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S:\pub\RA\HL\Data\RA-AL\1b_AL-MATRIX\1_Table\"/>
    </mc:Choice>
  </mc:AlternateContent>
  <xr:revisionPtr revIDLastSave="0" documentId="13_ncr:1_{BDAD4522-7754-4B64-A4EE-22D51B28426B}" xr6:coauthVersionLast="47" xr6:coauthVersionMax="47" xr10:uidLastSave="{00000000-0000-0000-0000-000000000000}"/>
  <bookViews>
    <workbookView xWindow="19090" yWindow="-110" windowWidth="38620" windowHeight="21100" xr2:uid="{00000000-000D-0000-FFFF-FFFF00000000}"/>
  </bookViews>
  <sheets>
    <sheet name="Community_County_FullDataMatrix" sheetId="8" r:id="rId1"/>
    <sheet name="Streams_FullDataMatrix" sheetId="14" r:id="rId2"/>
    <sheet name="Watersheds_FullDataMatrix" sheetId="13" r:id="rId3"/>
    <sheet name="Metadata" sheetId="11" r:id="rId4"/>
  </sheets>
  <externalReferences>
    <externalReference r:id="rId5"/>
  </externalReferences>
  <definedNames>
    <definedName name="_xlnm._FilterDatabase" localSheetId="0" hidden="1">Community_County_FullDataMatrix!$A$7:$EP$354</definedName>
    <definedName name="_xlnm._FilterDatabase" localSheetId="1" hidden="1">Streams_FullDataMatrix!$B$7:$EP$470</definedName>
    <definedName name="_xlnm._FilterDatabase" localSheetId="2" hidden="1">Watersheds_FullDataMatrix!$B$7:$EO$40</definedName>
    <definedName name="Geography">'[1]Report Set Up'!$D$11</definedName>
    <definedName name="Interest1">'[1]Custom Weighting'!$J$18</definedName>
    <definedName name="Interest2">'[1]Custom Weighting'!$J$19</definedName>
    <definedName name="Interest3">'[1]Custom Weighting'!$J$20</definedName>
    <definedName name="Interest4">'[1]Custom Weighting'!$J$21</definedName>
    <definedName name="Interest5">'[1]Custom Weighting'!$J$22</definedName>
    <definedName name="Interest6">'[1]Custom Weighting'!$J$23</definedName>
    <definedName name="Interest7">'[1]Custom Weighting'!$J$24</definedName>
    <definedName name="Interest8">'[1]Custom Weighting'!$J$25</definedName>
    <definedName name="Opportunity1">'[1]Custom Weighting'!$G$18</definedName>
    <definedName name="Opportunity2">'[1]Custom Weighting'!$G$19</definedName>
    <definedName name="Opportunity3">'[1]Custom Weighting'!$G$20</definedName>
    <definedName name="Opportunity4">'[1]Custom Weighting'!$G$21</definedName>
    <definedName name="Opportunity5">'[1]Custom Weighting'!$G$22</definedName>
    <definedName name="Risk1">'[1]Custom Weighting'!$D$18</definedName>
    <definedName name="Risk10">'[1]Custom Weighting'!$D$27</definedName>
    <definedName name="Risk11">'[1]Custom Weighting'!$D$28</definedName>
    <definedName name="Risk12">'[1]Custom Weighting'!$D$29</definedName>
    <definedName name="Risk13">'[1]Custom Weighting'!$D$30</definedName>
    <definedName name="Risk14">'[1]Custom Weighting'!$D$31</definedName>
    <definedName name="Risk15">'[1]Custom Weighting'!$D$32</definedName>
    <definedName name="Risk2">'[1]Custom Weighting'!$D$19</definedName>
    <definedName name="Risk3">'[1]Custom Weighting'!$D$20</definedName>
    <definedName name="Risk4">'[1]Custom Weighting'!$D$21</definedName>
    <definedName name="Risk5">'[1]Custom Weighting'!$D$22</definedName>
    <definedName name="Risk7">'[1]Custom Weighting'!$D$24</definedName>
    <definedName name="Risk8">'[1]Custom Weighting'!$D$25</definedName>
    <definedName name="Risk9">'[1]Custom Weighting'!$D$26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L472" i="14" l="1"/>
  <c r="DK472" i="14"/>
  <c r="DT470" i="14"/>
  <c r="DG470" i="14"/>
  <c r="AT470" i="14"/>
  <c r="AL470" i="14"/>
  <c r="AE470" i="14"/>
  <c r="BC470" i="14" s="1"/>
  <c r="Z470" i="14"/>
  <c r="Q470" i="14"/>
  <c r="O470" i="14"/>
  <c r="DT469" i="14"/>
  <c r="DG469" i="14"/>
  <c r="AT469" i="14"/>
  <c r="AL469" i="14"/>
  <c r="AE469" i="14"/>
  <c r="BP469" i="14" s="1"/>
  <c r="Z469" i="14"/>
  <c r="Q469" i="14"/>
  <c r="O469" i="14"/>
  <c r="DT468" i="14"/>
  <c r="DG468" i="14"/>
  <c r="AT468" i="14"/>
  <c r="AL468" i="14"/>
  <c r="AE468" i="14"/>
  <c r="BA468" i="14" s="1"/>
  <c r="Z468" i="14"/>
  <c r="Q468" i="14"/>
  <c r="O468" i="14"/>
  <c r="DT467" i="14"/>
  <c r="DG467" i="14"/>
  <c r="AT467" i="14"/>
  <c r="AL467" i="14"/>
  <c r="AE467" i="14"/>
  <c r="BC467" i="14" s="1"/>
  <c r="Z467" i="14"/>
  <c r="Q467" i="14"/>
  <c r="O467" i="14"/>
  <c r="DT466" i="14"/>
  <c r="DG466" i="14"/>
  <c r="AT466" i="14"/>
  <c r="AL466" i="14"/>
  <c r="AE466" i="14"/>
  <c r="BG466" i="14" s="1"/>
  <c r="Z466" i="14"/>
  <c r="Q466" i="14"/>
  <c r="O466" i="14"/>
  <c r="DT465" i="14"/>
  <c r="DG465" i="14"/>
  <c r="AT465" i="14"/>
  <c r="AL465" i="14"/>
  <c r="AE465" i="14"/>
  <c r="BA465" i="14" s="1"/>
  <c r="Z465" i="14"/>
  <c r="Q465" i="14"/>
  <c r="O465" i="14"/>
  <c r="DT464" i="14"/>
  <c r="DG464" i="14"/>
  <c r="AT464" i="14"/>
  <c r="AL464" i="14"/>
  <c r="AE464" i="14"/>
  <c r="BG464" i="14" s="1"/>
  <c r="Z464" i="14"/>
  <c r="Q464" i="14"/>
  <c r="O464" i="14"/>
  <c r="DT463" i="14"/>
  <c r="DG463" i="14"/>
  <c r="AT463" i="14"/>
  <c r="AL463" i="14"/>
  <c r="AE463" i="14"/>
  <c r="AJ463" i="14" s="1"/>
  <c r="Z463" i="14"/>
  <c r="Q463" i="14"/>
  <c r="O463" i="14"/>
  <c r="DT462" i="14"/>
  <c r="DG462" i="14"/>
  <c r="AT462" i="14"/>
  <c r="AL462" i="14"/>
  <c r="AE462" i="14"/>
  <c r="BA462" i="14" s="1"/>
  <c r="Z462" i="14"/>
  <c r="Q462" i="14"/>
  <c r="O462" i="14"/>
  <c r="DT461" i="14"/>
  <c r="DG461" i="14"/>
  <c r="AT461" i="14"/>
  <c r="AL461" i="14"/>
  <c r="AE461" i="14"/>
  <c r="BG461" i="14" s="1"/>
  <c r="Z461" i="14"/>
  <c r="Q461" i="14"/>
  <c r="O461" i="14"/>
  <c r="DT460" i="14"/>
  <c r="DG460" i="14"/>
  <c r="AT460" i="14"/>
  <c r="AL460" i="14"/>
  <c r="AE460" i="14"/>
  <c r="AJ460" i="14" s="1"/>
  <c r="Z460" i="14"/>
  <c r="Q460" i="14"/>
  <c r="O460" i="14"/>
  <c r="DT459" i="14"/>
  <c r="DG459" i="14"/>
  <c r="AT459" i="14"/>
  <c r="AL459" i="14"/>
  <c r="AE459" i="14"/>
  <c r="BP459" i="14" s="1"/>
  <c r="Z459" i="14"/>
  <c r="Q459" i="14"/>
  <c r="O459" i="14"/>
  <c r="DT458" i="14"/>
  <c r="DG458" i="14"/>
  <c r="AT458" i="14"/>
  <c r="AL458" i="14"/>
  <c r="AE458" i="14"/>
  <c r="BG458" i="14" s="1"/>
  <c r="Z458" i="14"/>
  <c r="Q458" i="14"/>
  <c r="O458" i="14"/>
  <c r="DT457" i="14"/>
  <c r="DG457" i="14"/>
  <c r="AT457" i="14"/>
  <c r="AL457" i="14"/>
  <c r="AE457" i="14"/>
  <c r="AJ457" i="14" s="1"/>
  <c r="Z457" i="14"/>
  <c r="Q457" i="14"/>
  <c r="O457" i="14"/>
  <c r="DT456" i="14"/>
  <c r="DG456" i="14"/>
  <c r="AT456" i="14"/>
  <c r="AL456" i="14"/>
  <c r="AE456" i="14"/>
  <c r="Z456" i="14"/>
  <c r="Q456" i="14"/>
  <c r="O456" i="14"/>
  <c r="DT455" i="14"/>
  <c r="DG455" i="14"/>
  <c r="AT455" i="14"/>
  <c r="AL455" i="14"/>
  <c r="AE455" i="14"/>
  <c r="BR455" i="14" s="1"/>
  <c r="Z455" i="14"/>
  <c r="Q455" i="14"/>
  <c r="O455" i="14"/>
  <c r="DT454" i="14"/>
  <c r="DG454" i="14"/>
  <c r="AT454" i="14"/>
  <c r="AL454" i="14"/>
  <c r="AE454" i="14"/>
  <c r="BR454" i="14" s="1"/>
  <c r="Z454" i="14"/>
  <c r="Q454" i="14"/>
  <c r="O454" i="14"/>
  <c r="DT453" i="14"/>
  <c r="DG453" i="14"/>
  <c r="AT453" i="14"/>
  <c r="AL453" i="14"/>
  <c r="AE453" i="14"/>
  <c r="BC453" i="14" s="1"/>
  <c r="Z453" i="14"/>
  <c r="Q453" i="14"/>
  <c r="O453" i="14"/>
  <c r="DT452" i="14"/>
  <c r="DG452" i="14"/>
  <c r="AT452" i="14"/>
  <c r="AL452" i="14"/>
  <c r="AE452" i="14"/>
  <c r="Z452" i="14"/>
  <c r="Q452" i="14"/>
  <c r="O452" i="14"/>
  <c r="DT451" i="14"/>
  <c r="DG451" i="14"/>
  <c r="AT451" i="14"/>
  <c r="AL451" i="14"/>
  <c r="AE451" i="14"/>
  <c r="BI451" i="14" s="1"/>
  <c r="Z451" i="14"/>
  <c r="Q451" i="14"/>
  <c r="O451" i="14"/>
  <c r="DT450" i="14"/>
  <c r="DG450" i="14"/>
  <c r="AT450" i="14"/>
  <c r="AL450" i="14"/>
  <c r="AE450" i="14"/>
  <c r="AJ450" i="14" s="1"/>
  <c r="Z450" i="14"/>
  <c r="Q450" i="14"/>
  <c r="O450" i="14"/>
  <c r="DT449" i="14"/>
  <c r="DG449" i="14"/>
  <c r="AT449" i="14"/>
  <c r="AL449" i="14"/>
  <c r="AE449" i="14"/>
  <c r="BG449" i="14" s="1"/>
  <c r="Z449" i="14"/>
  <c r="Q449" i="14"/>
  <c r="O449" i="14"/>
  <c r="DT448" i="14"/>
  <c r="DG448" i="14"/>
  <c r="AT448" i="14"/>
  <c r="AL448" i="14"/>
  <c r="AE448" i="14"/>
  <c r="BT448" i="14" s="1"/>
  <c r="Z448" i="14"/>
  <c r="Q448" i="14"/>
  <c r="O448" i="14"/>
  <c r="DT447" i="14"/>
  <c r="DG447" i="14"/>
  <c r="AT447" i="14"/>
  <c r="AL447" i="14"/>
  <c r="AE447" i="14"/>
  <c r="Z447" i="14"/>
  <c r="Q447" i="14"/>
  <c r="O447" i="14"/>
  <c r="DT446" i="14"/>
  <c r="DG446" i="14"/>
  <c r="AT446" i="14"/>
  <c r="AL446" i="14"/>
  <c r="AE446" i="14"/>
  <c r="BG446" i="14" s="1"/>
  <c r="Z446" i="14"/>
  <c r="Q446" i="14"/>
  <c r="O446" i="14"/>
  <c r="DT445" i="14"/>
  <c r="DG445" i="14"/>
  <c r="AT445" i="14"/>
  <c r="AL445" i="14"/>
  <c r="AE445" i="14"/>
  <c r="BC445" i="14" s="1"/>
  <c r="Z445" i="14"/>
  <c r="Q445" i="14"/>
  <c r="O445" i="14"/>
  <c r="DT444" i="14"/>
  <c r="DG444" i="14"/>
  <c r="AT444" i="14"/>
  <c r="AL444" i="14"/>
  <c r="AE444" i="14"/>
  <c r="Z444" i="14"/>
  <c r="Q444" i="14"/>
  <c r="O444" i="14"/>
  <c r="DT443" i="14"/>
  <c r="DG443" i="14"/>
  <c r="AT443" i="14"/>
  <c r="AL443" i="14"/>
  <c r="AE443" i="14"/>
  <c r="BG443" i="14" s="1"/>
  <c r="Z443" i="14"/>
  <c r="Q443" i="14"/>
  <c r="O443" i="14"/>
  <c r="DT442" i="14"/>
  <c r="DG442" i="14"/>
  <c r="AT442" i="14"/>
  <c r="AL442" i="14"/>
  <c r="AE442" i="14"/>
  <c r="AJ442" i="14" s="1"/>
  <c r="Z442" i="14"/>
  <c r="Q442" i="14"/>
  <c r="O442" i="14"/>
  <c r="DT441" i="14"/>
  <c r="DG441" i="14"/>
  <c r="AT441" i="14"/>
  <c r="AL441" i="14"/>
  <c r="AE441" i="14"/>
  <c r="BE441" i="14" s="1"/>
  <c r="Z441" i="14"/>
  <c r="Q441" i="14"/>
  <c r="O441" i="14"/>
  <c r="DT440" i="14"/>
  <c r="DG440" i="14"/>
  <c r="AT440" i="14"/>
  <c r="AL440" i="14"/>
  <c r="AE440" i="14"/>
  <c r="BG440" i="14" s="1"/>
  <c r="Z440" i="14"/>
  <c r="Q440" i="14"/>
  <c r="O440" i="14"/>
  <c r="DT439" i="14"/>
  <c r="DG439" i="14"/>
  <c r="AT439" i="14"/>
  <c r="AL439" i="14"/>
  <c r="AE439" i="14"/>
  <c r="BG439" i="14" s="1"/>
  <c r="Z439" i="14"/>
  <c r="Q439" i="14"/>
  <c r="O439" i="14"/>
  <c r="DT438" i="14"/>
  <c r="DG438" i="14"/>
  <c r="AT438" i="14"/>
  <c r="AL438" i="14"/>
  <c r="AE438" i="14"/>
  <c r="BR438" i="14" s="1"/>
  <c r="Z438" i="14"/>
  <c r="Q438" i="14"/>
  <c r="O438" i="14"/>
  <c r="DT437" i="14"/>
  <c r="DG437" i="14"/>
  <c r="AT437" i="14"/>
  <c r="AL437" i="14"/>
  <c r="AE437" i="14"/>
  <c r="BP437" i="14" s="1"/>
  <c r="Z437" i="14"/>
  <c r="Q437" i="14"/>
  <c r="O437" i="14"/>
  <c r="DT436" i="14"/>
  <c r="DG436" i="14"/>
  <c r="AT436" i="14"/>
  <c r="AL436" i="14"/>
  <c r="AE436" i="14"/>
  <c r="Z436" i="14"/>
  <c r="Q436" i="14"/>
  <c r="O436" i="14"/>
  <c r="DT435" i="14"/>
  <c r="DG435" i="14"/>
  <c r="AT435" i="14"/>
  <c r="AL435" i="14"/>
  <c r="AE435" i="14"/>
  <c r="BT435" i="14" s="1"/>
  <c r="Z435" i="14"/>
  <c r="Q435" i="14"/>
  <c r="O435" i="14"/>
  <c r="DT434" i="14"/>
  <c r="DG434" i="14"/>
  <c r="AT434" i="14"/>
  <c r="AL434" i="14"/>
  <c r="AE434" i="14"/>
  <c r="BE434" i="14" s="1"/>
  <c r="Z434" i="14"/>
  <c r="Q434" i="14"/>
  <c r="O434" i="14"/>
  <c r="DT433" i="14"/>
  <c r="DG433" i="14"/>
  <c r="AT433" i="14"/>
  <c r="AL433" i="14"/>
  <c r="AE433" i="14"/>
  <c r="BG433" i="14" s="1"/>
  <c r="Z433" i="14"/>
  <c r="Q433" i="14"/>
  <c r="O433" i="14"/>
  <c r="DT432" i="14"/>
  <c r="DG432" i="14"/>
  <c r="AT432" i="14"/>
  <c r="AL432" i="14"/>
  <c r="AE432" i="14"/>
  <c r="BE432" i="14" s="1"/>
  <c r="Z432" i="14"/>
  <c r="Q432" i="14"/>
  <c r="O432" i="14"/>
  <c r="DT431" i="14"/>
  <c r="DG431" i="14"/>
  <c r="AT431" i="14"/>
  <c r="AL431" i="14"/>
  <c r="AE431" i="14"/>
  <c r="BE431" i="14" s="1"/>
  <c r="Z431" i="14"/>
  <c r="Q431" i="14"/>
  <c r="O431" i="14"/>
  <c r="DT430" i="14"/>
  <c r="DG430" i="14"/>
  <c r="AT430" i="14"/>
  <c r="AL430" i="14"/>
  <c r="AE430" i="14"/>
  <c r="BE430" i="14" s="1"/>
  <c r="Z430" i="14"/>
  <c r="Q430" i="14"/>
  <c r="O430" i="14"/>
  <c r="DT429" i="14"/>
  <c r="DG429" i="14"/>
  <c r="AT429" i="14"/>
  <c r="AL429" i="14"/>
  <c r="AE429" i="14"/>
  <c r="BG429" i="14" s="1"/>
  <c r="Z429" i="14"/>
  <c r="Q429" i="14"/>
  <c r="O429" i="14"/>
  <c r="DT428" i="14"/>
  <c r="DG428" i="14"/>
  <c r="AT428" i="14"/>
  <c r="AL428" i="14"/>
  <c r="AE428" i="14"/>
  <c r="BC428" i="14" s="1"/>
  <c r="Z428" i="14"/>
  <c r="Q428" i="14"/>
  <c r="O428" i="14"/>
  <c r="DT427" i="14"/>
  <c r="DG427" i="14"/>
  <c r="AT427" i="14"/>
  <c r="AL427" i="14"/>
  <c r="AE427" i="14"/>
  <c r="BG427" i="14" s="1"/>
  <c r="Z427" i="14"/>
  <c r="Q427" i="14"/>
  <c r="O427" i="14"/>
  <c r="DT426" i="14"/>
  <c r="DG426" i="14"/>
  <c r="AT426" i="14"/>
  <c r="AL426" i="14"/>
  <c r="AE426" i="14"/>
  <c r="Z426" i="14"/>
  <c r="Q426" i="14"/>
  <c r="O426" i="14"/>
  <c r="DT425" i="14"/>
  <c r="DG425" i="14"/>
  <c r="AT425" i="14"/>
  <c r="AL425" i="14"/>
  <c r="AE425" i="14"/>
  <c r="BC425" i="14" s="1"/>
  <c r="Z425" i="14"/>
  <c r="Q425" i="14"/>
  <c r="O425" i="14"/>
  <c r="DT424" i="14"/>
  <c r="DG424" i="14"/>
  <c r="AT424" i="14"/>
  <c r="AL424" i="14"/>
  <c r="AE424" i="14"/>
  <c r="BG424" i="14" s="1"/>
  <c r="Z424" i="14"/>
  <c r="Q424" i="14"/>
  <c r="O424" i="14"/>
  <c r="DT423" i="14"/>
  <c r="DG423" i="14"/>
  <c r="AT423" i="14"/>
  <c r="AL423" i="14"/>
  <c r="AE423" i="14"/>
  <c r="BE423" i="14" s="1"/>
  <c r="Z423" i="14"/>
  <c r="Q423" i="14"/>
  <c r="O423" i="14"/>
  <c r="DT422" i="14"/>
  <c r="DG422" i="14"/>
  <c r="AT422" i="14"/>
  <c r="AL422" i="14"/>
  <c r="AE422" i="14"/>
  <c r="BP422" i="14" s="1"/>
  <c r="Z422" i="14"/>
  <c r="Q422" i="14"/>
  <c r="O422" i="14"/>
  <c r="DT421" i="14"/>
  <c r="DG421" i="14"/>
  <c r="AT421" i="14"/>
  <c r="AL421" i="14"/>
  <c r="AE421" i="14"/>
  <c r="BC421" i="14" s="1"/>
  <c r="Z421" i="14"/>
  <c r="Q421" i="14"/>
  <c r="O421" i="14"/>
  <c r="DT420" i="14"/>
  <c r="DG420" i="14"/>
  <c r="AT420" i="14"/>
  <c r="AL420" i="14"/>
  <c r="AE420" i="14"/>
  <c r="Z420" i="14"/>
  <c r="Q420" i="14"/>
  <c r="O420" i="14"/>
  <c r="DT419" i="14"/>
  <c r="DG419" i="14"/>
  <c r="AT419" i="14"/>
  <c r="AL419" i="14"/>
  <c r="AE419" i="14"/>
  <c r="BE419" i="14" s="1"/>
  <c r="Z419" i="14"/>
  <c r="Q419" i="14"/>
  <c r="O419" i="14"/>
  <c r="DT418" i="14"/>
  <c r="DG418" i="14"/>
  <c r="AT418" i="14"/>
  <c r="AL418" i="14"/>
  <c r="AE418" i="14"/>
  <c r="BE418" i="14" s="1"/>
  <c r="Z418" i="14"/>
  <c r="Q418" i="14"/>
  <c r="O418" i="14"/>
  <c r="DT417" i="14"/>
  <c r="DG417" i="14"/>
  <c r="AT417" i="14"/>
  <c r="AL417" i="14"/>
  <c r="AE417" i="14"/>
  <c r="BT417" i="14" s="1"/>
  <c r="Z417" i="14"/>
  <c r="Q417" i="14"/>
  <c r="O417" i="14"/>
  <c r="DT416" i="14"/>
  <c r="DG416" i="14"/>
  <c r="AT416" i="14"/>
  <c r="AL416" i="14"/>
  <c r="AE416" i="14"/>
  <c r="Z416" i="14"/>
  <c r="Q416" i="14"/>
  <c r="O416" i="14"/>
  <c r="DT415" i="14"/>
  <c r="DG415" i="14"/>
  <c r="AT415" i="14"/>
  <c r="AL415" i="14"/>
  <c r="AE415" i="14"/>
  <c r="BE415" i="14" s="1"/>
  <c r="Z415" i="14"/>
  <c r="Q415" i="14"/>
  <c r="O415" i="14"/>
  <c r="DT414" i="14"/>
  <c r="DG414" i="14"/>
  <c r="AT414" i="14"/>
  <c r="AL414" i="14"/>
  <c r="AE414" i="14"/>
  <c r="BA414" i="14" s="1"/>
  <c r="Z414" i="14"/>
  <c r="Q414" i="14"/>
  <c r="O414" i="14"/>
  <c r="DT413" i="14"/>
  <c r="DG413" i="14"/>
  <c r="AT413" i="14"/>
  <c r="AL413" i="14"/>
  <c r="AE413" i="14"/>
  <c r="BG413" i="14" s="1"/>
  <c r="Z413" i="14"/>
  <c r="Q413" i="14"/>
  <c r="O413" i="14"/>
  <c r="DT412" i="14"/>
  <c r="DG412" i="14"/>
  <c r="AT412" i="14"/>
  <c r="AL412" i="14"/>
  <c r="AE412" i="14"/>
  <c r="Z412" i="14"/>
  <c r="Q412" i="14"/>
  <c r="O412" i="14"/>
  <c r="DT411" i="14"/>
  <c r="DG411" i="14"/>
  <c r="AT411" i="14"/>
  <c r="AL411" i="14"/>
  <c r="AE411" i="14"/>
  <c r="BA411" i="14" s="1"/>
  <c r="Z411" i="14"/>
  <c r="Q411" i="14"/>
  <c r="O411" i="14"/>
  <c r="DT410" i="14"/>
  <c r="DG410" i="14"/>
  <c r="AT410" i="14"/>
  <c r="AL410" i="14"/>
  <c r="AE410" i="14"/>
  <c r="BG410" i="14" s="1"/>
  <c r="Z410" i="14"/>
  <c r="Q410" i="14"/>
  <c r="O410" i="14"/>
  <c r="DT409" i="14"/>
  <c r="DG409" i="14"/>
  <c r="AT409" i="14"/>
  <c r="AL409" i="14"/>
  <c r="AE409" i="14"/>
  <c r="AJ409" i="14" s="1"/>
  <c r="Z409" i="14"/>
  <c r="Q409" i="14"/>
  <c r="O409" i="14"/>
  <c r="DT408" i="14"/>
  <c r="DG408" i="14"/>
  <c r="AT408" i="14"/>
  <c r="AL408" i="14"/>
  <c r="AE408" i="14"/>
  <c r="Z408" i="14"/>
  <c r="Q408" i="14"/>
  <c r="O408" i="14"/>
  <c r="DT407" i="14"/>
  <c r="DG407" i="14"/>
  <c r="AT407" i="14"/>
  <c r="AL407" i="14"/>
  <c r="AE407" i="14"/>
  <c r="BC407" i="14" s="1"/>
  <c r="Z407" i="14"/>
  <c r="Q407" i="14"/>
  <c r="O407" i="14"/>
  <c r="DT406" i="14"/>
  <c r="DG406" i="14"/>
  <c r="AT406" i="14"/>
  <c r="AL406" i="14"/>
  <c r="AE406" i="14"/>
  <c r="BC406" i="14" s="1"/>
  <c r="Z406" i="14"/>
  <c r="Q406" i="14"/>
  <c r="O406" i="14"/>
  <c r="DT405" i="14"/>
  <c r="DG405" i="14"/>
  <c r="AT405" i="14"/>
  <c r="AL405" i="14"/>
  <c r="AE405" i="14"/>
  <c r="BC405" i="14" s="1"/>
  <c r="Z405" i="14"/>
  <c r="Q405" i="14"/>
  <c r="O405" i="14"/>
  <c r="DT404" i="14"/>
  <c r="DG404" i="14"/>
  <c r="AT404" i="14"/>
  <c r="AL404" i="14"/>
  <c r="AE404" i="14"/>
  <c r="BC404" i="14" s="1"/>
  <c r="Z404" i="14"/>
  <c r="Q404" i="14"/>
  <c r="O404" i="14"/>
  <c r="DT403" i="14"/>
  <c r="DG403" i="14"/>
  <c r="AT403" i="14"/>
  <c r="AL403" i="14"/>
  <c r="AE403" i="14"/>
  <c r="BC403" i="14" s="1"/>
  <c r="Z403" i="14"/>
  <c r="Q403" i="14"/>
  <c r="O403" i="14"/>
  <c r="DT402" i="14"/>
  <c r="DG402" i="14"/>
  <c r="AT402" i="14"/>
  <c r="AL402" i="14"/>
  <c r="AE402" i="14"/>
  <c r="BI402" i="14" s="1"/>
  <c r="Z402" i="14"/>
  <c r="Q402" i="14"/>
  <c r="O402" i="14"/>
  <c r="DT401" i="14"/>
  <c r="DG401" i="14"/>
  <c r="AT401" i="14"/>
  <c r="AL401" i="14"/>
  <c r="AE401" i="14"/>
  <c r="BT401" i="14" s="1"/>
  <c r="Z401" i="14"/>
  <c r="Q401" i="14"/>
  <c r="O401" i="14"/>
  <c r="DT400" i="14"/>
  <c r="DG400" i="14"/>
  <c r="AT400" i="14"/>
  <c r="AL400" i="14"/>
  <c r="AE400" i="14"/>
  <c r="BC400" i="14" s="1"/>
  <c r="Z400" i="14"/>
  <c r="Q400" i="14"/>
  <c r="O400" i="14"/>
  <c r="DT399" i="14"/>
  <c r="DG399" i="14"/>
  <c r="AT399" i="14"/>
  <c r="AL399" i="14"/>
  <c r="AE399" i="14"/>
  <c r="Z399" i="14"/>
  <c r="Q399" i="14"/>
  <c r="O399" i="14"/>
  <c r="DT398" i="14"/>
  <c r="DG398" i="14"/>
  <c r="AT398" i="14"/>
  <c r="AL398" i="14"/>
  <c r="AE398" i="14"/>
  <c r="BC398" i="14" s="1"/>
  <c r="Z398" i="14"/>
  <c r="Q398" i="14"/>
  <c r="O398" i="14"/>
  <c r="DT397" i="14"/>
  <c r="DG397" i="14"/>
  <c r="AT397" i="14"/>
  <c r="AL397" i="14"/>
  <c r="AE397" i="14"/>
  <c r="Z397" i="14"/>
  <c r="Q397" i="14"/>
  <c r="O397" i="14"/>
  <c r="DT396" i="14"/>
  <c r="DG396" i="14"/>
  <c r="AT396" i="14"/>
  <c r="AL396" i="14"/>
  <c r="AE396" i="14"/>
  <c r="BR396" i="14" s="1"/>
  <c r="Z396" i="14"/>
  <c r="Q396" i="14"/>
  <c r="O396" i="14"/>
  <c r="DT395" i="14"/>
  <c r="DG395" i="14"/>
  <c r="AT395" i="14"/>
  <c r="AL395" i="14"/>
  <c r="AE395" i="14"/>
  <c r="BP395" i="14" s="1"/>
  <c r="Z395" i="14"/>
  <c r="Q395" i="14"/>
  <c r="O395" i="14"/>
  <c r="DT394" i="14"/>
  <c r="DG394" i="14"/>
  <c r="AT394" i="14"/>
  <c r="AL394" i="14"/>
  <c r="AE394" i="14"/>
  <c r="BC394" i="14" s="1"/>
  <c r="Z394" i="14"/>
  <c r="Q394" i="14"/>
  <c r="O394" i="14"/>
  <c r="DT393" i="14"/>
  <c r="DG393" i="14"/>
  <c r="AT393" i="14"/>
  <c r="AL393" i="14"/>
  <c r="AE393" i="14"/>
  <c r="BT393" i="14" s="1"/>
  <c r="Z393" i="14"/>
  <c r="Q393" i="14"/>
  <c r="O393" i="14"/>
  <c r="DT392" i="14"/>
  <c r="DG392" i="14"/>
  <c r="AT392" i="14"/>
  <c r="AL392" i="14"/>
  <c r="AE392" i="14"/>
  <c r="BG392" i="14" s="1"/>
  <c r="Z392" i="14"/>
  <c r="Q392" i="14"/>
  <c r="O392" i="14"/>
  <c r="DT391" i="14"/>
  <c r="DG391" i="14"/>
  <c r="AT391" i="14"/>
  <c r="AL391" i="14"/>
  <c r="AE391" i="14"/>
  <c r="AJ391" i="14" s="1"/>
  <c r="Z391" i="14"/>
  <c r="Q391" i="14"/>
  <c r="O391" i="14"/>
  <c r="DT390" i="14"/>
  <c r="DG390" i="14"/>
  <c r="AT390" i="14"/>
  <c r="AL390" i="14"/>
  <c r="AE390" i="14"/>
  <c r="BA390" i="14" s="1"/>
  <c r="Z390" i="14"/>
  <c r="Q390" i="14"/>
  <c r="O390" i="14"/>
  <c r="DT389" i="14"/>
  <c r="DG389" i="14"/>
  <c r="AT389" i="14"/>
  <c r="AL389" i="14"/>
  <c r="AE389" i="14"/>
  <c r="BG389" i="14" s="1"/>
  <c r="Z389" i="14"/>
  <c r="Q389" i="14"/>
  <c r="O389" i="14"/>
  <c r="DT388" i="14"/>
  <c r="DG388" i="14"/>
  <c r="AT388" i="14"/>
  <c r="AL388" i="14"/>
  <c r="AE388" i="14"/>
  <c r="AJ388" i="14" s="1"/>
  <c r="Z388" i="14"/>
  <c r="Q388" i="14"/>
  <c r="O388" i="14"/>
  <c r="DT387" i="14"/>
  <c r="DG387" i="14"/>
  <c r="AT387" i="14"/>
  <c r="AL387" i="14"/>
  <c r="AE387" i="14"/>
  <c r="BC387" i="14" s="1"/>
  <c r="Z387" i="14"/>
  <c r="Q387" i="14"/>
  <c r="O387" i="14"/>
  <c r="DT386" i="14"/>
  <c r="DG386" i="14"/>
  <c r="AT386" i="14"/>
  <c r="AL386" i="14"/>
  <c r="AE386" i="14"/>
  <c r="Z386" i="14"/>
  <c r="Q386" i="14"/>
  <c r="O386" i="14"/>
  <c r="DT385" i="14"/>
  <c r="DG385" i="14"/>
  <c r="AT385" i="14"/>
  <c r="AL385" i="14"/>
  <c r="AE385" i="14"/>
  <c r="BG385" i="14" s="1"/>
  <c r="Z385" i="14"/>
  <c r="Q385" i="14"/>
  <c r="O385" i="14"/>
  <c r="DT384" i="14"/>
  <c r="DG384" i="14"/>
  <c r="AT384" i="14"/>
  <c r="AL384" i="14"/>
  <c r="AE384" i="14"/>
  <c r="AJ384" i="14" s="1"/>
  <c r="Z384" i="14"/>
  <c r="Q384" i="14"/>
  <c r="O384" i="14"/>
  <c r="DT383" i="14"/>
  <c r="DG383" i="14"/>
  <c r="AT383" i="14"/>
  <c r="AL383" i="14"/>
  <c r="AE383" i="14"/>
  <c r="Z383" i="14"/>
  <c r="Q383" i="14"/>
  <c r="O383" i="14"/>
  <c r="DT382" i="14"/>
  <c r="DG382" i="14"/>
  <c r="AT382" i="14"/>
  <c r="AL382" i="14"/>
  <c r="AE382" i="14"/>
  <c r="BG382" i="14" s="1"/>
  <c r="Z382" i="14"/>
  <c r="Q382" i="14"/>
  <c r="O382" i="14"/>
  <c r="DT381" i="14"/>
  <c r="DG381" i="14"/>
  <c r="AT381" i="14"/>
  <c r="AL381" i="14"/>
  <c r="AE381" i="14"/>
  <c r="AJ381" i="14" s="1"/>
  <c r="Z381" i="14"/>
  <c r="Q381" i="14"/>
  <c r="O381" i="14"/>
  <c r="DT380" i="14"/>
  <c r="DG380" i="14"/>
  <c r="AT380" i="14"/>
  <c r="AL380" i="14"/>
  <c r="AE380" i="14"/>
  <c r="BC380" i="14" s="1"/>
  <c r="Z380" i="14"/>
  <c r="Q380" i="14"/>
  <c r="O380" i="14"/>
  <c r="DT379" i="14"/>
  <c r="DG379" i="14"/>
  <c r="AT379" i="14"/>
  <c r="AL379" i="14"/>
  <c r="AE379" i="14"/>
  <c r="BG379" i="14" s="1"/>
  <c r="Q379" i="14"/>
  <c r="O379" i="14"/>
  <c r="DT378" i="14"/>
  <c r="DG378" i="14"/>
  <c r="AT378" i="14"/>
  <c r="AL378" i="14"/>
  <c r="AE378" i="14"/>
  <c r="BR378" i="14" s="1"/>
  <c r="Z378" i="14"/>
  <c r="Q378" i="14"/>
  <c r="O378" i="14"/>
  <c r="DT377" i="14"/>
  <c r="DG377" i="14"/>
  <c r="AT377" i="14"/>
  <c r="AL377" i="14"/>
  <c r="AE377" i="14"/>
  <c r="Z377" i="14"/>
  <c r="Q377" i="14"/>
  <c r="O377" i="14"/>
  <c r="DT376" i="14"/>
  <c r="DG376" i="14"/>
  <c r="AT376" i="14"/>
  <c r="AL376" i="14"/>
  <c r="AE376" i="14"/>
  <c r="BG376" i="14" s="1"/>
  <c r="Z376" i="14"/>
  <c r="Q376" i="14"/>
  <c r="O376" i="14"/>
  <c r="DT375" i="14"/>
  <c r="DG375" i="14"/>
  <c r="AT375" i="14"/>
  <c r="AL375" i="14"/>
  <c r="AE375" i="14"/>
  <c r="Z375" i="14"/>
  <c r="Q375" i="14"/>
  <c r="O375" i="14"/>
  <c r="DT374" i="14"/>
  <c r="DG374" i="14"/>
  <c r="AT374" i="14"/>
  <c r="AL374" i="14"/>
  <c r="AE374" i="14"/>
  <c r="Z374" i="14"/>
  <c r="Q374" i="14"/>
  <c r="O374" i="14"/>
  <c r="DT373" i="14"/>
  <c r="DG373" i="14"/>
  <c r="AT373" i="14"/>
  <c r="AL373" i="14"/>
  <c r="AE373" i="14"/>
  <c r="BG373" i="14" s="1"/>
  <c r="Z373" i="14"/>
  <c r="Q373" i="14"/>
  <c r="O373" i="14"/>
  <c r="DT372" i="14"/>
  <c r="DG372" i="14"/>
  <c r="AT372" i="14"/>
  <c r="AL372" i="14"/>
  <c r="AE372" i="14"/>
  <c r="AJ372" i="14" s="1"/>
  <c r="Z372" i="14"/>
  <c r="Q372" i="14"/>
  <c r="O372" i="14"/>
  <c r="DT371" i="14"/>
  <c r="DG371" i="14"/>
  <c r="AT371" i="14"/>
  <c r="AL371" i="14"/>
  <c r="AE371" i="14"/>
  <c r="BT371" i="14" s="1"/>
  <c r="Z371" i="14"/>
  <c r="Q371" i="14"/>
  <c r="O371" i="14"/>
  <c r="DT370" i="14"/>
  <c r="DG370" i="14"/>
  <c r="AT370" i="14"/>
  <c r="AL370" i="14"/>
  <c r="AE370" i="14"/>
  <c r="BR370" i="14" s="1"/>
  <c r="Z370" i="14"/>
  <c r="Q370" i="14"/>
  <c r="O370" i="14"/>
  <c r="DT369" i="14"/>
  <c r="DG369" i="14"/>
  <c r="AT369" i="14"/>
  <c r="AL369" i="14"/>
  <c r="AE369" i="14"/>
  <c r="BE369" i="14" s="1"/>
  <c r="Z369" i="14"/>
  <c r="Q369" i="14"/>
  <c r="O369" i="14"/>
  <c r="DT368" i="14"/>
  <c r="DG368" i="14"/>
  <c r="AT368" i="14"/>
  <c r="AL368" i="14"/>
  <c r="AE368" i="14"/>
  <c r="BG368" i="14" s="1"/>
  <c r="Z368" i="14"/>
  <c r="Q368" i="14"/>
  <c r="O368" i="14"/>
  <c r="DT367" i="14"/>
  <c r="DG367" i="14"/>
  <c r="AT367" i="14"/>
  <c r="AL367" i="14"/>
  <c r="AE367" i="14"/>
  <c r="Z367" i="14"/>
  <c r="Q367" i="14"/>
  <c r="O367" i="14"/>
  <c r="DT366" i="14"/>
  <c r="DG366" i="14"/>
  <c r="AT366" i="14"/>
  <c r="AL366" i="14"/>
  <c r="AE366" i="14"/>
  <c r="BE366" i="14" s="1"/>
  <c r="Z366" i="14"/>
  <c r="Q366" i="14"/>
  <c r="O366" i="14"/>
  <c r="DT365" i="14"/>
  <c r="DG365" i="14"/>
  <c r="AT365" i="14"/>
  <c r="AL365" i="14"/>
  <c r="AE365" i="14"/>
  <c r="BA365" i="14" s="1"/>
  <c r="Z365" i="14"/>
  <c r="Q365" i="14"/>
  <c r="O365" i="14"/>
  <c r="DT364" i="14"/>
  <c r="DG364" i="14"/>
  <c r="AT364" i="14"/>
  <c r="AL364" i="14"/>
  <c r="AE364" i="14"/>
  <c r="BG364" i="14" s="1"/>
  <c r="Z364" i="14"/>
  <c r="Q364" i="14"/>
  <c r="O364" i="14"/>
  <c r="DT363" i="14"/>
  <c r="DG363" i="14"/>
  <c r="AT363" i="14"/>
  <c r="AL363" i="14"/>
  <c r="AE363" i="14"/>
  <c r="AJ363" i="14" s="1"/>
  <c r="Z363" i="14"/>
  <c r="Q363" i="14"/>
  <c r="O363" i="14"/>
  <c r="DT362" i="14"/>
  <c r="DG362" i="14"/>
  <c r="AT362" i="14"/>
  <c r="AL362" i="14"/>
  <c r="AE362" i="14"/>
  <c r="BI362" i="14" s="1"/>
  <c r="Z362" i="14"/>
  <c r="Q362" i="14"/>
  <c r="O362" i="14"/>
  <c r="DT361" i="14"/>
  <c r="DG361" i="14"/>
  <c r="AT361" i="14"/>
  <c r="AL361" i="14"/>
  <c r="AE361" i="14"/>
  <c r="Z361" i="14"/>
  <c r="Q361" i="14"/>
  <c r="O361" i="14"/>
  <c r="DT360" i="14"/>
  <c r="DG360" i="14"/>
  <c r="AT360" i="14"/>
  <c r="AL360" i="14"/>
  <c r="AE360" i="14"/>
  <c r="BC360" i="14" s="1"/>
  <c r="Z360" i="14"/>
  <c r="Q360" i="14"/>
  <c r="O360" i="14"/>
  <c r="DT359" i="14"/>
  <c r="DG359" i="14"/>
  <c r="AT359" i="14"/>
  <c r="AL359" i="14"/>
  <c r="AE359" i="14"/>
  <c r="BI359" i="14" s="1"/>
  <c r="Z359" i="14"/>
  <c r="Q359" i="14"/>
  <c r="O359" i="14"/>
  <c r="DT358" i="14"/>
  <c r="DG358" i="14"/>
  <c r="AT358" i="14"/>
  <c r="AL358" i="14"/>
  <c r="AE358" i="14"/>
  <c r="BC358" i="14" s="1"/>
  <c r="Z358" i="14"/>
  <c r="Q358" i="14"/>
  <c r="O358" i="14"/>
  <c r="DT357" i="14"/>
  <c r="DG357" i="14"/>
  <c r="AT357" i="14"/>
  <c r="AL357" i="14"/>
  <c r="AE357" i="14"/>
  <c r="BC357" i="14" s="1"/>
  <c r="Z357" i="14"/>
  <c r="Q357" i="14"/>
  <c r="O357" i="14"/>
  <c r="DT356" i="14"/>
  <c r="DG356" i="14"/>
  <c r="AT356" i="14"/>
  <c r="AL356" i="14"/>
  <c r="AE356" i="14"/>
  <c r="BC356" i="14" s="1"/>
  <c r="Z356" i="14"/>
  <c r="Q356" i="14"/>
  <c r="O356" i="14"/>
  <c r="DT355" i="14"/>
  <c r="DG355" i="14"/>
  <c r="AT355" i="14"/>
  <c r="AL355" i="14"/>
  <c r="AE355" i="14"/>
  <c r="AJ355" i="14" s="1"/>
  <c r="Z355" i="14"/>
  <c r="Q355" i="14"/>
  <c r="O355" i="14"/>
  <c r="DT354" i="14"/>
  <c r="DG354" i="14"/>
  <c r="AT354" i="14"/>
  <c r="AL354" i="14"/>
  <c r="AE354" i="14"/>
  <c r="Z354" i="14"/>
  <c r="Q354" i="14"/>
  <c r="O354" i="14"/>
  <c r="DT353" i="14"/>
  <c r="DG353" i="14"/>
  <c r="AT353" i="14"/>
  <c r="AL353" i="14"/>
  <c r="AE353" i="14"/>
  <c r="BP353" i="14" s="1"/>
  <c r="Z353" i="14"/>
  <c r="Q353" i="14"/>
  <c r="O353" i="14"/>
  <c r="DT352" i="14"/>
  <c r="DG352" i="14"/>
  <c r="AT352" i="14"/>
  <c r="AL352" i="14"/>
  <c r="AE352" i="14"/>
  <c r="AJ352" i="14" s="1"/>
  <c r="Z352" i="14"/>
  <c r="Q352" i="14"/>
  <c r="O352" i="14"/>
  <c r="DT351" i="14"/>
  <c r="DG351" i="14"/>
  <c r="AT351" i="14"/>
  <c r="AL351" i="14"/>
  <c r="AE351" i="14"/>
  <c r="BE351" i="14" s="1"/>
  <c r="Z351" i="14"/>
  <c r="Q351" i="14"/>
  <c r="O351" i="14"/>
  <c r="DT350" i="14"/>
  <c r="DG350" i="14"/>
  <c r="AT350" i="14"/>
  <c r="AL350" i="14"/>
  <c r="AE350" i="14"/>
  <c r="BE350" i="14" s="1"/>
  <c r="Z350" i="14"/>
  <c r="Q350" i="14"/>
  <c r="O350" i="14"/>
  <c r="DT349" i="14"/>
  <c r="DG349" i="14"/>
  <c r="AT349" i="14"/>
  <c r="AL349" i="14"/>
  <c r="AE349" i="14"/>
  <c r="BT349" i="14" s="1"/>
  <c r="Z349" i="14"/>
  <c r="Q349" i="14"/>
  <c r="O349" i="14"/>
  <c r="DT348" i="14"/>
  <c r="DG348" i="14"/>
  <c r="AT348" i="14"/>
  <c r="AL348" i="14"/>
  <c r="AE348" i="14"/>
  <c r="BE348" i="14" s="1"/>
  <c r="Z348" i="14"/>
  <c r="Q348" i="14"/>
  <c r="O348" i="14"/>
  <c r="DT347" i="14"/>
  <c r="DG347" i="14"/>
  <c r="AT347" i="14"/>
  <c r="AL347" i="14"/>
  <c r="AE347" i="14"/>
  <c r="AJ347" i="14" s="1"/>
  <c r="Z347" i="14"/>
  <c r="Q347" i="14"/>
  <c r="O347" i="14"/>
  <c r="DT346" i="14"/>
  <c r="DG346" i="14"/>
  <c r="AT346" i="14"/>
  <c r="AL346" i="14"/>
  <c r="AE346" i="14"/>
  <c r="BP346" i="14" s="1"/>
  <c r="Z346" i="14"/>
  <c r="Q346" i="14"/>
  <c r="O346" i="14"/>
  <c r="DT345" i="14"/>
  <c r="DG345" i="14"/>
  <c r="AT345" i="14"/>
  <c r="AL345" i="14"/>
  <c r="AE345" i="14"/>
  <c r="Z345" i="14"/>
  <c r="Q345" i="14"/>
  <c r="O345" i="14"/>
  <c r="DT344" i="14"/>
  <c r="DG344" i="14"/>
  <c r="AT344" i="14"/>
  <c r="AL344" i="14"/>
  <c r="AE344" i="14"/>
  <c r="BC344" i="14" s="1"/>
  <c r="Z344" i="14"/>
  <c r="Q344" i="14"/>
  <c r="O344" i="14"/>
  <c r="DT343" i="14"/>
  <c r="DG343" i="14"/>
  <c r="AT343" i="14"/>
  <c r="AL343" i="14"/>
  <c r="AE343" i="14"/>
  <c r="BI343" i="14" s="1"/>
  <c r="Z343" i="14"/>
  <c r="Q343" i="14"/>
  <c r="O343" i="14"/>
  <c r="DT342" i="14"/>
  <c r="DG342" i="14"/>
  <c r="AT342" i="14"/>
  <c r="AL342" i="14"/>
  <c r="AE342" i="14"/>
  <c r="BP342" i="14" s="1"/>
  <c r="Z342" i="14"/>
  <c r="Q342" i="14"/>
  <c r="O342" i="14"/>
  <c r="DT341" i="14"/>
  <c r="DG341" i="14"/>
  <c r="AT341" i="14"/>
  <c r="AL341" i="14"/>
  <c r="AE341" i="14"/>
  <c r="BC341" i="14" s="1"/>
  <c r="Z341" i="14"/>
  <c r="Q341" i="14"/>
  <c r="O341" i="14"/>
  <c r="DT340" i="14"/>
  <c r="DG340" i="14"/>
  <c r="AT340" i="14"/>
  <c r="AL340" i="14"/>
  <c r="AE340" i="14"/>
  <c r="BI340" i="14" s="1"/>
  <c r="Z340" i="14"/>
  <c r="Q340" i="14"/>
  <c r="O340" i="14"/>
  <c r="DT339" i="14"/>
  <c r="DG339" i="14"/>
  <c r="AT339" i="14"/>
  <c r="AL339" i="14"/>
  <c r="AE339" i="14"/>
  <c r="AJ339" i="14" s="1"/>
  <c r="Z339" i="14"/>
  <c r="Q339" i="14"/>
  <c r="O339" i="14"/>
  <c r="DT338" i="14"/>
  <c r="DG338" i="14"/>
  <c r="AT338" i="14"/>
  <c r="AL338" i="14"/>
  <c r="AE338" i="14"/>
  <c r="BC338" i="14" s="1"/>
  <c r="Z338" i="14"/>
  <c r="Q338" i="14"/>
  <c r="O338" i="14"/>
  <c r="DT337" i="14"/>
  <c r="DG337" i="14"/>
  <c r="AT337" i="14"/>
  <c r="AL337" i="14"/>
  <c r="AE337" i="14"/>
  <c r="BI337" i="14" s="1"/>
  <c r="Z337" i="14"/>
  <c r="Q337" i="14"/>
  <c r="O337" i="14"/>
  <c r="DT336" i="14"/>
  <c r="DG336" i="14"/>
  <c r="AT336" i="14"/>
  <c r="AL336" i="14"/>
  <c r="AE336" i="14"/>
  <c r="AJ336" i="14" s="1"/>
  <c r="Z336" i="14"/>
  <c r="Q336" i="14"/>
  <c r="O336" i="14"/>
  <c r="DT335" i="14"/>
  <c r="DG335" i="14"/>
  <c r="AT335" i="14"/>
  <c r="AL335" i="14"/>
  <c r="AE335" i="14"/>
  <c r="Z335" i="14"/>
  <c r="Q335" i="14"/>
  <c r="O335" i="14"/>
  <c r="DT334" i="14"/>
  <c r="DG334" i="14"/>
  <c r="AT334" i="14"/>
  <c r="AL334" i="14"/>
  <c r="AE334" i="14"/>
  <c r="BP334" i="14" s="1"/>
  <c r="Z334" i="14"/>
  <c r="Q334" i="14"/>
  <c r="O334" i="14"/>
  <c r="DT333" i="14"/>
  <c r="DG333" i="14"/>
  <c r="AT333" i="14"/>
  <c r="AL333" i="14"/>
  <c r="AE333" i="14"/>
  <c r="BI333" i="14" s="1"/>
  <c r="Z333" i="14"/>
  <c r="Q333" i="14"/>
  <c r="O333" i="14"/>
  <c r="DT332" i="14"/>
  <c r="DG332" i="14"/>
  <c r="AT332" i="14"/>
  <c r="AL332" i="14"/>
  <c r="AE332" i="14"/>
  <c r="BP332" i="14" s="1"/>
  <c r="Z332" i="14"/>
  <c r="Q332" i="14"/>
  <c r="O332" i="14"/>
  <c r="DT331" i="14"/>
  <c r="DG331" i="14"/>
  <c r="AT331" i="14"/>
  <c r="AL331" i="14"/>
  <c r="AE331" i="14"/>
  <c r="BC331" i="14" s="1"/>
  <c r="Z331" i="14"/>
  <c r="Q331" i="14"/>
  <c r="O331" i="14"/>
  <c r="DT330" i="14"/>
  <c r="DG330" i="14"/>
  <c r="AT330" i="14"/>
  <c r="AL330" i="14"/>
  <c r="AE330" i="14"/>
  <c r="BP330" i="14" s="1"/>
  <c r="Z330" i="14"/>
  <c r="Q330" i="14"/>
  <c r="O330" i="14"/>
  <c r="DT329" i="14"/>
  <c r="DG329" i="14"/>
  <c r="AT329" i="14"/>
  <c r="AL329" i="14"/>
  <c r="AE329" i="14"/>
  <c r="Z329" i="14"/>
  <c r="Q329" i="14"/>
  <c r="O329" i="14"/>
  <c r="DT328" i="14"/>
  <c r="DG328" i="14"/>
  <c r="AT328" i="14"/>
  <c r="AL328" i="14"/>
  <c r="AE328" i="14"/>
  <c r="Z328" i="14"/>
  <c r="Q328" i="14"/>
  <c r="O328" i="14"/>
  <c r="DT327" i="14"/>
  <c r="DG327" i="14"/>
  <c r="AT327" i="14"/>
  <c r="AL327" i="14"/>
  <c r="AE327" i="14"/>
  <c r="BI327" i="14" s="1"/>
  <c r="Z327" i="14"/>
  <c r="Q327" i="14"/>
  <c r="O327" i="14"/>
  <c r="DT326" i="14"/>
  <c r="DG326" i="14"/>
  <c r="AT326" i="14"/>
  <c r="AL326" i="14"/>
  <c r="AE326" i="14"/>
  <c r="BP326" i="14" s="1"/>
  <c r="Z326" i="14"/>
  <c r="Q326" i="14"/>
  <c r="O326" i="14"/>
  <c r="DT325" i="14"/>
  <c r="DG325" i="14"/>
  <c r="AT325" i="14"/>
  <c r="AL325" i="14"/>
  <c r="AE325" i="14"/>
  <c r="Z325" i="14"/>
  <c r="Q325" i="14"/>
  <c r="O325" i="14"/>
  <c r="DT324" i="14"/>
  <c r="DG324" i="14"/>
  <c r="AT324" i="14"/>
  <c r="AL324" i="14"/>
  <c r="AE324" i="14"/>
  <c r="BG324" i="14" s="1"/>
  <c r="Z324" i="14"/>
  <c r="Q324" i="14"/>
  <c r="O324" i="14"/>
  <c r="DT323" i="14"/>
  <c r="DG323" i="14"/>
  <c r="AT323" i="14"/>
  <c r="AL323" i="14"/>
  <c r="AE323" i="14"/>
  <c r="BT323" i="14" s="1"/>
  <c r="Z323" i="14"/>
  <c r="Q323" i="14"/>
  <c r="O323" i="14"/>
  <c r="DT322" i="14"/>
  <c r="DG322" i="14"/>
  <c r="AT322" i="14"/>
  <c r="AL322" i="14"/>
  <c r="AE322" i="14"/>
  <c r="BC322" i="14" s="1"/>
  <c r="Z322" i="14"/>
  <c r="Q322" i="14"/>
  <c r="O322" i="14"/>
  <c r="DT321" i="14"/>
  <c r="DG321" i="14"/>
  <c r="AT321" i="14"/>
  <c r="AL321" i="14"/>
  <c r="AE321" i="14"/>
  <c r="BG321" i="14" s="1"/>
  <c r="Z321" i="14"/>
  <c r="Q321" i="14"/>
  <c r="O321" i="14"/>
  <c r="DT320" i="14"/>
  <c r="DG320" i="14"/>
  <c r="AT320" i="14"/>
  <c r="AL320" i="14"/>
  <c r="AE320" i="14"/>
  <c r="Z320" i="14"/>
  <c r="Q320" i="14"/>
  <c r="O320" i="14"/>
  <c r="DT319" i="14"/>
  <c r="DG319" i="14"/>
  <c r="AT319" i="14"/>
  <c r="AL319" i="14"/>
  <c r="AE319" i="14"/>
  <c r="BC319" i="14" s="1"/>
  <c r="Z319" i="14"/>
  <c r="Q319" i="14"/>
  <c r="O319" i="14"/>
  <c r="DT318" i="14"/>
  <c r="DG318" i="14"/>
  <c r="AT318" i="14"/>
  <c r="AL318" i="14"/>
  <c r="AE318" i="14"/>
  <c r="BG318" i="14" s="1"/>
  <c r="Z318" i="14"/>
  <c r="Q318" i="14"/>
  <c r="O318" i="14"/>
  <c r="DT317" i="14"/>
  <c r="DG317" i="14"/>
  <c r="AT317" i="14"/>
  <c r="AL317" i="14"/>
  <c r="AE317" i="14"/>
  <c r="AJ317" i="14" s="1"/>
  <c r="Z317" i="14"/>
  <c r="Q317" i="14"/>
  <c r="O317" i="14"/>
  <c r="DT316" i="14"/>
  <c r="DG316" i="14"/>
  <c r="AT316" i="14"/>
  <c r="AL316" i="14"/>
  <c r="AE316" i="14"/>
  <c r="BC316" i="14" s="1"/>
  <c r="Z316" i="14"/>
  <c r="Q316" i="14"/>
  <c r="O316" i="14"/>
  <c r="DT315" i="14"/>
  <c r="DG315" i="14"/>
  <c r="AT315" i="14"/>
  <c r="AL315" i="14"/>
  <c r="AE315" i="14"/>
  <c r="BG315" i="14" s="1"/>
  <c r="Z315" i="14"/>
  <c r="Q315" i="14"/>
  <c r="O315" i="14"/>
  <c r="DT314" i="14"/>
  <c r="DG314" i="14"/>
  <c r="AT314" i="14"/>
  <c r="AL314" i="14"/>
  <c r="AE314" i="14"/>
  <c r="AJ314" i="14" s="1"/>
  <c r="Z314" i="14"/>
  <c r="Q314" i="14"/>
  <c r="O314" i="14"/>
  <c r="DT313" i="14"/>
  <c r="DG313" i="14"/>
  <c r="AT313" i="14"/>
  <c r="AL313" i="14"/>
  <c r="AE313" i="14"/>
  <c r="BG313" i="14" s="1"/>
  <c r="Z313" i="14"/>
  <c r="Q313" i="14"/>
  <c r="O313" i="14"/>
  <c r="DT312" i="14"/>
  <c r="DG312" i="14"/>
  <c r="AT312" i="14"/>
  <c r="AL312" i="14"/>
  <c r="AE312" i="14"/>
  <c r="BI312" i="14" s="1"/>
  <c r="Z312" i="14"/>
  <c r="Q312" i="14"/>
  <c r="O312" i="14"/>
  <c r="DT311" i="14"/>
  <c r="DG311" i="14"/>
  <c r="AT311" i="14"/>
  <c r="AL311" i="14"/>
  <c r="AE311" i="14"/>
  <c r="AJ311" i="14" s="1"/>
  <c r="Z311" i="14"/>
  <c r="Q311" i="14"/>
  <c r="O311" i="14"/>
  <c r="DT310" i="14"/>
  <c r="DG310" i="14"/>
  <c r="AT310" i="14"/>
  <c r="AL310" i="14"/>
  <c r="AE310" i="14"/>
  <c r="BR310" i="14" s="1"/>
  <c r="Z310" i="14"/>
  <c r="Q310" i="14"/>
  <c r="O310" i="14"/>
  <c r="DT309" i="14"/>
  <c r="DG309" i="14"/>
  <c r="AT309" i="14"/>
  <c r="AL309" i="14"/>
  <c r="AE309" i="14"/>
  <c r="BP309" i="14" s="1"/>
  <c r="Z309" i="14"/>
  <c r="Q309" i="14"/>
  <c r="O309" i="14"/>
  <c r="DT308" i="14"/>
  <c r="DG308" i="14"/>
  <c r="AT308" i="14"/>
  <c r="AL308" i="14"/>
  <c r="AE308" i="14"/>
  <c r="AJ308" i="14" s="1"/>
  <c r="Z308" i="14"/>
  <c r="Q308" i="14"/>
  <c r="O308" i="14"/>
  <c r="DT307" i="14"/>
  <c r="DG307" i="14"/>
  <c r="AT307" i="14"/>
  <c r="AL307" i="14"/>
  <c r="AE307" i="14"/>
  <c r="BG307" i="14" s="1"/>
  <c r="Z307" i="14"/>
  <c r="Q307" i="14"/>
  <c r="O307" i="14"/>
  <c r="DT306" i="14"/>
  <c r="DG306" i="14"/>
  <c r="AT306" i="14"/>
  <c r="AL306" i="14"/>
  <c r="AE306" i="14"/>
  <c r="BE306" i="14" s="1"/>
  <c r="Z306" i="14"/>
  <c r="Q306" i="14"/>
  <c r="O306" i="14"/>
  <c r="DT305" i="14"/>
  <c r="DG305" i="14"/>
  <c r="AT305" i="14"/>
  <c r="AL305" i="14"/>
  <c r="AE305" i="14"/>
  <c r="BE305" i="14" s="1"/>
  <c r="Z305" i="14"/>
  <c r="Q305" i="14"/>
  <c r="O305" i="14"/>
  <c r="DT304" i="14"/>
  <c r="DG304" i="14"/>
  <c r="AT304" i="14"/>
  <c r="AL304" i="14"/>
  <c r="AE304" i="14"/>
  <c r="BT304" i="14" s="1"/>
  <c r="Z304" i="14"/>
  <c r="Q304" i="14"/>
  <c r="O304" i="14"/>
  <c r="DT303" i="14"/>
  <c r="DG303" i="14"/>
  <c r="AT303" i="14"/>
  <c r="AL303" i="14"/>
  <c r="AE303" i="14"/>
  <c r="BI303" i="14" s="1"/>
  <c r="Z303" i="14"/>
  <c r="Q303" i="14"/>
  <c r="O303" i="14"/>
  <c r="DT302" i="14"/>
  <c r="DG302" i="14"/>
  <c r="AT302" i="14"/>
  <c r="AL302" i="14"/>
  <c r="AE302" i="14"/>
  <c r="Z302" i="14"/>
  <c r="Q302" i="14"/>
  <c r="O302" i="14"/>
  <c r="DT301" i="14"/>
  <c r="DG301" i="14"/>
  <c r="AT301" i="14"/>
  <c r="AL301" i="14"/>
  <c r="AE301" i="14"/>
  <c r="Z301" i="14"/>
  <c r="Q301" i="14"/>
  <c r="O301" i="14"/>
  <c r="DT300" i="14"/>
  <c r="DG300" i="14"/>
  <c r="AT300" i="14"/>
  <c r="AL300" i="14"/>
  <c r="AE300" i="14"/>
  <c r="BC300" i="14" s="1"/>
  <c r="Z300" i="14"/>
  <c r="Q300" i="14"/>
  <c r="O300" i="14"/>
  <c r="DT299" i="14"/>
  <c r="DG299" i="14"/>
  <c r="AT299" i="14"/>
  <c r="AL299" i="14"/>
  <c r="AE299" i="14"/>
  <c r="BT299" i="14" s="1"/>
  <c r="Z299" i="14"/>
  <c r="Q299" i="14"/>
  <c r="O299" i="14"/>
  <c r="DT298" i="14"/>
  <c r="DG298" i="14"/>
  <c r="AT298" i="14"/>
  <c r="AL298" i="14"/>
  <c r="AE298" i="14"/>
  <c r="BC298" i="14" s="1"/>
  <c r="Z298" i="14"/>
  <c r="Q298" i="14"/>
  <c r="O298" i="14"/>
  <c r="DT297" i="14"/>
  <c r="DG297" i="14"/>
  <c r="AT297" i="14"/>
  <c r="AL297" i="14"/>
  <c r="AE297" i="14"/>
  <c r="BC297" i="14" s="1"/>
  <c r="Z297" i="14"/>
  <c r="Q297" i="14"/>
  <c r="O297" i="14"/>
  <c r="DT296" i="14"/>
  <c r="DG296" i="14"/>
  <c r="AT296" i="14"/>
  <c r="AL296" i="14"/>
  <c r="AE296" i="14"/>
  <c r="Z296" i="14"/>
  <c r="Q296" i="14"/>
  <c r="O296" i="14"/>
  <c r="DT295" i="14"/>
  <c r="DG295" i="14"/>
  <c r="AT295" i="14"/>
  <c r="AL295" i="14"/>
  <c r="AE295" i="14"/>
  <c r="BC295" i="14" s="1"/>
  <c r="Z295" i="14"/>
  <c r="Q295" i="14"/>
  <c r="O295" i="14"/>
  <c r="DT294" i="14"/>
  <c r="DG294" i="14"/>
  <c r="AT294" i="14"/>
  <c r="AL294" i="14"/>
  <c r="AE294" i="14"/>
  <c r="BC294" i="14" s="1"/>
  <c r="Z294" i="14"/>
  <c r="Q294" i="14"/>
  <c r="O294" i="14"/>
  <c r="DT293" i="14"/>
  <c r="DG293" i="14"/>
  <c r="AT293" i="14"/>
  <c r="AL293" i="14"/>
  <c r="AE293" i="14"/>
  <c r="Z293" i="14"/>
  <c r="Q293" i="14"/>
  <c r="O293" i="14"/>
  <c r="DT292" i="14"/>
  <c r="DG292" i="14"/>
  <c r="AT292" i="14"/>
  <c r="AL292" i="14"/>
  <c r="AE292" i="14"/>
  <c r="Z292" i="14"/>
  <c r="Q292" i="14"/>
  <c r="O292" i="14"/>
  <c r="DT291" i="14"/>
  <c r="DG291" i="14"/>
  <c r="AT291" i="14"/>
  <c r="AL291" i="14"/>
  <c r="AE291" i="14"/>
  <c r="BC291" i="14" s="1"/>
  <c r="Z291" i="14"/>
  <c r="Q291" i="14"/>
  <c r="O291" i="14"/>
  <c r="DT290" i="14"/>
  <c r="DG290" i="14"/>
  <c r="AT290" i="14"/>
  <c r="AL290" i="14"/>
  <c r="AE290" i="14"/>
  <c r="BP290" i="14" s="1"/>
  <c r="Z290" i="14"/>
  <c r="Q290" i="14"/>
  <c r="O290" i="14"/>
  <c r="DT289" i="14"/>
  <c r="DG289" i="14"/>
  <c r="AT289" i="14"/>
  <c r="AL289" i="14"/>
  <c r="AE289" i="14"/>
  <c r="BC289" i="14" s="1"/>
  <c r="Z289" i="14"/>
  <c r="Q289" i="14"/>
  <c r="O289" i="14"/>
  <c r="DT288" i="14"/>
  <c r="DG288" i="14"/>
  <c r="AT288" i="14"/>
  <c r="AL288" i="14"/>
  <c r="AE288" i="14"/>
  <c r="BC288" i="14" s="1"/>
  <c r="Z288" i="14"/>
  <c r="Q288" i="14"/>
  <c r="O288" i="14"/>
  <c r="DT287" i="14"/>
  <c r="DG287" i="14"/>
  <c r="AT287" i="14"/>
  <c r="AL287" i="14"/>
  <c r="AE287" i="14"/>
  <c r="BP287" i="14" s="1"/>
  <c r="Z287" i="14"/>
  <c r="Q287" i="14"/>
  <c r="O287" i="14"/>
  <c r="DT286" i="14"/>
  <c r="DG286" i="14"/>
  <c r="AT286" i="14"/>
  <c r="AL286" i="14"/>
  <c r="AE286" i="14"/>
  <c r="BE286" i="14" s="1"/>
  <c r="Z286" i="14"/>
  <c r="Q286" i="14"/>
  <c r="O286" i="14"/>
  <c r="DT285" i="14"/>
  <c r="DG285" i="14"/>
  <c r="AT285" i="14"/>
  <c r="AL285" i="14"/>
  <c r="AE285" i="14"/>
  <c r="BC285" i="14" s="1"/>
  <c r="Z285" i="14"/>
  <c r="Q285" i="14"/>
  <c r="O285" i="14"/>
  <c r="DT284" i="14"/>
  <c r="DG284" i="14"/>
  <c r="AT284" i="14"/>
  <c r="AL284" i="14"/>
  <c r="AE284" i="14"/>
  <c r="BE284" i="14" s="1"/>
  <c r="Z284" i="14"/>
  <c r="Q284" i="14"/>
  <c r="O284" i="14"/>
  <c r="DT283" i="14"/>
  <c r="DG283" i="14"/>
  <c r="AT283" i="14"/>
  <c r="AL283" i="14"/>
  <c r="AE283" i="14"/>
  <c r="BE283" i="14" s="1"/>
  <c r="Z283" i="14"/>
  <c r="Q283" i="14"/>
  <c r="O283" i="14"/>
  <c r="DT282" i="14"/>
  <c r="DG282" i="14"/>
  <c r="AT282" i="14"/>
  <c r="AL282" i="14"/>
  <c r="AE282" i="14"/>
  <c r="BE282" i="14" s="1"/>
  <c r="Z282" i="14"/>
  <c r="Q282" i="14"/>
  <c r="O282" i="14"/>
  <c r="DT281" i="14"/>
  <c r="DG281" i="14"/>
  <c r="AT281" i="14"/>
  <c r="AL281" i="14"/>
  <c r="AE281" i="14"/>
  <c r="BC281" i="14" s="1"/>
  <c r="Z281" i="14"/>
  <c r="Q281" i="14"/>
  <c r="O281" i="14"/>
  <c r="DT280" i="14"/>
  <c r="DG280" i="14"/>
  <c r="AT280" i="14"/>
  <c r="AL280" i="14"/>
  <c r="AE280" i="14"/>
  <c r="BE280" i="14" s="1"/>
  <c r="Z280" i="14"/>
  <c r="Q280" i="14"/>
  <c r="O280" i="14"/>
  <c r="DT279" i="14"/>
  <c r="DG279" i="14"/>
  <c r="AT279" i="14"/>
  <c r="AL279" i="14"/>
  <c r="AE279" i="14"/>
  <c r="BE279" i="14" s="1"/>
  <c r="Z279" i="14"/>
  <c r="Q279" i="14"/>
  <c r="O279" i="14"/>
  <c r="DT278" i="14"/>
  <c r="DG278" i="14"/>
  <c r="AT278" i="14"/>
  <c r="AL278" i="14"/>
  <c r="AE278" i="14"/>
  <c r="Z278" i="14"/>
  <c r="Q278" i="14"/>
  <c r="O278" i="14"/>
  <c r="DT277" i="14"/>
  <c r="DG277" i="14"/>
  <c r="AT277" i="14"/>
  <c r="AL277" i="14"/>
  <c r="AE277" i="14"/>
  <c r="Z277" i="14"/>
  <c r="Q277" i="14"/>
  <c r="O277" i="14"/>
  <c r="DT276" i="14"/>
  <c r="DG276" i="14"/>
  <c r="AT276" i="14"/>
  <c r="AL276" i="14"/>
  <c r="AE276" i="14"/>
  <c r="AJ276" i="14" s="1"/>
  <c r="Z276" i="14"/>
  <c r="Q276" i="14"/>
  <c r="O276" i="14"/>
  <c r="DT275" i="14"/>
  <c r="DG275" i="14"/>
  <c r="AT275" i="14"/>
  <c r="AL275" i="14"/>
  <c r="AE275" i="14"/>
  <c r="BA275" i="14" s="1"/>
  <c r="Z275" i="14"/>
  <c r="Q275" i="14"/>
  <c r="O275" i="14"/>
  <c r="DT274" i="14"/>
  <c r="DG274" i="14"/>
  <c r="AT274" i="14"/>
  <c r="AL274" i="14"/>
  <c r="AE274" i="14"/>
  <c r="Z274" i="14"/>
  <c r="Q274" i="14"/>
  <c r="O274" i="14"/>
  <c r="DT273" i="14"/>
  <c r="DG273" i="14"/>
  <c r="AT273" i="14"/>
  <c r="AL273" i="14"/>
  <c r="AE273" i="14"/>
  <c r="AJ273" i="14" s="1"/>
  <c r="Z273" i="14"/>
  <c r="Q273" i="14"/>
  <c r="O273" i="14"/>
  <c r="DT272" i="14"/>
  <c r="DG272" i="14"/>
  <c r="AT272" i="14"/>
  <c r="AL272" i="14"/>
  <c r="AE272" i="14"/>
  <c r="BE272" i="14" s="1"/>
  <c r="Z272" i="14"/>
  <c r="Q272" i="14"/>
  <c r="O272" i="14"/>
  <c r="DT271" i="14"/>
  <c r="DG271" i="14"/>
  <c r="AT271" i="14"/>
  <c r="AL271" i="14"/>
  <c r="AE271" i="14"/>
  <c r="BP271" i="14" s="1"/>
  <c r="Z271" i="14"/>
  <c r="Q271" i="14"/>
  <c r="O271" i="14"/>
  <c r="DT270" i="14"/>
  <c r="DG270" i="14"/>
  <c r="AT270" i="14"/>
  <c r="AL270" i="14"/>
  <c r="AE270" i="14"/>
  <c r="BC270" i="14" s="1"/>
  <c r="Z270" i="14"/>
  <c r="Q270" i="14"/>
  <c r="O270" i="14"/>
  <c r="DT269" i="14"/>
  <c r="DG269" i="14"/>
  <c r="AT269" i="14"/>
  <c r="AL269" i="14"/>
  <c r="AE269" i="14"/>
  <c r="BE269" i="14" s="1"/>
  <c r="Z269" i="14"/>
  <c r="Q269" i="14"/>
  <c r="O269" i="14"/>
  <c r="DT268" i="14"/>
  <c r="DG268" i="14"/>
  <c r="AT268" i="14"/>
  <c r="AL268" i="14"/>
  <c r="AE268" i="14"/>
  <c r="BP268" i="14" s="1"/>
  <c r="Z268" i="14"/>
  <c r="Q268" i="14"/>
  <c r="O268" i="14"/>
  <c r="DT267" i="14"/>
  <c r="DG267" i="14"/>
  <c r="AT267" i="14"/>
  <c r="AL267" i="14"/>
  <c r="AE267" i="14"/>
  <c r="BC267" i="14" s="1"/>
  <c r="Z267" i="14"/>
  <c r="Q267" i="14"/>
  <c r="O267" i="14"/>
  <c r="DT266" i="14"/>
  <c r="DG266" i="14"/>
  <c r="AT266" i="14"/>
  <c r="AL266" i="14"/>
  <c r="AE266" i="14"/>
  <c r="BC266" i="14" s="1"/>
  <c r="Z266" i="14"/>
  <c r="Q266" i="14"/>
  <c r="O266" i="14"/>
  <c r="DT265" i="14"/>
  <c r="DG265" i="14"/>
  <c r="AT265" i="14"/>
  <c r="AL265" i="14"/>
  <c r="AE265" i="14"/>
  <c r="BC265" i="14" s="1"/>
  <c r="Z265" i="14"/>
  <c r="Q265" i="14"/>
  <c r="O265" i="14"/>
  <c r="DT264" i="14"/>
  <c r="DG264" i="14"/>
  <c r="AT264" i="14"/>
  <c r="AL264" i="14"/>
  <c r="AE264" i="14"/>
  <c r="BG264" i="14" s="1"/>
  <c r="Z264" i="14"/>
  <c r="Q264" i="14"/>
  <c r="O264" i="14"/>
  <c r="DT263" i="14"/>
  <c r="DG263" i="14"/>
  <c r="AT263" i="14"/>
  <c r="AL263" i="14"/>
  <c r="AE263" i="14"/>
  <c r="BC263" i="14" s="1"/>
  <c r="Z263" i="14"/>
  <c r="Q263" i="14"/>
  <c r="O263" i="14"/>
  <c r="DT262" i="14"/>
  <c r="DG262" i="14"/>
  <c r="AT262" i="14"/>
  <c r="AL262" i="14"/>
  <c r="AE262" i="14"/>
  <c r="BC262" i="14" s="1"/>
  <c r="Z262" i="14"/>
  <c r="Q262" i="14"/>
  <c r="O262" i="14"/>
  <c r="DT261" i="14"/>
  <c r="DG261" i="14"/>
  <c r="AT261" i="14"/>
  <c r="AL261" i="14"/>
  <c r="AE261" i="14"/>
  <c r="BG261" i="14" s="1"/>
  <c r="Z261" i="14"/>
  <c r="Q261" i="14"/>
  <c r="O261" i="14"/>
  <c r="DT260" i="14"/>
  <c r="DG260" i="14"/>
  <c r="AT260" i="14"/>
  <c r="AL260" i="14"/>
  <c r="AE260" i="14"/>
  <c r="BC260" i="14" s="1"/>
  <c r="Z260" i="14"/>
  <c r="Q260" i="14"/>
  <c r="O260" i="14"/>
  <c r="DT259" i="14"/>
  <c r="DG259" i="14"/>
  <c r="AT259" i="14"/>
  <c r="AL259" i="14"/>
  <c r="AE259" i="14"/>
  <c r="BC259" i="14" s="1"/>
  <c r="Z259" i="14"/>
  <c r="Q259" i="14"/>
  <c r="O259" i="14"/>
  <c r="DT258" i="14"/>
  <c r="DG258" i="14"/>
  <c r="AT258" i="14"/>
  <c r="AL258" i="14"/>
  <c r="AE258" i="14"/>
  <c r="BG258" i="14" s="1"/>
  <c r="Z258" i="14"/>
  <c r="Q258" i="14"/>
  <c r="O258" i="14"/>
  <c r="DT257" i="14"/>
  <c r="DG257" i="14"/>
  <c r="AT257" i="14"/>
  <c r="AL257" i="14"/>
  <c r="AE257" i="14"/>
  <c r="BC257" i="14" s="1"/>
  <c r="Z257" i="14"/>
  <c r="Q257" i="14"/>
  <c r="O257" i="14"/>
  <c r="DT256" i="14"/>
  <c r="DG256" i="14"/>
  <c r="AT256" i="14"/>
  <c r="AL256" i="14"/>
  <c r="AE256" i="14"/>
  <c r="BC256" i="14" s="1"/>
  <c r="Z256" i="14"/>
  <c r="Q256" i="14"/>
  <c r="O256" i="14"/>
  <c r="DT255" i="14"/>
  <c r="DG255" i="14"/>
  <c r="AT255" i="14"/>
  <c r="AL255" i="14"/>
  <c r="AE255" i="14"/>
  <c r="BG255" i="14" s="1"/>
  <c r="Z255" i="14"/>
  <c r="Q255" i="14"/>
  <c r="O255" i="14"/>
  <c r="DT254" i="14"/>
  <c r="DG254" i="14"/>
  <c r="AT254" i="14"/>
  <c r="AL254" i="14"/>
  <c r="AE254" i="14"/>
  <c r="AJ254" i="14" s="1"/>
  <c r="Z254" i="14"/>
  <c r="Q254" i="14"/>
  <c r="O254" i="14"/>
  <c r="DT253" i="14"/>
  <c r="DG253" i="14"/>
  <c r="AT253" i="14"/>
  <c r="AL253" i="14"/>
  <c r="AE253" i="14"/>
  <c r="BA253" i="14" s="1"/>
  <c r="Z253" i="14"/>
  <c r="Q253" i="14"/>
  <c r="O253" i="14"/>
  <c r="DT252" i="14"/>
  <c r="DG252" i="14"/>
  <c r="AT252" i="14"/>
  <c r="AL252" i="14"/>
  <c r="AE252" i="14"/>
  <c r="BG252" i="14" s="1"/>
  <c r="Z252" i="14"/>
  <c r="Q252" i="14"/>
  <c r="O252" i="14"/>
  <c r="DT251" i="14"/>
  <c r="DG251" i="14"/>
  <c r="AT251" i="14"/>
  <c r="AL251" i="14"/>
  <c r="AE251" i="14"/>
  <c r="BA251" i="14" s="1"/>
  <c r="Z251" i="14"/>
  <c r="Q251" i="14"/>
  <c r="O251" i="14"/>
  <c r="DT250" i="14"/>
  <c r="DG250" i="14"/>
  <c r="AT250" i="14"/>
  <c r="AL250" i="14"/>
  <c r="AE250" i="14"/>
  <c r="BA250" i="14" s="1"/>
  <c r="Z250" i="14"/>
  <c r="Q250" i="14"/>
  <c r="O250" i="14"/>
  <c r="DT249" i="14"/>
  <c r="DG249" i="14"/>
  <c r="AT249" i="14"/>
  <c r="AL249" i="14"/>
  <c r="AE249" i="14"/>
  <c r="BC249" i="14" s="1"/>
  <c r="Z249" i="14"/>
  <c r="Q249" i="14"/>
  <c r="O249" i="14"/>
  <c r="DT248" i="14"/>
  <c r="DG248" i="14"/>
  <c r="AT248" i="14"/>
  <c r="AL248" i="14"/>
  <c r="AE248" i="14"/>
  <c r="BC248" i="14" s="1"/>
  <c r="Z248" i="14"/>
  <c r="Q248" i="14"/>
  <c r="O248" i="14"/>
  <c r="DT247" i="14"/>
  <c r="DG247" i="14"/>
  <c r="AT247" i="14"/>
  <c r="AL247" i="14"/>
  <c r="AE247" i="14"/>
  <c r="BC247" i="14" s="1"/>
  <c r="Z247" i="14"/>
  <c r="Q247" i="14"/>
  <c r="O247" i="14"/>
  <c r="DT246" i="14"/>
  <c r="DG246" i="14"/>
  <c r="AT246" i="14"/>
  <c r="AL246" i="14"/>
  <c r="AE246" i="14"/>
  <c r="BC246" i="14" s="1"/>
  <c r="Z246" i="14"/>
  <c r="Q246" i="14"/>
  <c r="O246" i="14"/>
  <c r="DT245" i="14"/>
  <c r="DG245" i="14"/>
  <c r="AT245" i="14"/>
  <c r="AL245" i="14"/>
  <c r="AE245" i="14"/>
  <c r="BC245" i="14" s="1"/>
  <c r="Z245" i="14"/>
  <c r="Q245" i="14"/>
  <c r="O245" i="14"/>
  <c r="DT244" i="14"/>
  <c r="DG244" i="14"/>
  <c r="AT244" i="14"/>
  <c r="AL244" i="14"/>
  <c r="AE244" i="14"/>
  <c r="BG244" i="14" s="1"/>
  <c r="Z244" i="14"/>
  <c r="Q244" i="14"/>
  <c r="O244" i="14"/>
  <c r="DT243" i="14"/>
  <c r="DG243" i="14"/>
  <c r="AT243" i="14"/>
  <c r="AL243" i="14"/>
  <c r="AE243" i="14"/>
  <c r="Z243" i="14"/>
  <c r="Q243" i="14"/>
  <c r="O243" i="14"/>
  <c r="DT242" i="14"/>
  <c r="DG242" i="14"/>
  <c r="AT242" i="14"/>
  <c r="AL242" i="14"/>
  <c r="AE242" i="14"/>
  <c r="BE242" i="14" s="1"/>
  <c r="Z242" i="14"/>
  <c r="Q242" i="14"/>
  <c r="O242" i="14"/>
  <c r="DT241" i="14"/>
  <c r="DG241" i="14"/>
  <c r="AT241" i="14"/>
  <c r="AL241" i="14"/>
  <c r="AE241" i="14"/>
  <c r="BG241" i="14" s="1"/>
  <c r="Z241" i="14"/>
  <c r="Q241" i="14"/>
  <c r="O241" i="14"/>
  <c r="DT240" i="14"/>
  <c r="DG240" i="14"/>
  <c r="AT240" i="14"/>
  <c r="AL240" i="14"/>
  <c r="AE240" i="14"/>
  <c r="AJ240" i="14" s="1"/>
  <c r="Z240" i="14"/>
  <c r="Q240" i="14"/>
  <c r="O240" i="14"/>
  <c r="DT239" i="14"/>
  <c r="DG239" i="14"/>
  <c r="AT239" i="14"/>
  <c r="AL239" i="14"/>
  <c r="AE239" i="14"/>
  <c r="BC239" i="14" s="1"/>
  <c r="Z239" i="14"/>
  <c r="Q239" i="14"/>
  <c r="O239" i="14"/>
  <c r="DT238" i="14"/>
  <c r="DG238" i="14"/>
  <c r="AT238" i="14"/>
  <c r="AL238" i="14"/>
  <c r="AE238" i="14"/>
  <c r="BR238" i="14" s="1"/>
  <c r="Z238" i="14"/>
  <c r="Q238" i="14"/>
  <c r="O238" i="14"/>
  <c r="DT237" i="14"/>
  <c r="DG237" i="14"/>
  <c r="AT237" i="14"/>
  <c r="AL237" i="14"/>
  <c r="AE237" i="14"/>
  <c r="AJ237" i="14" s="1"/>
  <c r="Z237" i="14"/>
  <c r="Q237" i="14"/>
  <c r="O237" i="14"/>
  <c r="DT236" i="14"/>
  <c r="DG236" i="14"/>
  <c r="AT236" i="14"/>
  <c r="AL236" i="14"/>
  <c r="AE236" i="14"/>
  <c r="Z236" i="14"/>
  <c r="Q236" i="14"/>
  <c r="O236" i="14"/>
  <c r="DT235" i="14"/>
  <c r="DG235" i="14"/>
  <c r="AT235" i="14"/>
  <c r="AL235" i="14"/>
  <c r="AE235" i="14"/>
  <c r="Z235" i="14"/>
  <c r="Q235" i="14"/>
  <c r="O235" i="14"/>
  <c r="DT234" i="14"/>
  <c r="DG234" i="14"/>
  <c r="AT234" i="14"/>
  <c r="AL234" i="14"/>
  <c r="AE234" i="14"/>
  <c r="AJ234" i="14" s="1"/>
  <c r="Z234" i="14"/>
  <c r="Q234" i="14"/>
  <c r="O234" i="14"/>
  <c r="DT233" i="14"/>
  <c r="DG233" i="14"/>
  <c r="AT233" i="14"/>
  <c r="AL233" i="14"/>
  <c r="AE233" i="14"/>
  <c r="BE233" i="14" s="1"/>
  <c r="Z233" i="14"/>
  <c r="Q233" i="14"/>
  <c r="O233" i="14"/>
  <c r="DT232" i="14"/>
  <c r="DG232" i="14"/>
  <c r="AT232" i="14"/>
  <c r="AL232" i="14"/>
  <c r="AE232" i="14"/>
  <c r="BC232" i="14" s="1"/>
  <c r="Z232" i="14"/>
  <c r="Q232" i="14"/>
  <c r="O232" i="14"/>
  <c r="DT231" i="14"/>
  <c r="DG231" i="14"/>
  <c r="AT231" i="14"/>
  <c r="AL231" i="14"/>
  <c r="AE231" i="14"/>
  <c r="AJ231" i="14" s="1"/>
  <c r="Z231" i="14"/>
  <c r="Q231" i="14"/>
  <c r="O231" i="14"/>
  <c r="DT230" i="14"/>
  <c r="DG230" i="14"/>
  <c r="AT230" i="14"/>
  <c r="AL230" i="14"/>
  <c r="AE230" i="14"/>
  <c r="BC230" i="14" s="1"/>
  <c r="Z230" i="14"/>
  <c r="Q230" i="14"/>
  <c r="O230" i="14"/>
  <c r="DT229" i="14"/>
  <c r="DG229" i="14"/>
  <c r="AT229" i="14"/>
  <c r="AL229" i="14"/>
  <c r="AE229" i="14"/>
  <c r="BR229" i="14" s="1"/>
  <c r="Z229" i="14"/>
  <c r="Q229" i="14"/>
  <c r="O229" i="14"/>
  <c r="DT228" i="14"/>
  <c r="DG228" i="14"/>
  <c r="AT228" i="14"/>
  <c r="AL228" i="14"/>
  <c r="AE228" i="14"/>
  <c r="BI228" i="14" s="1"/>
  <c r="Z228" i="14"/>
  <c r="Q228" i="14"/>
  <c r="O228" i="14"/>
  <c r="DT227" i="14"/>
  <c r="DG227" i="14"/>
  <c r="AT227" i="14"/>
  <c r="AL227" i="14"/>
  <c r="AE227" i="14"/>
  <c r="BC227" i="14" s="1"/>
  <c r="Z227" i="14"/>
  <c r="Q227" i="14"/>
  <c r="O227" i="14"/>
  <c r="DT226" i="14"/>
  <c r="DG226" i="14"/>
  <c r="AT226" i="14"/>
  <c r="AL226" i="14"/>
  <c r="AE226" i="14"/>
  <c r="Z226" i="14"/>
  <c r="Q226" i="14"/>
  <c r="O226" i="14"/>
  <c r="DT225" i="14"/>
  <c r="DG225" i="14"/>
  <c r="AT225" i="14"/>
  <c r="AL225" i="14"/>
  <c r="AE225" i="14"/>
  <c r="BE225" i="14" s="1"/>
  <c r="Z225" i="14"/>
  <c r="Q225" i="14"/>
  <c r="O225" i="14"/>
  <c r="DT224" i="14"/>
  <c r="DG224" i="14"/>
  <c r="AT224" i="14"/>
  <c r="AL224" i="14"/>
  <c r="AE224" i="14"/>
  <c r="BR224" i="14" s="1"/>
  <c r="Z224" i="14"/>
  <c r="Q224" i="14"/>
  <c r="O224" i="14"/>
  <c r="DT223" i="14"/>
  <c r="DG223" i="14"/>
  <c r="AT223" i="14"/>
  <c r="AL223" i="14"/>
  <c r="AE223" i="14"/>
  <c r="AJ223" i="14" s="1"/>
  <c r="Z223" i="14"/>
  <c r="Q223" i="14"/>
  <c r="O223" i="14"/>
  <c r="DT222" i="14"/>
  <c r="DG222" i="14"/>
  <c r="AT222" i="14"/>
  <c r="AL222" i="14"/>
  <c r="AE222" i="14"/>
  <c r="BT222" i="14" s="1"/>
  <c r="Z222" i="14"/>
  <c r="Q222" i="14"/>
  <c r="O222" i="14"/>
  <c r="DT221" i="14"/>
  <c r="DG221" i="14"/>
  <c r="AT221" i="14"/>
  <c r="AL221" i="14"/>
  <c r="AE221" i="14"/>
  <c r="BI221" i="14" s="1"/>
  <c r="Z221" i="14"/>
  <c r="Q221" i="14"/>
  <c r="O221" i="14"/>
  <c r="DT220" i="14"/>
  <c r="DG220" i="14"/>
  <c r="AT220" i="14"/>
  <c r="AL220" i="14"/>
  <c r="AE220" i="14"/>
  <c r="AJ220" i="14" s="1"/>
  <c r="Z220" i="14"/>
  <c r="Q220" i="14"/>
  <c r="O220" i="14"/>
  <c r="DT219" i="14"/>
  <c r="DG219" i="14"/>
  <c r="AT219" i="14"/>
  <c r="AL219" i="14"/>
  <c r="AE219" i="14"/>
  <c r="BE219" i="14" s="1"/>
  <c r="Z219" i="14"/>
  <c r="Q219" i="14"/>
  <c r="O219" i="14"/>
  <c r="DT218" i="14"/>
  <c r="DG218" i="14"/>
  <c r="AT218" i="14"/>
  <c r="AL218" i="14"/>
  <c r="AE218" i="14"/>
  <c r="BI218" i="14" s="1"/>
  <c r="Z218" i="14"/>
  <c r="Q218" i="14"/>
  <c r="O218" i="14"/>
  <c r="DT217" i="14"/>
  <c r="DG217" i="14"/>
  <c r="AT217" i="14"/>
  <c r="AL217" i="14"/>
  <c r="AE217" i="14"/>
  <c r="BT217" i="14" s="1"/>
  <c r="Z217" i="14"/>
  <c r="Q217" i="14"/>
  <c r="O217" i="14"/>
  <c r="DT216" i="14"/>
  <c r="DG216" i="14"/>
  <c r="AT216" i="14"/>
  <c r="AL216" i="14"/>
  <c r="AE216" i="14"/>
  <c r="Z216" i="14"/>
  <c r="Q216" i="14"/>
  <c r="O216" i="14"/>
  <c r="DT215" i="14"/>
  <c r="DG215" i="14"/>
  <c r="AT215" i="14"/>
  <c r="AL215" i="14"/>
  <c r="AE215" i="14"/>
  <c r="BR215" i="14" s="1"/>
  <c r="Z215" i="14"/>
  <c r="Q215" i="14"/>
  <c r="O215" i="14"/>
  <c r="DT214" i="14"/>
  <c r="DG214" i="14"/>
  <c r="AT214" i="14"/>
  <c r="AL214" i="14"/>
  <c r="AE214" i="14"/>
  <c r="AJ214" i="14" s="1"/>
  <c r="Z214" i="14"/>
  <c r="Q214" i="14"/>
  <c r="O214" i="14"/>
  <c r="DT213" i="14"/>
  <c r="DG213" i="14"/>
  <c r="AT213" i="14"/>
  <c r="AL213" i="14"/>
  <c r="AE213" i="14"/>
  <c r="BT213" i="14" s="1"/>
  <c r="Z213" i="14"/>
  <c r="Q213" i="14"/>
  <c r="O213" i="14"/>
  <c r="DT212" i="14"/>
  <c r="DG212" i="14"/>
  <c r="AT212" i="14"/>
  <c r="AL212" i="14"/>
  <c r="AE212" i="14"/>
  <c r="BP212" i="14" s="1"/>
  <c r="Z212" i="14"/>
  <c r="Q212" i="14"/>
  <c r="O212" i="14"/>
  <c r="DT211" i="14"/>
  <c r="DG211" i="14"/>
  <c r="AT211" i="14"/>
  <c r="AL211" i="14"/>
  <c r="AE211" i="14"/>
  <c r="BR211" i="14" s="1"/>
  <c r="Z211" i="14"/>
  <c r="Q211" i="14"/>
  <c r="O211" i="14"/>
  <c r="DT210" i="14"/>
  <c r="DG210" i="14"/>
  <c r="AT210" i="14"/>
  <c r="AL210" i="14"/>
  <c r="AE210" i="14"/>
  <c r="BG210" i="14" s="1"/>
  <c r="Z210" i="14"/>
  <c r="Q210" i="14"/>
  <c r="O210" i="14"/>
  <c r="DT209" i="14"/>
  <c r="DG209" i="14"/>
  <c r="AT209" i="14"/>
  <c r="AL209" i="14"/>
  <c r="AE209" i="14"/>
  <c r="BE209" i="14" s="1"/>
  <c r="Z209" i="14"/>
  <c r="Q209" i="14"/>
  <c r="O209" i="14"/>
  <c r="DT208" i="14"/>
  <c r="DG208" i="14"/>
  <c r="AT208" i="14"/>
  <c r="AL208" i="14"/>
  <c r="AE208" i="14"/>
  <c r="AJ208" i="14" s="1"/>
  <c r="Z208" i="14"/>
  <c r="Q208" i="14"/>
  <c r="O208" i="14"/>
  <c r="DT207" i="14"/>
  <c r="DG207" i="14"/>
  <c r="AT207" i="14"/>
  <c r="AL207" i="14"/>
  <c r="AE207" i="14"/>
  <c r="Z207" i="14"/>
  <c r="Q207" i="14"/>
  <c r="O207" i="14"/>
  <c r="DT206" i="14"/>
  <c r="DG206" i="14"/>
  <c r="AT206" i="14"/>
  <c r="AL206" i="14"/>
  <c r="AE206" i="14"/>
  <c r="BG206" i="14" s="1"/>
  <c r="Z206" i="14"/>
  <c r="Q206" i="14"/>
  <c r="O206" i="14"/>
  <c r="DT205" i="14"/>
  <c r="DG205" i="14"/>
  <c r="AT205" i="14"/>
  <c r="AL205" i="14"/>
  <c r="AE205" i="14"/>
  <c r="BR205" i="14" s="1"/>
  <c r="Z205" i="14"/>
  <c r="Q205" i="14"/>
  <c r="O205" i="14"/>
  <c r="DT204" i="14"/>
  <c r="DG204" i="14"/>
  <c r="AT204" i="14"/>
  <c r="AL204" i="14"/>
  <c r="AE204" i="14"/>
  <c r="BG204" i="14" s="1"/>
  <c r="Z204" i="14"/>
  <c r="Q204" i="14"/>
  <c r="O204" i="14"/>
  <c r="DT203" i="14"/>
  <c r="DG203" i="14"/>
  <c r="AT203" i="14"/>
  <c r="AL203" i="14"/>
  <c r="AE203" i="14"/>
  <c r="Z203" i="14"/>
  <c r="Q203" i="14"/>
  <c r="O203" i="14"/>
  <c r="DT202" i="14"/>
  <c r="DG202" i="14"/>
  <c r="AT202" i="14"/>
  <c r="AL202" i="14"/>
  <c r="AE202" i="14"/>
  <c r="AJ202" i="14" s="1"/>
  <c r="Z202" i="14"/>
  <c r="Q202" i="14"/>
  <c r="O202" i="14"/>
  <c r="DT201" i="14"/>
  <c r="DG201" i="14"/>
  <c r="AT201" i="14"/>
  <c r="AL201" i="14"/>
  <c r="AE201" i="14"/>
  <c r="Z201" i="14"/>
  <c r="Q201" i="14"/>
  <c r="O201" i="14"/>
  <c r="DT200" i="14"/>
  <c r="DG200" i="14"/>
  <c r="AT200" i="14"/>
  <c r="AL200" i="14"/>
  <c r="AE200" i="14"/>
  <c r="BG200" i="14" s="1"/>
  <c r="Z200" i="14"/>
  <c r="Q200" i="14"/>
  <c r="O200" i="14"/>
  <c r="DT199" i="14"/>
  <c r="DG199" i="14"/>
  <c r="AT199" i="14"/>
  <c r="AL199" i="14"/>
  <c r="AE199" i="14"/>
  <c r="AJ199" i="14" s="1"/>
  <c r="Z199" i="14"/>
  <c r="Q199" i="14"/>
  <c r="O199" i="14"/>
  <c r="DT198" i="14"/>
  <c r="DG198" i="14"/>
  <c r="AT198" i="14"/>
  <c r="AL198" i="14"/>
  <c r="AE198" i="14"/>
  <c r="BA198" i="14" s="1"/>
  <c r="Z198" i="14"/>
  <c r="Q198" i="14"/>
  <c r="O198" i="14"/>
  <c r="DT197" i="14"/>
  <c r="DG197" i="14"/>
  <c r="AT197" i="14"/>
  <c r="AL197" i="14"/>
  <c r="AE197" i="14"/>
  <c r="BC197" i="14" s="1"/>
  <c r="Z197" i="14"/>
  <c r="Q197" i="14"/>
  <c r="O197" i="14"/>
  <c r="DT196" i="14"/>
  <c r="DG196" i="14"/>
  <c r="AT196" i="14"/>
  <c r="AL196" i="14"/>
  <c r="AE196" i="14"/>
  <c r="AJ196" i="14" s="1"/>
  <c r="Z196" i="14"/>
  <c r="Q196" i="14"/>
  <c r="O196" i="14"/>
  <c r="DT195" i="14"/>
  <c r="DG195" i="14"/>
  <c r="AT195" i="14"/>
  <c r="AL195" i="14"/>
  <c r="AE195" i="14"/>
  <c r="BC195" i="14" s="1"/>
  <c r="Z195" i="14"/>
  <c r="Q195" i="14"/>
  <c r="O195" i="14"/>
  <c r="DT194" i="14"/>
  <c r="DG194" i="14"/>
  <c r="AT194" i="14"/>
  <c r="AL194" i="14"/>
  <c r="AE194" i="14"/>
  <c r="BR194" i="14" s="1"/>
  <c r="Z194" i="14"/>
  <c r="Q194" i="14"/>
  <c r="O194" i="14"/>
  <c r="DT193" i="14"/>
  <c r="DG193" i="14"/>
  <c r="AT193" i="14"/>
  <c r="AL193" i="14"/>
  <c r="AE193" i="14"/>
  <c r="Z193" i="14"/>
  <c r="Q193" i="14"/>
  <c r="O193" i="14"/>
  <c r="DT192" i="14"/>
  <c r="DG192" i="14"/>
  <c r="AT192" i="14"/>
  <c r="AL192" i="14"/>
  <c r="AE192" i="14"/>
  <c r="Z192" i="14"/>
  <c r="Q192" i="14"/>
  <c r="O192" i="14"/>
  <c r="DT191" i="14"/>
  <c r="DG191" i="14"/>
  <c r="AT191" i="14"/>
  <c r="AL191" i="14"/>
  <c r="AE191" i="14"/>
  <c r="BR191" i="14" s="1"/>
  <c r="Z191" i="14"/>
  <c r="Q191" i="14"/>
  <c r="O191" i="14"/>
  <c r="DT190" i="14"/>
  <c r="DG190" i="14"/>
  <c r="AT190" i="14"/>
  <c r="AL190" i="14"/>
  <c r="AE190" i="14"/>
  <c r="Z190" i="14"/>
  <c r="Q190" i="14"/>
  <c r="O190" i="14"/>
  <c r="DT189" i="14"/>
  <c r="DG189" i="14"/>
  <c r="AT189" i="14"/>
  <c r="AL189" i="14"/>
  <c r="AE189" i="14"/>
  <c r="BC189" i="14" s="1"/>
  <c r="Z189" i="14"/>
  <c r="Q189" i="14"/>
  <c r="O189" i="14"/>
  <c r="DT188" i="14"/>
  <c r="DG188" i="14"/>
  <c r="AT188" i="14"/>
  <c r="AL188" i="14"/>
  <c r="AE188" i="14"/>
  <c r="AJ188" i="14" s="1"/>
  <c r="Z188" i="14"/>
  <c r="Q188" i="14"/>
  <c r="O188" i="14"/>
  <c r="DT187" i="14"/>
  <c r="DG187" i="14"/>
  <c r="AT187" i="14"/>
  <c r="AL187" i="14"/>
  <c r="AE187" i="14"/>
  <c r="BI187" i="14" s="1"/>
  <c r="Z187" i="14"/>
  <c r="Q187" i="14"/>
  <c r="O187" i="14"/>
  <c r="DT186" i="14"/>
  <c r="DG186" i="14"/>
  <c r="AT186" i="14"/>
  <c r="AL186" i="14"/>
  <c r="AE186" i="14"/>
  <c r="Z186" i="14"/>
  <c r="Q186" i="14"/>
  <c r="O186" i="14"/>
  <c r="DT185" i="14"/>
  <c r="DG185" i="14"/>
  <c r="AT185" i="14"/>
  <c r="AL185" i="14"/>
  <c r="AE185" i="14"/>
  <c r="BC185" i="14" s="1"/>
  <c r="Z185" i="14"/>
  <c r="Q185" i="14"/>
  <c r="O185" i="14"/>
  <c r="DT184" i="14"/>
  <c r="DG184" i="14"/>
  <c r="AT184" i="14"/>
  <c r="AL184" i="14"/>
  <c r="AE184" i="14"/>
  <c r="Z184" i="14"/>
  <c r="Q184" i="14"/>
  <c r="O184" i="14"/>
  <c r="DT183" i="14"/>
  <c r="DG183" i="14"/>
  <c r="AT183" i="14"/>
  <c r="AL183" i="14"/>
  <c r="AE183" i="14"/>
  <c r="BC183" i="14" s="1"/>
  <c r="Z183" i="14"/>
  <c r="Q183" i="14"/>
  <c r="O183" i="14"/>
  <c r="DT182" i="14"/>
  <c r="DG182" i="14"/>
  <c r="AT182" i="14"/>
  <c r="AL182" i="14"/>
  <c r="AE182" i="14"/>
  <c r="BP182" i="14" s="1"/>
  <c r="Z182" i="14"/>
  <c r="Q182" i="14"/>
  <c r="O182" i="14"/>
  <c r="DT181" i="14"/>
  <c r="DG181" i="14"/>
  <c r="AT181" i="14"/>
  <c r="AL181" i="14"/>
  <c r="AE181" i="14"/>
  <c r="BR181" i="14" s="1"/>
  <c r="Z181" i="14"/>
  <c r="Q181" i="14"/>
  <c r="O181" i="14"/>
  <c r="DT180" i="14"/>
  <c r="DG180" i="14"/>
  <c r="AT180" i="14"/>
  <c r="AL180" i="14"/>
  <c r="AE180" i="14"/>
  <c r="BP180" i="14" s="1"/>
  <c r="Z180" i="14"/>
  <c r="Q180" i="14"/>
  <c r="O180" i="14"/>
  <c r="DT179" i="14"/>
  <c r="DG179" i="14"/>
  <c r="AT179" i="14"/>
  <c r="AL179" i="14"/>
  <c r="AE179" i="14"/>
  <c r="BR179" i="14" s="1"/>
  <c r="Z179" i="14"/>
  <c r="Q179" i="14"/>
  <c r="O179" i="14"/>
  <c r="DT178" i="14"/>
  <c r="DG178" i="14"/>
  <c r="AT178" i="14"/>
  <c r="AL178" i="14"/>
  <c r="AE178" i="14"/>
  <c r="BR178" i="14" s="1"/>
  <c r="Z178" i="14"/>
  <c r="Q178" i="14"/>
  <c r="O178" i="14"/>
  <c r="DT177" i="14"/>
  <c r="DG177" i="14"/>
  <c r="AT177" i="14"/>
  <c r="AL177" i="14"/>
  <c r="AE177" i="14"/>
  <c r="BT177" i="14" s="1"/>
  <c r="Z177" i="14"/>
  <c r="Q177" i="14"/>
  <c r="O177" i="14"/>
  <c r="DT176" i="14"/>
  <c r="DG176" i="14"/>
  <c r="AT176" i="14"/>
  <c r="AL176" i="14"/>
  <c r="AE176" i="14"/>
  <c r="BC176" i="14" s="1"/>
  <c r="Z176" i="14"/>
  <c r="Q176" i="14"/>
  <c r="O176" i="14"/>
  <c r="DT175" i="14"/>
  <c r="DG175" i="14"/>
  <c r="AT175" i="14"/>
  <c r="AL175" i="14"/>
  <c r="AE175" i="14"/>
  <c r="Z175" i="14"/>
  <c r="Q175" i="14"/>
  <c r="O175" i="14"/>
  <c r="DT174" i="14"/>
  <c r="DG174" i="14"/>
  <c r="AT174" i="14"/>
  <c r="AL174" i="14"/>
  <c r="AE174" i="14"/>
  <c r="BT174" i="14" s="1"/>
  <c r="Z174" i="14"/>
  <c r="Q174" i="14"/>
  <c r="O174" i="14"/>
  <c r="DT173" i="14"/>
  <c r="DG173" i="14"/>
  <c r="AT173" i="14"/>
  <c r="AL173" i="14"/>
  <c r="AE173" i="14"/>
  <c r="Z173" i="14"/>
  <c r="Q173" i="14"/>
  <c r="O173" i="14"/>
  <c r="DT172" i="14"/>
  <c r="DG172" i="14"/>
  <c r="AT172" i="14"/>
  <c r="AL172" i="14"/>
  <c r="AE172" i="14"/>
  <c r="BP172" i="14" s="1"/>
  <c r="Z172" i="14"/>
  <c r="Q172" i="14"/>
  <c r="O172" i="14"/>
  <c r="DT171" i="14"/>
  <c r="DG171" i="14"/>
  <c r="AT171" i="14"/>
  <c r="AL171" i="14"/>
  <c r="AE171" i="14"/>
  <c r="BT171" i="14" s="1"/>
  <c r="Z171" i="14"/>
  <c r="Q171" i="14"/>
  <c r="O171" i="14"/>
  <c r="DT170" i="14"/>
  <c r="DG170" i="14"/>
  <c r="AT170" i="14"/>
  <c r="AL170" i="14"/>
  <c r="AE170" i="14"/>
  <c r="BC170" i="14" s="1"/>
  <c r="Z170" i="14"/>
  <c r="Q170" i="14"/>
  <c r="O170" i="14"/>
  <c r="DT169" i="14"/>
  <c r="DG169" i="14"/>
  <c r="AT169" i="14"/>
  <c r="AL169" i="14"/>
  <c r="AE169" i="14"/>
  <c r="BT169" i="14" s="1"/>
  <c r="Z169" i="14"/>
  <c r="Q169" i="14"/>
  <c r="O169" i="14"/>
  <c r="DT168" i="14"/>
  <c r="DG168" i="14"/>
  <c r="AT168" i="14"/>
  <c r="AL168" i="14"/>
  <c r="AE168" i="14"/>
  <c r="BT168" i="14" s="1"/>
  <c r="Z168" i="14"/>
  <c r="Q168" i="14"/>
  <c r="O168" i="14"/>
  <c r="DT167" i="14"/>
  <c r="DG167" i="14"/>
  <c r="AT167" i="14"/>
  <c r="AL167" i="14"/>
  <c r="AE167" i="14"/>
  <c r="BI167" i="14" s="1"/>
  <c r="Z167" i="14"/>
  <c r="Q167" i="14"/>
  <c r="O167" i="14"/>
  <c r="DT166" i="14"/>
  <c r="DG166" i="14"/>
  <c r="AT166" i="14"/>
  <c r="AL166" i="14"/>
  <c r="AE166" i="14"/>
  <c r="Z166" i="14"/>
  <c r="Q166" i="14"/>
  <c r="O166" i="14"/>
  <c r="DT165" i="14"/>
  <c r="DG165" i="14"/>
  <c r="AT165" i="14"/>
  <c r="AL165" i="14"/>
  <c r="AE165" i="14"/>
  <c r="BP165" i="14" s="1"/>
  <c r="Z165" i="14"/>
  <c r="Q165" i="14"/>
  <c r="O165" i="14"/>
  <c r="DT164" i="14"/>
  <c r="DG164" i="14"/>
  <c r="AT164" i="14"/>
  <c r="AL164" i="14"/>
  <c r="AE164" i="14"/>
  <c r="BC164" i="14" s="1"/>
  <c r="Z164" i="14"/>
  <c r="Q164" i="14"/>
  <c r="O164" i="14"/>
  <c r="DT163" i="14"/>
  <c r="DG163" i="14"/>
  <c r="AT163" i="14"/>
  <c r="AL163" i="14"/>
  <c r="AE163" i="14"/>
  <c r="BT163" i="14" s="1"/>
  <c r="Z163" i="14"/>
  <c r="Q163" i="14"/>
  <c r="O163" i="14"/>
  <c r="DT162" i="14"/>
  <c r="DG162" i="14"/>
  <c r="AT162" i="14"/>
  <c r="AL162" i="14"/>
  <c r="AE162" i="14"/>
  <c r="BE162" i="14" s="1"/>
  <c r="Z162" i="14"/>
  <c r="Q162" i="14"/>
  <c r="O162" i="14"/>
  <c r="DT161" i="14"/>
  <c r="DG161" i="14"/>
  <c r="AT161" i="14"/>
  <c r="AL161" i="14"/>
  <c r="AE161" i="14"/>
  <c r="Z161" i="14"/>
  <c r="Q161" i="14"/>
  <c r="O161" i="14"/>
  <c r="DT160" i="14"/>
  <c r="DG160" i="14"/>
  <c r="AT160" i="14"/>
  <c r="AL160" i="14"/>
  <c r="AE160" i="14"/>
  <c r="BT160" i="14" s="1"/>
  <c r="Z160" i="14"/>
  <c r="Q160" i="14"/>
  <c r="O160" i="14"/>
  <c r="DT159" i="14"/>
  <c r="DG159" i="14"/>
  <c r="AT159" i="14"/>
  <c r="AL159" i="14"/>
  <c r="AE159" i="14"/>
  <c r="BC159" i="14" s="1"/>
  <c r="Z159" i="14"/>
  <c r="Q159" i="14"/>
  <c r="O159" i="14"/>
  <c r="DT158" i="14"/>
  <c r="DG158" i="14"/>
  <c r="AT158" i="14"/>
  <c r="AL158" i="14"/>
  <c r="AE158" i="14"/>
  <c r="BC158" i="14" s="1"/>
  <c r="Z158" i="14"/>
  <c r="Q158" i="14"/>
  <c r="O158" i="14"/>
  <c r="DT157" i="14"/>
  <c r="DG157" i="14"/>
  <c r="AT157" i="14"/>
  <c r="AL157" i="14"/>
  <c r="AE157" i="14"/>
  <c r="BE157" i="14" s="1"/>
  <c r="Z157" i="14"/>
  <c r="Q157" i="14"/>
  <c r="O157" i="14"/>
  <c r="DT156" i="14"/>
  <c r="DG156" i="14"/>
  <c r="AT156" i="14"/>
  <c r="AL156" i="14"/>
  <c r="AE156" i="14"/>
  <c r="BE156" i="14" s="1"/>
  <c r="Z156" i="14"/>
  <c r="Q156" i="14"/>
  <c r="O156" i="14"/>
  <c r="DT155" i="14"/>
  <c r="DG155" i="14"/>
  <c r="AT155" i="14"/>
  <c r="AL155" i="14"/>
  <c r="AE155" i="14"/>
  <c r="BC155" i="14" s="1"/>
  <c r="Z155" i="14"/>
  <c r="Q155" i="14"/>
  <c r="O155" i="14"/>
  <c r="DT154" i="14"/>
  <c r="DG154" i="14"/>
  <c r="AT154" i="14"/>
  <c r="AL154" i="14"/>
  <c r="AE154" i="14"/>
  <c r="Z154" i="14"/>
  <c r="Q154" i="14"/>
  <c r="O154" i="14"/>
  <c r="DT153" i="14"/>
  <c r="DG153" i="14"/>
  <c r="AT153" i="14"/>
  <c r="AL153" i="14"/>
  <c r="AE153" i="14"/>
  <c r="BP153" i="14" s="1"/>
  <c r="Z153" i="14"/>
  <c r="Q153" i="14"/>
  <c r="O153" i="14"/>
  <c r="DT152" i="14"/>
  <c r="DG152" i="14"/>
  <c r="AT152" i="14"/>
  <c r="AL152" i="14"/>
  <c r="AE152" i="14"/>
  <c r="BE152" i="14" s="1"/>
  <c r="Z152" i="14"/>
  <c r="Q152" i="14"/>
  <c r="O152" i="14"/>
  <c r="DT151" i="14"/>
  <c r="DG151" i="14"/>
  <c r="AT151" i="14"/>
  <c r="AL151" i="14"/>
  <c r="AE151" i="14"/>
  <c r="BE151" i="14" s="1"/>
  <c r="Z151" i="14"/>
  <c r="Q151" i="14"/>
  <c r="O151" i="14"/>
  <c r="DT150" i="14"/>
  <c r="DG150" i="14"/>
  <c r="AT150" i="14"/>
  <c r="AL150" i="14"/>
  <c r="AE150" i="14"/>
  <c r="Z150" i="14"/>
  <c r="Q150" i="14"/>
  <c r="O150" i="14"/>
  <c r="DT149" i="14"/>
  <c r="DG149" i="14"/>
  <c r="AT149" i="14"/>
  <c r="AL149" i="14"/>
  <c r="AE149" i="14"/>
  <c r="BE149" i="14" s="1"/>
  <c r="Z149" i="14"/>
  <c r="Q149" i="14"/>
  <c r="O149" i="14"/>
  <c r="DT148" i="14"/>
  <c r="DG148" i="14"/>
  <c r="AT148" i="14"/>
  <c r="AL148" i="14"/>
  <c r="AE148" i="14"/>
  <c r="BC148" i="14" s="1"/>
  <c r="Z148" i="14"/>
  <c r="Q148" i="14"/>
  <c r="O148" i="14"/>
  <c r="DT147" i="14"/>
  <c r="DG147" i="14"/>
  <c r="AT147" i="14"/>
  <c r="AL147" i="14"/>
  <c r="AE147" i="14"/>
  <c r="BE147" i="14" s="1"/>
  <c r="Z147" i="14"/>
  <c r="Q147" i="14"/>
  <c r="O147" i="14"/>
  <c r="DT146" i="14"/>
  <c r="DG146" i="14"/>
  <c r="AT146" i="14"/>
  <c r="AL146" i="14"/>
  <c r="AE146" i="14"/>
  <c r="BR146" i="14" s="1"/>
  <c r="Z146" i="14"/>
  <c r="Q146" i="14"/>
  <c r="O146" i="14"/>
  <c r="DT145" i="14"/>
  <c r="DG145" i="14"/>
  <c r="AT145" i="14"/>
  <c r="AL145" i="14"/>
  <c r="AE145" i="14"/>
  <c r="BA145" i="14" s="1"/>
  <c r="Z145" i="14"/>
  <c r="Q145" i="14"/>
  <c r="O145" i="14"/>
  <c r="DT144" i="14"/>
  <c r="DG144" i="14"/>
  <c r="AT144" i="14"/>
  <c r="AL144" i="14"/>
  <c r="AE144" i="14"/>
  <c r="BC144" i="14" s="1"/>
  <c r="Z144" i="14"/>
  <c r="Q144" i="14"/>
  <c r="O144" i="14"/>
  <c r="DT143" i="14"/>
  <c r="DG143" i="14"/>
  <c r="AT143" i="14"/>
  <c r="AL143" i="14"/>
  <c r="AE143" i="14"/>
  <c r="BR143" i="14" s="1"/>
  <c r="Z143" i="14"/>
  <c r="Q143" i="14"/>
  <c r="O143" i="14"/>
  <c r="DT142" i="14"/>
  <c r="DG142" i="14"/>
  <c r="AT142" i="14"/>
  <c r="AL142" i="14"/>
  <c r="AE142" i="14"/>
  <c r="BG142" i="14" s="1"/>
  <c r="Z142" i="14"/>
  <c r="Q142" i="14"/>
  <c r="O142" i="14"/>
  <c r="DT141" i="14"/>
  <c r="DG141" i="14"/>
  <c r="AT141" i="14"/>
  <c r="AL141" i="14"/>
  <c r="AE141" i="14"/>
  <c r="BG141" i="14" s="1"/>
  <c r="Z141" i="14"/>
  <c r="Q141" i="14"/>
  <c r="O141" i="14"/>
  <c r="DT140" i="14"/>
  <c r="DG140" i="14"/>
  <c r="AT140" i="14"/>
  <c r="AL140" i="14"/>
  <c r="AE140" i="14"/>
  <c r="Z140" i="14"/>
  <c r="Q140" i="14"/>
  <c r="O140" i="14"/>
  <c r="DT139" i="14"/>
  <c r="DG139" i="14"/>
  <c r="AT139" i="14"/>
  <c r="AL139" i="14"/>
  <c r="AE139" i="14"/>
  <c r="BG139" i="14" s="1"/>
  <c r="Z139" i="14"/>
  <c r="Q139" i="14"/>
  <c r="O139" i="14"/>
  <c r="DT138" i="14"/>
  <c r="DG138" i="14"/>
  <c r="AT138" i="14"/>
  <c r="AL138" i="14"/>
  <c r="AE138" i="14"/>
  <c r="BG138" i="14" s="1"/>
  <c r="Z138" i="14"/>
  <c r="Q138" i="14"/>
  <c r="O138" i="14"/>
  <c r="DT137" i="14"/>
  <c r="DG137" i="14"/>
  <c r="AT137" i="14"/>
  <c r="AL137" i="14"/>
  <c r="AE137" i="14"/>
  <c r="BR137" i="14" s="1"/>
  <c r="Z137" i="14"/>
  <c r="Q137" i="14"/>
  <c r="O137" i="14"/>
  <c r="DT136" i="14"/>
  <c r="DG136" i="14"/>
  <c r="AT136" i="14"/>
  <c r="AL136" i="14"/>
  <c r="AE136" i="14"/>
  <c r="BG136" i="14" s="1"/>
  <c r="Z136" i="14"/>
  <c r="Q136" i="14"/>
  <c r="O136" i="14"/>
  <c r="DT135" i="14"/>
  <c r="DG135" i="14"/>
  <c r="AT135" i="14"/>
  <c r="AL135" i="14"/>
  <c r="AE135" i="14"/>
  <c r="BG135" i="14" s="1"/>
  <c r="Z135" i="14"/>
  <c r="Q135" i="14"/>
  <c r="O135" i="14"/>
  <c r="DT134" i="14"/>
  <c r="DG134" i="14"/>
  <c r="AT134" i="14"/>
  <c r="AL134" i="14"/>
  <c r="AE134" i="14"/>
  <c r="BR134" i="14" s="1"/>
  <c r="Z134" i="14"/>
  <c r="Q134" i="14"/>
  <c r="O134" i="14"/>
  <c r="DT133" i="14"/>
  <c r="DG133" i="14"/>
  <c r="AT133" i="14"/>
  <c r="AL133" i="14"/>
  <c r="AE133" i="14"/>
  <c r="BG133" i="14" s="1"/>
  <c r="Z133" i="14"/>
  <c r="Q133" i="14"/>
  <c r="O133" i="14"/>
  <c r="DT132" i="14"/>
  <c r="DG132" i="14"/>
  <c r="AT132" i="14"/>
  <c r="AL132" i="14"/>
  <c r="AE132" i="14"/>
  <c r="BG132" i="14" s="1"/>
  <c r="Z132" i="14"/>
  <c r="Q132" i="14"/>
  <c r="O132" i="14"/>
  <c r="DT131" i="14"/>
  <c r="DG131" i="14"/>
  <c r="AT131" i="14"/>
  <c r="AL131" i="14"/>
  <c r="AE131" i="14"/>
  <c r="BR131" i="14" s="1"/>
  <c r="Z131" i="14"/>
  <c r="Q131" i="14"/>
  <c r="O131" i="14"/>
  <c r="DT130" i="14"/>
  <c r="DG130" i="14"/>
  <c r="AT130" i="14"/>
  <c r="AL130" i="14"/>
  <c r="AE130" i="14"/>
  <c r="Z130" i="14"/>
  <c r="Q130" i="14"/>
  <c r="O130" i="14"/>
  <c r="DT129" i="14"/>
  <c r="DG129" i="14"/>
  <c r="AT129" i="14"/>
  <c r="AL129" i="14"/>
  <c r="AE129" i="14"/>
  <c r="AJ129" i="14" s="1"/>
  <c r="Z129" i="14"/>
  <c r="Q129" i="14"/>
  <c r="O129" i="14"/>
  <c r="DT128" i="14"/>
  <c r="DG128" i="14"/>
  <c r="AT128" i="14"/>
  <c r="AL128" i="14"/>
  <c r="AE128" i="14"/>
  <c r="BR128" i="14" s="1"/>
  <c r="Z128" i="14"/>
  <c r="Q128" i="14"/>
  <c r="O128" i="14"/>
  <c r="DT127" i="14"/>
  <c r="DG127" i="14"/>
  <c r="AT127" i="14"/>
  <c r="AL127" i="14"/>
  <c r="AE127" i="14"/>
  <c r="BP127" i="14" s="1"/>
  <c r="Z127" i="14"/>
  <c r="Q127" i="14"/>
  <c r="O127" i="14"/>
  <c r="DT126" i="14"/>
  <c r="DG126" i="14"/>
  <c r="AT126" i="14"/>
  <c r="AL126" i="14"/>
  <c r="AE126" i="14"/>
  <c r="AJ126" i="14" s="1"/>
  <c r="Z126" i="14"/>
  <c r="Q126" i="14"/>
  <c r="O126" i="14"/>
  <c r="DT125" i="14"/>
  <c r="DG125" i="14"/>
  <c r="AT125" i="14"/>
  <c r="AL125" i="14"/>
  <c r="AE125" i="14"/>
  <c r="BA125" i="14" s="1"/>
  <c r="Z125" i="14"/>
  <c r="Q125" i="14"/>
  <c r="O125" i="14"/>
  <c r="DT124" i="14"/>
  <c r="DG124" i="14"/>
  <c r="AT124" i="14"/>
  <c r="AL124" i="14"/>
  <c r="AE124" i="14"/>
  <c r="BC124" i="14" s="1"/>
  <c r="Z124" i="14"/>
  <c r="Q124" i="14"/>
  <c r="O124" i="14"/>
  <c r="DT123" i="14"/>
  <c r="DG123" i="14"/>
  <c r="AT123" i="14"/>
  <c r="AL123" i="14"/>
  <c r="AE123" i="14"/>
  <c r="BP123" i="14" s="1"/>
  <c r="Z123" i="14"/>
  <c r="Q123" i="14"/>
  <c r="O123" i="14"/>
  <c r="DT122" i="14"/>
  <c r="DG122" i="14"/>
  <c r="AT122" i="14"/>
  <c r="AL122" i="14"/>
  <c r="AE122" i="14"/>
  <c r="BA122" i="14" s="1"/>
  <c r="Z122" i="14"/>
  <c r="Q122" i="14"/>
  <c r="O122" i="14"/>
  <c r="DT121" i="14"/>
  <c r="DG121" i="14"/>
  <c r="AT121" i="14"/>
  <c r="AL121" i="14"/>
  <c r="AE121" i="14"/>
  <c r="BR121" i="14" s="1"/>
  <c r="Z121" i="14"/>
  <c r="Q121" i="14"/>
  <c r="O121" i="14"/>
  <c r="DT120" i="14"/>
  <c r="DG120" i="14"/>
  <c r="AT120" i="14"/>
  <c r="AL120" i="14"/>
  <c r="AE120" i="14"/>
  <c r="BP120" i="14" s="1"/>
  <c r="Z120" i="14"/>
  <c r="Q120" i="14"/>
  <c r="O120" i="14"/>
  <c r="DT119" i="14"/>
  <c r="DG119" i="14"/>
  <c r="AT119" i="14"/>
  <c r="AL119" i="14"/>
  <c r="AE119" i="14"/>
  <c r="BT119" i="14" s="1"/>
  <c r="Z119" i="14"/>
  <c r="Q119" i="14"/>
  <c r="O119" i="14"/>
  <c r="DT118" i="14"/>
  <c r="DG118" i="14"/>
  <c r="AT118" i="14"/>
  <c r="AL118" i="14"/>
  <c r="AE118" i="14"/>
  <c r="BR118" i="14" s="1"/>
  <c r="Z118" i="14"/>
  <c r="Q118" i="14"/>
  <c r="O118" i="14"/>
  <c r="DT117" i="14"/>
  <c r="DG117" i="14"/>
  <c r="AT117" i="14"/>
  <c r="AL117" i="14"/>
  <c r="AE117" i="14"/>
  <c r="BE117" i="14" s="1"/>
  <c r="Z117" i="14"/>
  <c r="Q117" i="14"/>
  <c r="O117" i="14"/>
  <c r="DT116" i="14"/>
  <c r="DG116" i="14"/>
  <c r="AT116" i="14"/>
  <c r="AL116" i="14"/>
  <c r="AE116" i="14"/>
  <c r="BE116" i="14" s="1"/>
  <c r="Z116" i="14"/>
  <c r="Q116" i="14"/>
  <c r="O116" i="14"/>
  <c r="DT115" i="14"/>
  <c r="DG115" i="14"/>
  <c r="AT115" i="14"/>
  <c r="AL115" i="14"/>
  <c r="AE115" i="14"/>
  <c r="BP115" i="14" s="1"/>
  <c r="Z115" i="14"/>
  <c r="Q115" i="14"/>
  <c r="O115" i="14"/>
  <c r="DT114" i="14"/>
  <c r="DG114" i="14"/>
  <c r="AT114" i="14"/>
  <c r="AL114" i="14"/>
  <c r="AE114" i="14"/>
  <c r="BE114" i="14" s="1"/>
  <c r="Z114" i="14"/>
  <c r="Q114" i="14"/>
  <c r="O114" i="14"/>
  <c r="DT113" i="14"/>
  <c r="DG113" i="14"/>
  <c r="AT113" i="14"/>
  <c r="AL113" i="14"/>
  <c r="AE113" i="14"/>
  <c r="BA113" i="14" s="1"/>
  <c r="Z113" i="14"/>
  <c r="Q113" i="14"/>
  <c r="O113" i="14"/>
  <c r="DT112" i="14"/>
  <c r="DG112" i="14"/>
  <c r="AT112" i="14"/>
  <c r="AL112" i="14"/>
  <c r="AE112" i="14"/>
  <c r="BI112" i="14" s="1"/>
  <c r="Z112" i="14"/>
  <c r="Q112" i="14"/>
  <c r="O112" i="14"/>
  <c r="DT111" i="14"/>
  <c r="DG111" i="14"/>
  <c r="AT111" i="14"/>
  <c r="AL111" i="14"/>
  <c r="AE111" i="14"/>
  <c r="BE111" i="14" s="1"/>
  <c r="Z111" i="14"/>
  <c r="Q111" i="14"/>
  <c r="O111" i="14"/>
  <c r="DT110" i="14"/>
  <c r="DG110" i="14"/>
  <c r="AT110" i="14"/>
  <c r="AL110" i="14"/>
  <c r="AE110" i="14"/>
  <c r="AJ110" i="14" s="1"/>
  <c r="Z110" i="14"/>
  <c r="Q110" i="14"/>
  <c r="O110" i="14"/>
  <c r="DT109" i="14"/>
  <c r="DG109" i="14"/>
  <c r="AT109" i="14"/>
  <c r="AL109" i="14"/>
  <c r="AE109" i="14"/>
  <c r="BA109" i="14" s="1"/>
  <c r="Z109" i="14"/>
  <c r="Q109" i="14"/>
  <c r="O109" i="14"/>
  <c r="DT108" i="14"/>
  <c r="DG108" i="14"/>
  <c r="AT108" i="14"/>
  <c r="AL108" i="14"/>
  <c r="AE108" i="14"/>
  <c r="BT108" i="14" s="1"/>
  <c r="Z108" i="14"/>
  <c r="Q108" i="14"/>
  <c r="O108" i="14"/>
  <c r="DT107" i="14"/>
  <c r="DG107" i="14"/>
  <c r="AT107" i="14"/>
  <c r="AL107" i="14"/>
  <c r="AE107" i="14"/>
  <c r="BC107" i="14" s="1"/>
  <c r="Z107" i="14"/>
  <c r="Q107" i="14"/>
  <c r="O107" i="14"/>
  <c r="DT106" i="14"/>
  <c r="DG106" i="14"/>
  <c r="AT106" i="14"/>
  <c r="AL106" i="14"/>
  <c r="AE106" i="14"/>
  <c r="BI106" i="14" s="1"/>
  <c r="Z106" i="14"/>
  <c r="Q106" i="14"/>
  <c r="O106" i="14"/>
  <c r="DT105" i="14"/>
  <c r="DG105" i="14"/>
  <c r="AT105" i="14"/>
  <c r="AL105" i="14"/>
  <c r="AE105" i="14"/>
  <c r="BT105" i="14" s="1"/>
  <c r="Z105" i="14"/>
  <c r="Q105" i="14"/>
  <c r="O105" i="14"/>
  <c r="DT104" i="14"/>
  <c r="DG104" i="14"/>
  <c r="AT104" i="14"/>
  <c r="AL104" i="14"/>
  <c r="AE104" i="14"/>
  <c r="BC104" i="14" s="1"/>
  <c r="Z104" i="14"/>
  <c r="Q104" i="14"/>
  <c r="O104" i="14"/>
  <c r="DT103" i="14"/>
  <c r="DG103" i="14"/>
  <c r="AT103" i="14"/>
  <c r="AL103" i="14"/>
  <c r="AE103" i="14"/>
  <c r="BI103" i="14" s="1"/>
  <c r="Z103" i="14"/>
  <c r="Q103" i="14"/>
  <c r="O103" i="14"/>
  <c r="DT102" i="14"/>
  <c r="DG102" i="14"/>
  <c r="AT102" i="14"/>
  <c r="AL102" i="14"/>
  <c r="AE102" i="14"/>
  <c r="BR102" i="14" s="1"/>
  <c r="Z102" i="14"/>
  <c r="Q102" i="14"/>
  <c r="O102" i="14"/>
  <c r="DT101" i="14"/>
  <c r="DG101" i="14"/>
  <c r="AT101" i="14"/>
  <c r="AL101" i="14"/>
  <c r="AE101" i="14"/>
  <c r="BC101" i="14" s="1"/>
  <c r="Z101" i="14"/>
  <c r="Q101" i="14"/>
  <c r="O101" i="14"/>
  <c r="DT100" i="14"/>
  <c r="DG100" i="14"/>
  <c r="AT100" i="14"/>
  <c r="AL100" i="14"/>
  <c r="AE100" i="14"/>
  <c r="BI100" i="14" s="1"/>
  <c r="Z100" i="14"/>
  <c r="Q100" i="14"/>
  <c r="O100" i="14"/>
  <c r="DT99" i="14"/>
  <c r="DG99" i="14"/>
  <c r="AT99" i="14"/>
  <c r="AL99" i="14"/>
  <c r="AE99" i="14"/>
  <c r="Z99" i="14"/>
  <c r="Q99" i="14"/>
  <c r="O99" i="14"/>
  <c r="DT98" i="14"/>
  <c r="DG98" i="14"/>
  <c r="AT98" i="14"/>
  <c r="AL98" i="14"/>
  <c r="AE98" i="14"/>
  <c r="Z98" i="14"/>
  <c r="Q98" i="14"/>
  <c r="O98" i="14"/>
  <c r="DT97" i="14"/>
  <c r="DG97" i="14"/>
  <c r="AT97" i="14"/>
  <c r="AL97" i="14"/>
  <c r="AE97" i="14"/>
  <c r="BC97" i="14" s="1"/>
  <c r="Z97" i="14"/>
  <c r="Q97" i="14"/>
  <c r="O97" i="14"/>
  <c r="DT96" i="14"/>
  <c r="DG96" i="14"/>
  <c r="AT96" i="14"/>
  <c r="AL96" i="14"/>
  <c r="AE96" i="14"/>
  <c r="BI96" i="14" s="1"/>
  <c r="Z96" i="14"/>
  <c r="Q96" i="14"/>
  <c r="O96" i="14"/>
  <c r="DT95" i="14"/>
  <c r="DG95" i="14"/>
  <c r="AT95" i="14"/>
  <c r="AL95" i="14"/>
  <c r="AE95" i="14"/>
  <c r="BC95" i="14" s="1"/>
  <c r="Z95" i="14"/>
  <c r="Q95" i="14"/>
  <c r="O95" i="14"/>
  <c r="DT94" i="14"/>
  <c r="DG94" i="14"/>
  <c r="AT94" i="14"/>
  <c r="AL94" i="14"/>
  <c r="AE94" i="14"/>
  <c r="BE94" i="14" s="1"/>
  <c r="Z94" i="14"/>
  <c r="Q94" i="14"/>
  <c r="O94" i="14"/>
  <c r="DT93" i="14"/>
  <c r="DG93" i="14"/>
  <c r="AT93" i="14"/>
  <c r="AL93" i="14"/>
  <c r="AE93" i="14"/>
  <c r="BE93" i="14" s="1"/>
  <c r="Z93" i="14"/>
  <c r="Q93" i="14"/>
  <c r="O93" i="14"/>
  <c r="DT92" i="14"/>
  <c r="DG92" i="14"/>
  <c r="AT92" i="14"/>
  <c r="AL92" i="14"/>
  <c r="AE92" i="14"/>
  <c r="BC92" i="14" s="1"/>
  <c r="Z92" i="14"/>
  <c r="Q92" i="14"/>
  <c r="O92" i="14"/>
  <c r="DT91" i="14"/>
  <c r="DG91" i="14"/>
  <c r="AT91" i="14"/>
  <c r="AL91" i="14"/>
  <c r="AE91" i="14"/>
  <c r="BC91" i="14" s="1"/>
  <c r="Z91" i="14"/>
  <c r="Q91" i="14"/>
  <c r="O91" i="14"/>
  <c r="DT90" i="14"/>
  <c r="DG90" i="14"/>
  <c r="AT90" i="14"/>
  <c r="AL90" i="14"/>
  <c r="AE90" i="14"/>
  <c r="BC90" i="14" s="1"/>
  <c r="Z90" i="14"/>
  <c r="Q90" i="14"/>
  <c r="O90" i="14"/>
  <c r="DT89" i="14"/>
  <c r="DG89" i="14"/>
  <c r="AT89" i="14"/>
  <c r="AL89" i="14"/>
  <c r="AE89" i="14"/>
  <c r="BE89" i="14" s="1"/>
  <c r="Z89" i="14"/>
  <c r="Q89" i="14"/>
  <c r="O89" i="14"/>
  <c r="DT88" i="14"/>
  <c r="DG88" i="14"/>
  <c r="AT88" i="14"/>
  <c r="AL88" i="14"/>
  <c r="AE88" i="14"/>
  <c r="BA88" i="14" s="1"/>
  <c r="Z88" i="14"/>
  <c r="Q88" i="14"/>
  <c r="O88" i="14"/>
  <c r="DT87" i="14"/>
  <c r="DG87" i="14"/>
  <c r="AT87" i="14"/>
  <c r="AL87" i="14"/>
  <c r="AE87" i="14"/>
  <c r="BT87" i="14" s="1"/>
  <c r="Z87" i="14"/>
  <c r="Q87" i="14"/>
  <c r="O87" i="14"/>
  <c r="DT86" i="14"/>
  <c r="DG86" i="14"/>
  <c r="AT86" i="14"/>
  <c r="AL86" i="14"/>
  <c r="AE86" i="14"/>
  <c r="AJ86" i="14" s="1"/>
  <c r="Z86" i="14"/>
  <c r="Q86" i="14"/>
  <c r="O86" i="14"/>
  <c r="DT85" i="14"/>
  <c r="DG85" i="14"/>
  <c r="AT85" i="14"/>
  <c r="AL85" i="14"/>
  <c r="AE85" i="14"/>
  <c r="BA85" i="14" s="1"/>
  <c r="Z85" i="14"/>
  <c r="Q85" i="14"/>
  <c r="O85" i="14"/>
  <c r="DT84" i="14"/>
  <c r="DG84" i="14"/>
  <c r="AT84" i="14"/>
  <c r="AL84" i="14"/>
  <c r="AE84" i="14"/>
  <c r="BG84" i="14" s="1"/>
  <c r="Z84" i="14"/>
  <c r="Q84" i="14"/>
  <c r="O84" i="14"/>
  <c r="DT83" i="14"/>
  <c r="DG83" i="14"/>
  <c r="AT83" i="14"/>
  <c r="AL83" i="14"/>
  <c r="AE83" i="14"/>
  <c r="BP83" i="14" s="1"/>
  <c r="Z83" i="14"/>
  <c r="Q83" i="14"/>
  <c r="O83" i="14"/>
  <c r="DT82" i="14"/>
  <c r="DG82" i="14"/>
  <c r="AT82" i="14"/>
  <c r="AL82" i="14"/>
  <c r="AE82" i="14"/>
  <c r="BT82" i="14" s="1"/>
  <c r="Z82" i="14"/>
  <c r="Q82" i="14"/>
  <c r="O82" i="14"/>
  <c r="DT81" i="14"/>
  <c r="DG81" i="14"/>
  <c r="AT81" i="14"/>
  <c r="AL81" i="14"/>
  <c r="AE81" i="14"/>
  <c r="BP81" i="14" s="1"/>
  <c r="Z81" i="14"/>
  <c r="Q81" i="14"/>
  <c r="O81" i="14"/>
  <c r="DT80" i="14"/>
  <c r="DG80" i="14"/>
  <c r="AT80" i="14"/>
  <c r="AL80" i="14"/>
  <c r="AE80" i="14"/>
  <c r="Z80" i="14"/>
  <c r="Q80" i="14"/>
  <c r="O80" i="14"/>
  <c r="DT79" i="14"/>
  <c r="DG79" i="14"/>
  <c r="AT79" i="14"/>
  <c r="AL79" i="14"/>
  <c r="AE79" i="14"/>
  <c r="BP79" i="14" s="1"/>
  <c r="Z79" i="14"/>
  <c r="Q79" i="14"/>
  <c r="O79" i="14"/>
  <c r="DT78" i="14"/>
  <c r="DG78" i="14"/>
  <c r="AT78" i="14"/>
  <c r="AL78" i="14"/>
  <c r="AE78" i="14"/>
  <c r="BR78" i="14" s="1"/>
  <c r="Z78" i="14"/>
  <c r="Q78" i="14"/>
  <c r="O78" i="14"/>
  <c r="DT77" i="14"/>
  <c r="DG77" i="14"/>
  <c r="AT77" i="14"/>
  <c r="AL77" i="14"/>
  <c r="AE77" i="14"/>
  <c r="BR77" i="14" s="1"/>
  <c r="Z77" i="14"/>
  <c r="Q77" i="14"/>
  <c r="O77" i="14"/>
  <c r="DT76" i="14"/>
  <c r="DG76" i="14"/>
  <c r="AT76" i="14"/>
  <c r="AL76" i="14"/>
  <c r="AE76" i="14"/>
  <c r="Z76" i="14"/>
  <c r="Q76" i="14"/>
  <c r="O76" i="14"/>
  <c r="DT75" i="14"/>
  <c r="DG75" i="14"/>
  <c r="AT75" i="14"/>
  <c r="AL75" i="14"/>
  <c r="AE75" i="14"/>
  <c r="BT75" i="14" s="1"/>
  <c r="Z75" i="14"/>
  <c r="Q75" i="14"/>
  <c r="O75" i="14"/>
  <c r="DT74" i="14"/>
  <c r="DG74" i="14"/>
  <c r="AT74" i="14"/>
  <c r="AL74" i="14"/>
  <c r="AE74" i="14"/>
  <c r="Z74" i="14"/>
  <c r="Q74" i="14"/>
  <c r="O74" i="14"/>
  <c r="DT73" i="14"/>
  <c r="DG73" i="14"/>
  <c r="AT73" i="14"/>
  <c r="AL73" i="14"/>
  <c r="AE73" i="14"/>
  <c r="BT73" i="14" s="1"/>
  <c r="Z73" i="14"/>
  <c r="Q73" i="14"/>
  <c r="O73" i="14"/>
  <c r="DT72" i="14"/>
  <c r="DG72" i="14"/>
  <c r="AT72" i="14"/>
  <c r="AL72" i="14"/>
  <c r="AE72" i="14"/>
  <c r="BR72" i="14" s="1"/>
  <c r="Z72" i="14"/>
  <c r="Q72" i="14"/>
  <c r="O72" i="14"/>
  <c r="DT71" i="14"/>
  <c r="DG71" i="14"/>
  <c r="AT71" i="14"/>
  <c r="AL71" i="14"/>
  <c r="AE71" i="14"/>
  <c r="BR71" i="14" s="1"/>
  <c r="Z71" i="14"/>
  <c r="Q71" i="14"/>
  <c r="O71" i="14"/>
  <c r="DT70" i="14"/>
  <c r="DG70" i="14"/>
  <c r="AT70" i="14"/>
  <c r="AL70" i="14"/>
  <c r="AE70" i="14"/>
  <c r="BT70" i="14" s="1"/>
  <c r="Z70" i="14"/>
  <c r="Q70" i="14"/>
  <c r="O70" i="14"/>
  <c r="DT69" i="14"/>
  <c r="DG69" i="14"/>
  <c r="AT69" i="14"/>
  <c r="AL69" i="14"/>
  <c r="AE69" i="14"/>
  <c r="BC69" i="14" s="1"/>
  <c r="Z69" i="14"/>
  <c r="Q69" i="14"/>
  <c r="O69" i="14"/>
  <c r="DT68" i="14"/>
  <c r="DG68" i="14"/>
  <c r="AT68" i="14"/>
  <c r="AL68" i="14"/>
  <c r="AE68" i="14"/>
  <c r="BI68" i="14" s="1"/>
  <c r="Z68" i="14"/>
  <c r="Q68" i="14"/>
  <c r="O68" i="14"/>
  <c r="DT67" i="14"/>
  <c r="DG67" i="14"/>
  <c r="AT67" i="14"/>
  <c r="AL67" i="14"/>
  <c r="AE67" i="14"/>
  <c r="BT67" i="14" s="1"/>
  <c r="Z67" i="14"/>
  <c r="Q67" i="14"/>
  <c r="O67" i="14"/>
  <c r="DT66" i="14"/>
  <c r="DG66" i="14"/>
  <c r="AT66" i="14"/>
  <c r="AL66" i="14"/>
  <c r="AE66" i="14"/>
  <c r="BC66" i="14" s="1"/>
  <c r="Z66" i="14"/>
  <c r="Q66" i="14"/>
  <c r="O66" i="14"/>
  <c r="DT65" i="14"/>
  <c r="DG65" i="14"/>
  <c r="AT65" i="14"/>
  <c r="AL65" i="14"/>
  <c r="AE65" i="14"/>
  <c r="BI65" i="14" s="1"/>
  <c r="Z65" i="14"/>
  <c r="Q65" i="14"/>
  <c r="O65" i="14"/>
  <c r="DT64" i="14"/>
  <c r="DG64" i="14"/>
  <c r="AT64" i="14"/>
  <c r="AL64" i="14"/>
  <c r="AE64" i="14"/>
  <c r="BA64" i="14" s="1"/>
  <c r="Z64" i="14"/>
  <c r="Q64" i="14"/>
  <c r="O64" i="14"/>
  <c r="DT63" i="14"/>
  <c r="DG63" i="14"/>
  <c r="AT63" i="14"/>
  <c r="AL63" i="14"/>
  <c r="AE63" i="14"/>
  <c r="BC63" i="14" s="1"/>
  <c r="Z63" i="14"/>
  <c r="Q63" i="14"/>
  <c r="O63" i="14"/>
  <c r="DT62" i="14"/>
  <c r="DG62" i="14"/>
  <c r="AT62" i="14"/>
  <c r="AL62" i="14"/>
  <c r="AE62" i="14"/>
  <c r="AJ62" i="14" s="1"/>
  <c r="Z62" i="14"/>
  <c r="Q62" i="14"/>
  <c r="O62" i="14"/>
  <c r="DT61" i="14"/>
  <c r="DG61" i="14"/>
  <c r="AT61" i="14"/>
  <c r="AL61" i="14"/>
  <c r="AE61" i="14"/>
  <c r="BA61" i="14" s="1"/>
  <c r="Z61" i="14"/>
  <c r="Q61" i="14"/>
  <c r="O61" i="14"/>
  <c r="DT60" i="14"/>
  <c r="DG60" i="14"/>
  <c r="AT60" i="14"/>
  <c r="AL60" i="14"/>
  <c r="AE60" i="14"/>
  <c r="BC60" i="14" s="1"/>
  <c r="Z60" i="14"/>
  <c r="Q60" i="14"/>
  <c r="O60" i="14"/>
  <c r="DT59" i="14"/>
  <c r="DG59" i="14"/>
  <c r="AT59" i="14"/>
  <c r="AL59" i="14"/>
  <c r="AE59" i="14"/>
  <c r="AJ59" i="14" s="1"/>
  <c r="Q59" i="14"/>
  <c r="O59" i="14"/>
  <c r="DT58" i="14"/>
  <c r="DG58" i="14"/>
  <c r="AT58" i="14"/>
  <c r="AL58" i="14"/>
  <c r="AE58" i="14"/>
  <c r="BT58" i="14" s="1"/>
  <c r="Z58" i="14"/>
  <c r="Q58" i="14"/>
  <c r="O58" i="14"/>
  <c r="DT57" i="14"/>
  <c r="DG57" i="14"/>
  <c r="AT57" i="14"/>
  <c r="AL57" i="14"/>
  <c r="AE57" i="14"/>
  <c r="BC57" i="14" s="1"/>
  <c r="Z57" i="14"/>
  <c r="Q57" i="14"/>
  <c r="O57" i="14"/>
  <c r="DT56" i="14"/>
  <c r="DG56" i="14"/>
  <c r="AT56" i="14"/>
  <c r="AL56" i="14"/>
  <c r="AE56" i="14"/>
  <c r="BT56" i="14" s="1"/>
  <c r="Z56" i="14"/>
  <c r="Q56" i="14"/>
  <c r="O56" i="14"/>
  <c r="DT55" i="14"/>
  <c r="DG55" i="14"/>
  <c r="AT55" i="14"/>
  <c r="AL55" i="14"/>
  <c r="AE55" i="14"/>
  <c r="BI55" i="14" s="1"/>
  <c r="Z55" i="14"/>
  <c r="Q55" i="14"/>
  <c r="O55" i="14"/>
  <c r="DT54" i="14"/>
  <c r="DG54" i="14"/>
  <c r="AT54" i="14"/>
  <c r="AL54" i="14"/>
  <c r="AE54" i="14"/>
  <c r="BI54" i="14" s="1"/>
  <c r="Z54" i="14"/>
  <c r="Q54" i="14"/>
  <c r="O54" i="14"/>
  <c r="DT53" i="14"/>
  <c r="DG53" i="14"/>
  <c r="AT53" i="14"/>
  <c r="AL53" i="14"/>
  <c r="AE53" i="14"/>
  <c r="BT53" i="14" s="1"/>
  <c r="Z53" i="14"/>
  <c r="Q53" i="14"/>
  <c r="O53" i="14"/>
  <c r="DT52" i="14"/>
  <c r="DG52" i="14"/>
  <c r="AT52" i="14"/>
  <c r="AL52" i="14"/>
  <c r="AE52" i="14"/>
  <c r="BT52" i="14" s="1"/>
  <c r="Z52" i="14"/>
  <c r="Q52" i="14"/>
  <c r="O52" i="14"/>
  <c r="DT51" i="14"/>
  <c r="DG51" i="14"/>
  <c r="AT51" i="14"/>
  <c r="AL51" i="14"/>
  <c r="AE51" i="14"/>
  <c r="BT51" i="14" s="1"/>
  <c r="Z51" i="14"/>
  <c r="Q51" i="14"/>
  <c r="O51" i="14"/>
  <c r="DT50" i="14"/>
  <c r="DG50" i="14"/>
  <c r="AT50" i="14"/>
  <c r="AL50" i="14"/>
  <c r="AE50" i="14"/>
  <c r="BP50" i="14" s="1"/>
  <c r="Z50" i="14"/>
  <c r="Q50" i="14"/>
  <c r="O50" i="14"/>
  <c r="DT49" i="14"/>
  <c r="DG49" i="14"/>
  <c r="AT49" i="14"/>
  <c r="AL49" i="14"/>
  <c r="AE49" i="14"/>
  <c r="BC49" i="14" s="1"/>
  <c r="Z49" i="14"/>
  <c r="Q49" i="14"/>
  <c r="O49" i="14"/>
  <c r="DT48" i="14"/>
  <c r="DG48" i="14"/>
  <c r="AT48" i="14"/>
  <c r="AL48" i="14"/>
  <c r="AE48" i="14"/>
  <c r="AJ48" i="14" s="1"/>
  <c r="Z48" i="14"/>
  <c r="Q48" i="14"/>
  <c r="O48" i="14"/>
  <c r="DT47" i="14"/>
  <c r="DG47" i="14"/>
  <c r="AT47" i="14"/>
  <c r="AL47" i="14"/>
  <c r="AE47" i="14"/>
  <c r="BE47" i="14" s="1"/>
  <c r="Z47" i="14"/>
  <c r="Q47" i="14"/>
  <c r="O47" i="14"/>
  <c r="DT46" i="14"/>
  <c r="DG46" i="14"/>
  <c r="AT46" i="14"/>
  <c r="AL46" i="14"/>
  <c r="AE46" i="14"/>
  <c r="BP46" i="14" s="1"/>
  <c r="Z46" i="14"/>
  <c r="Q46" i="14"/>
  <c r="O46" i="14"/>
  <c r="DT45" i="14"/>
  <c r="DG45" i="14"/>
  <c r="AT45" i="14"/>
  <c r="AL45" i="14"/>
  <c r="AE45" i="14"/>
  <c r="BR45" i="14" s="1"/>
  <c r="Z45" i="14"/>
  <c r="Q45" i="14"/>
  <c r="O45" i="14"/>
  <c r="DT44" i="14"/>
  <c r="DG44" i="14"/>
  <c r="AT44" i="14"/>
  <c r="AL44" i="14"/>
  <c r="AE44" i="14"/>
  <c r="BE44" i="14" s="1"/>
  <c r="Z44" i="14"/>
  <c r="Q44" i="14"/>
  <c r="O44" i="14"/>
  <c r="DT43" i="14"/>
  <c r="DG43" i="14"/>
  <c r="AT43" i="14"/>
  <c r="AL43" i="14"/>
  <c r="AE43" i="14"/>
  <c r="BP43" i="14" s="1"/>
  <c r="Z43" i="14"/>
  <c r="Q43" i="14"/>
  <c r="O43" i="14"/>
  <c r="DT42" i="14"/>
  <c r="DG42" i="14"/>
  <c r="AT42" i="14"/>
  <c r="AL42" i="14"/>
  <c r="AE42" i="14"/>
  <c r="BC42" i="14" s="1"/>
  <c r="Z42" i="14"/>
  <c r="Q42" i="14"/>
  <c r="O42" i="14"/>
  <c r="DT41" i="14"/>
  <c r="DG41" i="14"/>
  <c r="AT41" i="14"/>
  <c r="AL41" i="14"/>
  <c r="AE41" i="14"/>
  <c r="BC41" i="14" s="1"/>
  <c r="Z41" i="14"/>
  <c r="Q41" i="14"/>
  <c r="O41" i="14"/>
  <c r="DT40" i="14"/>
  <c r="DG40" i="14"/>
  <c r="AT40" i="14"/>
  <c r="AL40" i="14"/>
  <c r="AE40" i="14"/>
  <c r="BR40" i="14" s="1"/>
  <c r="Z40" i="14"/>
  <c r="Q40" i="14"/>
  <c r="O40" i="14"/>
  <c r="DT39" i="14"/>
  <c r="DG39" i="14"/>
  <c r="AT39" i="14"/>
  <c r="AL39" i="14"/>
  <c r="AE39" i="14"/>
  <c r="BA39" i="14" s="1"/>
  <c r="Z39" i="14"/>
  <c r="Q39" i="14"/>
  <c r="O39" i="14"/>
  <c r="DT38" i="14"/>
  <c r="DG38" i="14"/>
  <c r="AT38" i="14"/>
  <c r="AL38" i="14"/>
  <c r="AE38" i="14"/>
  <c r="BG38" i="14" s="1"/>
  <c r="Z38" i="14"/>
  <c r="Q38" i="14"/>
  <c r="O38" i="14"/>
  <c r="DT37" i="14"/>
  <c r="DG37" i="14"/>
  <c r="AT37" i="14"/>
  <c r="AL37" i="14"/>
  <c r="AE37" i="14"/>
  <c r="BR37" i="14" s="1"/>
  <c r="Z37" i="14"/>
  <c r="Q37" i="14"/>
  <c r="O37" i="14"/>
  <c r="DT36" i="14"/>
  <c r="DG36" i="14"/>
  <c r="AT36" i="14"/>
  <c r="AL36" i="14"/>
  <c r="AE36" i="14"/>
  <c r="Z36" i="14"/>
  <c r="Q36" i="14"/>
  <c r="O36" i="14"/>
  <c r="DT35" i="14"/>
  <c r="DG35" i="14"/>
  <c r="AT35" i="14"/>
  <c r="AL35" i="14"/>
  <c r="AE35" i="14"/>
  <c r="BG35" i="14" s="1"/>
  <c r="Z35" i="14"/>
  <c r="Q35" i="14"/>
  <c r="O35" i="14"/>
  <c r="DT34" i="14"/>
  <c r="DG34" i="14"/>
  <c r="AT34" i="14"/>
  <c r="AL34" i="14"/>
  <c r="AE34" i="14"/>
  <c r="BP34" i="14" s="1"/>
  <c r="Z34" i="14"/>
  <c r="Q34" i="14"/>
  <c r="O34" i="14"/>
  <c r="DT33" i="14"/>
  <c r="DG33" i="14"/>
  <c r="AT33" i="14"/>
  <c r="AL33" i="14"/>
  <c r="AE33" i="14"/>
  <c r="BI33" i="14" s="1"/>
  <c r="Z33" i="14"/>
  <c r="Q33" i="14"/>
  <c r="O33" i="14"/>
  <c r="DT32" i="14"/>
  <c r="DG32" i="14"/>
  <c r="AT32" i="14"/>
  <c r="AL32" i="14"/>
  <c r="AE32" i="14"/>
  <c r="BR32" i="14" s="1"/>
  <c r="Z32" i="14"/>
  <c r="Q32" i="14"/>
  <c r="O32" i="14"/>
  <c r="DT31" i="14"/>
  <c r="DG31" i="14"/>
  <c r="AT31" i="14"/>
  <c r="AL31" i="14"/>
  <c r="AE31" i="14"/>
  <c r="BP31" i="14" s="1"/>
  <c r="Z31" i="14"/>
  <c r="Q31" i="14"/>
  <c r="O31" i="14"/>
  <c r="DT30" i="14"/>
  <c r="DG30" i="14"/>
  <c r="AT30" i="14"/>
  <c r="AL30" i="14"/>
  <c r="AE30" i="14"/>
  <c r="BE30" i="14" s="1"/>
  <c r="Z30" i="14"/>
  <c r="Q30" i="14"/>
  <c r="O30" i="14"/>
  <c r="DT29" i="14"/>
  <c r="DG29" i="14"/>
  <c r="AT29" i="14"/>
  <c r="AL29" i="14"/>
  <c r="AE29" i="14"/>
  <c r="BP29" i="14" s="1"/>
  <c r="Z29" i="14"/>
  <c r="Q29" i="14"/>
  <c r="O29" i="14"/>
  <c r="DT28" i="14"/>
  <c r="DG28" i="14"/>
  <c r="AT28" i="14"/>
  <c r="AL28" i="14"/>
  <c r="AE28" i="14"/>
  <c r="BC28" i="14" s="1"/>
  <c r="Z28" i="14"/>
  <c r="Q28" i="14"/>
  <c r="O28" i="14"/>
  <c r="DT27" i="14"/>
  <c r="DG27" i="14"/>
  <c r="AT27" i="14"/>
  <c r="AL27" i="14"/>
  <c r="AE27" i="14"/>
  <c r="BE27" i="14" s="1"/>
  <c r="Z27" i="14"/>
  <c r="Q27" i="14"/>
  <c r="O27" i="14"/>
  <c r="DT26" i="14"/>
  <c r="DG26" i="14"/>
  <c r="AT26" i="14"/>
  <c r="AL26" i="14"/>
  <c r="AE26" i="14"/>
  <c r="BE26" i="14" s="1"/>
  <c r="Z26" i="14"/>
  <c r="Q26" i="14"/>
  <c r="O26" i="14"/>
  <c r="DT25" i="14"/>
  <c r="DG25" i="14"/>
  <c r="AT25" i="14"/>
  <c r="AL25" i="14"/>
  <c r="AE25" i="14"/>
  <c r="BE25" i="14" s="1"/>
  <c r="Z25" i="14"/>
  <c r="Q25" i="14"/>
  <c r="O25" i="14"/>
  <c r="DT24" i="14"/>
  <c r="DG24" i="14"/>
  <c r="AT24" i="14"/>
  <c r="AL24" i="14"/>
  <c r="AE24" i="14"/>
  <c r="BE24" i="14" s="1"/>
  <c r="Z24" i="14"/>
  <c r="Q24" i="14"/>
  <c r="O24" i="14"/>
  <c r="DT23" i="14"/>
  <c r="DG23" i="14"/>
  <c r="AT23" i="14"/>
  <c r="AL23" i="14"/>
  <c r="AE23" i="14"/>
  <c r="BP23" i="14" s="1"/>
  <c r="Z23" i="14"/>
  <c r="Q23" i="14"/>
  <c r="O23" i="14"/>
  <c r="DT22" i="14"/>
  <c r="DG22" i="14"/>
  <c r="AT22" i="14"/>
  <c r="AL22" i="14"/>
  <c r="AE22" i="14"/>
  <c r="BA22" i="14" s="1"/>
  <c r="Z22" i="14"/>
  <c r="Q22" i="14"/>
  <c r="O22" i="14"/>
  <c r="DT21" i="14"/>
  <c r="DG21" i="14"/>
  <c r="AT21" i="14"/>
  <c r="AL21" i="14"/>
  <c r="AE21" i="14"/>
  <c r="BG21" i="14" s="1"/>
  <c r="Z21" i="14"/>
  <c r="Q21" i="14"/>
  <c r="O21" i="14"/>
  <c r="DT20" i="14"/>
  <c r="DG20" i="14"/>
  <c r="AT20" i="14"/>
  <c r="AL20" i="14"/>
  <c r="AE20" i="14"/>
  <c r="AJ20" i="14" s="1"/>
  <c r="Z20" i="14"/>
  <c r="Q20" i="14"/>
  <c r="O20" i="14"/>
  <c r="DT19" i="14"/>
  <c r="DG19" i="14"/>
  <c r="AT19" i="14"/>
  <c r="AL19" i="14"/>
  <c r="AE19" i="14"/>
  <c r="BA19" i="14" s="1"/>
  <c r="Z19" i="14"/>
  <c r="Q19" i="14"/>
  <c r="O19" i="14"/>
  <c r="DT18" i="14"/>
  <c r="DG18" i="14"/>
  <c r="AT18" i="14"/>
  <c r="AL18" i="14"/>
  <c r="AE18" i="14"/>
  <c r="BG18" i="14" s="1"/>
  <c r="Z18" i="14"/>
  <c r="Q18" i="14"/>
  <c r="O18" i="14"/>
  <c r="DT17" i="14"/>
  <c r="DG17" i="14"/>
  <c r="AT17" i="14"/>
  <c r="AL17" i="14"/>
  <c r="AE17" i="14"/>
  <c r="BE17" i="14" s="1"/>
  <c r="Z17" i="14"/>
  <c r="Q17" i="14"/>
  <c r="O17" i="14"/>
  <c r="DT16" i="14"/>
  <c r="DG16" i="14"/>
  <c r="AT16" i="14"/>
  <c r="AL16" i="14"/>
  <c r="AE16" i="14"/>
  <c r="BG16" i="14" s="1"/>
  <c r="Z16" i="14"/>
  <c r="Q16" i="14"/>
  <c r="O16" i="14"/>
  <c r="DT15" i="14"/>
  <c r="DG15" i="14"/>
  <c r="AT15" i="14"/>
  <c r="AL15" i="14"/>
  <c r="AE15" i="14"/>
  <c r="BC15" i="14" s="1"/>
  <c r="Z15" i="14"/>
  <c r="Q15" i="14"/>
  <c r="O15" i="14"/>
  <c r="DT14" i="14"/>
  <c r="DG14" i="14"/>
  <c r="AT14" i="14"/>
  <c r="AL14" i="14"/>
  <c r="AE14" i="14"/>
  <c r="BC14" i="14" s="1"/>
  <c r="Z14" i="14"/>
  <c r="Q14" i="14"/>
  <c r="O14" i="14"/>
  <c r="DT13" i="14"/>
  <c r="DG13" i="14"/>
  <c r="AT13" i="14"/>
  <c r="AL13" i="14"/>
  <c r="AE13" i="14"/>
  <c r="BG13" i="14" s="1"/>
  <c r="Z13" i="14"/>
  <c r="Q13" i="14"/>
  <c r="O13" i="14"/>
  <c r="DT12" i="14"/>
  <c r="DG12" i="14"/>
  <c r="AT12" i="14"/>
  <c r="AL12" i="14"/>
  <c r="AE12" i="14"/>
  <c r="AJ12" i="14" s="1"/>
  <c r="Z12" i="14"/>
  <c r="Q12" i="14"/>
  <c r="O12" i="14"/>
  <c r="DT11" i="14"/>
  <c r="DG11" i="14"/>
  <c r="AT11" i="14"/>
  <c r="AL11" i="14"/>
  <c r="AE11" i="14"/>
  <c r="BC11" i="14" s="1"/>
  <c r="Z11" i="14"/>
  <c r="Q11" i="14"/>
  <c r="O11" i="14"/>
  <c r="DT10" i="14"/>
  <c r="DG10" i="14"/>
  <c r="AT10" i="14"/>
  <c r="AL10" i="14"/>
  <c r="AE10" i="14"/>
  <c r="BG10" i="14" s="1"/>
  <c r="Z10" i="14"/>
  <c r="Q10" i="14"/>
  <c r="O10" i="14"/>
  <c r="DT9" i="14"/>
  <c r="DG9" i="14"/>
  <c r="AT9" i="14"/>
  <c r="AL9" i="14"/>
  <c r="AE9" i="14"/>
  <c r="AJ9" i="14" s="1"/>
  <c r="Z9" i="14"/>
  <c r="Q9" i="14"/>
  <c r="O9" i="14"/>
  <c r="DT8" i="14"/>
  <c r="DG8" i="14"/>
  <c r="AT8" i="14"/>
  <c r="AL8" i="14"/>
  <c r="AE8" i="14"/>
  <c r="BC8" i="14" s="1"/>
  <c r="Z8" i="14"/>
  <c r="Q8" i="14"/>
  <c r="O8" i="14"/>
  <c r="BT114" i="14" l="1"/>
  <c r="AJ331" i="14"/>
  <c r="BG393" i="14"/>
  <c r="BA403" i="14"/>
  <c r="BG407" i="14"/>
  <c r="AJ181" i="14"/>
  <c r="BR446" i="14"/>
  <c r="BI467" i="14"/>
  <c r="BP197" i="14"/>
  <c r="BE257" i="14"/>
  <c r="BT237" i="14"/>
  <c r="AJ470" i="14"/>
  <c r="BI126" i="14"/>
  <c r="BT35" i="14"/>
  <c r="BR285" i="14"/>
  <c r="BC84" i="14"/>
  <c r="BR449" i="14"/>
  <c r="AJ343" i="14"/>
  <c r="BA407" i="14"/>
  <c r="BI232" i="14"/>
  <c r="BE407" i="14"/>
  <c r="BI156" i="14"/>
  <c r="BT344" i="14"/>
  <c r="BE92" i="14"/>
  <c r="BP160" i="14"/>
  <c r="BR237" i="14"/>
  <c r="BP344" i="14"/>
  <c r="AJ382" i="14"/>
  <c r="BG15" i="14"/>
  <c r="BG404" i="14"/>
  <c r="BI470" i="14"/>
  <c r="BR15" i="14"/>
  <c r="BI84" i="14"/>
  <c r="BP134" i="14"/>
  <c r="BP217" i="14"/>
  <c r="BG249" i="14"/>
  <c r="AJ261" i="14"/>
  <c r="BE449" i="14"/>
  <c r="BA276" i="14"/>
  <c r="BE336" i="14"/>
  <c r="BP331" i="14"/>
  <c r="BG342" i="14"/>
  <c r="BE357" i="14"/>
  <c r="BE427" i="14"/>
  <c r="BI12" i="14"/>
  <c r="BT95" i="14"/>
  <c r="BA261" i="14"/>
  <c r="BG357" i="14"/>
  <c r="BR261" i="14"/>
  <c r="BR197" i="14"/>
  <c r="BR246" i="14"/>
  <c r="BT261" i="14"/>
  <c r="BP131" i="14"/>
  <c r="BR157" i="14"/>
  <c r="BE172" i="14"/>
  <c r="BC286" i="14"/>
  <c r="BT455" i="14"/>
  <c r="BE470" i="14"/>
  <c r="AJ303" i="14"/>
  <c r="BG470" i="14"/>
  <c r="BP214" i="14"/>
  <c r="BP258" i="14"/>
  <c r="BC307" i="14"/>
  <c r="BP373" i="14"/>
  <c r="BE451" i="14"/>
  <c r="BR9" i="14"/>
  <c r="BE158" i="14"/>
  <c r="AJ200" i="14"/>
  <c r="AJ255" i="14"/>
  <c r="BT258" i="14"/>
  <c r="BR373" i="14"/>
  <c r="BR451" i="14"/>
  <c r="BP461" i="14"/>
  <c r="BE75" i="14"/>
  <c r="BT303" i="14"/>
  <c r="BE344" i="14"/>
  <c r="AJ406" i="14"/>
  <c r="BR23" i="14"/>
  <c r="BR28" i="14"/>
  <c r="BR65" i="14"/>
  <c r="BP185" i="14"/>
  <c r="BT220" i="14"/>
  <c r="BP370" i="14"/>
  <c r="BE10" i="14"/>
  <c r="BE49" i="14"/>
  <c r="BP200" i="14"/>
  <c r="BC255" i="14"/>
  <c r="BT370" i="14"/>
  <c r="BI86" i="14"/>
  <c r="BA134" i="14"/>
  <c r="BP170" i="14"/>
  <c r="BI205" i="14"/>
  <c r="BP231" i="14"/>
  <c r="BG263" i="14"/>
  <c r="BE285" i="14"/>
  <c r="BA289" i="14"/>
  <c r="BE319" i="14"/>
  <c r="BG406" i="14"/>
  <c r="BP285" i="14"/>
  <c r="BP406" i="14"/>
  <c r="BT427" i="14"/>
  <c r="BE28" i="14"/>
  <c r="BR84" i="14"/>
  <c r="BI92" i="14"/>
  <c r="BP116" i="14"/>
  <c r="BA220" i="14"/>
  <c r="BG223" i="14"/>
  <c r="BG231" i="14"/>
  <c r="BP261" i="14"/>
  <c r="BG272" i="14"/>
  <c r="BG316" i="14"/>
  <c r="BT336" i="14"/>
  <c r="BC351" i="14"/>
  <c r="BG403" i="14"/>
  <c r="BC432" i="14"/>
  <c r="BT15" i="14"/>
  <c r="BP28" i="14"/>
  <c r="AJ83" i="14"/>
  <c r="BP92" i="14"/>
  <c r="BA95" i="14"/>
  <c r="BC123" i="14"/>
  <c r="BA178" i="14"/>
  <c r="BI217" i="14"/>
  <c r="BP220" i="14"/>
  <c r="BR223" i="14"/>
  <c r="AJ230" i="14"/>
  <c r="BI231" i="14"/>
  <c r="AJ271" i="14"/>
  <c r="BR272" i="14"/>
  <c r="BI330" i="14"/>
  <c r="BI403" i="14"/>
  <c r="BE406" i="14"/>
  <c r="BR432" i="14"/>
  <c r="BE90" i="14"/>
  <c r="BI135" i="14"/>
  <c r="BT198" i="14"/>
  <c r="BI204" i="14"/>
  <c r="BP227" i="14"/>
  <c r="BR231" i="14"/>
  <c r="BE244" i="14"/>
  <c r="BA247" i="14"/>
  <c r="BR254" i="14"/>
  <c r="BC276" i="14"/>
  <c r="BE288" i="14"/>
  <c r="BR291" i="14"/>
  <c r="BE307" i="14"/>
  <c r="BC327" i="14"/>
  <c r="BR423" i="14"/>
  <c r="BE439" i="14"/>
  <c r="BE464" i="14"/>
  <c r="AJ77" i="14"/>
  <c r="BE83" i="14"/>
  <c r="BR90" i="14"/>
  <c r="BT204" i="14"/>
  <c r="BR227" i="14"/>
  <c r="BE230" i="14"/>
  <c r="AJ262" i="14"/>
  <c r="BE271" i="14"/>
  <c r="BI276" i="14"/>
  <c r="BP307" i="14"/>
  <c r="BR391" i="14"/>
  <c r="BI439" i="14"/>
  <c r="BP464" i="14"/>
  <c r="BR83" i="14"/>
  <c r="BI230" i="14"/>
  <c r="BG257" i="14"/>
  <c r="BG271" i="14"/>
  <c r="BP276" i="14"/>
  <c r="BT439" i="14"/>
  <c r="BA446" i="14"/>
  <c r="BC32" i="14"/>
  <c r="BP63" i="14"/>
  <c r="BR107" i="14"/>
  <c r="BC146" i="14"/>
  <c r="BP230" i="14"/>
  <c r="BE238" i="14"/>
  <c r="BI271" i="14"/>
  <c r="BT276" i="14"/>
  <c r="BC279" i="14"/>
  <c r="BA305" i="14"/>
  <c r="BP341" i="14"/>
  <c r="BA388" i="14"/>
  <c r="BA402" i="14"/>
  <c r="BT433" i="14"/>
  <c r="BP14" i="14"/>
  <c r="BP32" i="14"/>
  <c r="BT63" i="14"/>
  <c r="BR230" i="14"/>
  <c r="BI262" i="14"/>
  <c r="BR271" i="14"/>
  <c r="BE338" i="14"/>
  <c r="BR350" i="14"/>
  <c r="BC417" i="14"/>
  <c r="BP104" i="14"/>
  <c r="BR115" i="14"/>
  <c r="BI122" i="14"/>
  <c r="BA131" i="14"/>
  <c r="BC157" i="14"/>
  <c r="BT338" i="14"/>
  <c r="BG9" i="14"/>
  <c r="BT50" i="14"/>
  <c r="BC94" i="14"/>
  <c r="BP122" i="14"/>
  <c r="BP128" i="14"/>
  <c r="BI131" i="14"/>
  <c r="BP157" i="14"/>
  <c r="BT180" i="14"/>
  <c r="BC205" i="14"/>
  <c r="AJ253" i="14"/>
  <c r="BR255" i="14"/>
  <c r="BE258" i="14"/>
  <c r="AJ272" i="14"/>
  <c r="BG322" i="14"/>
  <c r="BE440" i="14"/>
  <c r="BA450" i="14"/>
  <c r="AJ178" i="14"/>
  <c r="BA336" i="14"/>
  <c r="BA342" i="14"/>
  <c r="BT396" i="14"/>
  <c r="BI425" i="14"/>
  <c r="BT428" i="14"/>
  <c r="BR104" i="14"/>
  <c r="BT246" i="14"/>
  <c r="BI249" i="14"/>
  <c r="BP288" i="14"/>
  <c r="BC305" i="14"/>
  <c r="BP336" i="14"/>
  <c r="AJ342" i="14"/>
  <c r="BP343" i="14"/>
  <c r="BT351" i="14"/>
  <c r="AJ18" i="14"/>
  <c r="BP88" i="14"/>
  <c r="BR92" i="14"/>
  <c r="BR96" i="14"/>
  <c r="BT104" i="14"/>
  <c r="BT110" i="14"/>
  <c r="BP124" i="14"/>
  <c r="BE139" i="14"/>
  <c r="BE148" i="14"/>
  <c r="BP168" i="14"/>
  <c r="BR200" i="14"/>
  <c r="BP249" i="14"/>
  <c r="BP305" i="14"/>
  <c r="BR336" i="14"/>
  <c r="BR349" i="14"/>
  <c r="BE394" i="14"/>
  <c r="BR414" i="14"/>
  <c r="BP424" i="14"/>
  <c r="BA429" i="14"/>
  <c r="BT451" i="14"/>
  <c r="BR467" i="14"/>
  <c r="BE9" i="14"/>
  <c r="BE11" i="14"/>
  <c r="BG14" i="14"/>
  <c r="BC23" i="14"/>
  <c r="BT28" i="14"/>
  <c r="BC50" i="14"/>
  <c r="BP62" i="14"/>
  <c r="BT84" i="14"/>
  <c r="BT92" i="14"/>
  <c r="BC116" i="14"/>
  <c r="BT122" i="14"/>
  <c r="BT134" i="14"/>
  <c r="BP139" i="14"/>
  <c r="BE160" i="14"/>
  <c r="BR220" i="14"/>
  <c r="BT249" i="14"/>
  <c r="BR276" i="14"/>
  <c r="BP291" i="14"/>
  <c r="BE331" i="14"/>
  <c r="BA392" i="14"/>
  <c r="BG394" i="14"/>
  <c r="BT424" i="14"/>
  <c r="AJ16" i="14"/>
  <c r="BP33" i="14"/>
  <c r="BE38" i="14"/>
  <c r="BI64" i="14"/>
  <c r="BP103" i="14"/>
  <c r="BE132" i="14"/>
  <c r="BP152" i="14"/>
  <c r="BT228" i="14"/>
  <c r="BI234" i="14"/>
  <c r="BI294" i="14"/>
  <c r="BE298" i="14"/>
  <c r="BI394" i="14"/>
  <c r="BR443" i="14"/>
  <c r="BP462" i="14"/>
  <c r="BP132" i="14"/>
  <c r="BP234" i="14"/>
  <c r="BT294" i="14"/>
  <c r="BI298" i="14"/>
  <c r="BP394" i="14"/>
  <c r="BP454" i="14"/>
  <c r="AJ15" i="14"/>
  <c r="BC18" i="14"/>
  <c r="AJ65" i="14"/>
  <c r="BE67" i="14"/>
  <c r="BR75" i="14"/>
  <c r="BT91" i="14"/>
  <c r="BG95" i="14"/>
  <c r="AJ104" i="14"/>
  <c r="BR105" i="14"/>
  <c r="BI114" i="14"/>
  <c r="BP125" i="14"/>
  <c r="AJ138" i="14"/>
  <c r="BI158" i="14"/>
  <c r="BE213" i="14"/>
  <c r="AJ219" i="14"/>
  <c r="BR234" i="14"/>
  <c r="BP260" i="14"/>
  <c r="BI264" i="14"/>
  <c r="BG279" i="14"/>
  <c r="BE289" i="14"/>
  <c r="BI342" i="14"/>
  <c r="BG344" i="14"/>
  <c r="BP350" i="14"/>
  <c r="BA384" i="14"/>
  <c r="AJ401" i="14"/>
  <c r="BR450" i="14"/>
  <c r="BI16" i="14"/>
  <c r="BP18" i="14"/>
  <c r="BP67" i="14"/>
  <c r="BI95" i="14"/>
  <c r="BT158" i="14"/>
  <c r="BI181" i="14"/>
  <c r="BE210" i="14"/>
  <c r="BP213" i="14"/>
  <c r="AJ224" i="14"/>
  <c r="BP237" i="14"/>
  <c r="AJ246" i="14"/>
  <c r="BR253" i="14"/>
  <c r="BE262" i="14"/>
  <c r="BP279" i="14"/>
  <c r="BP315" i="14"/>
  <c r="BP318" i="14"/>
  <c r="AJ324" i="14"/>
  <c r="BT342" i="14"/>
  <c r="BA378" i="14"/>
  <c r="BA449" i="14"/>
  <c r="BT450" i="14"/>
  <c r="BA18" i="14"/>
  <c r="BP16" i="14"/>
  <c r="BR18" i="14"/>
  <c r="BA24" i="14"/>
  <c r="BC45" i="14"/>
  <c r="BI57" i="14"/>
  <c r="BR60" i="14"/>
  <c r="BE63" i="14"/>
  <c r="BR67" i="14"/>
  <c r="BE70" i="14"/>
  <c r="BA73" i="14"/>
  <c r="BC93" i="14"/>
  <c r="BP95" i="14"/>
  <c r="BI117" i="14"/>
  <c r="BT279" i="14"/>
  <c r="BG297" i="14"/>
  <c r="BI321" i="14"/>
  <c r="BC393" i="14"/>
  <c r="BA410" i="14"/>
  <c r="BI38" i="14"/>
  <c r="BA15" i="14"/>
  <c r="BE29" i="14"/>
  <c r="BI63" i="14"/>
  <c r="BE65" i="14"/>
  <c r="BR70" i="14"/>
  <c r="BI73" i="14"/>
  <c r="AJ84" i="14"/>
  <c r="BP93" i="14"/>
  <c r="BR95" i="14"/>
  <c r="BE104" i="14"/>
  <c r="BC109" i="14"/>
  <c r="BE112" i="14"/>
  <c r="BP138" i="14"/>
  <c r="BI144" i="14"/>
  <c r="BR147" i="14"/>
  <c r="BA167" i="14"/>
  <c r="BP229" i="14"/>
  <c r="BP240" i="14"/>
  <c r="BI256" i="14"/>
  <c r="BP262" i="14"/>
  <c r="BR273" i="14"/>
  <c r="BG282" i="14"/>
  <c r="BI295" i="14"/>
  <c r="BI297" i="14"/>
  <c r="BG332" i="14"/>
  <c r="BE393" i="14"/>
  <c r="BR403" i="14"/>
  <c r="BI407" i="14"/>
  <c r="BC410" i="14"/>
  <c r="BE433" i="14"/>
  <c r="BP435" i="14"/>
  <c r="BI449" i="14"/>
  <c r="BP455" i="14"/>
  <c r="BR73" i="14"/>
  <c r="BG104" i="14"/>
  <c r="BR112" i="14"/>
  <c r="BP167" i="14"/>
  <c r="BC224" i="14"/>
  <c r="BG246" i="14"/>
  <c r="BP297" i="14"/>
  <c r="BI324" i="14"/>
  <c r="BR410" i="14"/>
  <c r="BI15" i="14"/>
  <c r="BR63" i="14"/>
  <c r="BI104" i="14"/>
  <c r="BT112" i="14"/>
  <c r="BC182" i="14"/>
  <c r="BT211" i="14"/>
  <c r="BI224" i="14"/>
  <c r="BI246" i="14"/>
  <c r="BR297" i="14"/>
  <c r="BP324" i="14"/>
  <c r="BA360" i="14"/>
  <c r="BT449" i="14"/>
  <c r="BA451" i="14"/>
  <c r="BR453" i="14"/>
  <c r="BE461" i="14"/>
  <c r="BP9" i="14"/>
  <c r="BA12" i="14"/>
  <c r="BP13" i="14"/>
  <c r="BG17" i="14"/>
  <c r="BR43" i="14"/>
  <c r="BI45" i="14"/>
  <c r="BA67" i="14"/>
  <c r="BA70" i="14"/>
  <c r="BE73" i="14"/>
  <c r="AJ85" i="14"/>
  <c r="AJ88" i="14"/>
  <c r="BP90" i="14"/>
  <c r="BP94" i="14"/>
  <c r="BT101" i="14"/>
  <c r="BT103" i="14"/>
  <c r="BP106" i="14"/>
  <c r="BT113" i="14"/>
  <c r="BE115" i="14"/>
  <c r="BT147" i="14"/>
  <c r="BG183" i="14"/>
  <c r="BT183" i="14"/>
  <c r="BI183" i="14"/>
  <c r="BE183" i="14"/>
  <c r="BE12" i="14"/>
  <c r="BP17" i="14"/>
  <c r="AJ21" i="14"/>
  <c r="BI162" i="14"/>
  <c r="BP162" i="14"/>
  <c r="BI166" i="14"/>
  <c r="BP166" i="14"/>
  <c r="BG177" i="14"/>
  <c r="BC177" i="14"/>
  <c r="BT9" i="14"/>
  <c r="BG12" i="14"/>
  <c r="BI24" i="14"/>
  <c r="AJ28" i="14"/>
  <c r="BI32" i="14"/>
  <c r="BT49" i="14"/>
  <c r="BE60" i="14"/>
  <c r="BP61" i="14"/>
  <c r="BG66" i="14"/>
  <c r="BI67" i="14"/>
  <c r="BP70" i="14"/>
  <c r="BP73" i="14"/>
  <c r="BP75" i="14"/>
  <c r="BA83" i="14"/>
  <c r="BA84" i="14"/>
  <c r="BT90" i="14"/>
  <c r="BA110" i="14"/>
  <c r="BP112" i="14"/>
  <c r="BE119" i="14"/>
  <c r="BE121" i="14"/>
  <c r="BC127" i="14"/>
  <c r="BP133" i="14"/>
  <c r="BE136" i="14"/>
  <c r="BE138" i="14"/>
  <c r="BP149" i="14"/>
  <c r="BE153" i="14"/>
  <c r="BE155" i="14"/>
  <c r="BE179" i="14"/>
  <c r="BC179" i="14"/>
  <c r="BG60" i="14"/>
  <c r="BI66" i="14"/>
  <c r="BP85" i="14"/>
  <c r="BC88" i="14"/>
  <c r="AJ109" i="14"/>
  <c r="BP110" i="14"/>
  <c r="BI121" i="14"/>
  <c r="BP136" i="14"/>
  <c r="BE142" i="14"/>
  <c r="BP155" i="14"/>
  <c r="BI159" i="14"/>
  <c r="BP159" i="14"/>
  <c r="BT190" i="14"/>
  <c r="BI190" i="14"/>
  <c r="BA190" i="14"/>
  <c r="BC216" i="14"/>
  <c r="BT216" i="14"/>
  <c r="BG216" i="14"/>
  <c r="BE216" i="14"/>
  <c r="AJ216" i="14"/>
  <c r="BR12" i="14"/>
  <c r="BP21" i="14"/>
  <c r="BI29" i="14"/>
  <c r="BI60" i="14"/>
  <c r="BR66" i="14"/>
  <c r="BG88" i="14"/>
  <c r="BP142" i="14"/>
  <c r="BC161" i="14"/>
  <c r="BE161" i="14"/>
  <c r="BP175" i="14"/>
  <c r="BT175" i="14"/>
  <c r="BT12" i="14"/>
  <c r="BC51" i="14"/>
  <c r="BP60" i="14"/>
  <c r="BT66" i="14"/>
  <c r="BI69" i="14"/>
  <c r="BP84" i="14"/>
  <c r="BI88" i="14"/>
  <c r="BP89" i="14"/>
  <c r="BG92" i="14"/>
  <c r="BI107" i="14"/>
  <c r="BE124" i="14"/>
  <c r="BE126" i="14"/>
  <c r="BI129" i="14"/>
  <c r="BE131" i="14"/>
  <c r="BI132" i="14"/>
  <c r="BA144" i="14"/>
  <c r="BC162" i="14"/>
  <c r="BE166" i="14"/>
  <c r="BC173" i="14"/>
  <c r="BT173" i="14"/>
  <c r="BP173" i="14"/>
  <c r="BG173" i="14"/>
  <c r="BA177" i="14"/>
  <c r="BP184" i="14"/>
  <c r="BI184" i="14"/>
  <c r="BC184" i="14"/>
  <c r="BR59" i="14"/>
  <c r="BT60" i="14"/>
  <c r="BR88" i="14"/>
  <c r="BE91" i="14"/>
  <c r="BT107" i="14"/>
  <c r="BI109" i="14"/>
  <c r="BP126" i="14"/>
  <c r="BC167" i="14"/>
  <c r="BT167" i="14"/>
  <c r="AJ173" i="14"/>
  <c r="BC203" i="14"/>
  <c r="BA203" i="14"/>
  <c r="AJ25" i="14"/>
  <c r="BE71" i="14"/>
  <c r="BP91" i="14"/>
  <c r="BR109" i="14"/>
  <c r="BE118" i="14"/>
  <c r="BE123" i="14"/>
  <c r="BT131" i="14"/>
  <c r="BE134" i="14"/>
  <c r="BP148" i="14"/>
  <c r="BE159" i="14"/>
  <c r="BT161" i="14"/>
  <c r="AJ13" i="14"/>
  <c r="BI18" i="14"/>
  <c r="AJ43" i="14"/>
  <c r="BI50" i="14"/>
  <c r="BR91" i="14"/>
  <c r="BP118" i="14"/>
  <c r="BI134" i="14"/>
  <c r="BP169" i="14"/>
  <c r="BE169" i="14"/>
  <c r="BE68" i="14"/>
  <c r="BE113" i="14"/>
  <c r="BG143" i="14"/>
  <c r="BA173" i="14"/>
  <c r="BP68" i="14"/>
  <c r="BP113" i="14"/>
  <c r="BT143" i="14"/>
  <c r="BI173" i="14"/>
  <c r="BA226" i="14"/>
  <c r="BP226" i="14"/>
  <c r="BE226" i="14"/>
  <c r="BC226" i="14"/>
  <c r="BI189" i="14"/>
  <c r="BP191" i="14"/>
  <c r="BA197" i="14"/>
  <c r="BC204" i="14"/>
  <c r="BR214" i="14"/>
  <c r="BA217" i="14"/>
  <c r="BG222" i="14"/>
  <c r="BP232" i="14"/>
  <c r="BT273" i="14"/>
  <c r="BR308" i="14"/>
  <c r="BE327" i="14"/>
  <c r="BE392" i="14"/>
  <c r="BC402" i="14"/>
  <c r="BR406" i="14"/>
  <c r="BC413" i="14"/>
  <c r="BR425" i="14"/>
  <c r="BI427" i="14"/>
  <c r="BP433" i="14"/>
  <c r="BA443" i="14"/>
  <c r="BE446" i="14"/>
  <c r="BE195" i="14"/>
  <c r="BT214" i="14"/>
  <c r="BG217" i="14"/>
  <c r="BI227" i="14"/>
  <c r="BA260" i="14"/>
  <c r="BR279" i="14"/>
  <c r="BR282" i="14"/>
  <c r="BT285" i="14"/>
  <c r="BG288" i="14"/>
  <c r="BT291" i="14"/>
  <c r="BE315" i="14"/>
  <c r="BP327" i="14"/>
  <c r="BC350" i="14"/>
  <c r="BC364" i="14"/>
  <c r="BA381" i="14"/>
  <c r="AJ385" i="14"/>
  <c r="BI392" i="14"/>
  <c r="BP402" i="14"/>
  <c r="BT406" i="14"/>
  <c r="BI411" i="14"/>
  <c r="BI413" i="14"/>
  <c r="BR427" i="14"/>
  <c r="BR433" i="14"/>
  <c r="BC443" i="14"/>
  <c r="BP446" i="14"/>
  <c r="BC451" i="14"/>
  <c r="BI461" i="14"/>
  <c r="BI464" i="14"/>
  <c r="AJ466" i="14"/>
  <c r="BG467" i="14"/>
  <c r="BI315" i="14"/>
  <c r="BR327" i="14"/>
  <c r="AJ340" i="14"/>
  <c r="BT288" i="14"/>
  <c r="BC304" i="14"/>
  <c r="BE312" i="14"/>
  <c r="BA314" i="14"/>
  <c r="BA333" i="14"/>
  <c r="BE372" i="14"/>
  <c r="BP376" i="14"/>
  <c r="BC389" i="14"/>
  <c r="BE401" i="14"/>
  <c r="BC422" i="14"/>
  <c r="BI432" i="14"/>
  <c r="AJ439" i="14"/>
  <c r="BA442" i="14"/>
  <c r="BT443" i="14"/>
  <c r="BT454" i="14"/>
  <c r="BE460" i="14"/>
  <c r="BR461" i="14"/>
  <c r="BP463" i="14"/>
  <c r="BR464" i="14"/>
  <c r="BP467" i="14"/>
  <c r="BE180" i="14"/>
  <c r="BC188" i="14"/>
  <c r="AJ206" i="14"/>
  <c r="BT227" i="14"/>
  <c r="AJ252" i="14"/>
  <c r="BC287" i="14"/>
  <c r="BE304" i="14"/>
  <c r="BP314" i="14"/>
  <c r="BI317" i="14"/>
  <c r="BR333" i="14"/>
  <c r="BA339" i="14"/>
  <c r="BI352" i="14"/>
  <c r="BA363" i="14"/>
  <c r="BI372" i="14"/>
  <c r="BR376" i="14"/>
  <c r="BI389" i="14"/>
  <c r="BA394" i="14"/>
  <c r="BI401" i="14"/>
  <c r="BI410" i="14"/>
  <c r="BE422" i="14"/>
  <c r="BP442" i="14"/>
  <c r="BI458" i="14"/>
  <c r="BI460" i="14"/>
  <c r="BR463" i="14"/>
  <c r="BT466" i="14"/>
  <c r="BC229" i="14"/>
  <c r="BA244" i="14"/>
  <c r="BG254" i="14"/>
  <c r="BE263" i="14"/>
  <c r="BA266" i="14"/>
  <c r="AJ268" i="14"/>
  <c r="BE287" i="14"/>
  <c r="BC303" i="14"/>
  <c r="BI304" i="14"/>
  <c r="BR314" i="14"/>
  <c r="BT317" i="14"/>
  <c r="BT333" i="14"/>
  <c r="BE339" i="14"/>
  <c r="BP340" i="14"/>
  <c r="BP352" i="14"/>
  <c r="BG363" i="14"/>
  <c r="BR372" i="14"/>
  <c r="AJ380" i="14"/>
  <c r="BR389" i="14"/>
  <c r="BR422" i="14"/>
  <c r="BR442" i="14"/>
  <c r="BP460" i="14"/>
  <c r="BT463" i="14"/>
  <c r="BE221" i="14"/>
  <c r="BC225" i="14"/>
  <c r="BC233" i="14"/>
  <c r="BA241" i="14"/>
  <c r="BE281" i="14"/>
  <c r="BE294" i="14"/>
  <c r="BA295" i="14"/>
  <c r="BE303" i="14"/>
  <c r="BP304" i="14"/>
  <c r="BT314" i="14"/>
  <c r="BG339" i="14"/>
  <c r="BT352" i="14"/>
  <c r="BC371" i="14"/>
  <c r="BE404" i="14"/>
  <c r="BI414" i="14"/>
  <c r="BT422" i="14"/>
  <c r="BT442" i="14"/>
  <c r="BR460" i="14"/>
  <c r="BC206" i="14"/>
  <c r="BA214" i="14"/>
  <c r="BE215" i="14"/>
  <c r="BE224" i="14"/>
  <c r="BI225" i="14"/>
  <c r="BT230" i="14"/>
  <c r="BE241" i="14"/>
  <c r="BP244" i="14"/>
  <c r="AJ249" i="14"/>
  <c r="BI259" i="14"/>
  <c r="BP263" i="14"/>
  <c r="BA273" i="14"/>
  <c r="BA280" i="14"/>
  <c r="BT281" i="14"/>
  <c r="BA283" i="14"/>
  <c r="BA286" i="14"/>
  <c r="BG294" i="14"/>
  <c r="BE295" i="14"/>
  <c r="BR304" i="14"/>
  <c r="BE311" i="14"/>
  <c r="AJ337" i="14"/>
  <c r="BI339" i="14"/>
  <c r="BE342" i="14"/>
  <c r="BA358" i="14"/>
  <c r="BE371" i="14"/>
  <c r="BC378" i="14"/>
  <c r="AJ396" i="14"/>
  <c r="AJ398" i="14"/>
  <c r="BI206" i="14"/>
  <c r="BE214" i="14"/>
  <c r="BR225" i="14"/>
  <c r="BI241" i="14"/>
  <c r="BG273" i="14"/>
  <c r="BC280" i="14"/>
  <c r="BP283" i="14"/>
  <c r="BP339" i="14"/>
  <c r="BR358" i="14"/>
  <c r="BP371" i="14"/>
  <c r="BI378" i="14"/>
  <c r="BG388" i="14"/>
  <c r="AJ392" i="14"/>
  <c r="BR404" i="14"/>
  <c r="BR431" i="14"/>
  <c r="AJ433" i="14"/>
  <c r="AJ446" i="14"/>
  <c r="BE462" i="14"/>
  <c r="BI182" i="14"/>
  <c r="BT185" i="14"/>
  <c r="BC198" i="14"/>
  <c r="BA200" i="14"/>
  <c r="BP206" i="14"/>
  <c r="BG214" i="14"/>
  <c r="BE218" i="14"/>
  <c r="BG220" i="14"/>
  <c r="BI223" i="14"/>
  <c r="BP224" i="14"/>
  <c r="BT225" i="14"/>
  <c r="BE237" i="14"/>
  <c r="BE240" i="14"/>
  <c r="BP241" i="14"/>
  <c r="BA246" i="14"/>
  <c r="BE247" i="14"/>
  <c r="BI273" i="14"/>
  <c r="BR280" i="14"/>
  <c r="BR283" i="14"/>
  <c r="BR286" i="14"/>
  <c r="BP294" i="14"/>
  <c r="BP295" i="14"/>
  <c r="BR339" i="14"/>
  <c r="BP388" i="14"/>
  <c r="BT394" i="14"/>
  <c r="BP409" i="14"/>
  <c r="AJ413" i="14"/>
  <c r="BE428" i="14"/>
  <c r="BC434" i="14"/>
  <c r="AJ443" i="14"/>
  <c r="BI457" i="14"/>
  <c r="BE465" i="14"/>
  <c r="BT182" i="14"/>
  <c r="AJ195" i="14"/>
  <c r="BG198" i="14"/>
  <c r="BC200" i="14"/>
  <c r="BT206" i="14"/>
  <c r="BI214" i="14"/>
  <c r="BI220" i="14"/>
  <c r="BP223" i="14"/>
  <c r="BT224" i="14"/>
  <c r="AJ227" i="14"/>
  <c r="BR228" i="14"/>
  <c r="BE232" i="14"/>
  <c r="BI237" i="14"/>
  <c r="BG240" i="14"/>
  <c r="BR241" i="14"/>
  <c r="BE246" i="14"/>
  <c r="BI247" i="14"/>
  <c r="BE249" i="14"/>
  <c r="BI258" i="14"/>
  <c r="BE261" i="14"/>
  <c r="BG262" i="14"/>
  <c r="BP272" i="14"/>
  <c r="BP273" i="14"/>
  <c r="BG276" i="14"/>
  <c r="BI285" i="14"/>
  <c r="BI289" i="14"/>
  <c r="BE291" i="14"/>
  <c r="BR294" i="14"/>
  <c r="BP298" i="14"/>
  <c r="BE313" i="14"/>
  <c r="AJ315" i="14"/>
  <c r="BE316" i="14"/>
  <c r="BA327" i="14"/>
  <c r="BP337" i="14"/>
  <c r="BG338" i="14"/>
  <c r="BT339" i="14"/>
  <c r="BG341" i="14"/>
  <c r="BR342" i="14"/>
  <c r="BP351" i="14"/>
  <c r="BT360" i="14"/>
  <c r="BE370" i="14"/>
  <c r="BE373" i="14"/>
  <c r="BE396" i="14"/>
  <c r="BE398" i="14"/>
  <c r="BI406" i="14"/>
  <c r="BP419" i="14"/>
  <c r="BE425" i="14"/>
  <c r="BI428" i="14"/>
  <c r="BC438" i="14"/>
  <c r="BP441" i="14"/>
  <c r="BC459" i="14"/>
  <c r="BR462" i="14"/>
  <c r="BR465" i="14"/>
  <c r="BR468" i="14"/>
  <c r="BT34" i="14"/>
  <c r="BP35" i="14"/>
  <c r="BI43" i="14"/>
  <c r="BG69" i="14"/>
  <c r="BI74" i="14"/>
  <c r="BP74" i="14"/>
  <c r="AJ74" i="14"/>
  <c r="BC78" i="14"/>
  <c r="BP78" i="14"/>
  <c r="BG78" i="14"/>
  <c r="BE78" i="14"/>
  <c r="BC186" i="14"/>
  <c r="BT186" i="14"/>
  <c r="BP186" i="14"/>
  <c r="BI186" i="14"/>
  <c r="BG186" i="14"/>
  <c r="BE186" i="14"/>
  <c r="BC98" i="14"/>
  <c r="BP98" i="14"/>
  <c r="BI98" i="14"/>
  <c r="BG98" i="14"/>
  <c r="BE98" i="14"/>
  <c r="BA98" i="14"/>
  <c r="BR98" i="14"/>
  <c r="BA9" i="14"/>
  <c r="AJ10" i="14"/>
  <c r="BE14" i="14"/>
  <c r="BE15" i="14"/>
  <c r="BE32" i="14"/>
  <c r="BT43" i="14"/>
  <c r="BA45" i="14"/>
  <c r="BG49" i="14"/>
  <c r="BG53" i="14"/>
  <c r="BE62" i="14"/>
  <c r="BG63" i="14"/>
  <c r="BE64" i="14"/>
  <c r="BP65" i="14"/>
  <c r="BP66" i="14"/>
  <c r="BR68" i="14"/>
  <c r="BP69" i="14"/>
  <c r="BI75" i="14"/>
  <c r="BI77" i="14"/>
  <c r="BP77" i="14"/>
  <c r="BE77" i="14"/>
  <c r="AJ78" i="14"/>
  <c r="BR140" i="14"/>
  <c r="BT140" i="14"/>
  <c r="BP140" i="14"/>
  <c r="BI140" i="14"/>
  <c r="BG140" i="14"/>
  <c r="BE140" i="14"/>
  <c r="BA140" i="14"/>
  <c r="AJ140" i="14"/>
  <c r="BR69" i="14"/>
  <c r="BC72" i="14"/>
  <c r="BG72" i="14"/>
  <c r="AJ72" i="14"/>
  <c r="BE8" i="14"/>
  <c r="BE59" i="14"/>
  <c r="BE61" i="14"/>
  <c r="BR62" i="14"/>
  <c r="BP64" i="14"/>
  <c r="BT69" i="14"/>
  <c r="BE74" i="14"/>
  <c r="BP80" i="14"/>
  <c r="BR80" i="14"/>
  <c r="BE80" i="14"/>
  <c r="BA80" i="14"/>
  <c r="AJ80" i="14"/>
  <c r="BA201" i="14"/>
  <c r="BT201" i="14"/>
  <c r="BP201" i="14"/>
  <c r="BI201" i="14"/>
  <c r="BG201" i="14"/>
  <c r="BC201" i="14"/>
  <c r="BP8" i="14"/>
  <c r="BI9" i="14"/>
  <c r="BP11" i="14"/>
  <c r="BP12" i="14"/>
  <c r="BI13" i="14"/>
  <c r="BP15" i="14"/>
  <c r="BA20" i="14"/>
  <c r="BC24" i="14"/>
  <c r="BP37" i="14"/>
  <c r="BT38" i="14"/>
  <c r="BE41" i="14"/>
  <c r="BT45" i="14"/>
  <c r="BE48" i="14"/>
  <c r="BC52" i="14"/>
  <c r="BP59" i="14"/>
  <c r="BI61" i="14"/>
  <c r="BR64" i="14"/>
  <c r="BI71" i="14"/>
  <c r="BP71" i="14"/>
  <c r="AJ71" i="14"/>
  <c r="BR74" i="14"/>
  <c r="BI78" i="14"/>
  <c r="BT98" i="14"/>
  <c r="BR150" i="14"/>
  <c r="BP150" i="14"/>
  <c r="BE150" i="14"/>
  <c r="BC150" i="14"/>
  <c r="BC192" i="14"/>
  <c r="BT192" i="14"/>
  <c r="BI192" i="14"/>
  <c r="BG192" i="14"/>
  <c r="BE192" i="14"/>
  <c r="BA192" i="14"/>
  <c r="AJ192" i="14"/>
  <c r="BP207" i="14"/>
  <c r="BI207" i="14"/>
  <c r="BG207" i="14"/>
  <c r="BC207" i="14"/>
  <c r="BC20" i="14"/>
  <c r="BT37" i="14"/>
  <c r="BG41" i="14"/>
  <c r="BT48" i="14"/>
  <c r="BT76" i="14"/>
  <c r="BP76" i="14"/>
  <c r="BA76" i="14"/>
  <c r="BI10" i="14"/>
  <c r="BG20" i="14"/>
  <c r="BA21" i="14"/>
  <c r="BE23" i="14"/>
  <c r="BP24" i="14"/>
  <c r="BC25" i="14"/>
  <c r="BI30" i="14"/>
  <c r="BI41" i="14"/>
  <c r="BC55" i="14"/>
  <c r="BR61" i="14"/>
  <c r="BE72" i="14"/>
  <c r="BT78" i="14"/>
  <c r="BR99" i="14"/>
  <c r="BP99" i="14"/>
  <c r="BC99" i="14"/>
  <c r="BP10" i="14"/>
  <c r="BI20" i="14"/>
  <c r="BC21" i="14"/>
  <c r="BI23" i="14"/>
  <c r="BR24" i="14"/>
  <c r="BR25" i="14"/>
  <c r="BT40" i="14"/>
  <c r="BT41" i="14"/>
  <c r="BT55" i="14"/>
  <c r="AJ69" i="14"/>
  <c r="BI72" i="14"/>
  <c r="BI154" i="14"/>
  <c r="BE154" i="14"/>
  <c r="BC154" i="14"/>
  <c r="BP20" i="14"/>
  <c r="BI21" i="14"/>
  <c r="BT24" i="14"/>
  <c r="BT25" i="14"/>
  <c r="BA43" i="14"/>
  <c r="AJ68" i="14"/>
  <c r="BP72" i="14"/>
  <c r="BC75" i="14"/>
  <c r="BG75" i="14"/>
  <c r="AJ75" i="14"/>
  <c r="BT79" i="14"/>
  <c r="BR79" i="14"/>
  <c r="BG79" i="14"/>
  <c r="BE79" i="14"/>
  <c r="BA79" i="14"/>
  <c r="BE34" i="14"/>
  <c r="BE35" i="14"/>
  <c r="BE43" i="14"/>
  <c r="BC54" i="14"/>
  <c r="BE76" i="14"/>
  <c r="BC81" i="14"/>
  <c r="BR81" i="14"/>
  <c r="BI81" i="14"/>
  <c r="BG81" i="14"/>
  <c r="BE81" i="14"/>
  <c r="AJ81" i="14"/>
  <c r="BT81" i="14"/>
  <c r="BG130" i="14"/>
  <c r="BP130" i="14"/>
  <c r="BE130" i="14"/>
  <c r="BR21" i="14"/>
  <c r="BI27" i="14"/>
  <c r="BC29" i="14"/>
  <c r="BI35" i="14"/>
  <c r="BG43" i="14"/>
  <c r="BE66" i="14"/>
  <c r="BE69" i="14"/>
  <c r="BT72" i="14"/>
  <c r="BR76" i="14"/>
  <c r="BG87" i="14"/>
  <c r="BP87" i="14"/>
  <c r="BI87" i="14"/>
  <c r="BC87" i="14"/>
  <c r="BA87" i="14"/>
  <c r="AJ87" i="14"/>
  <c r="BR87" i="14"/>
  <c r="BT193" i="14"/>
  <c r="BI193" i="14"/>
  <c r="BA193" i="14"/>
  <c r="BT85" i="14"/>
  <c r="BT111" i="14"/>
  <c r="BE135" i="14"/>
  <c r="BT137" i="14"/>
  <c r="BI179" i="14"/>
  <c r="BR180" i="14"/>
  <c r="BG189" i="14"/>
  <c r="AJ194" i="14"/>
  <c r="BA195" i="14"/>
  <c r="BG197" i="14"/>
  <c r="AJ197" i="14"/>
  <c r="BC210" i="14"/>
  <c r="BP210" i="14"/>
  <c r="BI215" i="14"/>
  <c r="AJ215" i="14"/>
  <c r="BP215" i="14"/>
  <c r="BC219" i="14"/>
  <c r="BT219" i="14"/>
  <c r="BG235" i="14"/>
  <c r="BP235" i="14"/>
  <c r="BI235" i="14"/>
  <c r="BA235" i="14"/>
  <c r="BT301" i="14"/>
  <c r="BR301" i="14"/>
  <c r="BP301" i="14"/>
  <c r="BI301" i="14"/>
  <c r="BE301" i="14"/>
  <c r="BC301" i="14"/>
  <c r="BR124" i="14"/>
  <c r="BE133" i="14"/>
  <c r="BP135" i="14"/>
  <c r="AJ143" i="14"/>
  <c r="BA146" i="14"/>
  <c r="BI155" i="14"/>
  <c r="BP156" i="14"/>
  <c r="BA164" i="14"/>
  <c r="BT166" i="14"/>
  <c r="BT172" i="14"/>
  <c r="BA176" i="14"/>
  <c r="BT179" i="14"/>
  <c r="BP188" i="14"/>
  <c r="BP189" i="14"/>
  <c r="BG195" i="14"/>
  <c r="BT208" i="14"/>
  <c r="BA211" i="14"/>
  <c r="BR233" i="14"/>
  <c r="BE164" i="14"/>
  <c r="BE176" i="14"/>
  <c r="BT189" i="14"/>
  <c r="BI195" i="14"/>
  <c r="BA204" i="14"/>
  <c r="BP204" i="14"/>
  <c r="BE211" i="14"/>
  <c r="BC213" i="14"/>
  <c r="BG213" i="14"/>
  <c r="BG238" i="14"/>
  <c r="BP238" i="14"/>
  <c r="BI238" i="14"/>
  <c r="BA238" i="14"/>
  <c r="BG274" i="14"/>
  <c r="BT274" i="14"/>
  <c r="BR274" i="14"/>
  <c r="BP274" i="14"/>
  <c r="BI274" i="14"/>
  <c r="BC274" i="14"/>
  <c r="BA274" i="14"/>
  <c r="AJ274" i="14"/>
  <c r="BT426" i="14"/>
  <c r="BP426" i="14"/>
  <c r="BE100" i="14"/>
  <c r="BA101" i="14"/>
  <c r="AJ107" i="14"/>
  <c r="AJ117" i="14"/>
  <c r="BA128" i="14"/>
  <c r="AJ144" i="14"/>
  <c r="BI146" i="14"/>
  <c r="BT155" i="14"/>
  <c r="BI164" i="14"/>
  <c r="BC165" i="14"/>
  <c r="BA170" i="14"/>
  <c r="BG176" i="14"/>
  <c r="BT195" i="14"/>
  <c r="BG203" i="14"/>
  <c r="BP203" i="14"/>
  <c r="AJ205" i="14"/>
  <c r="BE205" i="14"/>
  <c r="BI211" i="14"/>
  <c r="BC222" i="14"/>
  <c r="AJ222" i="14"/>
  <c r="BI229" i="14"/>
  <c r="BE229" i="14"/>
  <c r="BA229" i="14"/>
  <c r="BC292" i="14"/>
  <c r="BP292" i="14"/>
  <c r="BI292" i="14"/>
  <c r="BE292" i="14"/>
  <c r="BA292" i="14"/>
  <c r="AJ412" i="14"/>
  <c r="BP412" i="14"/>
  <c r="BG412" i="14"/>
  <c r="BP100" i="14"/>
  <c r="BE101" i="14"/>
  <c r="AJ111" i="14"/>
  <c r="BE128" i="14"/>
  <c r="AJ141" i="14"/>
  <c r="BA143" i="14"/>
  <c r="BP146" i="14"/>
  <c r="BP164" i="14"/>
  <c r="BE170" i="14"/>
  <c r="BP176" i="14"/>
  <c r="AJ191" i="14"/>
  <c r="BP211" i="14"/>
  <c r="AJ213" i="14"/>
  <c r="BE235" i="14"/>
  <c r="BG277" i="14"/>
  <c r="BR277" i="14"/>
  <c r="BP277" i="14"/>
  <c r="BI277" i="14"/>
  <c r="BA277" i="14"/>
  <c r="AJ277" i="14"/>
  <c r="BA82" i="14"/>
  <c r="BT88" i="14"/>
  <c r="BT100" i="14"/>
  <c r="BG101" i="14"/>
  <c r="AJ114" i="14"/>
  <c r="BC118" i="14"/>
  <c r="BC119" i="14"/>
  <c r="BI128" i="14"/>
  <c r="BE129" i="14"/>
  <c r="BE143" i="14"/>
  <c r="BT146" i="14"/>
  <c r="BC153" i="14"/>
  <c r="BC163" i="14"/>
  <c r="BT164" i="14"/>
  <c r="BI170" i="14"/>
  <c r="BR176" i="14"/>
  <c r="AJ179" i="14"/>
  <c r="AJ180" i="14"/>
  <c r="BE185" i="14"/>
  <c r="BI197" i="14"/>
  <c r="BI198" i="14"/>
  <c r="AJ203" i="14"/>
  <c r="BT210" i="14"/>
  <c r="AJ217" i="14"/>
  <c r="BE217" i="14"/>
  <c r="BR217" i="14"/>
  <c r="AJ218" i="14"/>
  <c r="BG219" i="14"/>
  <c r="BR235" i="14"/>
  <c r="BC250" i="14"/>
  <c r="BR250" i="14"/>
  <c r="BP250" i="14"/>
  <c r="BI250" i="14"/>
  <c r="BG250" i="14"/>
  <c r="BE250" i="14"/>
  <c r="BE302" i="14"/>
  <c r="BT302" i="14"/>
  <c r="BP302" i="14"/>
  <c r="BC302" i="14"/>
  <c r="BA302" i="14"/>
  <c r="BG82" i="14"/>
  <c r="BC85" i="14"/>
  <c r="BI101" i="14"/>
  <c r="BA107" i="14"/>
  <c r="BR108" i="14"/>
  <c r="BC117" i="14"/>
  <c r="BA137" i="14"/>
  <c r="BE236" i="14"/>
  <c r="AJ236" i="14"/>
  <c r="BA325" i="14"/>
  <c r="BG325" i="14"/>
  <c r="BP82" i="14"/>
  <c r="BG85" i="14"/>
  <c r="BE97" i="14"/>
  <c r="BP101" i="14"/>
  <c r="BE107" i="14"/>
  <c r="BC111" i="14"/>
  <c r="BP119" i="14"/>
  <c r="BE125" i="14"/>
  <c r="BT128" i="14"/>
  <c r="BP129" i="14"/>
  <c r="BE137" i="14"/>
  <c r="BA141" i="14"/>
  <c r="BI143" i="14"/>
  <c r="BE144" i="14"/>
  <c r="BC160" i="14"/>
  <c r="BI161" i="14"/>
  <c r="BT170" i="14"/>
  <c r="BT226" i="14"/>
  <c r="BR226" i="14"/>
  <c r="BI226" i="14"/>
  <c r="BE228" i="14"/>
  <c r="BC228" i="14"/>
  <c r="BC320" i="14"/>
  <c r="BR320" i="14"/>
  <c r="BP320" i="14"/>
  <c r="BI320" i="14"/>
  <c r="BG320" i="14"/>
  <c r="BE320" i="14"/>
  <c r="BA320" i="14"/>
  <c r="AJ320" i="14"/>
  <c r="BT320" i="14"/>
  <c r="BR82" i="14"/>
  <c r="BI85" i="14"/>
  <c r="BP97" i="14"/>
  <c r="BR101" i="14"/>
  <c r="BT106" i="14"/>
  <c r="BG107" i="14"/>
  <c r="BI111" i="14"/>
  <c r="BC112" i="14"/>
  <c r="BC113" i="14"/>
  <c r="BC114" i="14"/>
  <c r="BC115" i="14"/>
  <c r="BI116" i="14"/>
  <c r="BT117" i="14"/>
  <c r="BI125" i="14"/>
  <c r="AJ135" i="14"/>
  <c r="BG137" i="14"/>
  <c r="BE141" i="14"/>
  <c r="BP143" i="14"/>
  <c r="BG144" i="14"/>
  <c r="BP161" i="14"/>
  <c r="BA179" i="14"/>
  <c r="BA180" i="14"/>
  <c r="BE239" i="14"/>
  <c r="AJ239" i="14"/>
  <c r="BC243" i="14"/>
  <c r="AJ243" i="14"/>
  <c r="BT243" i="14"/>
  <c r="BR243" i="14"/>
  <c r="BP243" i="14"/>
  <c r="BI243" i="14"/>
  <c r="BG243" i="14"/>
  <c r="BE243" i="14"/>
  <c r="BP111" i="14"/>
  <c r="BI137" i="14"/>
  <c r="BI141" i="14"/>
  <c r="AJ211" i="14"/>
  <c r="BG211" i="14"/>
  <c r="AJ221" i="14"/>
  <c r="BA278" i="14"/>
  <c r="BI278" i="14"/>
  <c r="BG278" i="14"/>
  <c r="BE293" i="14"/>
  <c r="BC293" i="14"/>
  <c r="BR85" i="14"/>
  <c r="BE95" i="14"/>
  <c r="BE103" i="14"/>
  <c r="BA104" i="14"/>
  <c r="BP107" i="14"/>
  <c r="BR111" i="14"/>
  <c r="BI113" i="14"/>
  <c r="BR114" i="14"/>
  <c r="BT116" i="14"/>
  <c r="BE122" i="14"/>
  <c r="BT125" i="14"/>
  <c r="AJ132" i="14"/>
  <c r="BG134" i="14"/>
  <c r="BP137" i="14"/>
  <c r="BI138" i="14"/>
  <c r="BP141" i="14"/>
  <c r="BP144" i="14"/>
  <c r="AJ147" i="14"/>
  <c r="BP158" i="14"/>
  <c r="BE167" i="14"/>
  <c r="BE173" i="14"/>
  <c r="AJ176" i="14"/>
  <c r="BG179" i="14"/>
  <c r="BI180" i="14"/>
  <c r="BE189" i="14"/>
  <c r="BP196" i="14"/>
  <c r="BR203" i="14"/>
  <c r="BT229" i="14"/>
  <c r="BC236" i="14"/>
  <c r="BA223" i="14"/>
  <c r="BE231" i="14"/>
  <c r="BA232" i="14"/>
  <c r="BT234" i="14"/>
  <c r="BA249" i="14"/>
  <c r="BG256" i="14"/>
  <c r="BR257" i="14"/>
  <c r="BR258" i="14"/>
  <c r="BG259" i="14"/>
  <c r="BG260" i="14"/>
  <c r="BI261" i="14"/>
  <c r="BA263" i="14"/>
  <c r="BE264" i="14"/>
  <c r="AJ270" i="14"/>
  <c r="BG285" i="14"/>
  <c r="BI288" i="14"/>
  <c r="BP289" i="14"/>
  <c r="BE297" i="14"/>
  <c r="BA298" i="14"/>
  <c r="BT308" i="14"/>
  <c r="BI314" i="14"/>
  <c r="BR317" i="14"/>
  <c r="BI318" i="14"/>
  <c r="BG319" i="14"/>
  <c r="AJ323" i="14"/>
  <c r="BC416" i="14"/>
  <c r="BP416" i="14"/>
  <c r="BE416" i="14"/>
  <c r="BC420" i="14"/>
  <c r="BI420" i="14"/>
  <c r="BE420" i="14"/>
  <c r="BT420" i="14"/>
  <c r="BP420" i="14"/>
  <c r="BA254" i="14"/>
  <c r="BP256" i="14"/>
  <c r="BP259" i="14"/>
  <c r="BR260" i="14"/>
  <c r="BP264" i="14"/>
  <c r="BE265" i="14"/>
  <c r="BE266" i="14"/>
  <c r="BA267" i="14"/>
  <c r="BA269" i="14"/>
  <c r="BC283" i="14"/>
  <c r="BR288" i="14"/>
  <c r="BA311" i="14"/>
  <c r="BC313" i="14"/>
  <c r="BE326" i="14"/>
  <c r="BG329" i="14"/>
  <c r="BE329" i="14"/>
  <c r="BC335" i="14"/>
  <c r="BE335" i="14"/>
  <c r="BP345" i="14"/>
  <c r="AJ345" i="14"/>
  <c r="BR345" i="14"/>
  <c r="BE345" i="14"/>
  <c r="BC386" i="14"/>
  <c r="BG386" i="14"/>
  <c r="BE386" i="14"/>
  <c r="AJ386" i="14"/>
  <c r="BC254" i="14"/>
  <c r="BR256" i="14"/>
  <c r="BR259" i="14"/>
  <c r="BR264" i="14"/>
  <c r="BG265" i="14"/>
  <c r="BG266" i="14"/>
  <c r="BE267" i="14"/>
  <c r="BG269" i="14"/>
  <c r="BA270" i="14"/>
  <c r="BC282" i="14"/>
  <c r="BA323" i="14"/>
  <c r="AJ375" i="14"/>
  <c r="BP375" i="14"/>
  <c r="BI375" i="14"/>
  <c r="BE375" i="14"/>
  <c r="BR375" i="14"/>
  <c r="BT264" i="14"/>
  <c r="BI265" i="14"/>
  <c r="BP266" i="14"/>
  <c r="BG267" i="14"/>
  <c r="BE268" i="14"/>
  <c r="BP269" i="14"/>
  <c r="BE270" i="14"/>
  <c r="BI311" i="14"/>
  <c r="BP313" i="14"/>
  <c r="BE323" i="14"/>
  <c r="BC332" i="14"/>
  <c r="BE332" i="14"/>
  <c r="BP348" i="14"/>
  <c r="BC447" i="14"/>
  <c r="BE447" i="14"/>
  <c r="AJ447" i="14"/>
  <c r="BR447" i="14"/>
  <c r="BI447" i="14"/>
  <c r="BG447" i="14"/>
  <c r="BE220" i="14"/>
  <c r="BT223" i="14"/>
  <c r="BE227" i="14"/>
  <c r="BT231" i="14"/>
  <c r="BG237" i="14"/>
  <c r="BI240" i="14"/>
  <c r="BI244" i="14"/>
  <c r="BP246" i="14"/>
  <c r="BG247" i="14"/>
  <c r="BR249" i="14"/>
  <c r="BI253" i="14"/>
  <c r="BP254" i="14"/>
  <c r="AJ258" i="14"/>
  <c r="BR262" i="14"/>
  <c r="BP265" i="14"/>
  <c r="BI267" i="14"/>
  <c r="BG268" i="14"/>
  <c r="BR269" i="14"/>
  <c r="BG270" i="14"/>
  <c r="BA271" i="14"/>
  <c r="BA272" i="14"/>
  <c r="BC273" i="14"/>
  <c r="BP280" i="14"/>
  <c r="BP282" i="14"/>
  <c r="BT283" i="14"/>
  <c r="BT297" i="14"/>
  <c r="AJ300" i="14"/>
  <c r="BP311" i="14"/>
  <c r="BR313" i="14"/>
  <c r="BI323" i="14"/>
  <c r="BE347" i="14"/>
  <c r="BT347" i="14"/>
  <c r="BR265" i="14"/>
  <c r="BP267" i="14"/>
  <c r="BI268" i="14"/>
  <c r="BI270" i="14"/>
  <c r="BR311" i="14"/>
  <c r="BP323" i="14"/>
  <c r="BC329" i="14"/>
  <c r="BG335" i="14"/>
  <c r="BA345" i="14"/>
  <c r="BG436" i="14"/>
  <c r="BE436" i="14"/>
  <c r="AJ436" i="14"/>
  <c r="BT436" i="14"/>
  <c r="BR436" i="14"/>
  <c r="BP436" i="14"/>
  <c r="BI436" i="14"/>
  <c r="BE234" i="14"/>
  <c r="BR240" i="14"/>
  <c r="BR244" i="14"/>
  <c r="BP247" i="14"/>
  <c r="BC252" i="14"/>
  <c r="BR267" i="14"/>
  <c r="BR268" i="14"/>
  <c r="BP270" i="14"/>
  <c r="BG275" i="14"/>
  <c r="BT280" i="14"/>
  <c r="BT282" i="14"/>
  <c r="BG291" i="14"/>
  <c r="BA308" i="14"/>
  <c r="BC310" i="14"/>
  <c r="BT311" i="14"/>
  <c r="BA317" i="14"/>
  <c r="AJ321" i="14"/>
  <c r="BR323" i="14"/>
  <c r="BR329" i="14"/>
  <c r="BP335" i="14"/>
  <c r="BG345" i="14"/>
  <c r="BC361" i="14"/>
  <c r="BP361" i="14"/>
  <c r="BI361" i="14"/>
  <c r="BG361" i="14"/>
  <c r="BE361" i="14"/>
  <c r="BA361" i="14"/>
  <c r="AJ361" i="14"/>
  <c r="BT361" i="14"/>
  <c r="BR361" i="14"/>
  <c r="BG234" i="14"/>
  <c r="BT240" i="14"/>
  <c r="BR247" i="14"/>
  <c r="BR252" i="14"/>
  <c r="AJ256" i="14"/>
  <c r="BA257" i="14"/>
  <c r="BA258" i="14"/>
  <c r="AJ259" i="14"/>
  <c r="AJ264" i="14"/>
  <c r="BT267" i="14"/>
  <c r="BR270" i="14"/>
  <c r="BI275" i="14"/>
  <c r="BI291" i="14"/>
  <c r="BE300" i="14"/>
  <c r="BE308" i="14"/>
  <c r="BP310" i="14"/>
  <c r="BE317" i="14"/>
  <c r="AJ318" i="14"/>
  <c r="BE322" i="14"/>
  <c r="BT329" i="14"/>
  <c r="BT335" i="14"/>
  <c r="BI345" i="14"/>
  <c r="BE349" i="14"/>
  <c r="BC349" i="14"/>
  <c r="BC383" i="14"/>
  <c r="BG383" i="14"/>
  <c r="BE383" i="14"/>
  <c r="AJ383" i="14"/>
  <c r="BP383" i="14"/>
  <c r="BG444" i="14"/>
  <c r="BC444" i="14"/>
  <c r="AJ444" i="14"/>
  <c r="BR444" i="14"/>
  <c r="BP444" i="14"/>
  <c r="BT270" i="14"/>
  <c r="BT300" i="14"/>
  <c r="BI308" i="14"/>
  <c r="BG317" i="14"/>
  <c r="BT345" i="14"/>
  <c r="BC354" i="14"/>
  <c r="BR354" i="14"/>
  <c r="BP354" i="14"/>
  <c r="BE354" i="14"/>
  <c r="BT354" i="14"/>
  <c r="BC397" i="14"/>
  <c r="BE397" i="14"/>
  <c r="BA397" i="14"/>
  <c r="BT397" i="14"/>
  <c r="BP397" i="14"/>
  <c r="BI397" i="14"/>
  <c r="BG397" i="14"/>
  <c r="BP308" i="14"/>
  <c r="BC323" i="14"/>
  <c r="BG323" i="14"/>
  <c r="BC326" i="14"/>
  <c r="BI326" i="14"/>
  <c r="BI346" i="14"/>
  <c r="AJ346" i="14"/>
  <c r="BR346" i="14"/>
  <c r="BC367" i="14"/>
  <c r="AJ367" i="14"/>
  <c r="BT367" i="14"/>
  <c r="BR367" i="14"/>
  <c r="BP367" i="14"/>
  <c r="BI367" i="14"/>
  <c r="BE367" i="14"/>
  <c r="BA374" i="14"/>
  <c r="BP374" i="14"/>
  <c r="BI374" i="14"/>
  <c r="BE374" i="14"/>
  <c r="BT374" i="14"/>
  <c r="BR374" i="14"/>
  <c r="BE256" i="14"/>
  <c r="BP257" i="14"/>
  <c r="BE259" i="14"/>
  <c r="BE260" i="14"/>
  <c r="BA264" i="14"/>
  <c r="AJ265" i="14"/>
  <c r="AJ267" i="14"/>
  <c r="BE314" i="14"/>
  <c r="BP317" i="14"/>
  <c r="BE318" i="14"/>
  <c r="BP321" i="14"/>
  <c r="AJ333" i="14"/>
  <c r="BP333" i="14"/>
  <c r="BE333" i="14"/>
  <c r="BR399" i="14"/>
  <c r="BG399" i="14"/>
  <c r="BE399" i="14"/>
  <c r="AJ399" i="14"/>
  <c r="BT399" i="14"/>
  <c r="BE341" i="14"/>
  <c r="BE352" i="14"/>
  <c r="BC353" i="14"/>
  <c r="BR355" i="14"/>
  <c r="BT358" i="14"/>
  <c r="BA366" i="14"/>
  <c r="BC370" i="14"/>
  <c r="BT381" i="14"/>
  <c r="BP382" i="14"/>
  <c r="BT384" i="14"/>
  <c r="BP385" i="14"/>
  <c r="BR387" i="14"/>
  <c r="BR400" i="14"/>
  <c r="BT403" i="14"/>
  <c r="BA406" i="14"/>
  <c r="AJ407" i="14"/>
  <c r="AJ410" i="14"/>
  <c r="BA415" i="14"/>
  <c r="BE424" i="14"/>
  <c r="BE453" i="14"/>
  <c r="BC454" i="14"/>
  <c r="BC455" i="14"/>
  <c r="BE463" i="14"/>
  <c r="BP465" i="14"/>
  <c r="BP466" i="14"/>
  <c r="BE467" i="14"/>
  <c r="BE468" i="14"/>
  <c r="BG469" i="14"/>
  <c r="BT355" i="14"/>
  <c r="BR382" i="14"/>
  <c r="BR385" i="14"/>
  <c r="BT387" i="14"/>
  <c r="AJ389" i="14"/>
  <c r="AJ393" i="14"/>
  <c r="BT400" i="14"/>
  <c r="AJ414" i="14"/>
  <c r="BI424" i="14"/>
  <c r="BI430" i="14"/>
  <c r="BE435" i="14"/>
  <c r="BT446" i="14"/>
  <c r="AJ449" i="14"/>
  <c r="BP453" i="14"/>
  <c r="BE454" i="14"/>
  <c r="BE455" i="14"/>
  <c r="BI463" i="14"/>
  <c r="BR466" i="14"/>
  <c r="BP468" i="14"/>
  <c r="BI469" i="14"/>
  <c r="BR469" i="14"/>
  <c r="BI336" i="14"/>
  <c r="BP338" i="14"/>
  <c r="BT341" i="14"/>
  <c r="BR352" i="14"/>
  <c r="AJ358" i="14"/>
  <c r="AJ360" i="14"/>
  <c r="AJ364" i="14"/>
  <c r="BP372" i="14"/>
  <c r="BE395" i="14"/>
  <c r="BG396" i="14"/>
  <c r="AJ403" i="14"/>
  <c r="BR424" i="14"/>
  <c r="BT453" i="14"/>
  <c r="BT469" i="14"/>
  <c r="BP470" i="14"/>
  <c r="AJ379" i="14"/>
  <c r="AJ387" i="14"/>
  <c r="AJ400" i="14"/>
  <c r="BR470" i="14"/>
  <c r="BP357" i="14"/>
  <c r="BE358" i="14"/>
  <c r="BE360" i="14"/>
  <c r="BI363" i="14"/>
  <c r="BI364" i="14"/>
  <c r="BP365" i="14"/>
  <c r="BE376" i="14"/>
  <c r="BA379" i="14"/>
  <c r="BE381" i="14"/>
  <c r="BE384" i="14"/>
  <c r="BA387" i="14"/>
  <c r="BI391" i="14"/>
  <c r="BP393" i="14"/>
  <c r="BA400" i="14"/>
  <c r="BG402" i="14"/>
  <c r="BE403" i="14"/>
  <c r="BA404" i="14"/>
  <c r="BR407" i="14"/>
  <c r="BG409" i="14"/>
  <c r="BR413" i="14"/>
  <c r="BE417" i="14"/>
  <c r="BP427" i="14"/>
  <c r="BI433" i="14"/>
  <c r="BE438" i="14"/>
  <c r="BP439" i="14"/>
  <c r="BI440" i="14"/>
  <c r="BP449" i="14"/>
  <c r="BE457" i="14"/>
  <c r="BE458" i="14"/>
  <c r="BE459" i="14"/>
  <c r="BT460" i="14"/>
  <c r="AJ469" i="14"/>
  <c r="BA355" i="14"/>
  <c r="BR357" i="14"/>
  <c r="BG358" i="14"/>
  <c r="BP359" i="14"/>
  <c r="BG360" i="14"/>
  <c r="BP362" i="14"/>
  <c r="BP363" i="14"/>
  <c r="BP364" i="14"/>
  <c r="BE379" i="14"/>
  <c r="BG381" i="14"/>
  <c r="BG384" i="14"/>
  <c r="BE387" i="14"/>
  <c r="BE400" i="14"/>
  <c r="BI417" i="14"/>
  <c r="BP438" i="14"/>
  <c r="BR439" i="14"/>
  <c r="BP440" i="14"/>
  <c r="BE445" i="14"/>
  <c r="BA448" i="14"/>
  <c r="BE355" i="14"/>
  <c r="BT357" i="14"/>
  <c r="BI358" i="14"/>
  <c r="BR359" i="14"/>
  <c r="BP360" i="14"/>
  <c r="BR362" i="14"/>
  <c r="BR363" i="14"/>
  <c r="BR364" i="14"/>
  <c r="BI379" i="14"/>
  <c r="BE380" i="14"/>
  <c r="BI381" i="14"/>
  <c r="BA382" i="14"/>
  <c r="BI384" i="14"/>
  <c r="BA385" i="14"/>
  <c r="BG387" i="14"/>
  <c r="BG400" i="14"/>
  <c r="BP417" i="14"/>
  <c r="BP445" i="14"/>
  <c r="BG448" i="14"/>
  <c r="BP457" i="14"/>
  <c r="BP458" i="14"/>
  <c r="BA466" i="14"/>
  <c r="AJ467" i="14"/>
  <c r="BI355" i="14"/>
  <c r="BP358" i="14"/>
  <c r="BR360" i="14"/>
  <c r="BT364" i="14"/>
  <c r="BP379" i="14"/>
  <c r="BG380" i="14"/>
  <c r="BP381" i="14"/>
  <c r="BE382" i="14"/>
  <c r="BP384" i="14"/>
  <c r="BE385" i="14"/>
  <c r="BI387" i="14"/>
  <c r="BI400" i="14"/>
  <c r="BR401" i="14"/>
  <c r="BP403" i="14"/>
  <c r="BI404" i="14"/>
  <c r="BP443" i="14"/>
  <c r="BR445" i="14"/>
  <c r="BI446" i="14"/>
  <c r="BR448" i="14"/>
  <c r="BR457" i="14"/>
  <c r="BR458" i="14"/>
  <c r="BE466" i="14"/>
  <c r="BA469" i="14"/>
  <c r="BP355" i="14"/>
  <c r="BR379" i="14"/>
  <c r="BP380" i="14"/>
  <c r="BR381" i="14"/>
  <c r="BI382" i="14"/>
  <c r="BR384" i="14"/>
  <c r="BI385" i="14"/>
  <c r="BP387" i="14"/>
  <c r="BP400" i="14"/>
  <c r="BT457" i="14"/>
  <c r="BI466" i="14"/>
  <c r="BE469" i="14"/>
  <c r="BG8" i="14"/>
  <c r="BG11" i="14"/>
  <c r="BR27" i="14"/>
  <c r="BR30" i="14"/>
  <c r="BA33" i="14"/>
  <c r="BT33" i="14"/>
  <c r="BR33" i="14"/>
  <c r="AJ33" i="14"/>
  <c r="BG33" i="14"/>
  <c r="BR10" i="14"/>
  <c r="BR13" i="14"/>
  <c r="BR16" i="14"/>
  <c r="BE18" i="14"/>
  <c r="BE21" i="14"/>
  <c r="BC26" i="14"/>
  <c r="BT27" i="14"/>
  <c r="BG29" i="14"/>
  <c r="BA29" i="14"/>
  <c r="AJ29" i="14"/>
  <c r="BR29" i="14"/>
  <c r="BT30" i="14"/>
  <c r="BI8" i="14"/>
  <c r="BC9" i="14"/>
  <c r="BT10" i="14"/>
  <c r="BI11" i="14"/>
  <c r="BC12" i="14"/>
  <c r="BT13" i="14"/>
  <c r="BI14" i="14"/>
  <c r="BT16" i="14"/>
  <c r="BI17" i="14"/>
  <c r="BC19" i="14"/>
  <c r="BE20" i="14"/>
  <c r="BC22" i="14"/>
  <c r="BA23" i="14"/>
  <c r="AJ23" i="14"/>
  <c r="BG23" i="14"/>
  <c r="BT29" i="14"/>
  <c r="BR34" i="14"/>
  <c r="AJ34" i="14"/>
  <c r="BI34" i="14"/>
  <c r="BG34" i="14"/>
  <c r="BA34" i="14"/>
  <c r="BE19" i="14"/>
  <c r="BE22" i="14"/>
  <c r="BA26" i="14"/>
  <c r="AJ26" i="14"/>
  <c r="BG26" i="14"/>
  <c r="AJ8" i="14"/>
  <c r="BA10" i="14"/>
  <c r="AJ11" i="14"/>
  <c r="BA13" i="14"/>
  <c r="AJ14" i="14"/>
  <c r="BA16" i="14"/>
  <c r="AJ17" i="14"/>
  <c r="BG19" i="14"/>
  <c r="BG22" i="14"/>
  <c r="BR8" i="14"/>
  <c r="BR11" i="14"/>
  <c r="BR14" i="14"/>
  <c r="BR17" i="14"/>
  <c r="BI26" i="14"/>
  <c r="BA27" i="14"/>
  <c r="BT8" i="14"/>
  <c r="BC10" i="14"/>
  <c r="BT11" i="14"/>
  <c r="BC13" i="14"/>
  <c r="BT14" i="14"/>
  <c r="BC16" i="14"/>
  <c r="BT17" i="14"/>
  <c r="BI19" i="14"/>
  <c r="BI22" i="14"/>
  <c r="BG25" i="14"/>
  <c r="BA25" i="14"/>
  <c r="BP26" i="14"/>
  <c r="BC31" i="14"/>
  <c r="BA36" i="14"/>
  <c r="BT36" i="14"/>
  <c r="BR36" i="14"/>
  <c r="AJ36" i="14"/>
  <c r="BP36" i="14"/>
  <c r="BI36" i="14"/>
  <c r="BG36" i="14"/>
  <c r="BE36" i="14"/>
  <c r="BE13" i="14"/>
  <c r="BE16" i="14"/>
  <c r="BT18" i="14"/>
  <c r="BP19" i="14"/>
  <c r="BR20" i="14"/>
  <c r="BT21" i="14"/>
  <c r="BP22" i="14"/>
  <c r="BT23" i="14"/>
  <c r="BI25" i="14"/>
  <c r="BR26" i="14"/>
  <c r="BC27" i="14"/>
  <c r="BG28" i="14"/>
  <c r="BA28" i="14"/>
  <c r="BC30" i="14"/>
  <c r="BE31" i="14"/>
  <c r="BC33" i="14"/>
  <c r="BC34" i="14"/>
  <c r="BA8" i="14"/>
  <c r="BA11" i="14"/>
  <c r="BA14" i="14"/>
  <c r="BA17" i="14"/>
  <c r="BT20" i="14"/>
  <c r="AJ24" i="14"/>
  <c r="BG24" i="14"/>
  <c r="BP25" i="14"/>
  <c r="BT26" i="14"/>
  <c r="BI28" i="14"/>
  <c r="BI31" i="14"/>
  <c r="BG32" i="14"/>
  <c r="BA32" i="14"/>
  <c r="AJ32" i="14"/>
  <c r="BT32" i="14"/>
  <c r="BE33" i="14"/>
  <c r="AJ19" i="14"/>
  <c r="BR19" i="14"/>
  <c r="AJ22" i="14"/>
  <c r="BR22" i="14"/>
  <c r="AJ27" i="14"/>
  <c r="BG27" i="14"/>
  <c r="BC17" i="14"/>
  <c r="BT19" i="14"/>
  <c r="BT22" i="14"/>
  <c r="BR31" i="14"/>
  <c r="AJ31" i="14"/>
  <c r="BG31" i="14"/>
  <c r="BA31" i="14"/>
  <c r="BT31" i="14"/>
  <c r="BP27" i="14"/>
  <c r="BA30" i="14"/>
  <c r="AJ30" i="14"/>
  <c r="BG30" i="14"/>
  <c r="BP30" i="14"/>
  <c r="BC36" i="14"/>
  <c r="BC39" i="14"/>
  <c r="BE42" i="14"/>
  <c r="BG44" i="14"/>
  <c r="BC46" i="14"/>
  <c r="BI47" i="14"/>
  <c r="BP38" i="14"/>
  <c r="BE39" i="14"/>
  <c r="BP41" i="14"/>
  <c r="BG42" i="14"/>
  <c r="BE45" i="14"/>
  <c r="BE46" i="14"/>
  <c r="BP47" i="14"/>
  <c r="BE51" i="14"/>
  <c r="BI52" i="14"/>
  <c r="BI53" i="14"/>
  <c r="BE54" i="14"/>
  <c r="BR54" i="14"/>
  <c r="AJ54" i="14"/>
  <c r="BP54" i="14"/>
  <c r="BG54" i="14"/>
  <c r="BC56" i="14"/>
  <c r="BC58" i="14"/>
  <c r="AJ35" i="14"/>
  <c r="BA37" i="14"/>
  <c r="AJ38" i="14"/>
  <c r="BG39" i="14"/>
  <c r="BA40" i="14"/>
  <c r="AJ41" i="14"/>
  <c r="BI44" i="14"/>
  <c r="BG45" i="14"/>
  <c r="BG46" i="14"/>
  <c r="BA48" i="14"/>
  <c r="BI51" i="14"/>
  <c r="AJ55" i="14"/>
  <c r="BI56" i="14"/>
  <c r="BE57" i="14"/>
  <c r="BA57" i="14"/>
  <c r="BR57" i="14"/>
  <c r="AJ57" i="14"/>
  <c r="BP57" i="14"/>
  <c r="BG57" i="14"/>
  <c r="BI58" i="14"/>
  <c r="BR35" i="14"/>
  <c r="BR38" i="14"/>
  <c r="BR41" i="14"/>
  <c r="BI42" i="14"/>
  <c r="BP44" i="14"/>
  <c r="BR47" i="14"/>
  <c r="BC48" i="14"/>
  <c r="BE50" i="14"/>
  <c r="BR50" i="14"/>
  <c r="AJ50" i="14"/>
  <c r="BC37" i="14"/>
  <c r="BI39" i="14"/>
  <c r="BC40" i="14"/>
  <c r="BP42" i="14"/>
  <c r="BI46" i="14"/>
  <c r="AJ47" i="14"/>
  <c r="BT47" i="14"/>
  <c r="BE37" i="14"/>
  <c r="BP39" i="14"/>
  <c r="BE40" i="14"/>
  <c r="AJ44" i="14"/>
  <c r="BR44" i="14"/>
  <c r="BP45" i="14"/>
  <c r="BG48" i="14"/>
  <c r="BR51" i="14"/>
  <c r="AJ51" i="14"/>
  <c r="BP51" i="14"/>
  <c r="BG51" i="14"/>
  <c r="BP53" i="14"/>
  <c r="BE53" i="14"/>
  <c r="BA53" i="14"/>
  <c r="BR53" i="14"/>
  <c r="AJ53" i="14"/>
  <c r="BA35" i="14"/>
  <c r="BG37" i="14"/>
  <c r="BA38" i="14"/>
  <c r="AJ39" i="14"/>
  <c r="BG40" i="14"/>
  <c r="BA41" i="14"/>
  <c r="AJ42" i="14"/>
  <c r="BR42" i="14"/>
  <c r="BT44" i="14"/>
  <c r="AJ46" i="14"/>
  <c r="BR46" i="14"/>
  <c r="BI48" i="14"/>
  <c r="BR49" i="14"/>
  <c r="BP49" i="14"/>
  <c r="BA49" i="14"/>
  <c r="BI49" i="14"/>
  <c r="BR52" i="14"/>
  <c r="BP52" i="14"/>
  <c r="BG52" i="14"/>
  <c r="BE52" i="14"/>
  <c r="BA52" i="14"/>
  <c r="BA54" i="14"/>
  <c r="BR39" i="14"/>
  <c r="BT42" i="14"/>
  <c r="AJ45" i="14"/>
  <c r="BT46" i="14"/>
  <c r="BP48" i="14"/>
  <c r="BC35" i="14"/>
  <c r="BI37" i="14"/>
  <c r="BC38" i="14"/>
  <c r="BT39" i="14"/>
  <c r="BI40" i="14"/>
  <c r="BA47" i="14"/>
  <c r="BP56" i="14"/>
  <c r="BG56" i="14"/>
  <c r="BE56" i="14"/>
  <c r="BA56" i="14"/>
  <c r="BR56" i="14"/>
  <c r="AJ56" i="14"/>
  <c r="BR58" i="14"/>
  <c r="AJ58" i="14"/>
  <c r="BP58" i="14"/>
  <c r="BG58" i="14"/>
  <c r="BE58" i="14"/>
  <c r="BA58" i="14"/>
  <c r="BP40" i="14"/>
  <c r="BA42" i="14"/>
  <c r="BA44" i="14"/>
  <c r="BR48" i="14"/>
  <c r="BA50" i="14"/>
  <c r="AJ52" i="14"/>
  <c r="BT54" i="14"/>
  <c r="BT57" i="14"/>
  <c r="AJ37" i="14"/>
  <c r="AJ40" i="14"/>
  <c r="BA46" i="14"/>
  <c r="BC47" i="14"/>
  <c r="BC43" i="14"/>
  <c r="BC44" i="14"/>
  <c r="BG47" i="14"/>
  <c r="AJ49" i="14"/>
  <c r="BG50" i="14"/>
  <c r="BA51" i="14"/>
  <c r="BC53" i="14"/>
  <c r="BR55" i="14"/>
  <c r="BP55" i="14"/>
  <c r="BG55" i="14"/>
  <c r="BE55" i="14"/>
  <c r="BA55" i="14"/>
  <c r="BP86" i="14"/>
  <c r="BR89" i="14"/>
  <c r="BT59" i="14"/>
  <c r="BC61" i="14"/>
  <c r="BT62" i="14"/>
  <c r="BC64" i="14"/>
  <c r="BT65" i="14"/>
  <c r="BC67" i="14"/>
  <c r="BT68" i="14"/>
  <c r="BC70" i="14"/>
  <c r="BT71" i="14"/>
  <c r="BC73" i="14"/>
  <c r="BT74" i="14"/>
  <c r="BC76" i="14"/>
  <c r="BT77" i="14"/>
  <c r="BC79" i="14"/>
  <c r="BT80" i="14"/>
  <c r="BC82" i="14"/>
  <c r="BT83" i="14"/>
  <c r="BR86" i="14"/>
  <c r="BT89" i="14"/>
  <c r="BE82" i="14"/>
  <c r="BT86" i="14"/>
  <c r="AJ90" i="14"/>
  <c r="BG90" i="14"/>
  <c r="BA90" i="14"/>
  <c r="BI90" i="14"/>
  <c r="BT93" i="14"/>
  <c r="AJ93" i="14"/>
  <c r="BG93" i="14"/>
  <c r="BA93" i="14"/>
  <c r="BI93" i="14"/>
  <c r="BI94" i="14"/>
  <c r="BG94" i="14"/>
  <c r="BA94" i="14"/>
  <c r="BR94" i="14"/>
  <c r="AJ94" i="14"/>
  <c r="BT94" i="14"/>
  <c r="BA59" i="14"/>
  <c r="AJ60" i="14"/>
  <c r="BG61" i="14"/>
  <c r="BA62" i="14"/>
  <c r="AJ63" i="14"/>
  <c r="BG64" i="14"/>
  <c r="BA65" i="14"/>
  <c r="AJ66" i="14"/>
  <c r="BG67" i="14"/>
  <c r="BA68" i="14"/>
  <c r="BG70" i="14"/>
  <c r="BA71" i="14"/>
  <c r="BG73" i="14"/>
  <c r="BA74" i="14"/>
  <c r="BG76" i="14"/>
  <c r="BA77" i="14"/>
  <c r="BC102" i="14"/>
  <c r="BR93" i="14"/>
  <c r="BC59" i="14"/>
  <c r="BC62" i="14"/>
  <c r="BC65" i="14"/>
  <c r="BC68" i="14"/>
  <c r="BI70" i="14"/>
  <c r="BC71" i="14"/>
  <c r="BC74" i="14"/>
  <c r="BI76" i="14"/>
  <c r="BC77" i="14"/>
  <c r="BI79" i="14"/>
  <c r="BC80" i="14"/>
  <c r="BI82" i="14"/>
  <c r="BC83" i="14"/>
  <c r="BA86" i="14"/>
  <c r="BC89" i="14"/>
  <c r="BC96" i="14"/>
  <c r="BI97" i="14"/>
  <c r="BG97" i="14"/>
  <c r="BA97" i="14"/>
  <c r="BR97" i="14"/>
  <c r="AJ97" i="14"/>
  <c r="BT97" i="14"/>
  <c r="BE99" i="14"/>
  <c r="BG59" i="14"/>
  <c r="BA60" i="14"/>
  <c r="AJ61" i="14"/>
  <c r="BG62" i="14"/>
  <c r="BA63" i="14"/>
  <c r="AJ64" i="14"/>
  <c r="BG65" i="14"/>
  <c r="BA66" i="14"/>
  <c r="AJ67" i="14"/>
  <c r="BG68" i="14"/>
  <c r="BA69" i="14"/>
  <c r="AJ70" i="14"/>
  <c r="BG71" i="14"/>
  <c r="BA72" i="14"/>
  <c r="AJ73" i="14"/>
  <c r="BG74" i="14"/>
  <c r="BA75" i="14"/>
  <c r="AJ76" i="14"/>
  <c r="BG77" i="14"/>
  <c r="BA78" i="14"/>
  <c r="AJ79" i="14"/>
  <c r="BG80" i="14"/>
  <c r="BA81" i="14"/>
  <c r="AJ82" i="14"/>
  <c r="BG83" i="14"/>
  <c r="BE84" i="14"/>
  <c r="BC86" i="14"/>
  <c r="BE87" i="14"/>
  <c r="BG91" i="14"/>
  <c r="BA91" i="14"/>
  <c r="AJ91" i="14"/>
  <c r="BI91" i="14"/>
  <c r="BE96" i="14"/>
  <c r="BE86" i="14"/>
  <c r="BA89" i="14"/>
  <c r="AJ89" i="14"/>
  <c r="BG89" i="14"/>
  <c r="BI59" i="14"/>
  <c r="BT61" i="14"/>
  <c r="BI62" i="14"/>
  <c r="BT64" i="14"/>
  <c r="BI80" i="14"/>
  <c r="BI83" i="14"/>
  <c r="BE85" i="14"/>
  <c r="BG86" i="14"/>
  <c r="BE88" i="14"/>
  <c r="BI89" i="14"/>
  <c r="BT96" i="14"/>
  <c r="AJ96" i="14"/>
  <c r="BG96" i="14"/>
  <c r="BA96" i="14"/>
  <c r="BP96" i="14"/>
  <c r="BT99" i="14"/>
  <c r="AJ99" i="14"/>
  <c r="BI99" i="14"/>
  <c r="BG99" i="14"/>
  <c r="BA99" i="14"/>
  <c r="BT102" i="14"/>
  <c r="AJ102" i="14"/>
  <c r="BP102" i="14"/>
  <c r="BI102" i="14"/>
  <c r="BG102" i="14"/>
  <c r="BE102" i="14"/>
  <c r="BA102" i="14"/>
  <c r="BG127" i="14"/>
  <c r="BA127" i="14"/>
  <c r="BT127" i="14"/>
  <c r="BR127" i="14"/>
  <c r="AJ127" i="14"/>
  <c r="BI127" i="14"/>
  <c r="AJ100" i="14"/>
  <c r="AJ103" i="14"/>
  <c r="BA105" i="14"/>
  <c r="AJ106" i="14"/>
  <c r="BA108" i="14"/>
  <c r="BR100" i="14"/>
  <c r="BR103" i="14"/>
  <c r="BR106" i="14"/>
  <c r="BT109" i="14"/>
  <c r="BA112" i="14"/>
  <c r="AJ112" i="14"/>
  <c r="BG112" i="14"/>
  <c r="BA115" i="14"/>
  <c r="AJ115" i="14"/>
  <c r="BG115" i="14"/>
  <c r="BA118" i="14"/>
  <c r="AJ118" i="14"/>
  <c r="BG118" i="14"/>
  <c r="BC105" i="14"/>
  <c r="BC108" i="14"/>
  <c r="BE105" i="14"/>
  <c r="BE108" i="14"/>
  <c r="BI115" i="14"/>
  <c r="BA116" i="14"/>
  <c r="BI118" i="14"/>
  <c r="BC121" i="14"/>
  <c r="BG124" i="14"/>
  <c r="BA124" i="14"/>
  <c r="BT124" i="14"/>
  <c r="AJ124" i="14"/>
  <c r="BI124" i="14"/>
  <c r="AJ92" i="14"/>
  <c r="AJ95" i="14"/>
  <c r="AJ98" i="14"/>
  <c r="BA100" i="14"/>
  <c r="AJ101" i="14"/>
  <c r="BA103" i="14"/>
  <c r="BG105" i="14"/>
  <c r="BA106" i="14"/>
  <c r="BG108" i="14"/>
  <c r="BC110" i="14"/>
  <c r="BG111" i="14"/>
  <c r="BA111" i="14"/>
  <c r="BG114" i="14"/>
  <c r="BA114" i="14"/>
  <c r="BG117" i="14"/>
  <c r="BA117" i="14"/>
  <c r="BE110" i="14"/>
  <c r="BC120" i="14"/>
  <c r="BC100" i="14"/>
  <c r="BC103" i="14"/>
  <c r="BI105" i="14"/>
  <c r="BC106" i="14"/>
  <c r="BI108" i="14"/>
  <c r="BE109" i="14"/>
  <c r="BG110" i="14"/>
  <c r="BP114" i="14"/>
  <c r="BT115" i="14"/>
  <c r="BP117" i="14"/>
  <c r="BT118" i="14"/>
  <c r="BE120" i="14"/>
  <c r="BP121" i="14"/>
  <c r="BI123" i="14"/>
  <c r="BE127" i="14"/>
  <c r="BP105" i="14"/>
  <c r="BE106" i="14"/>
  <c r="BP108" i="14"/>
  <c r="BG109" i="14"/>
  <c r="AJ113" i="14"/>
  <c r="BG113" i="14"/>
  <c r="AJ116" i="14"/>
  <c r="BG116" i="14"/>
  <c r="BA119" i="14"/>
  <c r="BR119" i="14"/>
  <c r="AJ119" i="14"/>
  <c r="BG119" i="14"/>
  <c r="BI119" i="14"/>
  <c r="BI120" i="14"/>
  <c r="BA92" i="14"/>
  <c r="BG100" i="14"/>
  <c r="BG103" i="14"/>
  <c r="AJ105" i="14"/>
  <c r="BG106" i="14"/>
  <c r="AJ108" i="14"/>
  <c r="BI110" i="14"/>
  <c r="BR117" i="14"/>
  <c r="BG121" i="14"/>
  <c r="BA121" i="14"/>
  <c r="AJ121" i="14"/>
  <c r="BT121" i="14"/>
  <c r="AJ123" i="14"/>
  <c r="BG123" i="14"/>
  <c r="BA123" i="14"/>
  <c r="BT123" i="14"/>
  <c r="BR123" i="14"/>
  <c r="AJ120" i="14"/>
  <c r="BG120" i="14"/>
  <c r="BA120" i="14"/>
  <c r="BR120" i="14"/>
  <c r="BP109" i="14"/>
  <c r="BR110" i="14"/>
  <c r="BR113" i="14"/>
  <c r="BR116" i="14"/>
  <c r="BT120" i="14"/>
  <c r="BR126" i="14"/>
  <c r="BR129" i="14"/>
  <c r="BR132" i="14"/>
  <c r="BR135" i="14"/>
  <c r="BR138" i="14"/>
  <c r="BR141" i="14"/>
  <c r="BR144" i="14"/>
  <c r="BI145" i="14"/>
  <c r="BR149" i="14"/>
  <c r="BR151" i="14"/>
  <c r="BC156" i="14"/>
  <c r="BI157" i="14"/>
  <c r="BG157" i="14"/>
  <c r="BA157" i="14"/>
  <c r="AJ157" i="14"/>
  <c r="BT157" i="14"/>
  <c r="BT159" i="14"/>
  <c r="BR159" i="14"/>
  <c r="AJ159" i="14"/>
  <c r="BG159" i="14"/>
  <c r="BA159" i="14"/>
  <c r="BE163" i="14"/>
  <c r="BC122" i="14"/>
  <c r="BC125" i="14"/>
  <c r="BT126" i="14"/>
  <c r="BC128" i="14"/>
  <c r="BT129" i="14"/>
  <c r="BI130" i="14"/>
  <c r="BC131" i="14"/>
  <c r="BT132" i="14"/>
  <c r="BI133" i="14"/>
  <c r="BC134" i="14"/>
  <c r="BT135" i="14"/>
  <c r="BI136" i="14"/>
  <c r="BC137" i="14"/>
  <c r="BT138" i="14"/>
  <c r="BI139" i="14"/>
  <c r="BC140" i="14"/>
  <c r="BT141" i="14"/>
  <c r="BI142" i="14"/>
  <c r="BC143" i="14"/>
  <c r="BT144" i="14"/>
  <c r="BP145" i="14"/>
  <c r="BT149" i="14"/>
  <c r="BT151" i="14"/>
  <c r="BI160" i="14"/>
  <c r="BG160" i="14"/>
  <c r="BA160" i="14"/>
  <c r="BR160" i="14"/>
  <c r="AJ160" i="14"/>
  <c r="BP163" i="14"/>
  <c r="BA152" i="14"/>
  <c r="AJ152" i="14"/>
  <c r="BG152" i="14"/>
  <c r="BI152" i="14"/>
  <c r="BG122" i="14"/>
  <c r="BG125" i="14"/>
  <c r="BA126" i="14"/>
  <c r="BG128" i="14"/>
  <c r="BA129" i="14"/>
  <c r="AJ130" i="14"/>
  <c r="BG131" i="14"/>
  <c r="BA132" i="14"/>
  <c r="AJ133" i="14"/>
  <c r="BA135" i="14"/>
  <c r="AJ136" i="14"/>
  <c r="BA138" i="14"/>
  <c r="AJ139" i="14"/>
  <c r="AJ142" i="14"/>
  <c r="AJ145" i="14"/>
  <c r="BR145" i="14"/>
  <c r="BA148" i="14"/>
  <c r="AJ148" i="14"/>
  <c r="BG148" i="14"/>
  <c r="BR130" i="14"/>
  <c r="BR133" i="14"/>
  <c r="BR136" i="14"/>
  <c r="BR139" i="14"/>
  <c r="BR142" i="14"/>
  <c r="BT145" i="14"/>
  <c r="BC147" i="14"/>
  <c r="BR152" i="14"/>
  <c r="BI153" i="14"/>
  <c r="BT156" i="14"/>
  <c r="AJ156" i="14"/>
  <c r="BG156" i="14"/>
  <c r="BA156" i="14"/>
  <c r="BR156" i="14"/>
  <c r="BT162" i="14"/>
  <c r="BR162" i="14"/>
  <c r="AJ162" i="14"/>
  <c r="BG162" i="14"/>
  <c r="BA162" i="14"/>
  <c r="BC126" i="14"/>
  <c r="BC129" i="14"/>
  <c r="BT130" i="14"/>
  <c r="BC132" i="14"/>
  <c r="BT133" i="14"/>
  <c r="BC135" i="14"/>
  <c r="BT136" i="14"/>
  <c r="BC138" i="14"/>
  <c r="BT139" i="14"/>
  <c r="BC141" i="14"/>
  <c r="BT142" i="14"/>
  <c r="BI148" i="14"/>
  <c r="BA149" i="14"/>
  <c r="AJ150" i="14"/>
  <c r="BG150" i="14"/>
  <c r="BA150" i="14"/>
  <c r="BI150" i="14"/>
  <c r="BT152" i="14"/>
  <c r="BI163" i="14"/>
  <c r="BG163" i="14"/>
  <c r="BA163" i="14"/>
  <c r="BR163" i="14"/>
  <c r="AJ163" i="14"/>
  <c r="BG147" i="14"/>
  <c r="BA147" i="14"/>
  <c r="AJ153" i="14"/>
  <c r="BG153" i="14"/>
  <c r="BA153" i="14"/>
  <c r="BR153" i="14"/>
  <c r="BG154" i="14"/>
  <c r="BA154" i="14"/>
  <c r="AJ154" i="14"/>
  <c r="BP154" i="14"/>
  <c r="BT165" i="14"/>
  <c r="BR165" i="14"/>
  <c r="AJ165" i="14"/>
  <c r="BI165" i="14"/>
  <c r="BG165" i="14"/>
  <c r="BE165" i="14"/>
  <c r="BA165" i="14"/>
  <c r="AJ122" i="14"/>
  <c r="AJ125" i="14"/>
  <c r="BG126" i="14"/>
  <c r="AJ128" i="14"/>
  <c r="BG129" i="14"/>
  <c r="BA130" i="14"/>
  <c r="AJ131" i="14"/>
  <c r="BA133" i="14"/>
  <c r="AJ134" i="14"/>
  <c r="BA136" i="14"/>
  <c r="AJ137" i="14"/>
  <c r="BA139" i="14"/>
  <c r="BA142" i="14"/>
  <c r="BI147" i="14"/>
  <c r="BR148" i="14"/>
  <c r="BC149" i="14"/>
  <c r="BC151" i="14"/>
  <c r="BT153" i="14"/>
  <c r="BR154" i="14"/>
  <c r="BR122" i="14"/>
  <c r="BR125" i="14"/>
  <c r="BC145" i="14"/>
  <c r="AJ146" i="14"/>
  <c r="BG146" i="14"/>
  <c r="BE146" i="14"/>
  <c r="BP147" i="14"/>
  <c r="BT148" i="14"/>
  <c r="BT150" i="14"/>
  <c r="BT154" i="14"/>
  <c r="BC130" i="14"/>
  <c r="BC133" i="14"/>
  <c r="BC136" i="14"/>
  <c r="BC139" i="14"/>
  <c r="BC142" i="14"/>
  <c r="BE145" i="14"/>
  <c r="AJ149" i="14"/>
  <c r="BG149" i="14"/>
  <c r="BG145" i="14"/>
  <c r="BI149" i="14"/>
  <c r="BG151" i="14"/>
  <c r="BA151" i="14"/>
  <c r="AJ151" i="14"/>
  <c r="BI151" i="14"/>
  <c r="BP151" i="14"/>
  <c r="BC152" i="14"/>
  <c r="BG155" i="14"/>
  <c r="BG158" i="14"/>
  <c r="BG161" i="14"/>
  <c r="BG164" i="14"/>
  <c r="AJ166" i="14"/>
  <c r="BG167" i="14"/>
  <c r="BA168" i="14"/>
  <c r="AJ169" i="14"/>
  <c r="BG170" i="14"/>
  <c r="BA171" i="14"/>
  <c r="AJ172" i="14"/>
  <c r="BA174" i="14"/>
  <c r="AJ175" i="14"/>
  <c r="BI177" i="14"/>
  <c r="BI178" i="14"/>
  <c r="BR166" i="14"/>
  <c r="BR169" i="14"/>
  <c r="BR172" i="14"/>
  <c r="BR175" i="14"/>
  <c r="BI176" i="14"/>
  <c r="BP177" i="14"/>
  <c r="BP178" i="14"/>
  <c r="BP179" i="14"/>
  <c r="BP181" i="14"/>
  <c r="BR182" i="14"/>
  <c r="BG182" i="14"/>
  <c r="BA182" i="14"/>
  <c r="BE184" i="14"/>
  <c r="AJ185" i="14"/>
  <c r="BA187" i="14"/>
  <c r="BC168" i="14"/>
  <c r="BC171" i="14"/>
  <c r="BC174" i="14"/>
  <c r="BC187" i="14"/>
  <c r="BE168" i="14"/>
  <c r="BE171" i="14"/>
  <c r="BE174" i="14"/>
  <c r="AJ177" i="14"/>
  <c r="BR177" i="14"/>
  <c r="BT178" i="14"/>
  <c r="BT181" i="14"/>
  <c r="BE187" i="14"/>
  <c r="AJ155" i="14"/>
  <c r="AJ158" i="14"/>
  <c r="AJ161" i="14"/>
  <c r="AJ164" i="14"/>
  <c r="BA166" i="14"/>
  <c r="AJ167" i="14"/>
  <c r="BG168" i="14"/>
  <c r="BA169" i="14"/>
  <c r="AJ170" i="14"/>
  <c r="BG171" i="14"/>
  <c r="BA172" i="14"/>
  <c r="BG174" i="14"/>
  <c r="BA175" i="14"/>
  <c r="BT184" i="14"/>
  <c r="BR184" i="14"/>
  <c r="AJ184" i="14"/>
  <c r="BG184" i="14"/>
  <c r="BR155" i="14"/>
  <c r="BR158" i="14"/>
  <c r="BR161" i="14"/>
  <c r="BR164" i="14"/>
  <c r="BR167" i="14"/>
  <c r="BR170" i="14"/>
  <c r="BR173" i="14"/>
  <c r="BT176" i="14"/>
  <c r="BC180" i="14"/>
  <c r="AJ182" i="14"/>
  <c r="BC166" i="14"/>
  <c r="BI168" i="14"/>
  <c r="BC169" i="14"/>
  <c r="BI171" i="14"/>
  <c r="BC172" i="14"/>
  <c r="BI174" i="14"/>
  <c r="BC175" i="14"/>
  <c r="BT187" i="14"/>
  <c r="BR187" i="14"/>
  <c r="AJ187" i="14"/>
  <c r="BP187" i="14"/>
  <c r="BG187" i="14"/>
  <c r="BP171" i="14"/>
  <c r="BP174" i="14"/>
  <c r="BE175" i="14"/>
  <c r="BG180" i="14"/>
  <c r="BA155" i="14"/>
  <c r="BA158" i="14"/>
  <c r="BA161" i="14"/>
  <c r="BG166" i="14"/>
  <c r="AJ168" i="14"/>
  <c r="BG169" i="14"/>
  <c r="AJ171" i="14"/>
  <c r="BG172" i="14"/>
  <c r="AJ174" i="14"/>
  <c r="BG175" i="14"/>
  <c r="BC178" i="14"/>
  <c r="BA181" i="14"/>
  <c r="BR168" i="14"/>
  <c r="BR171" i="14"/>
  <c r="BR174" i="14"/>
  <c r="BE177" i="14"/>
  <c r="BE178" i="14"/>
  <c r="BC181" i="14"/>
  <c r="BI169" i="14"/>
  <c r="BI172" i="14"/>
  <c r="BI175" i="14"/>
  <c r="BG178" i="14"/>
  <c r="BE181" i="14"/>
  <c r="BE182" i="14"/>
  <c r="BA183" i="14"/>
  <c r="BR183" i="14"/>
  <c r="AJ183" i="14"/>
  <c r="BP183" i="14"/>
  <c r="BR185" i="14"/>
  <c r="BI185" i="14"/>
  <c r="BG185" i="14"/>
  <c r="BA185" i="14"/>
  <c r="BR188" i="14"/>
  <c r="BI188" i="14"/>
  <c r="BG188" i="14"/>
  <c r="BE188" i="14"/>
  <c r="BA188" i="14"/>
  <c r="BT188" i="14"/>
  <c r="BG181" i="14"/>
  <c r="BA184" i="14"/>
  <c r="BC190" i="14"/>
  <c r="BT191" i="14"/>
  <c r="BC193" i="14"/>
  <c r="BT194" i="14"/>
  <c r="BE196" i="14"/>
  <c r="BE199" i="14"/>
  <c r="BE202" i="14"/>
  <c r="BP208" i="14"/>
  <c r="BE190" i="14"/>
  <c r="BP192" i="14"/>
  <c r="BE193" i="14"/>
  <c r="BP195" i="14"/>
  <c r="BG196" i="14"/>
  <c r="BE198" i="14"/>
  <c r="BG199" i="14"/>
  <c r="BI200" i="14"/>
  <c r="BE201" i="14"/>
  <c r="BG202" i="14"/>
  <c r="BI203" i="14"/>
  <c r="BE204" i="14"/>
  <c r="BP205" i="14"/>
  <c r="BA206" i="14"/>
  <c r="BA207" i="14"/>
  <c r="BR207" i="14"/>
  <c r="BE207" i="14"/>
  <c r="BR208" i="14"/>
  <c r="AJ212" i="14"/>
  <c r="AJ186" i="14"/>
  <c r="AJ189" i="14"/>
  <c r="BG190" i="14"/>
  <c r="BA191" i="14"/>
  <c r="BG193" i="14"/>
  <c r="BA194" i="14"/>
  <c r="BG209" i="14"/>
  <c r="BA209" i="14"/>
  <c r="BT209" i="14"/>
  <c r="BI209" i="14"/>
  <c r="BR186" i="14"/>
  <c r="BR189" i="14"/>
  <c r="BR192" i="14"/>
  <c r="BR195" i="14"/>
  <c r="BI196" i="14"/>
  <c r="BI199" i="14"/>
  <c r="BI202" i="14"/>
  <c r="BT205" i="14"/>
  <c r="BE206" i="14"/>
  <c r="BP209" i="14"/>
  <c r="BC191" i="14"/>
  <c r="BC194" i="14"/>
  <c r="BP199" i="14"/>
  <c r="BP202" i="14"/>
  <c r="BC212" i="14"/>
  <c r="BP190" i="14"/>
  <c r="BE191" i="14"/>
  <c r="BP193" i="14"/>
  <c r="BE194" i="14"/>
  <c r="BR196" i="14"/>
  <c r="BT197" i="14"/>
  <c r="BP198" i="14"/>
  <c r="BR199" i="14"/>
  <c r="BT200" i="14"/>
  <c r="BR202" i="14"/>
  <c r="BT203" i="14"/>
  <c r="BR209" i="14"/>
  <c r="BE212" i="14"/>
  <c r="BA186" i="14"/>
  <c r="BA189" i="14"/>
  <c r="AJ190" i="14"/>
  <c r="BG191" i="14"/>
  <c r="AJ193" i="14"/>
  <c r="BG194" i="14"/>
  <c r="BT196" i="14"/>
  <c r="BT199" i="14"/>
  <c r="BT202" i="14"/>
  <c r="BA208" i="14"/>
  <c r="BR190" i="14"/>
  <c r="BR193" i="14"/>
  <c r="AJ198" i="14"/>
  <c r="BR198" i="14"/>
  <c r="AJ201" i="14"/>
  <c r="BR201" i="14"/>
  <c r="AJ204" i="14"/>
  <c r="BR204" i="14"/>
  <c r="BA205" i="14"/>
  <c r="AJ207" i="14"/>
  <c r="BT207" i="14"/>
  <c r="AJ209" i="14"/>
  <c r="BI191" i="14"/>
  <c r="BI194" i="14"/>
  <c r="BR206" i="14"/>
  <c r="BC208" i="14"/>
  <c r="BP194" i="14"/>
  <c r="BA196" i="14"/>
  <c r="BA199" i="14"/>
  <c r="BA202" i="14"/>
  <c r="BE208" i="14"/>
  <c r="BI212" i="14"/>
  <c r="BG212" i="14"/>
  <c r="BA212" i="14"/>
  <c r="BT212" i="14"/>
  <c r="BR212" i="14"/>
  <c r="BG208" i="14"/>
  <c r="BC196" i="14"/>
  <c r="BE197" i="14"/>
  <c r="BC199" i="14"/>
  <c r="BE200" i="14"/>
  <c r="BC202" i="14"/>
  <c r="BE203" i="14"/>
  <c r="BG205" i="14"/>
  <c r="BI208" i="14"/>
  <c r="BC209" i="14"/>
  <c r="BP218" i="14"/>
  <c r="BP221" i="14"/>
  <c r="BE222" i="14"/>
  <c r="BA245" i="14"/>
  <c r="BT245" i="14"/>
  <c r="BR245" i="14"/>
  <c r="AJ245" i="14"/>
  <c r="BP245" i="14"/>
  <c r="BI245" i="14"/>
  <c r="BG245" i="14"/>
  <c r="BE245" i="14"/>
  <c r="BR218" i="14"/>
  <c r="BR221" i="14"/>
  <c r="BI210" i="14"/>
  <c r="BC211" i="14"/>
  <c r="BI213" i="14"/>
  <c r="BC214" i="14"/>
  <c r="BT215" i="14"/>
  <c r="BI216" i="14"/>
  <c r="BC217" i="14"/>
  <c r="BT218" i="14"/>
  <c r="BI219" i="14"/>
  <c r="BC220" i="14"/>
  <c r="BT221" i="14"/>
  <c r="BI222" i="14"/>
  <c r="BC223" i="14"/>
  <c r="AJ225" i="14"/>
  <c r="BA225" i="14"/>
  <c r="BG225" i="14"/>
  <c r="AJ228" i="14"/>
  <c r="BA228" i="14"/>
  <c r="BG228" i="14"/>
  <c r="AJ233" i="14"/>
  <c r="BA236" i="14"/>
  <c r="BT236" i="14"/>
  <c r="BR236" i="14"/>
  <c r="BI236" i="14"/>
  <c r="BG236" i="14"/>
  <c r="BP236" i="14"/>
  <c r="BP216" i="14"/>
  <c r="BP219" i="14"/>
  <c r="BP222" i="14"/>
  <c r="BE223" i="14"/>
  <c r="BA242" i="14"/>
  <c r="BT242" i="14"/>
  <c r="BR242" i="14"/>
  <c r="AJ242" i="14"/>
  <c r="BP242" i="14"/>
  <c r="BI242" i="14"/>
  <c r="BG242" i="14"/>
  <c r="AJ210" i="14"/>
  <c r="BA215" i="14"/>
  <c r="BA218" i="14"/>
  <c r="BA221" i="14"/>
  <c r="BR210" i="14"/>
  <c r="BR213" i="14"/>
  <c r="BR216" i="14"/>
  <c r="BR219" i="14"/>
  <c r="BR222" i="14"/>
  <c r="BA224" i="14"/>
  <c r="BG224" i="14"/>
  <c r="BP225" i="14"/>
  <c r="BA227" i="14"/>
  <c r="BG227" i="14"/>
  <c r="BP228" i="14"/>
  <c r="BA230" i="14"/>
  <c r="BG230" i="14"/>
  <c r="BG232" i="14"/>
  <c r="BT232" i="14"/>
  <c r="AJ232" i="14"/>
  <c r="BC215" i="14"/>
  <c r="BC218" i="14"/>
  <c r="BC221" i="14"/>
  <c r="BA210" i="14"/>
  <c r="BA213" i="14"/>
  <c r="BG215" i="14"/>
  <c r="BA216" i="14"/>
  <c r="BG218" i="14"/>
  <c r="BA219" i="14"/>
  <c r="BG221" i="14"/>
  <c r="BA222" i="14"/>
  <c r="BG226" i="14"/>
  <c r="AJ226" i="14"/>
  <c r="BG229" i="14"/>
  <c r="AJ229" i="14"/>
  <c r="BR232" i="14"/>
  <c r="BA239" i="14"/>
  <c r="BT239" i="14"/>
  <c r="BR239" i="14"/>
  <c r="BP239" i="14"/>
  <c r="BI239" i="14"/>
  <c r="BG239" i="14"/>
  <c r="BC242" i="14"/>
  <c r="BA233" i="14"/>
  <c r="BT233" i="14"/>
  <c r="BI233" i="14"/>
  <c r="BG233" i="14"/>
  <c r="BP233" i="14"/>
  <c r="BA248" i="14"/>
  <c r="BT248" i="14"/>
  <c r="BR248" i="14"/>
  <c r="AJ248" i="14"/>
  <c r="BP248" i="14"/>
  <c r="BI248" i="14"/>
  <c r="BG248" i="14"/>
  <c r="BE248" i="14"/>
  <c r="BC251" i="14"/>
  <c r="BE251" i="14"/>
  <c r="BE252" i="14"/>
  <c r="BE255" i="14"/>
  <c r="BG328" i="14"/>
  <c r="BA328" i="14"/>
  <c r="BE328" i="14"/>
  <c r="BC328" i="14"/>
  <c r="BT328" i="14"/>
  <c r="AJ328" i="14"/>
  <c r="BR328" i="14"/>
  <c r="BP328" i="14"/>
  <c r="BI328" i="14"/>
  <c r="BA231" i="14"/>
  <c r="BA234" i="14"/>
  <c r="AJ235" i="14"/>
  <c r="BA237" i="14"/>
  <c r="AJ238" i="14"/>
  <c r="BA240" i="14"/>
  <c r="AJ241" i="14"/>
  <c r="BA243" i="14"/>
  <c r="AJ244" i="14"/>
  <c r="AJ247" i="14"/>
  <c r="AJ250" i="14"/>
  <c r="BG251" i="14"/>
  <c r="BC253" i="14"/>
  <c r="BE254" i="14"/>
  <c r="BI252" i="14"/>
  <c r="BE253" i="14"/>
  <c r="BI255" i="14"/>
  <c r="BC231" i="14"/>
  <c r="BC234" i="14"/>
  <c r="BT235" i="14"/>
  <c r="BC237" i="14"/>
  <c r="BT238" i="14"/>
  <c r="BC240" i="14"/>
  <c r="BT241" i="14"/>
  <c r="BT244" i="14"/>
  <c r="BT247" i="14"/>
  <c r="BT250" i="14"/>
  <c r="BI251" i="14"/>
  <c r="BP252" i="14"/>
  <c r="BG253" i="14"/>
  <c r="BP255" i="14"/>
  <c r="BP251" i="14"/>
  <c r="BI254" i="14"/>
  <c r="AJ251" i="14"/>
  <c r="BR251" i="14"/>
  <c r="BT252" i="14"/>
  <c r="BP253" i="14"/>
  <c r="BT255" i="14"/>
  <c r="BC235" i="14"/>
  <c r="BC238" i="14"/>
  <c r="BC241" i="14"/>
  <c r="BC244" i="14"/>
  <c r="BT251" i="14"/>
  <c r="BT254" i="14"/>
  <c r="BA252" i="14"/>
  <c r="BT253" i="14"/>
  <c r="BA255" i="14"/>
  <c r="BE275" i="14"/>
  <c r="BE278" i="14"/>
  <c r="BT256" i="14"/>
  <c r="BI257" i="14"/>
  <c r="BC258" i="14"/>
  <c r="BT259" i="14"/>
  <c r="BI260" i="14"/>
  <c r="BC261" i="14"/>
  <c r="BT262" i="14"/>
  <c r="BI263" i="14"/>
  <c r="BC264" i="14"/>
  <c r="BT265" i="14"/>
  <c r="BI266" i="14"/>
  <c r="BT268" i="14"/>
  <c r="BI269" i="14"/>
  <c r="BT271" i="14"/>
  <c r="BI272" i="14"/>
  <c r="BC284" i="14"/>
  <c r="BT290" i="14"/>
  <c r="BR290" i="14"/>
  <c r="AJ290" i="14"/>
  <c r="BI290" i="14"/>
  <c r="BG290" i="14"/>
  <c r="BA290" i="14"/>
  <c r="BA256" i="14"/>
  <c r="AJ257" i="14"/>
  <c r="BA259" i="14"/>
  <c r="AJ260" i="14"/>
  <c r="BA262" i="14"/>
  <c r="AJ263" i="14"/>
  <c r="BA265" i="14"/>
  <c r="AJ266" i="14"/>
  <c r="BA268" i="14"/>
  <c r="AJ269" i="14"/>
  <c r="BP275" i="14"/>
  <c r="BT277" i="14"/>
  <c r="BP278" i="14"/>
  <c r="BR281" i="14"/>
  <c r="BG281" i="14"/>
  <c r="BA281" i="14"/>
  <c r="BR284" i="14"/>
  <c r="BG284" i="14"/>
  <c r="BA284" i="14"/>
  <c r="BR263" i="14"/>
  <c r="BR266" i="14"/>
  <c r="BI281" i="14"/>
  <c r="BI284" i="14"/>
  <c r="BT257" i="14"/>
  <c r="BT260" i="14"/>
  <c r="BT263" i="14"/>
  <c r="BT266" i="14"/>
  <c r="BC268" i="14"/>
  <c r="BT269" i="14"/>
  <c r="BC271" i="14"/>
  <c r="BT272" i="14"/>
  <c r="AJ275" i="14"/>
  <c r="BR275" i="14"/>
  <c r="AJ278" i="14"/>
  <c r="BR278" i="14"/>
  <c r="BP281" i="14"/>
  <c r="BP284" i="14"/>
  <c r="BT296" i="14"/>
  <c r="BR296" i="14"/>
  <c r="AJ296" i="14"/>
  <c r="BP296" i="14"/>
  <c r="BI296" i="14"/>
  <c r="BG296" i="14"/>
  <c r="BE296" i="14"/>
  <c r="BA296" i="14"/>
  <c r="BT275" i="14"/>
  <c r="BT278" i="14"/>
  <c r="BT284" i="14"/>
  <c r="BT286" i="14"/>
  <c r="AJ286" i="14"/>
  <c r="BG286" i="14"/>
  <c r="BI286" i="14"/>
  <c r="BR287" i="14"/>
  <c r="BI287" i="14"/>
  <c r="BG287" i="14"/>
  <c r="BA287" i="14"/>
  <c r="BT287" i="14"/>
  <c r="BC277" i="14"/>
  <c r="AJ281" i="14"/>
  <c r="AJ284" i="14"/>
  <c r="BP286" i="14"/>
  <c r="BC269" i="14"/>
  <c r="BC272" i="14"/>
  <c r="BE274" i="14"/>
  <c r="BE277" i="14"/>
  <c r="BC290" i="14"/>
  <c r="BT293" i="14"/>
  <c r="BR293" i="14"/>
  <c r="AJ293" i="14"/>
  <c r="BP293" i="14"/>
  <c r="BI293" i="14"/>
  <c r="BG293" i="14"/>
  <c r="BA293" i="14"/>
  <c r="BG309" i="14"/>
  <c r="BA309" i="14"/>
  <c r="BT309" i="14"/>
  <c r="BR309" i="14"/>
  <c r="BI309" i="14"/>
  <c r="BE309" i="14"/>
  <c r="BC309" i="14"/>
  <c r="AJ309" i="14"/>
  <c r="BE273" i="14"/>
  <c r="BC275" i="14"/>
  <c r="BE276" i="14"/>
  <c r="BC278" i="14"/>
  <c r="BA279" i="14"/>
  <c r="AJ279" i="14"/>
  <c r="BI279" i="14"/>
  <c r="AJ280" i="14"/>
  <c r="BG280" i="14"/>
  <c r="BI280" i="14"/>
  <c r="BA282" i="14"/>
  <c r="AJ282" i="14"/>
  <c r="BI282" i="14"/>
  <c r="AJ283" i="14"/>
  <c r="BG283" i="14"/>
  <c r="BI283" i="14"/>
  <c r="AJ287" i="14"/>
  <c r="BE290" i="14"/>
  <c r="BC296" i="14"/>
  <c r="AJ285" i="14"/>
  <c r="AJ288" i="14"/>
  <c r="BG289" i="14"/>
  <c r="AJ291" i="14"/>
  <c r="BG292" i="14"/>
  <c r="AJ294" i="14"/>
  <c r="BG295" i="14"/>
  <c r="AJ297" i="14"/>
  <c r="BG298" i="14"/>
  <c r="BA299" i="14"/>
  <c r="BA301" i="14"/>
  <c r="AJ301" i="14"/>
  <c r="BG301" i="14"/>
  <c r="BA304" i="14"/>
  <c r="AJ304" i="14"/>
  <c r="BG304" i="14"/>
  <c r="BC306" i="14"/>
  <c r="BG312" i="14"/>
  <c r="BA312" i="14"/>
  <c r="BT312" i="14"/>
  <c r="BR312" i="14"/>
  <c r="BP312" i="14"/>
  <c r="BC299" i="14"/>
  <c r="BG306" i="14"/>
  <c r="BA306" i="14"/>
  <c r="BT306" i="14"/>
  <c r="BR306" i="14"/>
  <c r="BE299" i="14"/>
  <c r="BG300" i="14"/>
  <c r="BA300" i="14"/>
  <c r="BG303" i="14"/>
  <c r="BA303" i="14"/>
  <c r="BI306" i="14"/>
  <c r="BA285" i="14"/>
  <c r="BA288" i="14"/>
  <c r="AJ289" i="14"/>
  <c r="BA291" i="14"/>
  <c r="AJ292" i="14"/>
  <c r="BA294" i="14"/>
  <c r="AJ295" i="14"/>
  <c r="BA297" i="14"/>
  <c r="AJ298" i="14"/>
  <c r="BG299" i="14"/>
  <c r="BI300" i="14"/>
  <c r="BP306" i="14"/>
  <c r="BR289" i="14"/>
  <c r="BR292" i="14"/>
  <c r="BR295" i="14"/>
  <c r="BR298" i="14"/>
  <c r="BP300" i="14"/>
  <c r="BP303" i="14"/>
  <c r="BA307" i="14"/>
  <c r="AJ307" i="14"/>
  <c r="BI307" i="14"/>
  <c r="BR307" i="14"/>
  <c r="AJ312" i="14"/>
  <c r="BT289" i="14"/>
  <c r="BT292" i="14"/>
  <c r="BT295" i="14"/>
  <c r="BT298" i="14"/>
  <c r="BI299" i="14"/>
  <c r="AJ302" i="14"/>
  <c r="BG302" i="14"/>
  <c r="AJ305" i="14"/>
  <c r="BG305" i="14"/>
  <c r="BT307" i="14"/>
  <c r="BE310" i="14"/>
  <c r="BP299" i="14"/>
  <c r="BR300" i="14"/>
  <c r="BI302" i="14"/>
  <c r="BR303" i="14"/>
  <c r="BI305" i="14"/>
  <c r="AJ306" i="14"/>
  <c r="BG310" i="14"/>
  <c r="AJ299" i="14"/>
  <c r="BR299" i="14"/>
  <c r="BR302" i="14"/>
  <c r="BR305" i="14"/>
  <c r="BT305" i="14"/>
  <c r="BA310" i="14"/>
  <c r="AJ310" i="14"/>
  <c r="BI310" i="14"/>
  <c r="BT310" i="14"/>
  <c r="BC312" i="14"/>
  <c r="BA313" i="14"/>
  <c r="BT313" i="14"/>
  <c r="AJ313" i="14"/>
  <c r="BI313" i="14"/>
  <c r="BR315" i="14"/>
  <c r="BR318" i="14"/>
  <c r="BR321" i="14"/>
  <c r="BR324" i="14"/>
  <c r="BI325" i="14"/>
  <c r="BR326" i="14"/>
  <c r="BC334" i="14"/>
  <c r="BC308" i="14"/>
  <c r="BC311" i="14"/>
  <c r="BC314" i="14"/>
  <c r="BT315" i="14"/>
  <c r="BI316" i="14"/>
  <c r="BC317" i="14"/>
  <c r="BT318" i="14"/>
  <c r="BI319" i="14"/>
  <c r="BT321" i="14"/>
  <c r="BI322" i="14"/>
  <c r="BT324" i="14"/>
  <c r="BP325" i="14"/>
  <c r="BT326" i="14"/>
  <c r="BE334" i="14"/>
  <c r="BP316" i="14"/>
  <c r="BP319" i="14"/>
  <c r="BP322" i="14"/>
  <c r="AJ327" i="14"/>
  <c r="BG327" i="14"/>
  <c r="BA330" i="14"/>
  <c r="BG308" i="14"/>
  <c r="BG311" i="14"/>
  <c r="BG314" i="14"/>
  <c r="BA315" i="14"/>
  <c r="AJ316" i="14"/>
  <c r="BA318" i="14"/>
  <c r="AJ319" i="14"/>
  <c r="BA321" i="14"/>
  <c r="AJ322" i="14"/>
  <c r="BA324" i="14"/>
  <c r="AJ325" i="14"/>
  <c r="BR325" i="14"/>
  <c r="BC330" i="14"/>
  <c r="BR316" i="14"/>
  <c r="BR319" i="14"/>
  <c r="BR322" i="14"/>
  <c r="BT325" i="14"/>
  <c r="BE330" i="14"/>
  <c r="BC315" i="14"/>
  <c r="BT316" i="14"/>
  <c r="BC318" i="14"/>
  <c r="BT319" i="14"/>
  <c r="BC321" i="14"/>
  <c r="BT322" i="14"/>
  <c r="BC324" i="14"/>
  <c r="BI334" i="14"/>
  <c r="BG334" i="14"/>
  <c r="BA334" i="14"/>
  <c r="BT334" i="14"/>
  <c r="BR334" i="14"/>
  <c r="BE321" i="14"/>
  <c r="BE324" i="14"/>
  <c r="BT327" i="14"/>
  <c r="BG331" i="14"/>
  <c r="BA331" i="14"/>
  <c r="BT331" i="14"/>
  <c r="BR331" i="14"/>
  <c r="BI331" i="14"/>
  <c r="BA332" i="14"/>
  <c r="BR332" i="14"/>
  <c r="AJ332" i="14"/>
  <c r="BI332" i="14"/>
  <c r="BT332" i="14"/>
  <c r="BA316" i="14"/>
  <c r="BA319" i="14"/>
  <c r="BA322" i="14"/>
  <c r="BA329" i="14"/>
  <c r="AJ329" i="14"/>
  <c r="BI329" i="14"/>
  <c r="AJ330" i="14"/>
  <c r="BG330" i="14"/>
  <c r="BR330" i="14"/>
  <c r="BC325" i="14"/>
  <c r="BA326" i="14"/>
  <c r="AJ326" i="14"/>
  <c r="BG326" i="14"/>
  <c r="BP329" i="14"/>
  <c r="BT330" i="14"/>
  <c r="AJ334" i="14"/>
  <c r="BE325" i="14"/>
  <c r="BR337" i="14"/>
  <c r="BR340" i="14"/>
  <c r="BR343" i="14"/>
  <c r="BT346" i="14"/>
  <c r="BC348" i="14"/>
  <c r="BC333" i="14"/>
  <c r="BI335" i="14"/>
  <c r="BC336" i="14"/>
  <c r="BT337" i="14"/>
  <c r="BI338" i="14"/>
  <c r="BC339" i="14"/>
  <c r="BT340" i="14"/>
  <c r="BI341" i="14"/>
  <c r="BC342" i="14"/>
  <c r="BT343" i="14"/>
  <c r="BI344" i="14"/>
  <c r="BC345" i="14"/>
  <c r="BG350" i="14"/>
  <c r="BA350" i="14"/>
  <c r="AJ350" i="14"/>
  <c r="BI350" i="14"/>
  <c r="BA348" i="14"/>
  <c r="AJ348" i="14"/>
  <c r="BG348" i="14"/>
  <c r="BE353" i="14"/>
  <c r="BG333" i="14"/>
  <c r="AJ335" i="14"/>
  <c r="BG336" i="14"/>
  <c r="BA337" i="14"/>
  <c r="AJ338" i="14"/>
  <c r="BA340" i="14"/>
  <c r="AJ341" i="14"/>
  <c r="BA343" i="14"/>
  <c r="AJ344" i="14"/>
  <c r="BA346" i="14"/>
  <c r="BC347" i="14"/>
  <c r="BI356" i="14"/>
  <c r="BG356" i="14"/>
  <c r="BE356" i="14"/>
  <c r="BA356" i="14"/>
  <c r="BT356" i="14"/>
  <c r="AJ356" i="14"/>
  <c r="BR335" i="14"/>
  <c r="BR338" i="14"/>
  <c r="BR341" i="14"/>
  <c r="BR344" i="14"/>
  <c r="BI348" i="14"/>
  <c r="BT350" i="14"/>
  <c r="BC337" i="14"/>
  <c r="BC340" i="14"/>
  <c r="BC343" i="14"/>
  <c r="BC346" i="14"/>
  <c r="BG347" i="14"/>
  <c r="BA347" i="14"/>
  <c r="BI353" i="14"/>
  <c r="BG353" i="14"/>
  <c r="BA353" i="14"/>
  <c r="BT353" i="14"/>
  <c r="AJ353" i="14"/>
  <c r="BR353" i="14"/>
  <c r="BE337" i="14"/>
  <c r="BE340" i="14"/>
  <c r="BE343" i="14"/>
  <c r="BE346" i="14"/>
  <c r="BI347" i="14"/>
  <c r="BR348" i="14"/>
  <c r="BA351" i="14"/>
  <c r="AJ351" i="14"/>
  <c r="BI351" i="14"/>
  <c r="BG351" i="14"/>
  <c r="BR351" i="14"/>
  <c r="BA335" i="14"/>
  <c r="BG337" i="14"/>
  <c r="BA338" i="14"/>
  <c r="BG340" i="14"/>
  <c r="BA341" i="14"/>
  <c r="BG343" i="14"/>
  <c r="BA344" i="14"/>
  <c r="BG346" i="14"/>
  <c r="BP347" i="14"/>
  <c r="BT348" i="14"/>
  <c r="AJ349" i="14"/>
  <c r="BG349" i="14"/>
  <c r="BA349" i="14"/>
  <c r="BI349" i="14"/>
  <c r="BP356" i="14"/>
  <c r="BR347" i="14"/>
  <c r="BP349" i="14"/>
  <c r="BR356" i="14"/>
  <c r="BA368" i="14"/>
  <c r="AJ368" i="14"/>
  <c r="BE368" i="14"/>
  <c r="BC368" i="14"/>
  <c r="BT368" i="14"/>
  <c r="BR368" i="14"/>
  <c r="BP368" i="14"/>
  <c r="BI368" i="14"/>
  <c r="BA352" i="14"/>
  <c r="BG354" i="14"/>
  <c r="AJ359" i="14"/>
  <c r="AJ362" i="14"/>
  <c r="BI365" i="14"/>
  <c r="AJ377" i="14"/>
  <c r="BG377" i="14"/>
  <c r="BE377" i="14"/>
  <c r="BC377" i="14"/>
  <c r="BA377" i="14"/>
  <c r="BT377" i="14"/>
  <c r="BR377" i="14"/>
  <c r="BP377" i="14"/>
  <c r="BC352" i="14"/>
  <c r="BI354" i="14"/>
  <c r="BC355" i="14"/>
  <c r="BI357" i="14"/>
  <c r="BT359" i="14"/>
  <c r="BI360" i="14"/>
  <c r="BT362" i="14"/>
  <c r="BT363" i="14"/>
  <c r="BG367" i="14"/>
  <c r="BA367" i="14"/>
  <c r="BC369" i="14"/>
  <c r="BA371" i="14"/>
  <c r="AJ371" i="14"/>
  <c r="BG371" i="14"/>
  <c r="BI371" i="14"/>
  <c r="AJ365" i="14"/>
  <c r="BR365" i="14"/>
  <c r="BC366" i="14"/>
  <c r="BG352" i="14"/>
  <c r="AJ354" i="14"/>
  <c r="BG355" i="14"/>
  <c r="AJ357" i="14"/>
  <c r="BA359" i="14"/>
  <c r="BA362" i="14"/>
  <c r="BA364" i="14"/>
  <c r="BT365" i="14"/>
  <c r="BR371" i="14"/>
  <c r="BI377" i="14"/>
  <c r="AJ366" i="14"/>
  <c r="BG366" i="14"/>
  <c r="AJ369" i="14"/>
  <c r="BG369" i="14"/>
  <c r="BA369" i="14"/>
  <c r="BI369" i="14"/>
  <c r="BC359" i="14"/>
  <c r="BC362" i="14"/>
  <c r="BI366" i="14"/>
  <c r="BP369" i="14"/>
  <c r="BE359" i="14"/>
  <c r="BE362" i="14"/>
  <c r="BC363" i="14"/>
  <c r="BE364" i="14"/>
  <c r="BP366" i="14"/>
  <c r="BR369" i="14"/>
  <c r="BA354" i="14"/>
  <c r="BA357" i="14"/>
  <c r="BG359" i="14"/>
  <c r="BG362" i="14"/>
  <c r="BE363" i="14"/>
  <c r="BC365" i="14"/>
  <c r="BR366" i="14"/>
  <c r="BT369" i="14"/>
  <c r="BE365" i="14"/>
  <c r="BT366" i="14"/>
  <c r="BG370" i="14"/>
  <c r="BA370" i="14"/>
  <c r="AJ370" i="14"/>
  <c r="BI370" i="14"/>
  <c r="BG365" i="14"/>
  <c r="BT372" i="14"/>
  <c r="BI373" i="14"/>
  <c r="BC374" i="14"/>
  <c r="BT375" i="14"/>
  <c r="BI376" i="14"/>
  <c r="BA372" i="14"/>
  <c r="AJ373" i="14"/>
  <c r="BG374" i="14"/>
  <c r="BA375" i="14"/>
  <c r="AJ376" i="14"/>
  <c r="BC372" i="14"/>
  <c r="BT373" i="14"/>
  <c r="BC375" i="14"/>
  <c r="BT376" i="14"/>
  <c r="BE378" i="14"/>
  <c r="BG372" i="14"/>
  <c r="BA373" i="14"/>
  <c r="AJ374" i="14"/>
  <c r="BG375" i="14"/>
  <c r="BA376" i="14"/>
  <c r="AJ378" i="14"/>
  <c r="BP378" i="14"/>
  <c r="BG378" i="14"/>
  <c r="BT378" i="14"/>
  <c r="BC373" i="14"/>
  <c r="BC376" i="14"/>
  <c r="BC391" i="14"/>
  <c r="BI395" i="14"/>
  <c r="BT379" i="14"/>
  <c r="BI380" i="14"/>
  <c r="BC381" i="14"/>
  <c r="BT382" i="14"/>
  <c r="BI383" i="14"/>
  <c r="BC384" i="14"/>
  <c r="BT385" i="14"/>
  <c r="BI386" i="14"/>
  <c r="BC388" i="14"/>
  <c r="BE389" i="14"/>
  <c r="BE391" i="14"/>
  <c r="BP386" i="14"/>
  <c r="BE388" i="14"/>
  <c r="BC390" i="14"/>
  <c r="BG391" i="14"/>
  <c r="BE390" i="14"/>
  <c r="BA395" i="14"/>
  <c r="BT395" i="14"/>
  <c r="BR395" i="14"/>
  <c r="BG395" i="14"/>
  <c r="BR380" i="14"/>
  <c r="BR383" i="14"/>
  <c r="BR386" i="14"/>
  <c r="BP389" i="14"/>
  <c r="BG390" i="14"/>
  <c r="BP391" i="14"/>
  <c r="BC392" i="14"/>
  <c r="BC379" i="14"/>
  <c r="BT380" i="14"/>
  <c r="BC382" i="14"/>
  <c r="BT383" i="14"/>
  <c r="BC385" i="14"/>
  <c r="BT386" i="14"/>
  <c r="BI388" i="14"/>
  <c r="BI390" i="14"/>
  <c r="BT391" i="14"/>
  <c r="BA380" i="14"/>
  <c r="BA383" i="14"/>
  <c r="BA386" i="14"/>
  <c r="BR388" i="14"/>
  <c r="BT389" i="14"/>
  <c r="BP390" i="14"/>
  <c r="BP392" i="14"/>
  <c r="AJ395" i="14"/>
  <c r="BT388" i="14"/>
  <c r="AJ390" i="14"/>
  <c r="BR390" i="14"/>
  <c r="BR392" i="14"/>
  <c r="BA389" i="14"/>
  <c r="BT390" i="14"/>
  <c r="BA391" i="14"/>
  <c r="BT392" i="14"/>
  <c r="BR393" i="14"/>
  <c r="BA393" i="14"/>
  <c r="BI393" i="14"/>
  <c r="BC395" i="14"/>
  <c r="BA398" i="14"/>
  <c r="BT398" i="14"/>
  <c r="BR398" i="14"/>
  <c r="BP398" i="14"/>
  <c r="BI398" i="14"/>
  <c r="BG398" i="14"/>
  <c r="BA405" i="14"/>
  <c r="AJ394" i="14"/>
  <c r="BA396" i="14"/>
  <c r="AJ397" i="14"/>
  <c r="BA399" i="14"/>
  <c r="BP401" i="14"/>
  <c r="AJ402" i="14"/>
  <c r="BR402" i="14"/>
  <c r="BA408" i="14"/>
  <c r="BT408" i="14"/>
  <c r="BR408" i="14"/>
  <c r="AJ408" i="14"/>
  <c r="BP408" i="14"/>
  <c r="BG408" i="14"/>
  <c r="BC408" i="14"/>
  <c r="BR394" i="14"/>
  <c r="BR397" i="14"/>
  <c r="BT402" i="14"/>
  <c r="BC396" i="14"/>
  <c r="BC399" i="14"/>
  <c r="BT405" i="14"/>
  <c r="BP405" i="14"/>
  <c r="BI405" i="14"/>
  <c r="BG405" i="14"/>
  <c r="BE405" i="14"/>
  <c r="BR405" i="14"/>
  <c r="BA401" i="14"/>
  <c r="BI396" i="14"/>
  <c r="BI399" i="14"/>
  <c r="BE408" i="14"/>
  <c r="BP396" i="14"/>
  <c r="BP399" i="14"/>
  <c r="BC401" i="14"/>
  <c r="BE402" i="14"/>
  <c r="AJ405" i="14"/>
  <c r="BI408" i="14"/>
  <c r="BG401" i="14"/>
  <c r="BC409" i="14"/>
  <c r="BE410" i="14"/>
  <c r="BC412" i="14"/>
  <c r="BE413" i="14"/>
  <c r="BG415" i="14"/>
  <c r="AJ415" i="14"/>
  <c r="BG418" i="14"/>
  <c r="AJ418" i="14"/>
  <c r="BG421" i="14"/>
  <c r="BA421" i="14"/>
  <c r="AJ421" i="14"/>
  <c r="BI421" i="14"/>
  <c r="BT423" i="14"/>
  <c r="BE409" i="14"/>
  <c r="BC411" i="14"/>
  <c r="BE412" i="14"/>
  <c r="BC414" i="14"/>
  <c r="BI415" i="14"/>
  <c r="BR416" i="14"/>
  <c r="BI418" i="14"/>
  <c r="BR419" i="14"/>
  <c r="BP421" i="14"/>
  <c r="BE411" i="14"/>
  <c r="BE414" i="14"/>
  <c r="BP415" i="14"/>
  <c r="AJ416" i="14"/>
  <c r="BT416" i="14"/>
  <c r="BP418" i="14"/>
  <c r="AJ419" i="14"/>
  <c r="BT419" i="14"/>
  <c r="BR421" i="14"/>
  <c r="BP404" i="14"/>
  <c r="BP407" i="14"/>
  <c r="BP410" i="14"/>
  <c r="BG411" i="14"/>
  <c r="BP413" i="14"/>
  <c r="BG414" i="14"/>
  <c r="BR415" i="14"/>
  <c r="BR418" i="14"/>
  <c r="BT421" i="14"/>
  <c r="AJ404" i="14"/>
  <c r="BI409" i="14"/>
  <c r="BI412" i="14"/>
  <c r="BT415" i="14"/>
  <c r="BT418" i="14"/>
  <c r="BA422" i="14"/>
  <c r="AJ422" i="14"/>
  <c r="BG422" i="14"/>
  <c r="BI422" i="14"/>
  <c r="BT404" i="14"/>
  <c r="BT407" i="14"/>
  <c r="BR409" i="14"/>
  <c r="BT410" i="14"/>
  <c r="BP411" i="14"/>
  <c r="BR412" i="14"/>
  <c r="BT413" i="14"/>
  <c r="BP414" i="14"/>
  <c r="AJ417" i="14"/>
  <c r="BA417" i="14"/>
  <c r="BG417" i="14"/>
  <c r="AJ420" i="14"/>
  <c r="BA420" i="14"/>
  <c r="BG420" i="14"/>
  <c r="BC423" i="14"/>
  <c r="BT409" i="14"/>
  <c r="BT412" i="14"/>
  <c r="BC419" i="14"/>
  <c r="AJ411" i="14"/>
  <c r="BR411" i="14"/>
  <c r="BA418" i="14"/>
  <c r="BT411" i="14"/>
  <c r="BA413" i="14"/>
  <c r="BT414" i="14"/>
  <c r="BA416" i="14"/>
  <c r="BG416" i="14"/>
  <c r="BA419" i="14"/>
  <c r="BG419" i="14"/>
  <c r="AJ423" i="14"/>
  <c r="BG423" i="14"/>
  <c r="BA423" i="14"/>
  <c r="BI423" i="14"/>
  <c r="BA409" i="14"/>
  <c r="BA412" i="14"/>
  <c r="BC415" i="14"/>
  <c r="BI416" i="14"/>
  <c r="BR417" i="14"/>
  <c r="BC418" i="14"/>
  <c r="BI419" i="14"/>
  <c r="BR420" i="14"/>
  <c r="BE421" i="14"/>
  <c r="BP423" i="14"/>
  <c r="AJ424" i="14"/>
  <c r="BG425" i="14"/>
  <c r="BA426" i="14"/>
  <c r="AJ427" i="14"/>
  <c r="BG428" i="14"/>
  <c r="BI429" i="14"/>
  <c r="BP430" i="14"/>
  <c r="BT431" i="14"/>
  <c r="BR435" i="14"/>
  <c r="BA438" i="14"/>
  <c r="BT438" i="14"/>
  <c r="AJ438" i="14"/>
  <c r="BI438" i="14"/>
  <c r="BG438" i="14"/>
  <c r="BP429" i="14"/>
  <c r="AJ432" i="14"/>
  <c r="BG432" i="14"/>
  <c r="BC426" i="14"/>
  <c r="BR430" i="14"/>
  <c r="BG434" i="14"/>
  <c r="BA434" i="14"/>
  <c r="BT434" i="14"/>
  <c r="AJ434" i="14"/>
  <c r="BI434" i="14"/>
  <c r="BA435" i="14"/>
  <c r="AJ435" i="14"/>
  <c r="BI435" i="14"/>
  <c r="BG435" i="14"/>
  <c r="BP425" i="14"/>
  <c r="BE426" i="14"/>
  <c r="BP428" i="14"/>
  <c r="AJ429" i="14"/>
  <c r="BR429" i="14"/>
  <c r="AJ430" i="14"/>
  <c r="BT430" i="14"/>
  <c r="BP432" i="14"/>
  <c r="BP434" i="14"/>
  <c r="BC437" i="14"/>
  <c r="BG452" i="14"/>
  <c r="BA452" i="14"/>
  <c r="BT452" i="14"/>
  <c r="AJ452" i="14"/>
  <c r="BR452" i="14"/>
  <c r="BP452" i="14"/>
  <c r="BI452" i="14"/>
  <c r="BE452" i="14"/>
  <c r="BC452" i="14"/>
  <c r="BA424" i="14"/>
  <c r="AJ425" i="14"/>
  <c r="BG426" i="14"/>
  <c r="BA427" i="14"/>
  <c r="AJ428" i="14"/>
  <c r="BR428" i="14"/>
  <c r="BT429" i="14"/>
  <c r="BR434" i="14"/>
  <c r="BE437" i="14"/>
  <c r="BA441" i="14"/>
  <c r="BT441" i="14"/>
  <c r="BR441" i="14"/>
  <c r="AJ441" i="14"/>
  <c r="BI441" i="14"/>
  <c r="BG441" i="14"/>
  <c r="BC431" i="14"/>
  <c r="BT432" i="14"/>
  <c r="BI437" i="14"/>
  <c r="BC424" i="14"/>
  <c r="BT425" i="14"/>
  <c r="BI426" i="14"/>
  <c r="BC427" i="14"/>
  <c r="BA431" i="14"/>
  <c r="AJ431" i="14"/>
  <c r="BG431" i="14"/>
  <c r="BG437" i="14"/>
  <c r="BA437" i="14"/>
  <c r="BT437" i="14"/>
  <c r="BR437" i="14"/>
  <c r="AJ437" i="14"/>
  <c r="BA425" i="14"/>
  <c r="AJ426" i="14"/>
  <c r="BA428" i="14"/>
  <c r="BC430" i="14"/>
  <c r="BR426" i="14"/>
  <c r="BC429" i="14"/>
  <c r="BI431" i="14"/>
  <c r="BA432" i="14"/>
  <c r="BC435" i="14"/>
  <c r="BC441" i="14"/>
  <c r="BE429" i="14"/>
  <c r="BG430" i="14"/>
  <c r="BA430" i="14"/>
  <c r="BP431" i="14"/>
  <c r="BA433" i="14"/>
  <c r="BA436" i="14"/>
  <c r="BA439" i="14"/>
  <c r="AJ440" i="14"/>
  <c r="BC442" i="14"/>
  <c r="BE443" i="14"/>
  <c r="BR440" i="14"/>
  <c r="BE442" i="14"/>
  <c r="BA444" i="14"/>
  <c r="BT444" i="14"/>
  <c r="BE444" i="14"/>
  <c r="BC433" i="14"/>
  <c r="BC436" i="14"/>
  <c r="BC439" i="14"/>
  <c r="BT440" i="14"/>
  <c r="BG442" i="14"/>
  <c r="BI443" i="14"/>
  <c r="BA440" i="14"/>
  <c r="BI442" i="14"/>
  <c r="BI444" i="14"/>
  <c r="BA445" i="14"/>
  <c r="BC440" i="14"/>
  <c r="BT445" i="14"/>
  <c r="AJ445" i="14"/>
  <c r="BI445" i="14"/>
  <c r="BG445" i="14"/>
  <c r="BA456" i="14"/>
  <c r="AJ456" i="14"/>
  <c r="BG456" i="14"/>
  <c r="BI456" i="14"/>
  <c r="BC448" i="14"/>
  <c r="BP456" i="14"/>
  <c r="BP447" i="14"/>
  <c r="BE448" i="14"/>
  <c r="AJ454" i="14"/>
  <c r="BG454" i="14"/>
  <c r="BA454" i="14"/>
  <c r="BI454" i="14"/>
  <c r="BR456" i="14"/>
  <c r="BT456" i="14"/>
  <c r="BA459" i="14"/>
  <c r="BT459" i="14"/>
  <c r="AJ459" i="14"/>
  <c r="BI459" i="14"/>
  <c r="BG459" i="14"/>
  <c r="BR459" i="14"/>
  <c r="BC446" i="14"/>
  <c r="BT447" i="14"/>
  <c r="BI448" i="14"/>
  <c r="BC449" i="14"/>
  <c r="BC450" i="14"/>
  <c r="AJ451" i="14"/>
  <c r="BG451" i="14"/>
  <c r="BP448" i="14"/>
  <c r="BE450" i="14"/>
  <c r="BA447" i="14"/>
  <c r="AJ448" i="14"/>
  <c r="BG450" i="14"/>
  <c r="BP451" i="14"/>
  <c r="BG455" i="14"/>
  <c r="BA455" i="14"/>
  <c r="AJ455" i="14"/>
  <c r="BI455" i="14"/>
  <c r="BI450" i="14"/>
  <c r="BC456" i="14"/>
  <c r="BP450" i="14"/>
  <c r="BA453" i="14"/>
  <c r="AJ453" i="14"/>
  <c r="BG453" i="14"/>
  <c r="BI453" i="14"/>
  <c r="BE456" i="14"/>
  <c r="BC462" i="14"/>
  <c r="BC465" i="14"/>
  <c r="BC468" i="14"/>
  <c r="BA457" i="14"/>
  <c r="AJ458" i="14"/>
  <c r="BA460" i="14"/>
  <c r="AJ461" i="14"/>
  <c r="BG462" i="14"/>
  <c r="BA463" i="14"/>
  <c r="AJ464" i="14"/>
  <c r="BG465" i="14"/>
  <c r="BG468" i="14"/>
  <c r="BC457" i="14"/>
  <c r="BT458" i="14"/>
  <c r="BC460" i="14"/>
  <c r="BT461" i="14"/>
  <c r="BI462" i="14"/>
  <c r="BC463" i="14"/>
  <c r="BT464" i="14"/>
  <c r="BI465" i="14"/>
  <c r="BC466" i="14"/>
  <c r="BT467" i="14"/>
  <c r="BI468" i="14"/>
  <c r="BC469" i="14"/>
  <c r="BT470" i="14"/>
  <c r="BG457" i="14"/>
  <c r="BA458" i="14"/>
  <c r="BG460" i="14"/>
  <c r="BA461" i="14"/>
  <c r="AJ462" i="14"/>
  <c r="BG463" i="14"/>
  <c r="BA464" i="14"/>
  <c r="AJ465" i="14"/>
  <c r="BA467" i="14"/>
  <c r="AJ468" i="14"/>
  <c r="BA470" i="14"/>
  <c r="BC458" i="14"/>
  <c r="BC461" i="14"/>
  <c r="BT462" i="14"/>
  <c r="BC464" i="14"/>
  <c r="BT465" i="14"/>
  <c r="BT468" i="14"/>
  <c r="BC54" i="13" l="1"/>
  <c r="BU52" i="13"/>
  <c r="BH52" i="13"/>
  <c r="X45" i="13"/>
  <c r="W45" i="13"/>
  <c r="DS41" i="13"/>
  <c r="DR41" i="13"/>
  <c r="DQ41" i="13"/>
  <c r="DP41" i="13"/>
  <c r="DN41" i="13"/>
  <c r="DM41" i="13"/>
  <c r="DL41" i="13"/>
  <c r="DK41" i="13"/>
  <c r="DD41" i="13"/>
  <c r="DC41" i="13"/>
  <c r="DB41" i="13"/>
  <c r="DA41" i="13"/>
  <c r="CZ41" i="13"/>
  <c r="CY41" i="13"/>
  <c r="CX41" i="13"/>
  <c r="CW41" i="13"/>
  <c r="CH41" i="13"/>
  <c r="CG41" i="13"/>
  <c r="CF41" i="13"/>
  <c r="CE41" i="13"/>
  <c r="CD41" i="13"/>
  <c r="CC41" i="13"/>
  <c r="CB41" i="13"/>
  <c r="CA41" i="13"/>
  <c r="BZ41" i="13"/>
  <c r="BY41" i="13"/>
  <c r="BX41" i="13"/>
  <c r="BW41" i="13"/>
  <c r="BS41" i="13"/>
  <c r="BQ41" i="13"/>
  <c r="BO41" i="13"/>
  <c r="BL41" i="13"/>
  <c r="BK41" i="13"/>
  <c r="BJ41" i="13"/>
  <c r="BH41" i="13"/>
  <c r="BF41" i="13"/>
  <c r="BD41" i="13"/>
  <c r="BB41" i="13"/>
  <c r="AZ41" i="13"/>
  <c r="AX41" i="13"/>
  <c r="AV41" i="13"/>
  <c r="AS41" i="13"/>
  <c r="AQ41" i="13"/>
  <c r="AO41" i="13"/>
  <c r="AI41" i="13"/>
  <c r="DT39" i="13"/>
  <c r="DG39" i="13"/>
  <c r="AT39" i="13"/>
  <c r="AL39" i="13"/>
  <c r="AE39" i="13"/>
  <c r="BT39" i="13" s="1"/>
  <c r="O39" i="13"/>
  <c r="DT38" i="13"/>
  <c r="DG38" i="13"/>
  <c r="AT38" i="13"/>
  <c r="AL38" i="13"/>
  <c r="AE38" i="13"/>
  <c r="BC38" i="13" s="1"/>
  <c r="O38" i="13"/>
  <c r="DT37" i="13"/>
  <c r="DG37" i="13"/>
  <c r="AT37" i="13"/>
  <c r="AL37" i="13"/>
  <c r="AE37" i="13"/>
  <c r="BP37" i="13" s="1"/>
  <c r="O37" i="13"/>
  <c r="DT36" i="13"/>
  <c r="DG36" i="13"/>
  <c r="AT36" i="13"/>
  <c r="AL36" i="13"/>
  <c r="AE36" i="13"/>
  <c r="BT36" i="13" s="1"/>
  <c r="O36" i="13"/>
  <c r="DT35" i="13"/>
  <c r="DG35" i="13"/>
  <c r="AT35" i="13"/>
  <c r="AL35" i="13"/>
  <c r="AE35" i="13"/>
  <c r="BC35" i="13" s="1"/>
  <c r="Z35" i="13"/>
  <c r="Q35" i="13"/>
  <c r="O35" i="13"/>
  <c r="DT34" i="13"/>
  <c r="DG34" i="13"/>
  <c r="AT34" i="13"/>
  <c r="AL34" i="13"/>
  <c r="AE34" i="13"/>
  <c r="BR34" i="13" s="1"/>
  <c r="Z34" i="13"/>
  <c r="Q34" i="13"/>
  <c r="O34" i="13"/>
  <c r="DT33" i="13"/>
  <c r="DG33" i="13"/>
  <c r="AT33" i="13"/>
  <c r="AL33" i="13"/>
  <c r="AE33" i="13"/>
  <c r="BC33" i="13" s="1"/>
  <c r="Z33" i="13"/>
  <c r="Q33" i="13"/>
  <c r="O33" i="13"/>
  <c r="DT32" i="13"/>
  <c r="DG32" i="13"/>
  <c r="AT32" i="13"/>
  <c r="AL32" i="13"/>
  <c r="AE32" i="13"/>
  <c r="AJ32" i="13" s="1"/>
  <c r="Z32" i="13"/>
  <c r="Q32" i="13"/>
  <c r="O32" i="13"/>
  <c r="DT31" i="13"/>
  <c r="DG31" i="13"/>
  <c r="AT31" i="13"/>
  <c r="AL31" i="13"/>
  <c r="AE31" i="13"/>
  <c r="BC31" i="13" s="1"/>
  <c r="Z31" i="13"/>
  <c r="Q31" i="13"/>
  <c r="O31" i="13"/>
  <c r="DT30" i="13"/>
  <c r="DG30" i="13"/>
  <c r="AT30" i="13"/>
  <c r="AL30" i="13"/>
  <c r="AE30" i="13"/>
  <c r="AJ30" i="13" s="1"/>
  <c r="Z30" i="13"/>
  <c r="Q30" i="13"/>
  <c r="O30" i="13"/>
  <c r="DX29" i="13"/>
  <c r="DT29" i="13"/>
  <c r="DG29" i="13"/>
  <c r="AT29" i="13"/>
  <c r="AL29" i="13"/>
  <c r="AC29" i="13"/>
  <c r="AE29" i="13" s="1"/>
  <c r="Z29" i="13"/>
  <c r="Q29" i="13"/>
  <c r="O29" i="13"/>
  <c r="DT28" i="13"/>
  <c r="DG28" i="13"/>
  <c r="AT28" i="13"/>
  <c r="AL28" i="13"/>
  <c r="AE28" i="13"/>
  <c r="BT28" i="13" s="1"/>
  <c r="Z28" i="13"/>
  <c r="Q28" i="13"/>
  <c r="O28" i="13"/>
  <c r="DX27" i="13"/>
  <c r="DT27" i="13"/>
  <c r="DG27" i="13"/>
  <c r="AT27" i="13"/>
  <c r="AL27" i="13"/>
  <c r="AD27" i="13"/>
  <c r="AC27" i="13"/>
  <c r="AE27" i="13" s="1"/>
  <c r="Y27" i="13" s="1"/>
  <c r="Z27" i="13"/>
  <c r="Q27" i="13"/>
  <c r="O27" i="13"/>
  <c r="DT26" i="13"/>
  <c r="DG26" i="13"/>
  <c r="AT26" i="13"/>
  <c r="AL26" i="13"/>
  <c r="AE26" i="13"/>
  <c r="BI26" i="13" s="1"/>
  <c r="Z26" i="13"/>
  <c r="Q26" i="13"/>
  <c r="O26" i="13"/>
  <c r="DT25" i="13"/>
  <c r="DG25" i="13"/>
  <c r="AT25" i="13"/>
  <c r="AL25" i="13"/>
  <c r="AE25" i="13"/>
  <c r="BR25" i="13" s="1"/>
  <c r="Z25" i="13"/>
  <c r="Q25" i="13"/>
  <c r="O25" i="13"/>
  <c r="DX24" i="13"/>
  <c r="DT24" i="13"/>
  <c r="DG24" i="13"/>
  <c r="AT24" i="13"/>
  <c r="AL24" i="13"/>
  <c r="AC24" i="13"/>
  <c r="AE24" i="13" s="1"/>
  <c r="BG24" i="13" s="1"/>
  <c r="Z24" i="13"/>
  <c r="Q24" i="13"/>
  <c r="O24" i="13"/>
  <c r="DT23" i="13"/>
  <c r="DG23" i="13"/>
  <c r="AT23" i="13"/>
  <c r="AL23" i="13"/>
  <c r="AE23" i="13"/>
  <c r="Z23" i="13"/>
  <c r="Q23" i="13"/>
  <c r="O23" i="13"/>
  <c r="DX22" i="13"/>
  <c r="DT22" i="13"/>
  <c r="DG22" i="13"/>
  <c r="AT22" i="13"/>
  <c r="AL22" i="13"/>
  <c r="AC22" i="13"/>
  <c r="AE22" i="13" s="1"/>
  <c r="Z22" i="13"/>
  <c r="Q22" i="13"/>
  <c r="O22" i="13"/>
  <c r="DT21" i="13"/>
  <c r="DG21" i="13"/>
  <c r="AT21" i="13"/>
  <c r="AL21" i="13"/>
  <c r="AE21" i="13"/>
  <c r="AJ21" i="13" s="1"/>
  <c r="Z21" i="13"/>
  <c r="Q21" i="13"/>
  <c r="O21" i="13"/>
  <c r="DT20" i="13"/>
  <c r="DG20" i="13"/>
  <c r="AT20" i="13"/>
  <c r="AL20" i="13"/>
  <c r="AE20" i="13"/>
  <c r="BC20" i="13" s="1"/>
  <c r="Z20" i="13"/>
  <c r="Q20" i="13"/>
  <c r="O20" i="13"/>
  <c r="DT19" i="13"/>
  <c r="DG19" i="13"/>
  <c r="AT19" i="13"/>
  <c r="AL19" i="13"/>
  <c r="AE19" i="13"/>
  <c r="AJ19" i="13" s="1"/>
  <c r="Z19" i="13"/>
  <c r="Q19" i="13"/>
  <c r="O19" i="13"/>
  <c r="DX18" i="13"/>
  <c r="DT18" i="13"/>
  <c r="DG18" i="13"/>
  <c r="AT18" i="13"/>
  <c r="AL18" i="13"/>
  <c r="AD18" i="13"/>
  <c r="AC18" i="13"/>
  <c r="AE18" i="13" s="1"/>
  <c r="Z18" i="13"/>
  <c r="Q18" i="13"/>
  <c r="O18" i="13"/>
  <c r="DT17" i="13"/>
  <c r="DG17" i="13"/>
  <c r="AT17" i="13"/>
  <c r="AL17" i="13"/>
  <c r="AE17" i="13"/>
  <c r="BI17" i="13" s="1"/>
  <c r="Z17" i="13"/>
  <c r="Q17" i="13"/>
  <c r="O17" i="13"/>
  <c r="DX16" i="13"/>
  <c r="DT16" i="13"/>
  <c r="DG16" i="13"/>
  <c r="AT16" i="13"/>
  <c r="AL16" i="13"/>
  <c r="AD16" i="13"/>
  <c r="AC16" i="13"/>
  <c r="AE16" i="13" s="1"/>
  <c r="AJ16" i="13" s="1"/>
  <c r="Z16" i="13"/>
  <c r="Q16" i="13"/>
  <c r="O16" i="13"/>
  <c r="DX15" i="13"/>
  <c r="DT15" i="13"/>
  <c r="DG15" i="13"/>
  <c r="AT15" i="13"/>
  <c r="AL15" i="13"/>
  <c r="AC15" i="13"/>
  <c r="AE15" i="13" s="1"/>
  <c r="Z15" i="13"/>
  <c r="Q15" i="13"/>
  <c r="O15" i="13"/>
  <c r="DT14" i="13"/>
  <c r="DG14" i="13"/>
  <c r="AT14" i="13"/>
  <c r="AL14" i="13"/>
  <c r="AE14" i="13"/>
  <c r="BT14" i="13" s="1"/>
  <c r="Z14" i="13"/>
  <c r="Q14" i="13"/>
  <c r="O14" i="13"/>
  <c r="DX13" i="13"/>
  <c r="DT13" i="13"/>
  <c r="DG13" i="13"/>
  <c r="AT13" i="13"/>
  <c r="AL13" i="13"/>
  <c r="AD13" i="13"/>
  <c r="AC13" i="13"/>
  <c r="AE13" i="13" s="1"/>
  <c r="Z13" i="13"/>
  <c r="Q13" i="13"/>
  <c r="O13" i="13"/>
  <c r="DT12" i="13"/>
  <c r="DG12" i="13"/>
  <c r="AT12" i="13"/>
  <c r="AL12" i="13"/>
  <c r="AE12" i="13"/>
  <c r="BE12" i="13" s="1"/>
  <c r="Z12" i="13"/>
  <c r="Q12" i="13"/>
  <c r="O12" i="13"/>
  <c r="DT11" i="13"/>
  <c r="DG11" i="13"/>
  <c r="AT11" i="13"/>
  <c r="AL11" i="13"/>
  <c r="AE11" i="13"/>
  <c r="BP11" i="13" s="1"/>
  <c r="Z11" i="13"/>
  <c r="Q11" i="13"/>
  <c r="O11" i="13"/>
  <c r="DX10" i="13"/>
  <c r="DT10" i="13"/>
  <c r="DG10" i="13"/>
  <c r="AT10" i="13"/>
  <c r="AL10" i="13"/>
  <c r="AD10" i="13"/>
  <c r="AC10" i="13"/>
  <c r="AE10" i="13" s="1"/>
  <c r="BC10" i="13" s="1"/>
  <c r="Z10" i="13"/>
  <c r="Q10" i="13"/>
  <c r="O10" i="13"/>
  <c r="DX9" i="13"/>
  <c r="DT9" i="13"/>
  <c r="DG9" i="13"/>
  <c r="AT9" i="13"/>
  <c r="AL9" i="13"/>
  <c r="AD9" i="13"/>
  <c r="AC9" i="13"/>
  <c r="AE9" i="13" s="1"/>
  <c r="BA9" i="13" s="1"/>
  <c r="Z9" i="13"/>
  <c r="Q9" i="13"/>
  <c r="O9" i="13"/>
  <c r="DX8" i="13"/>
  <c r="DT8" i="13"/>
  <c r="DG8" i="13"/>
  <c r="AT8" i="13"/>
  <c r="AL8" i="13"/>
  <c r="AD8" i="13"/>
  <c r="AC8" i="13"/>
  <c r="Z8" i="13"/>
  <c r="Q8" i="13"/>
  <c r="O8" i="13"/>
  <c r="L160" i="11"/>
  <c r="BR11" i="13" l="1"/>
  <c r="BT33" i="13"/>
  <c r="AJ27" i="13"/>
  <c r="BP34" i="13"/>
  <c r="BT31" i="13"/>
  <c r="BA11" i="13"/>
  <c r="BI35" i="13"/>
  <c r="BT11" i="13"/>
  <c r="Y34" i="13"/>
  <c r="BP33" i="13"/>
  <c r="Y32" i="13"/>
  <c r="BR19" i="13"/>
  <c r="BA14" i="13"/>
  <c r="Y30" i="13"/>
  <c r="BE34" i="13"/>
  <c r="BP20" i="13"/>
  <c r="BR32" i="13"/>
  <c r="AJ20" i="13"/>
  <c r="Y33" i="13"/>
  <c r="BR37" i="13"/>
  <c r="BP14" i="13"/>
  <c r="BR20" i="13"/>
  <c r="Y21" i="13"/>
  <c r="BT30" i="13"/>
  <c r="AJ33" i="13"/>
  <c r="BT20" i="13"/>
  <c r="BT38" i="13"/>
  <c r="BE19" i="13"/>
  <c r="BE26" i="13"/>
  <c r="BC17" i="13"/>
  <c r="BG19" i="13"/>
  <c r="BG33" i="13"/>
  <c r="Y20" i="13"/>
  <c r="BT19" i="13"/>
  <c r="BR33" i="13"/>
  <c r="BE18" i="13"/>
  <c r="BI18" i="13"/>
  <c r="BG18" i="13"/>
  <c r="BR18" i="13"/>
  <c r="BT18" i="13"/>
  <c r="BT34" i="13"/>
  <c r="BP35" i="13"/>
  <c r="Y31" i="13"/>
  <c r="BR35" i="13"/>
  <c r="Y36" i="13"/>
  <c r="Y35" i="13"/>
  <c r="BT35" i="13"/>
  <c r="BG10" i="13"/>
  <c r="BE28" i="13"/>
  <c r="Y38" i="13"/>
  <c r="BA39" i="13"/>
  <c r="BP10" i="13"/>
  <c r="BE21" i="13"/>
  <c r="BG28" i="13"/>
  <c r="BE39" i="13"/>
  <c r="BR10" i="13"/>
  <c r="BG21" i="13"/>
  <c r="BI25" i="13"/>
  <c r="BR28" i="13"/>
  <c r="AJ31" i="13"/>
  <c r="BE32" i="13"/>
  <c r="BE20" i="13"/>
  <c r="BR21" i="13"/>
  <c r="AJ35" i="13"/>
  <c r="BE36" i="13"/>
  <c r="Y10" i="13"/>
  <c r="Y11" i="13"/>
  <c r="BG20" i="13"/>
  <c r="BT21" i="13"/>
  <c r="BP27" i="13"/>
  <c r="BI36" i="13"/>
  <c r="BE30" i="13"/>
  <c r="BG31" i="13"/>
  <c r="BR36" i="13"/>
  <c r="BE38" i="13"/>
  <c r="BP30" i="13"/>
  <c r="BP31" i="13"/>
  <c r="BE35" i="13"/>
  <c r="Y37" i="13"/>
  <c r="BP38" i="13"/>
  <c r="BR30" i="13"/>
  <c r="BR31" i="13"/>
  <c r="BG35" i="13"/>
  <c r="BR38" i="13"/>
  <c r="Y39" i="13"/>
  <c r="BE15" i="13"/>
  <c r="Y15" i="13"/>
  <c r="BT15" i="13"/>
  <c r="BR15" i="13"/>
  <c r="BI15" i="13"/>
  <c r="BG15" i="13"/>
  <c r="BC22" i="13"/>
  <c r="BG22" i="13"/>
  <c r="BE22" i="13"/>
  <c r="BA22" i="13"/>
  <c r="BI22" i="13"/>
  <c r="BT22" i="13"/>
  <c r="BR22" i="13"/>
  <c r="Y22" i="13"/>
  <c r="BP22" i="13"/>
  <c r="BE29" i="13"/>
  <c r="BT29" i="13"/>
  <c r="BI29" i="13"/>
  <c r="BG29" i="13"/>
  <c r="AJ29" i="13"/>
  <c r="BT10" i="13"/>
  <c r="BE14" i="13"/>
  <c r="AJ37" i="13"/>
  <c r="BG38" i="13"/>
  <c r="BG39" i="13"/>
  <c r="BG14" i="13"/>
  <c r="BA25" i="13"/>
  <c r="BI38" i="13"/>
  <c r="BI39" i="13"/>
  <c r="BI14" i="13"/>
  <c r="BC25" i="13"/>
  <c r="BA36" i="13"/>
  <c r="BR39" i="13"/>
  <c r="BE24" i="13"/>
  <c r="AC41" i="13"/>
  <c r="AJ10" i="13"/>
  <c r="BR14" i="13"/>
  <c r="BR24" i="13"/>
  <c r="BT25" i="13"/>
  <c r="BG36" i="13"/>
  <c r="Y19" i="13"/>
  <c r="BA28" i="13"/>
  <c r="BE31" i="13"/>
  <c r="BP32" i="13"/>
  <c r="BE33" i="13"/>
  <c r="BP36" i="13"/>
  <c r="BE9" i="13"/>
  <c r="BE10" i="13"/>
  <c r="AJ11" i="13"/>
  <c r="BI31" i="13"/>
  <c r="BT32" i="13"/>
  <c r="BI33" i="13"/>
  <c r="AJ38" i="13"/>
  <c r="BE13" i="13"/>
  <c r="BT13" i="13"/>
  <c r="BR13" i="13"/>
  <c r="AJ13" i="13"/>
  <c r="BA13" i="13"/>
  <c r="BP13" i="13"/>
  <c r="BI13" i="13"/>
  <c r="BG13" i="13"/>
  <c r="BC13" i="13"/>
  <c r="Y13" i="13"/>
  <c r="BC9" i="13"/>
  <c r="BG12" i="13"/>
  <c r="AD41" i="13"/>
  <c r="BG9" i="13"/>
  <c r="BP12" i="13"/>
  <c r="BI16" i="13"/>
  <c r="BG16" i="13"/>
  <c r="BE16" i="13"/>
  <c r="BA16" i="13"/>
  <c r="BT16" i="13"/>
  <c r="AE8" i="13"/>
  <c r="BR23" i="13"/>
  <c r="BP23" i="13"/>
  <c r="BI23" i="13"/>
  <c r="BE23" i="13"/>
  <c r="BC23" i="13"/>
  <c r="Y23" i="13"/>
  <c r="BA23" i="13"/>
  <c r="AJ23" i="13"/>
  <c r="BI9" i="13"/>
  <c r="BR12" i="13"/>
  <c r="BP9" i="13"/>
  <c r="BT12" i="13"/>
  <c r="BT17" i="13"/>
  <c r="Y17" i="13"/>
  <c r="BR17" i="13"/>
  <c r="AJ17" i="13"/>
  <c r="BP17" i="13"/>
  <c r="BG17" i="13"/>
  <c r="BE17" i="13"/>
  <c r="Y9" i="13"/>
  <c r="AJ9" i="13"/>
  <c r="AJ12" i="13"/>
  <c r="BR9" i="13"/>
  <c r="BI12" i="13"/>
  <c r="BT9" i="13"/>
  <c r="BC11" i="13"/>
  <c r="BC16" i="13"/>
  <c r="BG23" i="13"/>
  <c r="BE11" i="13"/>
  <c r="BA12" i="13"/>
  <c r="Y16" i="13"/>
  <c r="BP16" i="13"/>
  <c r="BG11" i="13"/>
  <c r="BC12" i="13"/>
  <c r="BA17" i="13"/>
  <c r="BT23" i="13"/>
  <c r="BI11" i="13"/>
  <c r="Y12" i="13"/>
  <c r="BR16" i="13"/>
  <c r="BI10" i="13"/>
  <c r="BC14" i="13"/>
  <c r="BP15" i="13"/>
  <c r="BP18" i="13"/>
  <c r="BA19" i="13"/>
  <c r="BI20" i="13"/>
  <c r="BA21" i="13"/>
  <c r="AJ24" i="13"/>
  <c r="AJ26" i="13"/>
  <c r="AJ15" i="13"/>
  <c r="Y18" i="13"/>
  <c r="AJ18" i="13"/>
  <c r="Y25" i="13"/>
  <c r="BA27" i="13"/>
  <c r="BC19" i="13"/>
  <c r="BC21" i="13"/>
  <c r="BP25" i="13"/>
  <c r="BG25" i="13"/>
  <c r="BE25" i="13"/>
  <c r="BC26" i="13"/>
  <c r="BA15" i="13"/>
  <c r="BA18" i="13"/>
  <c r="Y24" i="13"/>
  <c r="BG26" i="13"/>
  <c r="BA10" i="13"/>
  <c r="AJ14" i="13"/>
  <c r="BI19" i="13"/>
  <c r="BA20" i="13"/>
  <c r="BI21" i="13"/>
  <c r="AJ25" i="13"/>
  <c r="BC15" i="13"/>
  <c r="BC18" i="13"/>
  <c r="BP19" i="13"/>
  <c r="BP21" i="13"/>
  <c r="BC24" i="13"/>
  <c r="BA24" i="13"/>
  <c r="BT24" i="13"/>
  <c r="BI24" i="13"/>
  <c r="BP24" i="13"/>
  <c r="BA26" i="13"/>
  <c r="BT26" i="13"/>
  <c r="Y26" i="13"/>
  <c r="BR26" i="13"/>
  <c r="BP26" i="13"/>
  <c r="BI27" i="13"/>
  <c r="BG27" i="13"/>
  <c r="BE27" i="13"/>
  <c r="BC27" i="13"/>
  <c r="BT27" i="13"/>
  <c r="BR27" i="13"/>
  <c r="Y14" i="13"/>
  <c r="AJ22" i="13"/>
  <c r="BC28" i="13"/>
  <c r="BP29" i="13"/>
  <c r="BA30" i="13"/>
  <c r="BA32" i="13"/>
  <c r="BA34" i="13"/>
  <c r="BC36" i="13"/>
  <c r="BT37" i="13"/>
  <c r="BC39" i="13"/>
  <c r="Y29" i="13"/>
  <c r="BR29" i="13"/>
  <c r="BC30" i="13"/>
  <c r="BC32" i="13"/>
  <c r="BC34" i="13"/>
  <c r="BA37" i="13"/>
  <c r="BI28" i="13"/>
  <c r="BG30" i="13"/>
  <c r="BG32" i="13"/>
  <c r="BG34" i="13"/>
  <c r="BC37" i="13"/>
  <c r="BP28" i="13"/>
  <c r="BA29" i="13"/>
  <c r="BE37" i="13"/>
  <c r="BP39" i="13"/>
  <c r="AJ28" i="13"/>
  <c r="BI30" i="13"/>
  <c r="BA31" i="13"/>
  <c r="BI32" i="13"/>
  <c r="BA33" i="13"/>
  <c r="BI34" i="13"/>
  <c r="BA35" i="13"/>
  <c r="AJ36" i="13"/>
  <c r="BG37" i="13"/>
  <c r="BA38" i="13"/>
  <c r="AJ39" i="13"/>
  <c r="BC29" i="13"/>
  <c r="Y28" i="13"/>
  <c r="AJ34" i="13"/>
  <c r="BI37" i="13"/>
  <c r="AE41" i="13" l="1"/>
  <c r="BT8" i="13"/>
  <c r="BR8" i="13"/>
  <c r="AJ8" i="13"/>
  <c r="Y8" i="13"/>
  <c r="BP8" i="13"/>
  <c r="BA8" i="13"/>
  <c r="BI8" i="13"/>
  <c r="BG8" i="13"/>
  <c r="BE8" i="13"/>
  <c r="BC8" i="13"/>
</calcChain>
</file>

<file path=xl/sharedStrings.xml><?xml version="1.0" encoding="utf-8"?>
<sst xmlns="http://schemas.openxmlformats.org/spreadsheetml/2006/main" count="7717" uniqueCount="2109">
  <si>
    <t>County</t>
  </si>
  <si>
    <t>Anawalt</t>
  </si>
  <si>
    <t>MCDOWELL</t>
  </si>
  <si>
    <t>Incorporated</t>
  </si>
  <si>
    <t>Bradshaw</t>
  </si>
  <si>
    <t>Davy</t>
  </si>
  <si>
    <t>Gary</t>
  </si>
  <si>
    <t>Iaeger</t>
  </si>
  <si>
    <t>Keystone</t>
  </si>
  <si>
    <t>Kimball</t>
  </si>
  <si>
    <t>McDowell County*</t>
  </si>
  <si>
    <t>Unincorporated</t>
  </si>
  <si>
    <t>Northfork</t>
  </si>
  <si>
    <t>War</t>
  </si>
  <si>
    <t>Welch</t>
  </si>
  <si>
    <t>Bluefield</t>
  </si>
  <si>
    <t>MERCER</t>
  </si>
  <si>
    <t>Bramwell</t>
  </si>
  <si>
    <t>Mercer County*</t>
  </si>
  <si>
    <t>Oakvale</t>
  </si>
  <si>
    <t>Princeton</t>
  </si>
  <si>
    <t>Alderson**</t>
  </si>
  <si>
    <t>MONROE</t>
  </si>
  <si>
    <t>Split</t>
  </si>
  <si>
    <t>Monroe County*</t>
  </si>
  <si>
    <t>Peterstown</t>
  </si>
  <si>
    <t>Beckley</t>
  </si>
  <si>
    <t>RALEIGH</t>
  </si>
  <si>
    <t>Lester</t>
  </si>
  <si>
    <t>Mabscott</t>
  </si>
  <si>
    <t>Raleigh County*</t>
  </si>
  <si>
    <t>Sophia</t>
  </si>
  <si>
    <t>Hinton</t>
  </si>
  <si>
    <t>SUMMERS</t>
  </si>
  <si>
    <t>Summers County*</t>
  </si>
  <si>
    <t>Mullens</t>
  </si>
  <si>
    <t>WYOMING</t>
  </si>
  <si>
    <t>Oceana</t>
  </si>
  <si>
    <t>Pineville</t>
  </si>
  <si>
    <t>Wyoming County*</t>
  </si>
  <si>
    <t>Barboursville</t>
  </si>
  <si>
    <t>CABELL</t>
  </si>
  <si>
    <t>Cabell County*</t>
  </si>
  <si>
    <t>Huntington**</t>
  </si>
  <si>
    <t>Milton</t>
  </si>
  <si>
    <t>Hamlin</t>
  </si>
  <si>
    <t>LINCOLN</t>
  </si>
  <si>
    <t>Lincoln County*</t>
  </si>
  <si>
    <t>West Hamlin</t>
  </si>
  <si>
    <t>Chapmanville</t>
  </si>
  <si>
    <t>LOGAN</t>
  </si>
  <si>
    <t>Logan</t>
  </si>
  <si>
    <t>Logan County*</t>
  </si>
  <si>
    <t>Man</t>
  </si>
  <si>
    <t>Mitchell Heights</t>
  </si>
  <si>
    <t>West Logan</t>
  </si>
  <si>
    <t>Hartford</t>
  </si>
  <si>
    <t>MASON</t>
  </si>
  <si>
    <t>Leon</t>
  </si>
  <si>
    <t>Mason</t>
  </si>
  <si>
    <t>Mason County*</t>
  </si>
  <si>
    <t>New Haven</t>
  </si>
  <si>
    <t>Point Pleasant</t>
  </si>
  <si>
    <t>Delbarton</t>
  </si>
  <si>
    <t>MINGO</t>
  </si>
  <si>
    <t>Gilbert</t>
  </si>
  <si>
    <t>Kermit</t>
  </si>
  <si>
    <t>Matewan</t>
  </si>
  <si>
    <t>Williamson</t>
  </si>
  <si>
    <t>Ceredo</t>
  </si>
  <si>
    <t>WAYNE</t>
  </si>
  <si>
    <t>Fort Gay</t>
  </si>
  <si>
    <t>Kenova</t>
  </si>
  <si>
    <t>Wayne</t>
  </si>
  <si>
    <t>Wayne County*</t>
  </si>
  <si>
    <t>Boone County*</t>
  </si>
  <si>
    <t>BOONE</t>
  </si>
  <si>
    <t>Danville</t>
  </si>
  <si>
    <t>Madison</t>
  </si>
  <si>
    <t>Sylvester</t>
  </si>
  <si>
    <t>Whitesville</t>
  </si>
  <si>
    <t>Clay</t>
  </si>
  <si>
    <t>CLAY</t>
  </si>
  <si>
    <t>Clay County*</t>
  </si>
  <si>
    <t>Belle</t>
  </si>
  <si>
    <t>KANAWHA</t>
  </si>
  <si>
    <t>Cedar Grove</t>
  </si>
  <si>
    <t>Charleston</t>
  </si>
  <si>
    <t>Chesapeake</t>
  </si>
  <si>
    <t>Clendenin</t>
  </si>
  <si>
    <t>Dunbar</t>
  </si>
  <si>
    <t>East Bank</t>
  </si>
  <si>
    <t>Glasgow</t>
  </si>
  <si>
    <t>Handley</t>
  </si>
  <si>
    <t>Kanawha County*</t>
  </si>
  <si>
    <t>Marmet</t>
  </si>
  <si>
    <t>Montgomery**</t>
  </si>
  <si>
    <t>Nitro**</t>
  </si>
  <si>
    <t>Pratt</t>
  </si>
  <si>
    <t>Smithers**</t>
  </si>
  <si>
    <t>N/A</t>
  </si>
  <si>
    <t>South Charleston</t>
  </si>
  <si>
    <t>St. Albans</t>
  </si>
  <si>
    <t>Bancroft</t>
  </si>
  <si>
    <t>PUTNAM</t>
  </si>
  <si>
    <t>Buffalo</t>
  </si>
  <si>
    <t>Eleanor</t>
  </si>
  <si>
    <t>Hurricane</t>
  </si>
  <si>
    <t>Poca</t>
  </si>
  <si>
    <t>Putnam County*</t>
  </si>
  <si>
    <t>Winfield</t>
  </si>
  <si>
    <t>Ansted</t>
  </si>
  <si>
    <t>FAYETTE</t>
  </si>
  <si>
    <t>Fayette County*</t>
  </si>
  <si>
    <t>Gauley Bridge</t>
  </si>
  <si>
    <t>Meadow Bridge</t>
  </si>
  <si>
    <t>Mount Hope</t>
  </si>
  <si>
    <t>Oak Hill</t>
  </si>
  <si>
    <t>Pax</t>
  </si>
  <si>
    <t>GREENBRIER</t>
  </si>
  <si>
    <t>Greenbrier County*</t>
  </si>
  <si>
    <t>Rainelle</t>
  </si>
  <si>
    <t>Ronceverte</t>
  </si>
  <si>
    <t>Rupert</t>
  </si>
  <si>
    <t>White Sulphur Springs</t>
  </si>
  <si>
    <t>Nicholas County*</t>
  </si>
  <si>
    <t>NICHOLAS</t>
  </si>
  <si>
    <t>Richwood</t>
  </si>
  <si>
    <t>Summersville</t>
  </si>
  <si>
    <t>Durbin</t>
  </si>
  <si>
    <t>POCAHONTAS</t>
  </si>
  <si>
    <t>Marlinton</t>
  </si>
  <si>
    <t>Pocahontas County*</t>
  </si>
  <si>
    <t>Addison (Webster Springs)</t>
  </si>
  <si>
    <t>WEBSTER</t>
  </si>
  <si>
    <t>Cowen</t>
  </si>
  <si>
    <t>Webster County*</t>
  </si>
  <si>
    <t>Calhoun County*</t>
  </si>
  <si>
    <t>CALHOUN</t>
  </si>
  <si>
    <t>Grantsville</t>
  </si>
  <si>
    <t>Jackson County*</t>
  </si>
  <si>
    <t>JACKSON</t>
  </si>
  <si>
    <t>Ravenswood</t>
  </si>
  <si>
    <t>Ripley</t>
  </si>
  <si>
    <t>Belmont</t>
  </si>
  <si>
    <t>PLEASANTS</t>
  </si>
  <si>
    <t>Pleasants County*</t>
  </si>
  <si>
    <t>Auburn</t>
  </si>
  <si>
    <t>RITCHIE</t>
  </si>
  <si>
    <t>Cairo</t>
  </si>
  <si>
    <t>Ellenboro</t>
  </si>
  <si>
    <t>Harrisville</t>
  </si>
  <si>
    <t>Pennsboro</t>
  </si>
  <si>
    <t>Pullman</t>
  </si>
  <si>
    <t>Ritchie County*</t>
  </si>
  <si>
    <t>Reedy</t>
  </si>
  <si>
    <t>ROANE</t>
  </si>
  <si>
    <t>Roane County*</t>
  </si>
  <si>
    <t>Spencer</t>
  </si>
  <si>
    <t>Friendly</t>
  </si>
  <si>
    <t>TYLER</t>
  </si>
  <si>
    <t>Middlebourne</t>
  </si>
  <si>
    <t>Paden City**</t>
  </si>
  <si>
    <t>Sistersville</t>
  </si>
  <si>
    <t>Tyler County*</t>
  </si>
  <si>
    <t>Elizabeth</t>
  </si>
  <si>
    <t>WIRT</t>
  </si>
  <si>
    <t>Wirt County*</t>
  </si>
  <si>
    <t>Parkersburg</t>
  </si>
  <si>
    <t>WOOD</t>
  </si>
  <si>
    <t>Vienna</t>
  </si>
  <si>
    <t>Williamstown</t>
  </si>
  <si>
    <t>Wood County*</t>
  </si>
  <si>
    <t>Doddridge County*</t>
  </si>
  <si>
    <t>DODDRIDGE</t>
  </si>
  <si>
    <t>West Union</t>
  </si>
  <si>
    <t>Anmoore</t>
  </si>
  <si>
    <t>HARRISON</t>
  </si>
  <si>
    <t>Bridgeport</t>
  </si>
  <si>
    <t>Clarksburg</t>
  </si>
  <si>
    <t>Harrison County*</t>
  </si>
  <si>
    <t>Lost Creek</t>
  </si>
  <si>
    <t>Lumberport</t>
  </si>
  <si>
    <t>Nutter Fort</t>
  </si>
  <si>
    <t>Salem</t>
  </si>
  <si>
    <t>Shinnston</t>
  </si>
  <si>
    <t>Stonewood</t>
  </si>
  <si>
    <t>West Milford</t>
  </si>
  <si>
    <t>Barrackville</t>
  </si>
  <si>
    <t>MARION</t>
  </si>
  <si>
    <t>Fairmont</t>
  </si>
  <si>
    <t>Fairview</t>
  </si>
  <si>
    <t>Farmington</t>
  </si>
  <si>
    <t>Grant</t>
  </si>
  <si>
    <t>Mannington</t>
  </si>
  <si>
    <t>Marion County*</t>
  </si>
  <si>
    <t>Monongah</t>
  </si>
  <si>
    <t>Pleasant Valley</t>
  </si>
  <si>
    <t>Rivesville</t>
  </si>
  <si>
    <t>Worthington</t>
  </si>
  <si>
    <t>Blacksville</t>
  </si>
  <si>
    <t>MONONGALIA</t>
  </si>
  <si>
    <t>Granville</t>
  </si>
  <si>
    <t>Monongalia County*</t>
  </si>
  <si>
    <t>Morgantown</t>
  </si>
  <si>
    <t>Star City</t>
  </si>
  <si>
    <t>Westover</t>
  </si>
  <si>
    <t>Albright</t>
  </si>
  <si>
    <t>PRESTON</t>
  </si>
  <si>
    <t>Bruceton Mills</t>
  </si>
  <si>
    <t>Kingwood</t>
  </si>
  <si>
    <t>Masontown</t>
  </si>
  <si>
    <t>Newburg</t>
  </si>
  <si>
    <t>Preston County*</t>
  </si>
  <si>
    <t>Reedsville</t>
  </si>
  <si>
    <t>Rowlesburg</t>
  </si>
  <si>
    <t>Terra Alta</t>
  </si>
  <si>
    <t>Flemington</t>
  </si>
  <si>
    <t>TAYLOR</t>
  </si>
  <si>
    <t>Grafton</t>
  </si>
  <si>
    <t>Taylor County*</t>
  </si>
  <si>
    <t>Barbour County*</t>
  </si>
  <si>
    <t>BARBOUR</t>
  </si>
  <si>
    <t>Belington</t>
  </si>
  <si>
    <t>Junior</t>
  </si>
  <si>
    <t>Philippi</t>
  </si>
  <si>
    <t>Braxton County*</t>
  </si>
  <si>
    <t>BRAXTON</t>
  </si>
  <si>
    <t>Burnsville</t>
  </si>
  <si>
    <t>Gassaway</t>
  </si>
  <si>
    <t>Sutton</t>
  </si>
  <si>
    <t>Gilmer County*</t>
  </si>
  <si>
    <t>GILMER</t>
  </si>
  <si>
    <t>Glenville</t>
  </si>
  <si>
    <t>Sand Fork</t>
  </si>
  <si>
    <t>Jane Lew</t>
  </si>
  <si>
    <t>LEWIS</t>
  </si>
  <si>
    <t>Lewis County*</t>
  </si>
  <si>
    <t>Weston</t>
  </si>
  <si>
    <t>Beverly</t>
  </si>
  <si>
    <t>RANDOLPH</t>
  </si>
  <si>
    <t>Elkins</t>
  </si>
  <si>
    <t>Harman</t>
  </si>
  <si>
    <t>Huttonsville</t>
  </si>
  <si>
    <t>Mill Creek</t>
  </si>
  <si>
    <t>Montrose</t>
  </si>
  <si>
    <t>Randolph County*</t>
  </si>
  <si>
    <t>Womelsdorf (Coalton)</t>
  </si>
  <si>
    <t>Davis</t>
  </si>
  <si>
    <t>TUCKER</t>
  </si>
  <si>
    <t>Hambleton</t>
  </si>
  <si>
    <t>Hendricks</t>
  </si>
  <si>
    <t>Parsons</t>
  </si>
  <si>
    <t>Thomas</t>
  </si>
  <si>
    <t>Tucker County*</t>
  </si>
  <si>
    <t>Buckhannon</t>
  </si>
  <si>
    <t>UPSHUR</t>
  </si>
  <si>
    <t>Upshur County*</t>
  </si>
  <si>
    <t>Bayard</t>
  </si>
  <si>
    <t>GRANT</t>
  </si>
  <si>
    <t>Grant County*</t>
  </si>
  <si>
    <t>Petersburg</t>
  </si>
  <si>
    <t>Capon Bridge</t>
  </si>
  <si>
    <t>HAMPSHIRE</t>
  </si>
  <si>
    <t>Hampshire County*</t>
  </si>
  <si>
    <t>Romney</t>
  </si>
  <si>
    <t>Hardy County*</t>
  </si>
  <si>
    <t>HARDY</t>
  </si>
  <si>
    <t>Moorefield</t>
  </si>
  <si>
    <t>Wardensville</t>
  </si>
  <si>
    <t>Keyser</t>
  </si>
  <si>
    <t>MINERAL</t>
  </si>
  <si>
    <t>Mineral County*</t>
  </si>
  <si>
    <t>Piedmont</t>
  </si>
  <si>
    <t>Ridgeley</t>
  </si>
  <si>
    <t>Franklin</t>
  </si>
  <si>
    <t>PENDLETON</t>
  </si>
  <si>
    <t>Pendleton County*</t>
  </si>
  <si>
    <t>Berkeley County*</t>
  </si>
  <si>
    <t>BERKELEY</t>
  </si>
  <si>
    <t>Martinsburg</t>
  </si>
  <si>
    <t>Bolivar</t>
  </si>
  <si>
    <t>JEFFERSON</t>
  </si>
  <si>
    <t>Charles Town</t>
  </si>
  <si>
    <t>Harpers Ferry</t>
  </si>
  <si>
    <t>Jefferson County*</t>
  </si>
  <si>
    <t>Shepherdstown</t>
  </si>
  <si>
    <t>MORGAN</t>
  </si>
  <si>
    <t>Morgan County*</t>
  </si>
  <si>
    <t>Paw Paw</t>
  </si>
  <si>
    <t>Benwood</t>
  </si>
  <si>
    <t>MARSHALL</t>
  </si>
  <si>
    <t>Cameron</t>
  </si>
  <si>
    <t>Glen Dale</t>
  </si>
  <si>
    <t>Marshall County*</t>
  </si>
  <si>
    <t>Moundsville</t>
  </si>
  <si>
    <t>Wheeling**</t>
  </si>
  <si>
    <t>Ohio County*</t>
  </si>
  <si>
    <t>OHIO</t>
  </si>
  <si>
    <t>Triadelphia</t>
  </si>
  <si>
    <t>Valley Grove</t>
  </si>
  <si>
    <t>West Liberty</t>
  </si>
  <si>
    <t>Hundred</t>
  </si>
  <si>
    <t>WETZEL</t>
  </si>
  <si>
    <t>New Martinsville</t>
  </si>
  <si>
    <t>Pine Grove</t>
  </si>
  <si>
    <t>Smithfield</t>
  </si>
  <si>
    <t>Wetzel County*</t>
  </si>
  <si>
    <t>Beech Bottom</t>
  </si>
  <si>
    <t>BROOKE</t>
  </si>
  <si>
    <t>Bethany</t>
  </si>
  <si>
    <t>Brooke County*</t>
  </si>
  <si>
    <t>Follansbee</t>
  </si>
  <si>
    <t>Weirton**</t>
  </si>
  <si>
    <t>Wellsburg</t>
  </si>
  <si>
    <t>Chester</t>
  </si>
  <si>
    <t>HANCOCK</t>
  </si>
  <si>
    <t>Hancock County*</t>
  </si>
  <si>
    <t>New Cumberland</t>
  </si>
  <si>
    <t>Mapped in SFHA</t>
  </si>
  <si>
    <t>Mapped Out SFHA</t>
  </si>
  <si>
    <t>Essential Facilities</t>
  </si>
  <si>
    <t>Initial FIRM Effective Date</t>
  </si>
  <si>
    <t>Mingo County*</t>
  </si>
  <si>
    <t>Name</t>
  </si>
  <si>
    <t>GENERAL INFORMATION</t>
  </si>
  <si>
    <t>Unique ID</t>
  </si>
  <si>
    <t>Geographic Scale Level Type</t>
  </si>
  <si>
    <t>WV PDC Region</t>
  </si>
  <si>
    <t>Total Area (Acres)</t>
  </si>
  <si>
    <t>Total Structures</t>
  </si>
  <si>
    <t>Total Population</t>
  </si>
  <si>
    <t>Population Density</t>
  </si>
  <si>
    <t>Number of Households</t>
  </si>
  <si>
    <t>Average Household Size</t>
  </si>
  <si>
    <t>GSL_NAME</t>
  </si>
  <si>
    <t>GSL_ID</t>
  </si>
  <si>
    <t>COUNTY</t>
  </si>
  <si>
    <t>GSL_TYPE</t>
  </si>
  <si>
    <t>REGION</t>
  </si>
  <si>
    <t>TOTAL_AREA</t>
  </si>
  <si>
    <t>STRUCTURES</t>
  </si>
  <si>
    <t>POP</t>
  </si>
  <si>
    <t>POP_DENS</t>
  </si>
  <si>
    <t>HHLD</t>
  </si>
  <si>
    <t>HHLD_AVG</t>
  </si>
  <si>
    <t xml:space="preserve">Floodplain Area </t>
  </si>
  <si>
    <t>AREA_SFHA</t>
  </si>
  <si>
    <t>Floodplain Area Ratio</t>
  </si>
  <si>
    <t>AREA_SFHA_RT</t>
  </si>
  <si>
    <t>Floodplain Length</t>
  </si>
  <si>
    <t>FP_LENGTH</t>
  </si>
  <si>
    <t>Floodplain Length Ratio</t>
  </si>
  <si>
    <t>FP_LEN_RT</t>
  </si>
  <si>
    <t>Flood Declared Disasters</t>
  </si>
  <si>
    <t>DCL_DSTR</t>
  </si>
  <si>
    <t>Flood Depth Median</t>
  </si>
  <si>
    <t>MED_FL_DEPTH</t>
  </si>
  <si>
    <t>Ranson corporation</t>
  </si>
  <si>
    <t xml:space="preserve">Colors: </t>
  </si>
  <si>
    <t>BROOKE/HANCOCK</t>
  </si>
  <si>
    <t>WAYNE/CABELL</t>
  </si>
  <si>
    <t>KANAWHA/FAYETTE</t>
  </si>
  <si>
    <t>FAYETTE/KANAWHA</t>
  </si>
  <si>
    <t>MONROE/GREENBRIER</t>
  </si>
  <si>
    <t>PUTNAM/KANAWHA</t>
  </si>
  <si>
    <t>OHIO/MARSHALL</t>
  </si>
  <si>
    <t>WETZEL/TYLER</t>
  </si>
  <si>
    <t>Hedgesville</t>
  </si>
  <si>
    <t>Flatwoods</t>
  </si>
  <si>
    <t>Fayetteville</t>
  </si>
  <si>
    <t>Thurmond</t>
  </si>
  <si>
    <t>Falling Spring</t>
  </si>
  <si>
    <t>Quinwood</t>
  </si>
  <si>
    <t>White Hall</t>
  </si>
  <si>
    <t>Athens</t>
  </si>
  <si>
    <t>Carpendale</t>
  </si>
  <si>
    <t>Elk Garden</t>
  </si>
  <si>
    <t>Union</t>
  </si>
  <si>
    <t>Bath (Berkeley Springs)</t>
  </si>
  <si>
    <t>Hillsboro</t>
  </si>
  <si>
    <t>Brandonville</t>
  </si>
  <si>
    <t>Tunnelton</t>
  </si>
  <si>
    <t>Camden-on-Gauley</t>
  </si>
  <si>
    <t>North Hills</t>
  </si>
  <si>
    <t>Lewisburg</t>
  </si>
  <si>
    <t>McMechen</t>
  </si>
  <si>
    <t>St. Marys</t>
  </si>
  <si>
    <t>Windsor Heights</t>
  </si>
  <si>
    <t>Bethlehem</t>
  </si>
  <si>
    <t>Clearview</t>
  </si>
  <si>
    <t>(1) FLOODPLAIN CHARACTERISTICS (FC)</t>
  </si>
  <si>
    <t>Building Floodplain Count</t>
  </si>
  <si>
    <t>BLDG_SFHA</t>
  </si>
  <si>
    <t>Building Floodway Count</t>
  </si>
  <si>
    <t>BLDG_FLDWAY</t>
  </si>
  <si>
    <t>Building Floodplain Ratio</t>
  </si>
  <si>
    <t>BLDG_SFHA_RT</t>
  </si>
  <si>
    <t>Building Density</t>
  </si>
  <si>
    <t>BLDG_DENS</t>
  </si>
  <si>
    <t>Building Floodplain Value</t>
  </si>
  <si>
    <t>(2) BUILDING EXPOSURE (BE)</t>
  </si>
  <si>
    <t>Building Median Value</t>
  </si>
  <si>
    <t>BLDG_MED_VAL</t>
  </si>
  <si>
    <t>Bldg. Mobile Homes Ratio</t>
  </si>
  <si>
    <t>MOBILE_H_RT</t>
  </si>
  <si>
    <t>Bldg. Subgrade Basements Ratio</t>
  </si>
  <si>
    <t>BASM_FP_RT</t>
  </si>
  <si>
    <t>Building 1-Story Ratio</t>
  </si>
  <si>
    <t>ONE_STORY_RT</t>
  </si>
  <si>
    <t>Bldg. Year Pre-FIRM Ratio</t>
  </si>
  <si>
    <t>PREFIRM_RT</t>
  </si>
  <si>
    <t>Bldg. Year Minus Rated Post-FIRM Ratio</t>
  </si>
  <si>
    <t>MIN_RTD_RT</t>
  </si>
  <si>
    <t>Bldg. Mobile Homes Count</t>
  </si>
  <si>
    <t>Bldg. Subgrade Basements Count</t>
  </si>
  <si>
    <t>Building 1-Story Count</t>
  </si>
  <si>
    <t>Bldg. Year Pre-FIRM Count</t>
  </si>
  <si>
    <t>Bldg. Year Post-FIRM Count</t>
  </si>
  <si>
    <t>Bldg. Year Post-FIRM Ratio</t>
  </si>
  <si>
    <t>Bldg. Year Minus Rated Post-FIRM Count</t>
  </si>
  <si>
    <t>(3) BUILDING CHARACTERISTICS (BC)</t>
  </si>
  <si>
    <t>EF_500Y_FP</t>
  </si>
  <si>
    <t>ROAD_FP_RT</t>
  </si>
  <si>
    <t>Roads Inundated Milage</t>
  </si>
  <si>
    <t>Schools</t>
  </si>
  <si>
    <t>Hospitals</t>
  </si>
  <si>
    <t>Nursing Homes</t>
  </si>
  <si>
    <t>Police Stations</t>
  </si>
  <si>
    <t>Fire Stations</t>
  </si>
  <si>
    <t>E-911 Centers</t>
  </si>
  <si>
    <t>(4) CRITICAL INFRASTRUCTURE (CI)</t>
  </si>
  <si>
    <t>Roads Inundated Ratio</t>
  </si>
  <si>
    <t>Community Assets Historical</t>
  </si>
  <si>
    <t>HIST_CA</t>
  </si>
  <si>
    <t>Community Assets Non-Historical</t>
  </si>
  <si>
    <t>NONH_CA</t>
  </si>
  <si>
    <t>Historic Distric Buildings</t>
  </si>
  <si>
    <t>National Register Buildings</t>
  </si>
  <si>
    <t>Religious Organizations</t>
  </si>
  <si>
    <t>Government Buildings</t>
  </si>
  <si>
    <t>EMS Centers</t>
  </si>
  <si>
    <t>Utilities</t>
  </si>
  <si>
    <t>(5) COMMUNITY ASSETS (CA)</t>
  </si>
  <si>
    <t>Other Non-Historical</t>
  </si>
  <si>
    <t>Post-Secondary Educational Facilities</t>
  </si>
  <si>
    <t>Bldg. Substantial Damage Count</t>
  </si>
  <si>
    <t>SD_COUNT</t>
  </si>
  <si>
    <t>Bldg. Substantial Damage Ratio</t>
  </si>
  <si>
    <t>SD_RT</t>
  </si>
  <si>
    <t>Bldg. Previous Damage Claims</t>
  </si>
  <si>
    <t>CLAIM_NUM</t>
  </si>
  <si>
    <t>Bldg. Repetitive Loss Structures</t>
  </si>
  <si>
    <t>REP_LOSS</t>
  </si>
  <si>
    <t>Building Loss Total</t>
  </si>
  <si>
    <t>Building Loss Median Value</t>
  </si>
  <si>
    <t>Building Median Percent Damage</t>
  </si>
  <si>
    <t>Bldg. Moderate Damage Count</t>
  </si>
  <si>
    <t>Bldg. Previous Paid Losses</t>
  </si>
  <si>
    <t>Bldg. Loss $1K-$50K Count</t>
  </si>
  <si>
    <t>Bldg. Loss $50K-$100K Count</t>
  </si>
  <si>
    <t>(6) BUILDING DAMAGE LOSS (BD)</t>
  </si>
  <si>
    <t>Population in Floodplain Ratio</t>
  </si>
  <si>
    <t>POP_FP_RT</t>
  </si>
  <si>
    <t>Population Displaced Ratio</t>
  </si>
  <si>
    <t>POP_DIS_RT</t>
  </si>
  <si>
    <t>WV Social Vulnerability Index</t>
  </si>
  <si>
    <t>PR_WV_SVI</t>
  </si>
  <si>
    <t>Population in Floodplain</t>
  </si>
  <si>
    <t>Population Displaced</t>
  </si>
  <si>
    <t>Short-Term Shelter Population</t>
  </si>
  <si>
    <t>Short-Term Shelter Companion Dogs</t>
  </si>
  <si>
    <t>Short-Term Shelter Companion Cats</t>
  </si>
  <si>
    <t>Poverty Rate</t>
  </si>
  <si>
    <t>Unemployment Rate</t>
  </si>
  <si>
    <t>No High School Diploma Ratio</t>
  </si>
  <si>
    <t>Vulnerable Ages Ratio</t>
  </si>
  <si>
    <t>Disability Ratio</t>
  </si>
  <si>
    <t>Population Change Ratio</t>
  </si>
  <si>
    <t>Median Housing Value</t>
  </si>
  <si>
    <t>(7) PEOPLE / SOCIAL VULNERABILITIES (PS)</t>
  </si>
  <si>
    <t>Split Communities:</t>
  </si>
  <si>
    <t>NAME</t>
  </si>
  <si>
    <t>Last Flood Disaster Date</t>
  </si>
  <si>
    <t>Building Year Median in Floodplain</t>
  </si>
  <si>
    <t>Bldg. Loss &gt;$100K Count</t>
  </si>
  <si>
    <t>Building in Depths &gt;10 ft Count</t>
  </si>
  <si>
    <r>
      <rPr>
        <b/>
        <sz val="9"/>
        <color theme="1"/>
        <rFont val="Calibri"/>
        <family val="2"/>
        <scheme val="minor"/>
      </rPr>
      <t xml:space="preserve">BLACK ON ORANGE  --&gt;  </t>
    </r>
    <r>
      <rPr>
        <sz val="9"/>
        <color theme="1"/>
        <rFont val="Calibri"/>
        <family val="2"/>
        <scheme val="minor"/>
      </rPr>
      <t>Counties</t>
    </r>
  </si>
  <si>
    <t>Black on blue  --&gt;  Six incorporated communities included in the detailed risk study (Camden-on-Gauley, Clendenin, Rainelle, Richwood, White Sulphur Springs, and Marlinton)</t>
  </si>
  <si>
    <t>Magenta  --&gt;  Incorporated places currently sanctioned from the National Flood Insurance Program (NFIP) as listed in the FEMA's Community Status Book Report</t>
  </si>
  <si>
    <t>Purple  --&gt;  Incorporated places with no regulatory Special Flood Hazard Area (SFHA) not participating in the National Flood Insurance Program (NFIP) (not mentioned in the FEMA's Community Status Book Report)</t>
  </si>
  <si>
    <t>Blue  --&gt;  Incorporated places participating in the National Flood Insurance Program (NFIP) with no regulatory Special Flood Hazard Area (SFHA)</t>
  </si>
  <si>
    <t>Red**  --&gt;  Split communities</t>
  </si>
  <si>
    <t>Black  --&gt;  Incorporated places</t>
  </si>
  <si>
    <t>Black on gray*  --&gt;  Unincorporated areas</t>
  </si>
  <si>
    <t>Full Data Risk Matrix, Metadata</t>
  </si>
  <si>
    <t xml:space="preserve">Category </t>
  </si>
  <si>
    <t>Variable Name</t>
  </si>
  <si>
    <t>Variable Code</t>
  </si>
  <si>
    <t>Short Description</t>
  </si>
  <si>
    <t>Unit</t>
  </si>
  <si>
    <t>Unit Name of the Geographic Scale Level (GSL) assessed for flood risk</t>
  </si>
  <si>
    <t>Unique GSL ID: FEMA Community ID (CID), County FIPS</t>
  </si>
  <si>
    <t>County in which the community is located</t>
  </si>
  <si>
    <t>GSL Type: County, Unincorporated Area, Incorporated Place, or Split Community</t>
  </si>
  <si>
    <t>WV Regional Planning and Development Council region</t>
  </si>
  <si>
    <t>Total land area of the GSL measured in acres</t>
  </si>
  <si>
    <t>Acres</t>
  </si>
  <si>
    <t>#</t>
  </si>
  <si>
    <t>#/Sq. Mile</t>
  </si>
  <si>
    <t>Floodplain Area</t>
  </si>
  <si>
    <t>%</t>
  </si>
  <si>
    <t>Miles</t>
  </si>
  <si>
    <t>Miles/Acre</t>
  </si>
  <si>
    <t>Ratio of Special Flood Hazard length (Effective and Advisory) to total geographic scale area</t>
  </si>
  <si>
    <t>Number of federally-declared flood disasters in the county since 1953</t>
  </si>
  <si>
    <t>Feet</t>
  </si>
  <si>
    <t>Primary buildings subject to flood depths of greater than 10 ft based on estimated Base (100-yr) Flood Depths from FEMA's models</t>
  </si>
  <si>
    <t>Building High-Risk Floodplain Total Count</t>
  </si>
  <si>
    <t>BLDG_HR_FP</t>
  </si>
  <si>
    <t>#/Acre</t>
  </si>
  <si>
    <t>Structures potentially "mapped-in" the SFHA according to mapped High-Risk Advisory Floodplains based on more accurate topography and model-backed AE and A Zones</t>
  </si>
  <si>
    <t>Structures potentially "mapped-out" the SFHA according to mapped Advisory Floodplains and most likely will NOT be included in the SFHA when the new FIRMs become effective from future Restudies</t>
  </si>
  <si>
    <t>BLDG_TOT_VAL</t>
  </si>
  <si>
    <t>$</t>
  </si>
  <si>
    <t>BLDG_IN</t>
  </si>
  <si>
    <t>BLDG_OUT</t>
  </si>
  <si>
    <t>DSTR_DATE</t>
  </si>
  <si>
    <t>FL_DEPTH_10</t>
  </si>
  <si>
    <t>MOBILE_H</t>
  </si>
  <si>
    <t>RES1_VAL</t>
  </si>
  <si>
    <t>RESX_VAL_RT</t>
  </si>
  <si>
    <t>RESX_VAL</t>
  </si>
  <si>
    <t>BLDG_COM</t>
  </si>
  <si>
    <t>Bldg. Commercial Value</t>
  </si>
  <si>
    <t>COM_VAL</t>
  </si>
  <si>
    <t>Bldg. Other Value</t>
  </si>
  <si>
    <t>OTHR_VAL</t>
  </si>
  <si>
    <t>BLDG_OTHR</t>
  </si>
  <si>
    <t>WVRE risk indicators</t>
  </si>
  <si>
    <t>BASM_FP</t>
  </si>
  <si>
    <t>Bldg. Commercial Count</t>
  </si>
  <si>
    <t>Bldg. Other Count</t>
  </si>
  <si>
    <t>ONE_STORY</t>
  </si>
  <si>
    <t>MIN_RTD_ALL</t>
  </si>
  <si>
    <t>MIN_RTD_ALL_RT</t>
  </si>
  <si>
    <t>WVRE general info. factors</t>
  </si>
  <si>
    <t>Bldg. Minus Rated Total Count</t>
  </si>
  <si>
    <t>Bldg. Minus Rated Total Ratio</t>
  </si>
  <si>
    <t>Bldg. Minus Rated 1-5 ft Count</t>
  </si>
  <si>
    <t>Bldg. Minus Rated 5-10 ft Count</t>
  </si>
  <si>
    <t>Bldg. Minus Rated &gt;10 ft Count</t>
  </si>
  <si>
    <t>MIN_RTD_1-5</t>
  </si>
  <si>
    <t>MIN_RTD_5-10</t>
  </si>
  <si>
    <t>MIN_RTD_10</t>
  </si>
  <si>
    <t>BLDG_YR_MED</t>
  </si>
  <si>
    <t>N/A (Year)</t>
  </si>
  <si>
    <t>N/A (Date)</t>
  </si>
  <si>
    <t>FIRM_DATE</t>
  </si>
  <si>
    <t>Effective date of the initial Flood Insurance Rate Map (FIRM), or the year the community started participating in the National Flood Insurance Program (NFIP)</t>
  </si>
  <si>
    <t>PREFIRM</t>
  </si>
  <si>
    <t>POSTFIRM</t>
  </si>
  <si>
    <t>POSTFIRM_RT</t>
  </si>
  <si>
    <t>MIN_RTD</t>
  </si>
  <si>
    <t xml:space="preserve"> (3) BUILDING CHARACTERISTICS (BC)</t>
  </si>
  <si>
    <t>EF_VUL</t>
  </si>
  <si>
    <t>Number of essential facilities (including schools, hospitals, nursing homes, police stations, fire department buildings, &amp; E-911 emergency operations centers) which provide critical services to the community in the high (100-year), moderate (500-year), and reduced risk flood zones</t>
  </si>
  <si>
    <t>Number of essential facilities meeting these criteria: [School, Hospital, or Nursing Home] OR [in Floodway] OR [Flood Depth &gt;= 3 ft]</t>
  </si>
  <si>
    <t>Essential Facilities: Most Vulnerable</t>
  </si>
  <si>
    <t>Number of schools in the high (100-year), moderate (500-year), and reduced risk flood zones</t>
  </si>
  <si>
    <t>Number of hospitals in the high (100-year), moderate (500-year), and reduced risk flood zones</t>
  </si>
  <si>
    <t>Number of nursing homes in the high (100-year), moderate (500-year), and reduced risk flood zones</t>
  </si>
  <si>
    <t>Number of police stations in the high (100-year), moderate (500-year), and reduced risk flood zones</t>
  </si>
  <si>
    <t>Number of fire stations in the high (100-year), moderate (500-year), and reduced risk flood zones</t>
  </si>
  <si>
    <t>Number of 911 centers in the high (100-year), moderate (500-year), and reduced risk flood zones</t>
  </si>
  <si>
    <t>SCHL_FP</t>
  </si>
  <si>
    <t>HOSP_FP</t>
  </si>
  <si>
    <t>PD_FP</t>
  </si>
  <si>
    <t>FD_FP</t>
  </si>
  <si>
    <t>E911_FP</t>
  </si>
  <si>
    <t>NRSH_FP</t>
  </si>
  <si>
    <t>Roads Total Milage</t>
  </si>
  <si>
    <t>Total milage of roads based on the 2023 roads dataset of Topologically Integrated Geographic Encoding and Referencing (TIGER) developed by the U.S. Census Bureau</t>
  </si>
  <si>
    <t>ROAD_FP</t>
  </si>
  <si>
    <t>ROAD_ALL</t>
  </si>
  <si>
    <t>RAILRD_ALL</t>
  </si>
  <si>
    <t>Railroads Total Milage</t>
  </si>
  <si>
    <t>Railroads Inundated Milage</t>
  </si>
  <si>
    <t>Railroads Inundated Ratio</t>
  </si>
  <si>
    <t>Bridges Total</t>
  </si>
  <si>
    <t>Bridges Inundated</t>
  </si>
  <si>
    <t>Bridges Non-Inundated</t>
  </si>
  <si>
    <t>BRDG_ALL</t>
  </si>
  <si>
    <t>BRDG_INUN</t>
  </si>
  <si>
    <t>BRDG_NON_INUN</t>
  </si>
  <si>
    <t>RAILRD_FP</t>
  </si>
  <si>
    <t>RAILRD_FP_RT</t>
  </si>
  <si>
    <t>Total number of public bridges</t>
  </si>
  <si>
    <t>Milage of roads inundated by flood waters of 1 foot or more by a high-risk 1% annual chance (100-year) flood event</t>
  </si>
  <si>
    <t>Percentage of roads inundated by flood waters of 1 foot or more by a high-risk 1% annual chance (100-year) flood event</t>
  </si>
  <si>
    <t>Number of public bridges not inundated by a high-risk 1% annual chance (100-year) flood event</t>
  </si>
  <si>
    <t>Total milage of railroads</t>
  </si>
  <si>
    <t>BLDG_RES1</t>
  </si>
  <si>
    <t>BLDG_RESX_RT</t>
  </si>
  <si>
    <t>BLDG_RESX</t>
  </si>
  <si>
    <t>Milage of railroads below the Base Flood Elevation (BFE) which can be inundated by a high-risk 1% annual chance (100-year) flood event</t>
  </si>
  <si>
    <t>Percentage of railroads below the Base Flood Elevation (BFE) which can be inundated by a high-risk 1% annual chance (100-year) flood event</t>
  </si>
  <si>
    <t>Number of public bridges below the Base Flood Elevation (BFE) which can be inundated by a high-risk 1% annual chance (100-year) flood event</t>
  </si>
  <si>
    <t>Community Assets Historical: Most Vulnerable</t>
  </si>
  <si>
    <t>HIST_CA_VUL</t>
  </si>
  <si>
    <t>Number of historical community assets meeting these criteria: [In Floodway] OR [Flood Depth &gt;= 3 ft]</t>
  </si>
  <si>
    <t>HIST_NR_FP</t>
  </si>
  <si>
    <t>HIST_DIST_FP</t>
  </si>
  <si>
    <t>Community Assets Non-Historical: Most Vulnerable</t>
  </si>
  <si>
    <t>NONH_CA_VUL</t>
  </si>
  <si>
    <t>Number of non-historical community assets meeting these criteria: [In Floodway] OR [Flood Depth &gt;= 3 ft]</t>
  </si>
  <si>
    <t>REL_FP</t>
  </si>
  <si>
    <t>GOV_FP</t>
  </si>
  <si>
    <t>EMS_FP</t>
  </si>
  <si>
    <t>PS_EDU_FP</t>
  </si>
  <si>
    <t>UTIL_FP</t>
  </si>
  <si>
    <t>OTHR_CA_FP</t>
  </si>
  <si>
    <t>Building Loss Ratio</t>
  </si>
  <si>
    <t>LOSS_RT</t>
  </si>
  <si>
    <t>LOSS_ALL</t>
  </si>
  <si>
    <t>LOSS_1K</t>
  </si>
  <si>
    <t>LOSS_1-50K</t>
  </si>
  <si>
    <t>LOSS_50-100K</t>
  </si>
  <si>
    <t>LOSS_100K</t>
  </si>
  <si>
    <t>Median of estimated percent damage of all individual buildings to their appraised values</t>
  </si>
  <si>
    <t>LOSS_1%</t>
  </si>
  <si>
    <t>LOSS_1-10%</t>
  </si>
  <si>
    <t>LOSS_10-50%</t>
  </si>
  <si>
    <t>Estimated number of primary structures substantially damaged from a 1% annual chance (100-year) flood for which the estimated flood loss is 50% or greater of the building appraised value</t>
  </si>
  <si>
    <t>Percentage of substantially damaged structures to total floodplain structures</t>
  </si>
  <si>
    <t>LOSS_PREV</t>
  </si>
  <si>
    <t>DBR_ALL</t>
  </si>
  <si>
    <t>The total tonnage of building debris estimated to be generated by a riverine 1%-annual-chance (100-year) flood event</t>
  </si>
  <si>
    <t>Debris Total</t>
  </si>
  <si>
    <t>Tons</t>
  </si>
  <si>
    <t>LOSS_MED_VAL</t>
  </si>
  <si>
    <t>LOSS_MED_PCT</t>
  </si>
  <si>
    <t>Bldg. Slight Damage Count</t>
  </si>
  <si>
    <t>Bldg. Damage &lt;1% or No Depth Count</t>
  </si>
  <si>
    <t>Bldg. Loss &lt;$1K or No Depth Count</t>
  </si>
  <si>
    <t>POP_FP</t>
  </si>
  <si>
    <t>POP_DIS</t>
  </si>
  <si>
    <t>Estimated population displaced by a major storm of a 1% annual chance (100-year) probability</t>
  </si>
  <si>
    <t>Estimated percentage of population displaced by a major storm of a 1% annual chance (100-year) probability to total population</t>
  </si>
  <si>
    <t>Estimated population in need of short-term (up to two weeks) shelters</t>
  </si>
  <si>
    <t>Estimated number of companion dogs with the population in need of short-term shelter, calculated based on 38.4% of households in need of shelter</t>
  </si>
  <si>
    <t>Estimated number of companion cats with the population in need of short-term shelter, calculated based on 25.4% of households in need of shelter</t>
  </si>
  <si>
    <t>POP_SHLT</t>
  </si>
  <si>
    <t>DOGS_SHLT</t>
  </si>
  <si>
    <t>CATS_SHLT</t>
  </si>
  <si>
    <t>POV_RT</t>
  </si>
  <si>
    <t>Percentage of households with incomes below poverty level based on 2021 American Community Survey (ACS) 5-year estimates</t>
  </si>
  <si>
    <t>UNEMP_RT</t>
  </si>
  <si>
    <t>NO_HSDP_RT</t>
  </si>
  <si>
    <t>DISABL_RT</t>
  </si>
  <si>
    <t>POP_CHNG_RT</t>
  </si>
  <si>
    <t>Population change rate as a percentage of population change from 2010 to 2020 based on the decennial census (DEC) of these two years</t>
  </si>
  <si>
    <t>HOUS_MED_VAL</t>
  </si>
  <si>
    <t>MOBILE_H_ALL_RT</t>
  </si>
  <si>
    <t xml:space="preserve"> Percentage of mobile homes in the total housing units in the entire geographic entity (not only in floodplain) based on 2021 American Community Survey (ACS) 5-year estimates</t>
  </si>
  <si>
    <t>Mobile Homes Ratio in Total Area</t>
  </si>
  <si>
    <t>(7) PEOPLE / SOCIAL
VULNERABILITIES (PS)</t>
  </si>
  <si>
    <t>VUL_AGE_RT</t>
  </si>
  <si>
    <t># (persons)</t>
  </si>
  <si>
    <t>WV SVI indicators</t>
  </si>
  <si>
    <t>Total number of residents within the geographic unit based on 2021 American Community Survey (ACS) 5-year estimates</t>
  </si>
  <si>
    <t>Number of Housing Units based on 2021 American Community Survey (ACS) 5-year estimates</t>
  </si>
  <si>
    <t>Average number of individuals per household within the geographic unit based on 2021 American Community Survey (ACS) 5-year estimates</t>
  </si>
  <si>
    <t>Bldg. All Residential Count</t>
  </si>
  <si>
    <t>Bldg. All Residential Ratio</t>
  </si>
  <si>
    <t>Bldg. All Residential Value</t>
  </si>
  <si>
    <t>Bldg. All Residential Value Ratio</t>
  </si>
  <si>
    <t xml:space="preserve">Bldg. Single-Family Total Count </t>
  </si>
  <si>
    <t>Bldg. Single-Family Total Value</t>
  </si>
  <si>
    <t>Bldg. Mobile Homes Value</t>
  </si>
  <si>
    <t xml:space="preserve">Bldg. Single-Family Homes Count </t>
  </si>
  <si>
    <t>Bldg. Single-Family Homes Value</t>
  </si>
  <si>
    <t>BLDG_RES1_2</t>
  </si>
  <si>
    <t>RES1_2_VAL</t>
  </si>
  <si>
    <t>MOBILE_H_VAL</t>
  </si>
  <si>
    <t>Bldg. Slab on Grade Count</t>
  </si>
  <si>
    <t>Bldg. Slab on Grade Ratio</t>
  </si>
  <si>
    <t>Bldg. Elevated Count</t>
  </si>
  <si>
    <t>Bldg. Elevated Ratio</t>
  </si>
  <si>
    <t>SLAB_FP</t>
  </si>
  <si>
    <t>SLAB_FP_RT</t>
  </si>
  <si>
    <t>ELEV_FP</t>
  </si>
  <si>
    <t>ELEV_FP_RT</t>
  </si>
  <si>
    <t>Building Effective Floodplain Count</t>
  </si>
  <si>
    <t>Building Advisory Floodplain Count</t>
  </si>
  <si>
    <t>BLDG_ADV_FP</t>
  </si>
  <si>
    <t>BLDG_EFF_FP</t>
  </si>
  <si>
    <t>Essential Facilities: Floodway</t>
  </si>
  <si>
    <t>Essential Facilities: Effective</t>
  </si>
  <si>
    <t>Essential Facilities: Advisory</t>
  </si>
  <si>
    <t>EF_EFF</t>
  </si>
  <si>
    <t>EF_FLDW</t>
  </si>
  <si>
    <t>EF_ADV</t>
  </si>
  <si>
    <t>EF_MOD</t>
  </si>
  <si>
    <t>Essential Facilities: Moderate</t>
  </si>
  <si>
    <t>Number of essential facilities in moderate (500-year) and reduced risk flood zones</t>
  </si>
  <si>
    <t>Building count in 1%-annual-chance (100-yr) Effective Floodplain</t>
  </si>
  <si>
    <t>Date of the last federally-declared flood disaster in the county (only available at the county level)</t>
  </si>
  <si>
    <t>Text</t>
  </si>
  <si>
    <t>Numeric</t>
  </si>
  <si>
    <t>Date</t>
  </si>
  <si>
    <t>Source Report/Table</t>
  </si>
  <si>
    <t>Data Type</t>
  </si>
  <si>
    <t>Number of buildings within the GSL based on the total E911 addresses</t>
  </si>
  <si>
    <t>Number of residents per square mile in the geographic unit based on 2021 American Community Survey (ACS) 5-year estimates and measured area</t>
  </si>
  <si>
    <t>Ratio of the Effective Modified Special Flood Hazard Area (mSFHA) to total geographic scale area</t>
  </si>
  <si>
    <t>Total acreage of the Effective Modified Special Flood Hazard Area (mSFHA) with these areas excluded from Total aSFHA: Open water lakes &gt; 10 acres; Large rivers bank-to-bank &gt; 500 ft.; Federal lands &gt; 10 acres</t>
  </si>
  <si>
    <t>Total length of the Effective and Advisory Special Flood Hazard floodplains in miles</t>
  </si>
  <si>
    <t>Building count in Special Flood Hazard Area including Effective, New Preliminary, and Draft floodplains (excluding the mapped-out structures)</t>
  </si>
  <si>
    <t>Total building count in High-Risk* (100-yr) Effective or Advisory Floodplains (including the mapped-out structures)</t>
  </si>
  <si>
    <t>Sum of appraised values of all primary structures in the High-Risk* 100-year floodplain from the most recent tax assessment data or other building value data sources for tax-exempt structures</t>
  </si>
  <si>
    <t>Median of appraised values of all primary structures in the High-Risk* 100-year floodplain from the most recent tax assessment data or other building value data sources for tax-exempt structures</t>
  </si>
  <si>
    <t>Total count of residential primary buildings (occupancy class codes RES1 to RES3F; excluding temporary lodgings, institutional dormitories, and nursing homes) in the High-Risk* 100-year floodplain</t>
  </si>
  <si>
    <t>Percentage of residential primary buildings (occupancy class codes RES1 to RES3F; excluding temporary lodgings, institutional dormitories, and nursing homes) among all primary buildings in the High-Risk* 100-year floodplain</t>
  </si>
  <si>
    <t>Percentage of appraised value of all residential primary buildings (occupancy class codes RES1 to RES3F; excluding temporary lodgings, institutional dormitories, and nursing homes) in sum of appraised values of all primary structures in the High-Risk* 100-year floodplain</t>
  </si>
  <si>
    <t>Number of single-family buildings (occupancy class codes RES1 and RES2) in the High-Risk* 100-year floodplain</t>
  </si>
  <si>
    <t>Total appraised value of single-family buildings (occupancy class codes RES1 and RES2) in the High-Risk* 100-year floodplain</t>
  </si>
  <si>
    <t>Number of single-family buildings (occupancy class code RES1; excluding mobile homes) in the High-Risk* 100-year floodplain</t>
  </si>
  <si>
    <t>Total appraised value of single-family buildings (occupancy class code RES1; excluding mobile homes) in the High-Risk* 100-year floodplain</t>
  </si>
  <si>
    <t>Number of manufactured buildings (occupancy class code RES2) in the High-Risk* 100-year floodplain</t>
  </si>
  <si>
    <t>Percentage of manufactured buildings (occupancy class code RES2) among all single-family structures (RES1 &amp; RES2) in the High-Risk* 100-year floodplain</t>
  </si>
  <si>
    <t>Total appraised value of manufactured buildings (occupancy class code RES2) in the High-Risk* 100-year floodplain</t>
  </si>
  <si>
    <t>Number of all commercial and industrial primary buildings (including all occupancy class codes of COM1-6 and IND1-6) in the High-Risk* 100-year floodplain</t>
  </si>
  <si>
    <t>Total appraised value of all commercial and industrial primary buildings (including all occupancy class codes of COM1-6 and IND1-6) in the High-Risk* 100-year floodplain</t>
  </si>
  <si>
    <t>Number of non-residential and non-commercial primary buildings (including occupancy class codes of AGR1, EDU1-2, GOV1-2, and REL1) in the High-Risk* 100-year floodplain</t>
  </si>
  <si>
    <t>Total appraised value of non-residential and non-commercial primary buildings (including occupancy class codes of AGR1, EDU1-2, GOV1-2, and REL1) in the High-Risk* 100-year floodplain</t>
  </si>
  <si>
    <t>Number of primary structures with foundation type of concrete slab resting on the ground in the High-Risk* 100-year floodplain (Default if no basement value except for mobile homes)</t>
  </si>
  <si>
    <t>Percentage of primary structures with foundation type of concrete slab resting on the ground among all primary structures in the High-Risk* 100-year floodplain</t>
  </si>
  <si>
    <t>Number of primary structures with foundation types of Crawlspace, Pile, Pier, or Solid Perimeter Wall, or Fill in the High-Risk* 100-year floodplain (not necessarily elevated to the mitigation level)</t>
  </si>
  <si>
    <t>Percentage of primary structures with foundation types of Crawlspace, Pile, Pier, or Solid Perimeter Wall, or Fill among all primary structures in the High-Risk* 100-year floodplain</t>
  </si>
  <si>
    <t>Number of one-story primary structures in the High-Risk* 100-year floodplain</t>
  </si>
  <si>
    <t>Percentage of one-story structures among all primary buildings in the High-Risk* 100-year floodplain</t>
  </si>
  <si>
    <t>Number of primary buildings in the High-Risk* 100-year floodplain of which the first floor is more than one foot below the Base Flood Elevation (BFE)</t>
  </si>
  <si>
    <t>Percentage of buildings of which the first floor is more than one foot below the Base Flood Elevation (BFE) among all primary structures in the High-Risk* 100-year floodplain</t>
  </si>
  <si>
    <t>Number of primary buildings in the High-Risk* 100-year floodplain of which the first floor is between one and 5 feet below the Base Flood Elevation (BFE) (including one foot)</t>
  </si>
  <si>
    <t>Number of primary buildings in the High-Risk* 100-year floodplain of which the first floor is between 5 and 10 feet below the Base Flood Elevation (BFE) (including 5 feet)</t>
  </si>
  <si>
    <t>Number of primary buildings in the High-Risk* 100-year floodplain of which the first floor is 10 feet or more below the Base Flood Elevation (BFE)</t>
  </si>
  <si>
    <t>Median of construction years of all primary buildings in the High-Risk* 100-year floodplain</t>
  </si>
  <si>
    <t>Number of primary buildings constructed or substantially improved on or before December 31, 1974, or before the effective date of the initial Flood Insurance Rate Map of the community, whichever is late (also including Post-FIRM construction regulated to Pre-FIRM and Unknown FIRM status) in the High-Risk* 100-year floodplain</t>
  </si>
  <si>
    <t>Number of primary buildings constructed or substantially improved after December 31, 1974, or before the effective date of the initial Flood Insurance Rate Map of the community, whichever is late (also including Post-FIRM construction regulated to Pre-FIRM and Unknown FIRM status) in the High-Risk* 100-year floodplain</t>
  </si>
  <si>
    <t>Percentage of buildings constructed or substantially improved after December 31, 1974, or before the effective date of the initial Flood Insurance Rate Map of the community, whichever is late (also including Post-FIRM construction regulated to Pre-FIRM and Unknown FIRM status) among all primary structures in the High-Risk* 100-year floodplain</t>
  </si>
  <si>
    <t>Percentage of structures constructed after the FIRM date of which their first floor is more than one foot below the Base Flood Elevation (BFE) among all primary structures in the High-Risk* 100-year floodplain</t>
  </si>
  <si>
    <t xml:space="preserve">Number of historical community assets listed on the National Register of Historic Places or buildings within the Historic Districts constructed before 1930 in the High-Risk* 100-year floodplain </t>
  </si>
  <si>
    <t>Number of historical buildings listed on the National Register of Historic Places in the High-Risk* 100-year floodplain</t>
  </si>
  <si>
    <t>Number of buildings within the Historic Districts constructed before 1930 in the High-Risk* 100-year floodplain</t>
  </si>
  <si>
    <t>Number of non-historical community assets including utilities, post-secondary educational facilities, EMS, government buildings providing public services, and religious buildings in the High-Risk* 100-year floodplain</t>
  </si>
  <si>
    <t>Number of primary government buildings in the High-Risk* 100-year floodplain</t>
  </si>
  <si>
    <t>Number of post-secondary educational facilities (such as colleges and university buildings) in the High-Risk* 100-year floodplain</t>
  </si>
  <si>
    <t>Number of primary utility buildings (water, sewage, gas, electric, or phone) in the High-Risk* 100-year floodplain</t>
  </si>
  <si>
    <t>Number of other buildings of significance that contribute to the built environment of community in the High-Risk* 100-year floodplain</t>
  </si>
  <si>
    <t>Estimated dollar amount of damage associated with all primary buildings in the High-Risk* floodplain (Total Exposure in Floodplain (TEIF)) caused by a 100-year flood event</t>
  </si>
  <si>
    <t>Ratio of estimated dollar amount of damage associated with all primary buildings in the High-Risk* floodplain to their total appraised value</t>
  </si>
  <si>
    <t>Number of primary structures in the High-Risk* 100-year floodplain for which the estimated flood loss is less than $1,000 or could not be estimated due to the lack of flood depth value</t>
  </si>
  <si>
    <t>Number of primary structures in the High-Risk* 100-year floodplain for which the estimated flood loss is between $1,000 and $50,000</t>
  </si>
  <si>
    <t>Number of primary structures in the High-Risk* 100-year floodplain for which the estimated flood loss is between $50,000 and $100,000</t>
  </si>
  <si>
    <t>Number of primary structures in the High-Risk* 100-year floodplain for which the estimated flood loss is greater than $100,000</t>
  </si>
  <si>
    <t>Number of primary structures in the High-Risk* 100-year floodplain for which the estimated flood loss is between 1% and 10% of the building appraised value</t>
  </si>
  <si>
    <t>Number of primary structures in the High-Risk* 100-year floodplain for which the estimated flood loss is less than 1% of the building appraised value or could not be estimated due to the lack of flood depth value</t>
  </si>
  <si>
    <t>Number of primary structures in the High-Risk* 100-year floodplain for which the estimated flood loss is between 10% and 50% of the building appraised value</t>
  </si>
  <si>
    <t>Estimated population residing in the High-Risk* Special Flood Hazard Area</t>
  </si>
  <si>
    <t>Percentage of population residing in the High-Risk* Special Flood Hazard Area to total population</t>
  </si>
  <si>
    <t>Percentage of floodplain buildings (in High-Risk* (100-yr) Effective or Advisory Floodplains) to total buildings</t>
  </si>
  <si>
    <t>Density of buildings in High-Risk* flood areas to total floodplain acres</t>
  </si>
  <si>
    <t>Total appraised value of all residential primary buildings (occupancy class codes RES1 to RES3F; excluding temporary lodgings, institutional dormitories, and nursing homes) in the High-Risk* 100-year floodplain</t>
  </si>
  <si>
    <t>Percentage of buildings constructed or substantially improved on or before December 31, 1974, or before the effective date of the initial Flood Insurance Rate Map of the community, whichever is late (also including Post-FIRM construction regulated to Pre-FIRM and Unknown FIRM status) among all primary structures in the High-Risk* 100-year floodplain</t>
  </si>
  <si>
    <t>Number of primary structures constructed after the FIRM date of which their first floor is more than one foot below the Base Flood Elevation (BFE) in the High-Risk* 100-year floodplain</t>
  </si>
  <si>
    <t>Number of essential facilities in the Effective 100-yr Floodplain</t>
  </si>
  <si>
    <t>Number of essential facilities in the Advisory 100-yr Floodplain</t>
  </si>
  <si>
    <t>Number of essential facilities in the Regulatory (Effective) Floodway</t>
  </si>
  <si>
    <t>* High-Risk 100-year floodplain may include both Effective or Advisory Floodplains</t>
  </si>
  <si>
    <t>Historic District Buildings</t>
  </si>
  <si>
    <t>Number of primary buildings related to religious or fraternal organizations in the High-Risk* 100-year floodplain</t>
  </si>
  <si>
    <t>Owner Occupied Ratio</t>
  </si>
  <si>
    <t>OWNER_RT</t>
  </si>
  <si>
    <t>Median value of flood depths of all primary structures inventoried in the High-Risk* flood zones from FEMA's models</t>
  </si>
  <si>
    <t>Percentage of structures with subgrade basements among all primary structures in the High-Risk* 100-year floodplain (may also include walkout basement enclosures)</t>
  </si>
  <si>
    <t>4/17/1987</t>
  </si>
  <si>
    <t>9/4/1986</t>
  </si>
  <si>
    <t>8/4/1988</t>
  </si>
  <si>
    <t>12/18/1979</t>
  </si>
  <si>
    <t>4/16/1991</t>
  </si>
  <si>
    <t>4/19/2010</t>
  </si>
  <si>
    <t>12/15/1983</t>
  </si>
  <si>
    <t>9/28/1979</t>
  </si>
  <si>
    <t>9/30/1982</t>
  </si>
  <si>
    <t>11/17/1982</t>
  </si>
  <si>
    <t>9/30/1987</t>
  </si>
  <si>
    <t>6/3/1988</t>
  </si>
  <si>
    <t>1/17/1990</t>
  </si>
  <si>
    <t>3/18/1991</t>
  </si>
  <si>
    <t>3/4/1988</t>
  </si>
  <si>
    <t>10/30/1981</t>
  </si>
  <si>
    <t>9/18/1991</t>
  </si>
  <si>
    <t>1/2/1991</t>
  </si>
  <si>
    <t>6/1/1982</t>
  </si>
  <si>
    <t>8/10/1979</t>
  </si>
  <si>
    <t>1/18/1980</t>
  </si>
  <si>
    <t>4/15/1982</t>
  </si>
  <si>
    <t>8/1/1987</t>
  </si>
  <si>
    <t>5/3/1990</t>
  </si>
  <si>
    <t>1/15/1988</t>
  </si>
  <si>
    <t>9/27/1991</t>
  </si>
  <si>
    <t>9/24/1984</t>
  </si>
  <si>
    <t>10/16/2012</t>
  </si>
  <si>
    <t>2/27/1981</t>
  </si>
  <si>
    <t>11/19/1987</t>
  </si>
  <si>
    <t>5/17/1990</t>
  </si>
  <si>
    <t>8/24/1984</t>
  </si>
  <si>
    <t>8/1/1978</t>
  </si>
  <si>
    <t>4/1/1988</t>
  </si>
  <si>
    <t>6/15/1988</t>
  </si>
  <si>
    <t>6/15/1984</t>
  </si>
  <si>
    <t>12/1/1982</t>
  </si>
  <si>
    <t>5/15/1980</t>
  </si>
  <si>
    <t>6/19/1985</t>
  </si>
  <si>
    <t>12/15/1990</t>
  </si>
  <si>
    <t>7/4/1988</t>
  </si>
  <si>
    <t>9/3/1980</t>
  </si>
  <si>
    <t>2/15/1978</t>
  </si>
  <si>
    <t>9/17/1980</t>
  </si>
  <si>
    <t>12/4/1985</t>
  </si>
  <si>
    <t>3/16/1988</t>
  </si>
  <si>
    <t>9/5/1979</t>
  </si>
  <si>
    <t>5/1/1985</t>
  </si>
  <si>
    <t>9/1/1977</t>
  </si>
  <si>
    <t>10/15/1980</t>
  </si>
  <si>
    <t>12/18/2009</t>
  </si>
  <si>
    <t>12/4/1979</t>
  </si>
  <si>
    <t>6/15/1979</t>
  </si>
  <si>
    <t>3/18/1980</t>
  </si>
  <si>
    <t>3/18/1985</t>
  </si>
  <si>
    <t>6/15/1983</t>
  </si>
  <si>
    <t>7/16/1984</t>
  </si>
  <si>
    <t>6/15/1982</t>
  </si>
  <si>
    <t>7/5/1984</t>
  </si>
  <si>
    <t>5/1/1984</t>
  </si>
  <si>
    <t>7/1/1987</t>
  </si>
  <si>
    <t>9/18/1987</t>
  </si>
  <si>
    <t>9/4/1987</t>
  </si>
  <si>
    <t>4/7/1972</t>
  </si>
  <si>
    <t>8/27/1971</t>
  </si>
  <si>
    <t>7/16/1971</t>
  </si>
  <si>
    <t>9/10/1971</t>
  </si>
  <si>
    <t>8/13/1971</t>
  </si>
  <si>
    <t>6/2/1972</t>
  </si>
  <si>
    <t>7/2/1987</t>
  </si>
  <si>
    <t>11/19/1986</t>
  </si>
  <si>
    <t>6/19/2012</t>
  </si>
  <si>
    <t>12/20/1974</t>
  </si>
  <si>
    <t>5/1/1980</t>
  </si>
  <si>
    <t>9/25/2009</t>
  </si>
  <si>
    <t>6/28/1974</t>
  </si>
  <si>
    <t>3/22/1974</t>
  </si>
  <si>
    <t>2/18/1981</t>
  </si>
  <si>
    <t>1/2/1980</t>
  </si>
  <si>
    <t>8/15/1978</t>
  </si>
  <si>
    <t>7/3/1978</t>
  </si>
  <si>
    <t>5/15/1978</t>
  </si>
  <si>
    <t>9/18/1986</t>
  </si>
  <si>
    <t>2/1/1985</t>
  </si>
  <si>
    <t>9/28/1984</t>
  </si>
  <si>
    <t>4/3/1985</t>
  </si>
  <si>
    <t>9/1/1983</t>
  </si>
  <si>
    <t>3/2/2005</t>
  </si>
  <si>
    <t>12/1/1983</t>
  </si>
  <si>
    <t>2/1/1984</t>
  </si>
  <si>
    <t>12/2/1980</t>
  </si>
  <si>
    <t>3/15/1977</t>
  </si>
  <si>
    <t>5/2/1977</t>
  </si>
  <si>
    <t>3/1/1978</t>
  </si>
  <si>
    <t>2/3/1970</t>
  </si>
  <si>
    <t>1/16/1981</t>
  </si>
  <si>
    <t>1/20/2010</t>
  </si>
  <si>
    <t>8/1/1979</t>
  </si>
  <si>
    <t>1/14/1983</t>
  </si>
  <si>
    <t>6/17/2002</t>
  </si>
  <si>
    <t>11/2/1984</t>
  </si>
  <si>
    <t>11/6/1991</t>
  </si>
  <si>
    <t>4/4/1983</t>
  </si>
  <si>
    <t>7/17/2006</t>
  </si>
  <si>
    <t>1/18/1984</t>
  </si>
  <si>
    <t>9/1/1987</t>
  </si>
  <si>
    <t>6/3/1991</t>
  </si>
  <si>
    <t>10/17/1989</t>
  </si>
  <si>
    <t>3/1/1987</t>
  </si>
  <si>
    <t>6/5/2012</t>
  </si>
  <si>
    <t>6/18/1987</t>
  </si>
  <si>
    <t>12/18/1985</t>
  </si>
  <si>
    <t>2/6/1984</t>
  </si>
  <si>
    <t>3/4/1986</t>
  </si>
  <si>
    <t>3/29/1974</t>
  </si>
  <si>
    <t>12/18/1984</t>
  </si>
  <si>
    <t>11/1/1984</t>
  </si>
  <si>
    <t>3/4/1985</t>
  </si>
  <si>
    <t>12/3/1991</t>
  </si>
  <si>
    <t>4/3/1987</t>
  </si>
  <si>
    <t>9/10/1984</t>
  </si>
  <si>
    <t>1/1/1991</t>
  </si>
  <si>
    <t>2/7/2006</t>
  </si>
  <si>
    <t>9/16/1988</t>
  </si>
  <si>
    <t>12/1/1978</t>
  </si>
  <si>
    <t>1/3/1979</t>
  </si>
  <si>
    <t>11/5/1980</t>
  </si>
  <si>
    <t>7/20/1984</t>
  </si>
  <si>
    <t>8/15/1979</t>
  </si>
  <si>
    <t>11/4/1988</t>
  </si>
  <si>
    <t>3/16/1989</t>
  </si>
  <si>
    <t>5/17/1989</t>
  </si>
  <si>
    <t>2/16/1990</t>
  </si>
  <si>
    <t>9/2/1982</t>
  </si>
  <si>
    <t>1/17/1991</t>
  </si>
  <si>
    <t>11/6/2013</t>
  </si>
  <si>
    <t>10/18/1983</t>
  </si>
  <si>
    <t>3/15/1984</t>
  </si>
  <si>
    <t>10/16/1979</t>
  </si>
  <si>
    <t>9/30/1983</t>
  </si>
  <si>
    <t>Number of primary structures with subgrade basements in the High-Risk* 100-year floodplain (may also include walkout basement enclosures)</t>
  </si>
  <si>
    <t>Percentage of owner-occupied residential properties (tax class 2) in all residential primary structures (RESx) located in the High-Risk* 100-year floodplain</t>
  </si>
  <si>
    <t>Median of estimated dollar amounts of damage for all individual buildings in the High-Risk* floodplain caused by a 100-year flood event</t>
  </si>
  <si>
    <t>Building Loss Residential</t>
  </si>
  <si>
    <t>LOSS_RES</t>
  </si>
  <si>
    <t>Building Loss Non-Residential</t>
  </si>
  <si>
    <t>LOSS_NONRES</t>
  </si>
  <si>
    <t>NO RANK</t>
  </si>
  <si>
    <t>aSFHA_20240201.xlsx; Column F: Total Community Area      (acres)</t>
  </si>
  <si>
    <t>CL_Building_Count_Communitywide_20240503.xlsx; Column N: Address Count - Total</t>
  </si>
  <si>
    <t>CL_WV_2021_Demographic_Data_20240112.xlsx; Column N: Population_Total</t>
  </si>
  <si>
    <t>CL_WV_2021_Demographic_Data_20240112.xlsx; Column O: Population_Density</t>
  </si>
  <si>
    <t>CL_WV_2021_Demographic_Data_20240112.xlsx; Column P: Households_Total</t>
  </si>
  <si>
    <t>CL_WV_2021_Demographic_Data_20240112.xlsx; Column Q: Average_Household_Size</t>
  </si>
  <si>
    <t>aSFHA_20240201.xlsx; Column J: Modified Total SFHA Area (acres) Minus large water bodies and federal lands</t>
  </si>
  <si>
    <t>aSFHA_20240201.xlsx; Column K: Ratio of aSFHA to Community Area</t>
  </si>
  <si>
    <t>Stream_Length_w-wo_300ftbuffer_20240104.xlsx; Column L: Total Length</t>
  </si>
  <si>
    <t>Stream_Length_w-wo_300ftbuffer_20240104.xlsx; Column M: Stream Length Ratio to Land Area</t>
  </si>
  <si>
    <t>WV_Flood_DisasterDeclarationsSummaries_20231221.xlsx; Column F: DCL_FLD</t>
  </si>
  <si>
    <t>WV_Flood_DisasterDeclarationsSummaries_20231221.xlsx; Column G: LAST_FLD</t>
  </si>
  <si>
    <t>CL_Flood_Depth_FEMA_20240401.xlsx; Column AQ: MEDIAN</t>
  </si>
  <si>
    <t>CL_Flood_Depth_FEMA_20240401.xlsx; Column AF: Over 10</t>
  </si>
  <si>
    <t>CL_detailed_flood_zones_20240429 v1.xlsx; Column Q: Estimated High Risk (Prel. Or Draft or Effective)</t>
  </si>
  <si>
    <t>Building count in Floodway (Preliminary or Draft)</t>
  </si>
  <si>
    <t>CL_detailed_flood_zones_20240429 v1.xlsx; Column T: Floodway Preliminary or Draft</t>
  </si>
  <si>
    <t>CL_Building_Count_Communitywide_20240503.xlsx; Column AB: Floodplain Address Ratio</t>
  </si>
  <si>
    <t>CL_detailed_flood_zones_20240429 v1.xlsx; Column J: Mapped in SFHA</t>
  </si>
  <si>
    <t>CL_detailed_flood_zones_20240429 v1.xlsx; Column L: Mapped Out SFHA</t>
  </si>
  <si>
    <t>CL_detailed_flood_zones_20240429 v1.xlsx; column N: Effective</t>
  </si>
  <si>
    <t>CL_detailed_flood_zones_20240429 v1.xlsx; Column O: Advisory Mapped In Total</t>
  </si>
  <si>
    <t>Building count in 1%-annual-chance (100-yr) Advisory Floodplain (mapped in Preliminary or draft zones)</t>
  </si>
  <si>
    <t>CL_detailed_flood_zones_20240429 v1.xlsx; Column P: Total High Risk  (Effective + Advisory)</t>
  </si>
  <si>
    <t>CL_building_exposure_occupancy_20240409.xlsx; Column AS: Value Floodplain Total (Effective &amp; Advisory)</t>
  </si>
  <si>
    <t>CL_FIRM_20240410.xlsx; Column Z: Median Building Value</t>
  </si>
  <si>
    <t>CL_building_exposure_occupancy_20240409.xlsx; Column AD: Count STRUCTURE USE - RESx</t>
  </si>
  <si>
    <t>CL_building_exposure_occupancy_20240409.xlsx; Column AE: Percent Count STRUCTURE USE - RESx</t>
  </si>
  <si>
    <t>CL_building_exposure_occupancy_20240409.xlsx; Column AF: Value STRUCTURE USE - RESx</t>
  </si>
  <si>
    <t>CL_building_exposure_occupancy_20240409.xlsx; Column AG: Percent Value STRUCTURE USE - RESx</t>
  </si>
  <si>
    <t>CL_building_exposure_occupancy_20240409.xlsx; Column K: Count Single Family Total</t>
  </si>
  <si>
    <t>CL_building_exposure_occupancy_20240409.xlsx; Column L: Value Single Family Total</t>
  </si>
  <si>
    <t>CL_building_exposure_occupancy_20240409.xlsx; Column F: Count Residential - Single Family Dwelling</t>
  </si>
  <si>
    <t>CL_building_exposure_occupancy_20240409.xlsx; Column G: Value Residential - Single Family Dwelling</t>
  </si>
  <si>
    <t>CL_building_exposure_occupancy_20240409.xlsx; Column H: Count Residential - Mobile Home</t>
  </si>
  <si>
    <t>CL_building_exposure_occupancy_20240409.xlsx; column I: Percent Count Residential - Mobile Home</t>
  </si>
  <si>
    <t>CL_building_exposure_occupancy_20240409.xlsx; Column J: Value Residential - Mobile Home</t>
  </si>
  <si>
    <t>CL_building_exposure_occupancy_20240409.xlsx; Column AH: Count STRUCTURE USE - Commercial</t>
  </si>
  <si>
    <t>CL_building_exposure_occupancy_20240409.xlsx; Column AI: Value STRUCTURE USE - Commercial</t>
  </si>
  <si>
    <t>CL_building_exposure_occupancy_20240409.xlsx; Column AK: Value STRUCTURE USE - Other Non-Residential</t>
  </si>
  <si>
    <t>CL_building_exposure_occupancy_20240409.xlsx; Column AJ: Count STRUCTURE USE - Other Non-Residential</t>
  </si>
  <si>
    <t>CL_Basement_Stories_20240412.xlsx; Column K: Non-Elevated Subgrade - Basement</t>
  </si>
  <si>
    <t>CL_Basement_Stories_20240412.xlsx; Column L: % of Non-Elevated Subgrade - Basement</t>
  </si>
  <si>
    <t>CL_Basement_Stories_20240412.xlsx; Column I: Non-Elevated Slab on Grade</t>
  </si>
  <si>
    <t>CL_Basement_Stories_20240412.xlsx; Column J: % of Non-Elevated Slab on Grad</t>
  </si>
  <si>
    <t>CL_Basement_Stories_20240412.xlsx; Column G: Elevated</t>
  </si>
  <si>
    <t>CL_Basement_Stories_20240412.xlsx; Column H: % of Elevated</t>
  </si>
  <si>
    <t>CL_Basement_Stories_20240412.xlsx; Column M: 1 Story</t>
  </si>
  <si>
    <t>CL_Basement_Stories_20240412.xlsx; Column N: % of 1 Story</t>
  </si>
  <si>
    <t>CL_substantial_damage_20240410.xlsx; Column M: Total # of Minus Rated Structures</t>
  </si>
  <si>
    <t>CL_substantial_damage_20240410.xlsx; Column H: Minus 1-5 ft</t>
  </si>
  <si>
    <t>CL_substantial_damage_20240410.xlsx; Column I: Minus 5-10 ft</t>
  </si>
  <si>
    <t>CL_substantial_damage_20240410.xlsx; Column J:  &gt; Minus 10 ft</t>
  </si>
  <si>
    <t>CL_FIRM_20240410.xlsx; Column X: Median Building Year</t>
  </si>
  <si>
    <t>CL_FIRM_20240410.xlsx; Column F: Initial FIRM Effective Date</t>
  </si>
  <si>
    <t>CL_FIRM_20240410.xlsx; Coulmn I: Post-FIRM</t>
  </si>
  <si>
    <t>CL_FIRM_20240410.xlsx; Calculated as: [Column G: Pre-FIRM] + [Column H: Post-FIRM construction regulated to Pre-FIRM (Mapped into SFHA)] + [Column J: Unknown]</t>
  </si>
  <si>
    <t>CL_FIRM_20240410.xlsx; Calculated as: [Column L: % Pre-FIRM] + [Column M: % Post-FIRM construction regulated to Pre-FIRM (Mapped into SFHA)] + [Column O: % Unknown]</t>
  </si>
  <si>
    <t>CL_FIRM_20240410.xlsx; Column N: % Post-FIRM</t>
  </si>
  <si>
    <t>CL_substantial_damage_20240410.xlsx; Column P: &gt;= Minus 1 ft. and Post-FIRM</t>
  </si>
  <si>
    <t>CL_population_exposure_20241113.xlsx; Column R: Percentage of Owner-Occupied Homes</t>
  </si>
  <si>
    <t>CL_essential_facilities_20240212.xlsx; Column P: Total - 100 &amp; 500-Yr Floodplain</t>
  </si>
  <si>
    <t>CL_essential_facilities_20240212.xlsx; Column Q: Most Vulnerable</t>
  </si>
  <si>
    <t>CL_essential_facilities_20240212.xlsx; Column L: Total - Effective Floodway</t>
  </si>
  <si>
    <t>CL_essential_facilities_20240212.xlsx; Column M: Total - 100-Yr High-Risk Effective Floodplain</t>
  </si>
  <si>
    <t>CL_essential_facilities_20240212.xlsx; Column N: Total - Advisory Floodplain</t>
  </si>
  <si>
    <t>CL_essential_facilities_20240212.xlsx; Column O: Total - 500-Yr Floodplain</t>
  </si>
  <si>
    <t>CL_essential_facilities_20240212.xlsx; Column I: School</t>
  </si>
  <si>
    <t>CL_essential_facilities_20240212.xlsx; Column J: Hospital</t>
  </si>
  <si>
    <t>CL_essential_facilities_20240212.xlsx; Column K: Nursing Home</t>
  </si>
  <si>
    <t>CL_essential_facilities_20240212.xlsx; Column F: Police Station</t>
  </si>
  <si>
    <t>CL_essential_facilities_20240212.xlsx; Column G: Fire Station</t>
  </si>
  <si>
    <t>CL_essential_facilities_20240212.xlsx; Column H: 911 Center</t>
  </si>
  <si>
    <t>CL_Transportation_Roads_RR_Bridges_20240227.xlsx; Tab: Roads; Column AD: TIGER Roads Total</t>
  </si>
  <si>
    <t>CL_Transportation_Roads_RR_Bridges_20240227.xlsx; Tab: Roads; Column AE: TIGER Roads Flooded</t>
  </si>
  <si>
    <t>CL_Transportation_Roads_RR_Bridges_20240227.xlsx; Tab: Roads; Column AF: % TIGER miles flooded to total mileage</t>
  </si>
  <si>
    <t>CL_Transportation_Roads_RR_Bridges_20240227.xlsx; Tab: Bridges; Column F: Bridges Total</t>
  </si>
  <si>
    <t>CL_Transportation_Roads_RR_Bridges_20240227.xlsx; Tab: Bridges; Column H: Bridges flooded</t>
  </si>
  <si>
    <t>Calculated as: [Bridges Total (BRDG_ALL)] - [Bridges Inundated (BRDG_INUN)]</t>
  </si>
  <si>
    <t>CL_Transportation_Roads_RR_Bridges_20240227.xlsx; Tab: Railroads; Column F: Railroads Total</t>
  </si>
  <si>
    <t>CL_Transportation_Roads_RR_Bridges_20240227.xlsx; Tab: Railroads; Column H: Railroads Flooded</t>
  </si>
  <si>
    <t>CL_Transportation_Roads_RR_Bridges_20240227.xlsx; Tab: Railroads; Column J: % Miles flooded to total county mileage</t>
  </si>
  <si>
    <t>CL_community_assets_20240408.xlsx; Column P: Total Historical Bldgs.</t>
  </si>
  <si>
    <t>CL_community_assets_20240408.xlsx; Column Q: Total Most Vulnerable Historic</t>
  </si>
  <si>
    <t>CL_community_assets_20240408.xlsx; Column N: NR Bldg.</t>
  </si>
  <si>
    <t>CL_community_assets_20240408.xlsx; Column O: Bldg. in Historical Districts (older than 1930)</t>
  </si>
  <si>
    <t>CL_community_assets_20240408.xlsx; Column L: Total</t>
  </si>
  <si>
    <t>CL_community_assets_20240408.xlsx; Column M: Total Most Vulnerable Non-Historic</t>
  </si>
  <si>
    <t>CL_community_assets_20240408.xlsx; Coulmn F: Religious Org.</t>
  </si>
  <si>
    <t>CL_community_assets_20240408.xlsx; Column G: Govt. Bldg.</t>
  </si>
  <si>
    <t>CL_community_assets_20240408.xlsx; column I: Education</t>
  </si>
  <si>
    <t>CL_community_assets_20240408.xlsx; Column J: EMS</t>
  </si>
  <si>
    <t>CL_community_assets_20240408.xlsx; Column H: Utility</t>
  </si>
  <si>
    <t>CL_community_assets_20240408.xlsx; Column K: Other</t>
  </si>
  <si>
    <t>CL_TEIF_20240409.xlsx; Column AV: TEIF Loss Total</t>
  </si>
  <si>
    <t>CL_TEIF_20240409.xlsx; Column AW: TEIF Loss Ratio Total</t>
  </si>
  <si>
    <t>CL_FIRM_20240410.xlsx; Column AF: Median Dollar Damage</t>
  </si>
  <si>
    <t>Estimated dollar amount of damage associated with non-residential buildings and residential buildings with 5 or more units in the High-Risk* floodplain caused by a 100-year flood event</t>
  </si>
  <si>
    <t>Estimated dollar amount of damage associated with residential buildings with 1 to 4 units (occupancy class codes RES1, RES2, RES3A, &amp; RES3B) in the High-Risk* floodplain caused by a 100-year flood event</t>
  </si>
  <si>
    <t>Number of residential buildings with 1 to 4 units (occupancy class codes RES1, RES2, RES3A, &amp; RES3B) in the High-Risk* 100-year floodplain</t>
  </si>
  <si>
    <t>Total appraised value of residential buildings with 1 to 4 units (occupancy class codes RES1, RES2, RES3A, &amp; RES3B) in the High-Risk* 100-year floodplain</t>
  </si>
  <si>
    <t>Bldg. Residential 1-4 Count</t>
  </si>
  <si>
    <t>BLDG_RES1_2_3AB</t>
  </si>
  <si>
    <t>Bldg. Residential 1-4 Value</t>
  </si>
  <si>
    <t>RES1_2_3AB_VAL</t>
  </si>
  <si>
    <t>CL_building_exposure_occupancy_20240409.xlsx; Column AM: Count STRUCTURE TYPE - Residential (1-4 Units)</t>
  </si>
  <si>
    <t>CL_building_exposure_occupancy_20240409.xlsx; Column AN: Value STRUCTURE TYPE - Residential (1-4 Units)</t>
  </si>
  <si>
    <t>CL_TEIF_20240409.xlsx; Column H: TEIF Loss Residential &lt;5 Units</t>
  </si>
  <si>
    <t>Calculated as: [Building Loss Total (LOSS_ALL)] - [Building Loss Residential (LOSS_RES)]</t>
  </si>
  <si>
    <t>Calculated as: [Building Floodplain Count (BLDG_SFHA)] / [Floodplain Area (AREA_SFHA)]</t>
  </si>
  <si>
    <t>Calculated as: [Bldg. Minus Rated Total Count (MIN_RTD_ALL)] / [Building High-Risk Floodplain Total Count (BLDG_HR_FP)]</t>
  </si>
  <si>
    <t>Calculated as: [Bldg. Year Minus Rated Post-FIRM Count (MIN_RTD)] / [Building Floodplain Count (BLDG_SFHA)]</t>
  </si>
  <si>
    <t>CL_substantial_damage_20240410.xlsx; Column AA: &lt; $1K or No Depth Value</t>
  </si>
  <si>
    <t>CL_substantial_damage_20240410.xlsx; Column AB: $1K-$50K</t>
  </si>
  <si>
    <t>CL_substantial_damage_20240410.xlsx; Column AC: $50K-$100K</t>
  </si>
  <si>
    <t>CL_substantial_damage_20240410.xlsx; Column AD: &gt; $100K</t>
  </si>
  <si>
    <t>CL_FIRM_20240410.xlsx; Column AD: Median Percent Damage</t>
  </si>
  <si>
    <t>CL_substantial_damage_20240410.xlsx; Column S: &lt;1 % or No Depth Value</t>
  </si>
  <si>
    <t>CL_substantial_damage_20240410.xlsx; Column T: 1-10% (Slight Damage)</t>
  </si>
  <si>
    <t>CL_substantial_damage_20240410.xlsx; Column U: 10-50% (Moderate Damage)</t>
  </si>
  <si>
    <t>CL_substantial_damage_20240410.xlsx; Column V: 50-100% (Substantial Damage)</t>
  </si>
  <si>
    <t>Calculated as: [Bldg. Substantial Damage Count (SD_COUNT)] / [Building Floodplain Count (BLDG_SFHA)]</t>
  </si>
  <si>
    <t>CL_Prev_Claims_FEMA_20240506.xlsx (Based on data received from FEMA on 5/1/2024); Column J: Total Claims Since 1978</t>
  </si>
  <si>
    <t>Number of NFIP-insured structures that have had at least 2 paid flood losses of more than $1,000 each in any 10-year period since 1978 (for the parts of split communities calculated based on the proportions of Building Floodplain Count)</t>
  </si>
  <si>
    <t>Number of previous flood-related insurance claimsSince 1978 (for the parts of split communities calculated based on the proportions of Building Floodplain Count)</t>
  </si>
  <si>
    <t>Total dollar amount of previous paid losses Since 1978 (for the parts of split communities calculated based on the proportions of Building Floodplain Count)</t>
  </si>
  <si>
    <t>CL_Prev_Claims_FEMA_20240506.xlsx (Based on data received from FEMA on 5/1/2024); Column K: Total Paid Since 1978</t>
  </si>
  <si>
    <t>CL_Rep_Losses_FEMA_20240506.xlsx (Based on data received from FEMA on 5/1/2024); Column G: No of Rep Losses</t>
  </si>
  <si>
    <t>CL_TEIF_20240409.xlsx; Column AX: Debris Damage Total</t>
  </si>
  <si>
    <t>CL_population_exposure_20241113.xlsx; Column H: Population Residing in High Risk Flood Zone</t>
  </si>
  <si>
    <t>CL_population_exposure_20241113.xlsx; Column I: Percentage of Population Residing in High Risk Flood Zone</t>
  </si>
  <si>
    <t>CL_population_exposure_20241113.xlsx; Column J: Displaced Population</t>
  </si>
  <si>
    <t>CL_population_exposure_20241113.xlsx; Column L: Percentage of Total Population Displaced</t>
  </si>
  <si>
    <t>CL_population_exposure_20241113.xlsx; Column N: Estimated Population in Need of Short Term Shelter</t>
  </si>
  <si>
    <t>CL_population_exposure_20241113.xlsx; Column P: Companion Dogs Shelter Need</t>
  </si>
  <si>
    <t>CL_population_exposure_20241113.xlsx; Column Q: Companion Cats Shelter Need</t>
  </si>
  <si>
    <t>WV_SVI_20241111.xlsx; Tab:  Incorporated_Social_Vul_2021; Column AH: INDEX_SC, Tab: Unincorporated_Social_Vul_2021; Column AH: INDEX_SC,  and Tab: Counties_Social_Vul_2021; Column AC: INDEX_SC</t>
  </si>
  <si>
    <t>Social vulnerability index developed for West Virginia based on the eight following socioeconomic and demographic indicators (Poverty Rate, Unemployment Rate, No High School Diploma Ratio, Vulnerable Ages Ratio, Disability Ratio, Population Change Ratio, Median Housing Value, and Mobile Homes Ratio in Total Area); (Considered the same for both parts of the split communities)</t>
  </si>
  <si>
    <t>WV_SVI_20241111.xlsx; Tab: All_Social_Vul_Data_2021; Column Q: POV_RT</t>
  </si>
  <si>
    <t>Percentage of population 25 years and over with no high school diploma based on 2021 American Community Survey (ACS) 5-year estimates; (Considered the same for both parts of the split communities)</t>
  </si>
  <si>
    <t>Percentage of population in either classes of younger than 15 or 65 and older based on 2021 American Community Survey (ACS) 5-year estimates; (Considered the same for both parts of the split communities)</t>
  </si>
  <si>
    <t>Percentage of families (two or more people residing together and related by birth, marriage, or adoption) with no workers in the past 12 months based on 2021 American Community Survey (ACS) 5-year estimates; (Considered the same for both parts of the split communities)</t>
  </si>
  <si>
    <t>Percentage of civilian noninstitutionalized population with disabilities of independent living, self-care, ambulatory, cognitive, vision, or hearing difficulties based on 2021 American Community Survey (ACS) 5-year estimates; (Considered the same for both parts of the split communities)</t>
  </si>
  <si>
    <t>Median dollar value of owner-occupied housing units in the entire geographic entity (not only in floodplain) according to 2021 American Community Survey (ACS) 5-year estimates; (Considered the same for both parts of the split communities)</t>
  </si>
  <si>
    <t>WV_SVI_20241111.xlsx; Tab: All_Social_Vul_Data_2021; Column R: UNEMP_RT</t>
  </si>
  <si>
    <t>WV_SVI_20241111.xlsx; Tab: All_Social_Vul_Data_2021; Column U: NO_HSDP_RT</t>
  </si>
  <si>
    <t>WV_SVI_20241111.xlsx; Tab: All_Social_Vul_Data_2021; Column S: VUL_AGE_RT</t>
  </si>
  <si>
    <t>WV_SVI_20241111.xlsx; Tab: All_Social_Vul_Data_2021; Column T: DISABL_RT</t>
  </si>
  <si>
    <t>WV_SVI_20241111.xlsx; Tab: All_Social_Vul_Data_2021; Column V: POP_CHNG_RT</t>
  </si>
  <si>
    <t>WV_SVI_20241111.xlsx; Tab: All_Social_Vul_Data_2021; Column W: HOUS_MED_VAL</t>
  </si>
  <si>
    <t>WV_SVI_20241111.xlsx; Tab: All_Social_Vul_Data_2021; Column X: MOBILE_H_ALL_RT</t>
  </si>
  <si>
    <t>Stream Full Data Risk Matrix</t>
  </si>
  <si>
    <t>SFHA Only</t>
  </si>
  <si>
    <t>Primary County/Counties</t>
  </si>
  <si>
    <t>Floodplain Area (SFHA modified)</t>
  </si>
  <si>
    <t>Floodplain Length*</t>
  </si>
  <si>
    <t>Building Year Median in Floodplain*</t>
  </si>
  <si>
    <t>Aaron Creek</t>
  </si>
  <si>
    <t>AARONCK</t>
  </si>
  <si>
    <t>Monongalia</t>
  </si>
  <si>
    <t>Stream</t>
  </si>
  <si>
    <t>Aarons Creek</t>
  </si>
  <si>
    <t>AARONSCK</t>
  </si>
  <si>
    <t>Kanawha</t>
  </si>
  <si>
    <t>Adonijah Fork</t>
  </si>
  <si>
    <t>ADONIJAHFK</t>
  </si>
  <si>
    <t>Alum Creek</t>
  </si>
  <si>
    <t>ALUMCK</t>
  </si>
  <si>
    <t>Anglins Run</t>
  </si>
  <si>
    <t>ANGLINSRN</t>
  </si>
  <si>
    <t>Barbour</t>
  </si>
  <si>
    <t>Ann Moore Run</t>
  </si>
  <si>
    <t>ANNMOORERN</t>
  </si>
  <si>
    <t>Harrison</t>
  </si>
  <si>
    <t>Ann Run</t>
  </si>
  <si>
    <t>ANNRN</t>
  </si>
  <si>
    <t>Anthony Creek</t>
  </si>
  <si>
    <t>ANTHONYCK</t>
  </si>
  <si>
    <t>Greenbrier</t>
  </si>
  <si>
    <t>Arbuckle Branch</t>
  </si>
  <si>
    <t>ARBUCKLEBR</t>
  </si>
  <si>
    <t>Nicholas</t>
  </si>
  <si>
    <t>Arbuckle Creek</t>
  </si>
  <si>
    <t>ARBUCKLECK</t>
  </si>
  <si>
    <t>Fayette</t>
  </si>
  <si>
    <t>Arlington Boulevard Tributary</t>
  </si>
  <si>
    <t>ARLBLVDTR</t>
  </si>
  <si>
    <t>Cabell</t>
  </si>
  <si>
    <t>Armour Creek</t>
  </si>
  <si>
    <t>ARMOURCK</t>
  </si>
  <si>
    <t>Putnam</t>
  </si>
  <si>
    <t>Armstrong Creek</t>
  </si>
  <si>
    <t>ARMSTRONGCK</t>
  </si>
  <si>
    <t>Arnold Creek</t>
  </si>
  <si>
    <t>ARNOLDCK</t>
  </si>
  <si>
    <t>Doddridge</t>
  </si>
  <si>
    <t>Back Creek</t>
  </si>
  <si>
    <t>BACKCK</t>
  </si>
  <si>
    <t>Berkeley</t>
  </si>
  <si>
    <t>Back Fork Elk River</t>
  </si>
  <si>
    <t>BACKFKELKRV</t>
  </si>
  <si>
    <t>Webster</t>
  </si>
  <si>
    <t>Baker Fork</t>
  </si>
  <si>
    <t>BAKERFK</t>
  </si>
  <si>
    <t>Baker Run</t>
  </si>
  <si>
    <t>BAKERRN</t>
  </si>
  <si>
    <t>Hardy</t>
  </si>
  <si>
    <t>Barkers Creek</t>
  </si>
  <si>
    <t>BARKERSCK</t>
  </si>
  <si>
    <t>Wyoming</t>
  </si>
  <si>
    <t>Barrenshe Creek</t>
  </si>
  <si>
    <t>BARRENSHECK</t>
  </si>
  <si>
    <t>McDowell</t>
  </si>
  <si>
    <t>Bear Fork</t>
  </si>
  <si>
    <t>BEARFK</t>
  </si>
  <si>
    <t>Lincoln</t>
  </si>
  <si>
    <t>Beatty Run</t>
  </si>
  <si>
    <t>BEATTYRN</t>
  </si>
  <si>
    <t>Jackson</t>
  </si>
  <si>
    <t>Beaver Creek</t>
  </si>
  <si>
    <t>BEAVERCK</t>
  </si>
  <si>
    <t>Raleigh</t>
  </si>
  <si>
    <t>Beech Creek</t>
  </si>
  <si>
    <t>BEECHCK</t>
  </si>
  <si>
    <t>Mingo</t>
  </si>
  <si>
    <t>Beech Fork</t>
  </si>
  <si>
    <t>BEECHFK_013</t>
  </si>
  <si>
    <t>Calhoun</t>
  </si>
  <si>
    <t>BEECHFK_099</t>
  </si>
  <si>
    <t>Bells Creek</t>
  </si>
  <si>
    <t>BELLSCK</t>
  </si>
  <si>
    <t>Ben Creek</t>
  </si>
  <si>
    <t>BENCK</t>
  </si>
  <si>
    <t>Bennefield Prong</t>
  </si>
  <si>
    <t>BENNEFPR</t>
  </si>
  <si>
    <t>Marion</t>
  </si>
  <si>
    <t>Big Clear Creek</t>
  </si>
  <si>
    <t>BIGCLEARKCK</t>
  </si>
  <si>
    <t>Big Coal River</t>
  </si>
  <si>
    <t>BIGCOALRV</t>
  </si>
  <si>
    <t>Boone</t>
  </si>
  <si>
    <t>Big Creek</t>
  </si>
  <si>
    <t>BIGCK</t>
  </si>
  <si>
    <t>Big Creek No. 2</t>
  </si>
  <si>
    <t>BIGCKNO2</t>
  </si>
  <si>
    <t>Big Cub Creek</t>
  </si>
  <si>
    <t>BIGCUBCK</t>
  </si>
  <si>
    <t>Big Ditch Run</t>
  </si>
  <si>
    <t>BIGDITCHRN</t>
  </si>
  <si>
    <t>Big Harts Creek</t>
  </si>
  <si>
    <t>BIGHARTSCK</t>
  </si>
  <si>
    <t>Big Horse Creek</t>
  </si>
  <si>
    <t>BIGHORSECK</t>
  </si>
  <si>
    <t>Big Laurel Creek</t>
  </si>
  <si>
    <t>BIGLAURELCK</t>
  </si>
  <si>
    <t>Big Otter Creek</t>
  </si>
  <si>
    <t>BIGOTTERCK</t>
  </si>
  <si>
    <t>Big Sandy Creek</t>
  </si>
  <si>
    <t>BIGSANDYCK_077</t>
  </si>
  <si>
    <t>Preston</t>
  </si>
  <si>
    <t>BIGSANDYCK_087</t>
  </si>
  <si>
    <t>Roane</t>
  </si>
  <si>
    <t>Big Sandy River</t>
  </si>
  <si>
    <t>BIGSANDYRV</t>
  </si>
  <si>
    <t>Big Springs Branch</t>
  </si>
  <si>
    <t>BIGSPRINGSBR</t>
  </si>
  <si>
    <t>Big Ugly Creek</t>
  </si>
  <si>
    <t>BIGUGLYCK</t>
  </si>
  <si>
    <t>Bingamon Creek</t>
  </si>
  <si>
    <t>BINGAMONCK</t>
  </si>
  <si>
    <t>Birch River</t>
  </si>
  <si>
    <t>BIRCHRV</t>
  </si>
  <si>
    <t>Black Fork</t>
  </si>
  <si>
    <t>BLACKFK</t>
  </si>
  <si>
    <t>Tucker</t>
  </si>
  <si>
    <t>Blakes Creek</t>
  </si>
  <si>
    <t>BLAKESCK</t>
  </si>
  <si>
    <t>Blue Creek</t>
  </si>
  <si>
    <t>BLUECK</t>
  </si>
  <si>
    <t>Bluestone River</t>
  </si>
  <si>
    <t>BLUESTONERV</t>
  </si>
  <si>
    <t>Mercer</t>
  </si>
  <si>
    <t>Boggs Run</t>
  </si>
  <si>
    <t>BOGGSRN</t>
  </si>
  <si>
    <t>Marshall</t>
  </si>
  <si>
    <t>Boomer Branch</t>
  </si>
  <si>
    <t>BOOMERBR</t>
  </si>
  <si>
    <t>Booths Creek</t>
  </si>
  <si>
    <t>BOOTHSCK</t>
  </si>
  <si>
    <t>Bradshaw Creek</t>
  </si>
  <si>
    <t>BRADSHAWCK</t>
  </si>
  <si>
    <t>Brier Creek</t>
  </si>
  <si>
    <t>BRIERCK_039</t>
  </si>
  <si>
    <t>BRIERCK_109</t>
  </si>
  <si>
    <t>Broad Branch</t>
  </si>
  <si>
    <t>BROADBR</t>
  </si>
  <si>
    <t>Browning Fork</t>
  </si>
  <si>
    <t>BROWNINGFK</t>
  </si>
  <si>
    <t>Browns Creek</t>
  </si>
  <si>
    <t>BROWNSCK_033</t>
  </si>
  <si>
    <t>BROWNSCK_039</t>
  </si>
  <si>
    <t>BROWNSCK_047</t>
  </si>
  <si>
    <t>Brush Creek</t>
  </si>
  <si>
    <t>BRUSHCK_005</t>
  </si>
  <si>
    <t>BRUSHCK_055</t>
  </si>
  <si>
    <t>Buckeye Creek</t>
  </si>
  <si>
    <t>BUCKEYECK</t>
  </si>
  <si>
    <t>Buckhannon River</t>
  </si>
  <si>
    <t>BUCKHANRV</t>
  </si>
  <si>
    <t>Upshur</t>
  </si>
  <si>
    <t>Buffalo Creek</t>
  </si>
  <si>
    <t>BUFFALOCK_009</t>
  </si>
  <si>
    <t>Brooke</t>
  </si>
  <si>
    <t>BUFFALOCK_015</t>
  </si>
  <si>
    <t>BUFFALOCK_045</t>
  </si>
  <si>
    <t>BUFFALOCK_049</t>
  </si>
  <si>
    <t>BUFFALOCK_059</t>
  </si>
  <si>
    <t>BUFFALOCK_077</t>
  </si>
  <si>
    <t>BUFFALOCK_099</t>
  </si>
  <si>
    <t>Buffalo Run</t>
  </si>
  <si>
    <t>BUFFALORN</t>
  </si>
  <si>
    <t>Randolph</t>
  </si>
  <si>
    <t>Bull Creek</t>
  </si>
  <si>
    <t>BULLCK</t>
  </si>
  <si>
    <t>Bull Run</t>
  </si>
  <si>
    <t>BULLRN</t>
  </si>
  <si>
    <t>Bunnell Run</t>
  </si>
  <si>
    <t>BUNNELLRN</t>
  </si>
  <si>
    <t>Ritchie</t>
  </si>
  <si>
    <t>Burning Spring Branch</t>
  </si>
  <si>
    <t>BURNSPRBR</t>
  </si>
  <si>
    <t>Burroughs Run</t>
  </si>
  <si>
    <t>BURROUGHSRN</t>
  </si>
  <si>
    <t>Cabin Creek</t>
  </si>
  <si>
    <t>CABINCK</t>
  </si>
  <si>
    <t>Cabin Run</t>
  </si>
  <si>
    <t>CABINRN</t>
  </si>
  <si>
    <t>Mineral</t>
  </si>
  <si>
    <t>Cacapon River</t>
  </si>
  <si>
    <t>CACAPONRV</t>
  </si>
  <si>
    <t>Hampshire</t>
  </si>
  <si>
    <t>Camp Creek</t>
  </si>
  <si>
    <t>CAMPCK</t>
  </si>
  <si>
    <t>Campbells Creek</t>
  </si>
  <si>
    <t>CAMPBELLSCK</t>
  </si>
  <si>
    <t>Cane Fork</t>
  </si>
  <si>
    <t>CANEFK</t>
  </si>
  <si>
    <t>Cedar Creek</t>
  </si>
  <si>
    <t>CEDARCK</t>
  </si>
  <si>
    <t>Gilmer</t>
  </si>
  <si>
    <t>Charley Creek</t>
  </si>
  <si>
    <t>CHARLEYCK</t>
  </si>
  <si>
    <t>Cheat River</t>
  </si>
  <si>
    <t>CHEATRV</t>
  </si>
  <si>
    <t>Cherry River</t>
  </si>
  <si>
    <t>CHERRYRV</t>
  </si>
  <si>
    <t>Church Fork</t>
  </si>
  <si>
    <t>CHURCHFK</t>
  </si>
  <si>
    <t>Wetzel</t>
  </si>
  <si>
    <t>Clear Fork</t>
  </si>
  <si>
    <t>CLEARFK_047</t>
  </si>
  <si>
    <t>CLEARFK_081</t>
  </si>
  <si>
    <t>CLEARFK_109</t>
  </si>
  <si>
    <t>Coal River</t>
  </si>
  <si>
    <t>COALRV</t>
  </si>
  <si>
    <t>Cobb Creek</t>
  </si>
  <si>
    <t>COBBCK</t>
  </si>
  <si>
    <t>Coles Run</t>
  </si>
  <si>
    <t>COLESRN</t>
  </si>
  <si>
    <t>Coopers Creek</t>
  </si>
  <si>
    <t>COOPERSCK</t>
  </si>
  <si>
    <t>Copperas Mine Fork</t>
  </si>
  <si>
    <t>COPMINEFK</t>
  </si>
  <si>
    <t>Cow Creek</t>
  </si>
  <si>
    <t>COWCK</t>
  </si>
  <si>
    <t>Crab Orchard Creek</t>
  </si>
  <si>
    <t>CRABORCCK</t>
  </si>
  <si>
    <t>Crane Creek</t>
  </si>
  <si>
    <t>CRANECK</t>
  </si>
  <si>
    <t>Craven Run</t>
  </si>
  <si>
    <t>CRAVENRN</t>
  </si>
  <si>
    <t>Crawley Creek</t>
  </si>
  <si>
    <t>CRAWLEYCK</t>
  </si>
  <si>
    <t>Crooked Creek</t>
  </si>
  <si>
    <t>CROOKEDCK_045</t>
  </si>
  <si>
    <t>CROOKEDCK_079</t>
  </si>
  <si>
    <t>Cyrus Creek</t>
  </si>
  <si>
    <t>CYRUSCK</t>
  </si>
  <si>
    <t>Daves Fork</t>
  </si>
  <si>
    <t>DAVESFK</t>
  </si>
  <si>
    <t>Davis Creek</t>
  </si>
  <si>
    <t>DAVISCK</t>
  </si>
  <si>
    <t>Days Run</t>
  </si>
  <si>
    <t>DAYSRN</t>
  </si>
  <si>
    <t>Deckers Creek</t>
  </si>
  <si>
    <t>DECKERSCK</t>
  </si>
  <si>
    <t>Dents Run</t>
  </si>
  <si>
    <t>DENTSRN</t>
  </si>
  <si>
    <t>Dicks Run</t>
  </si>
  <si>
    <t>DICKSRN</t>
  </si>
  <si>
    <t>Taylor</t>
  </si>
  <si>
    <t>Dillan Creek</t>
  </si>
  <si>
    <t>DILLANCK</t>
  </si>
  <si>
    <t>Dillons Run</t>
  </si>
  <si>
    <t>DILLONSRN</t>
  </si>
  <si>
    <t>Dingess Run</t>
  </si>
  <si>
    <t>DINGESSRN</t>
  </si>
  <si>
    <t>Drawdy Creek</t>
  </si>
  <si>
    <t>DRAWDYCK</t>
  </si>
  <si>
    <t>Dry Branch</t>
  </si>
  <si>
    <t>DRYBR</t>
  </si>
  <si>
    <t>Dry Creek</t>
  </si>
  <si>
    <t>DRYCK</t>
  </si>
  <si>
    <t>Dry Fork</t>
  </si>
  <si>
    <t>DRYFK_047</t>
  </si>
  <si>
    <t>DRYFK_083</t>
  </si>
  <si>
    <t>Dunkard Creek</t>
  </si>
  <si>
    <t>DUNKARDCK</t>
  </si>
  <si>
    <t>Dunloup Creek</t>
  </si>
  <si>
    <t>DUNLOUPCK</t>
  </si>
  <si>
    <t>East Fork Fourteenmile Creek</t>
  </si>
  <si>
    <t>EFFOURTEENCK</t>
  </si>
  <si>
    <t>East Fork Greenbrier River</t>
  </si>
  <si>
    <t>EFGREENBRIERRV</t>
  </si>
  <si>
    <t>Pocahontas</t>
  </si>
  <si>
    <t>East Fork Twelvepole Creek</t>
  </si>
  <si>
    <t>EFTWLVPOLECK</t>
  </si>
  <si>
    <t>East River</t>
  </si>
  <si>
    <t>EASTRV</t>
  </si>
  <si>
    <t>Elk Creek</t>
  </si>
  <si>
    <t>ELKCK</t>
  </si>
  <si>
    <t>Elk Fork</t>
  </si>
  <si>
    <t>ELKFK</t>
  </si>
  <si>
    <t>Tyler</t>
  </si>
  <si>
    <t>Elk River</t>
  </si>
  <si>
    <t>ELKRV</t>
  </si>
  <si>
    <t>Elk Twomile Creek</t>
  </si>
  <si>
    <t>ELKTWOMICK</t>
  </si>
  <si>
    <t>Elkhorn Creek</t>
  </si>
  <si>
    <t>ELKHORNCK</t>
  </si>
  <si>
    <t>Ely Fork</t>
  </si>
  <si>
    <t>ELYFK</t>
  </si>
  <si>
    <t>Evans Run</t>
  </si>
  <si>
    <t>EVANSRN</t>
  </si>
  <si>
    <t>Evitts Run</t>
  </si>
  <si>
    <t>EVITTSRN</t>
  </si>
  <si>
    <t>Jefferson</t>
  </si>
  <si>
    <t>Evitts Run Tributary 2</t>
  </si>
  <si>
    <t>EVITTSRNTR2</t>
  </si>
  <si>
    <t>Fields Creek</t>
  </si>
  <si>
    <t>FIELDSCK</t>
  </si>
  <si>
    <t>Files Creek</t>
  </si>
  <si>
    <t>FILESCK</t>
  </si>
  <si>
    <t>Fish Creek</t>
  </si>
  <si>
    <t>FISHCK</t>
  </si>
  <si>
    <t>Fish Run</t>
  </si>
  <si>
    <t>FISHRN</t>
  </si>
  <si>
    <t>Fishing Creek</t>
  </si>
  <si>
    <t>FISHINGCK</t>
  </si>
  <si>
    <t>Five and Twenty Mile Creek</t>
  </si>
  <si>
    <t>FIVETWENTYMCK</t>
  </si>
  <si>
    <t>Fork Fish Creek</t>
  </si>
  <si>
    <t>FORKFISHCK</t>
  </si>
  <si>
    <t>Fourmile Creek</t>
  </si>
  <si>
    <t>FOURMILECK</t>
  </si>
  <si>
    <t>Fourpole Creek</t>
  </si>
  <si>
    <t>FOURPOLECK</t>
  </si>
  <si>
    <t>Fourteenmile Creek</t>
  </si>
  <si>
    <t>FOURTEENMCK</t>
  </si>
  <si>
    <t>Fudges Creek</t>
  </si>
  <si>
    <t>FUDGESCK</t>
  </si>
  <si>
    <t>Fuquay Creek</t>
  </si>
  <si>
    <t>FUQUAYCK</t>
  </si>
  <si>
    <t>Gandy Creek</t>
  </si>
  <si>
    <t>GANDYCK</t>
  </si>
  <si>
    <t>Garrett Fork</t>
  </si>
  <si>
    <t>GARRETTFK</t>
  </si>
  <si>
    <t>Gauley River</t>
  </si>
  <si>
    <t>GAULEYRV</t>
  </si>
  <si>
    <t>Georges Creek</t>
  </si>
  <si>
    <t>GEORGESCK</t>
  </si>
  <si>
    <t>Gilbert Creek</t>
  </si>
  <si>
    <t>GILBERTCK</t>
  </si>
  <si>
    <t>Glady Creek</t>
  </si>
  <si>
    <t>GLADYCK</t>
  </si>
  <si>
    <t>Glady Fork</t>
  </si>
  <si>
    <t>GLADYFK</t>
  </si>
  <si>
    <t>Gooney Otter Creek</t>
  </si>
  <si>
    <t>GOONOTTCK</t>
  </si>
  <si>
    <t>Grassy Creek</t>
  </si>
  <si>
    <t>GRASSYCK</t>
  </si>
  <si>
    <t>Grassy Fork</t>
  </si>
  <si>
    <t>GRASSYFK</t>
  </si>
  <si>
    <t>Grave Creek</t>
  </si>
  <si>
    <t>GRAVECK</t>
  </si>
  <si>
    <t>Green Spring Run</t>
  </si>
  <si>
    <t>GREENSPRRN</t>
  </si>
  <si>
    <t>Greenbrier River</t>
  </si>
  <si>
    <t>GNBRRV</t>
  </si>
  <si>
    <t>Guyandotte River</t>
  </si>
  <si>
    <t>GUYANDRV</t>
  </si>
  <si>
    <t>Wyoming, Logan</t>
  </si>
  <si>
    <t>Hackers Creek</t>
  </si>
  <si>
    <t>HACKERSCK</t>
  </si>
  <si>
    <t>Lewis</t>
  </si>
  <si>
    <t>Harmon Creek</t>
  </si>
  <si>
    <t>HARMONCK</t>
  </si>
  <si>
    <t>Hawes Run</t>
  </si>
  <si>
    <t>HAWESRN</t>
  </si>
  <si>
    <t>Pendleton</t>
  </si>
  <si>
    <t>Heath Creek</t>
  </si>
  <si>
    <t>HEATHCK</t>
  </si>
  <si>
    <t>Helens Run</t>
  </si>
  <si>
    <t>HELENSRN</t>
  </si>
  <si>
    <t>Henry Fork</t>
  </si>
  <si>
    <t>HENRYFK</t>
  </si>
  <si>
    <t>Hewett Creek</t>
  </si>
  <si>
    <t>HEWETTCK</t>
  </si>
  <si>
    <t>Hickman Run</t>
  </si>
  <si>
    <t>HICKMANRN</t>
  </si>
  <si>
    <t>Hogland Run Tributary</t>
  </si>
  <si>
    <t>HOGLNDRNTR</t>
  </si>
  <si>
    <t>Wood</t>
  </si>
  <si>
    <t>Horsepen Creek</t>
  </si>
  <si>
    <t>HORSEPENCK</t>
  </si>
  <si>
    <t>Horseshoe Run</t>
  </si>
  <si>
    <t>HORSESHOERN</t>
  </si>
  <si>
    <t>Howard Creek</t>
  </si>
  <si>
    <t>HOWARDCK</t>
  </si>
  <si>
    <t>Howard Fork</t>
  </si>
  <si>
    <t>HOWARDFK</t>
  </si>
  <si>
    <t>Huff Creek</t>
  </si>
  <si>
    <t>HUFFCK</t>
  </si>
  <si>
    <t>Hughes Creek</t>
  </si>
  <si>
    <t>HUGHESCK</t>
  </si>
  <si>
    <t>Hughes River</t>
  </si>
  <si>
    <t>HUGHESRV</t>
  </si>
  <si>
    <t>Wirt</t>
  </si>
  <si>
    <t>Hurricane Creek</t>
  </si>
  <si>
    <t>HURRICANECK_079</t>
  </si>
  <si>
    <t>HURRICANECK_087</t>
  </si>
  <si>
    <t>Hurricane Fork</t>
  </si>
  <si>
    <t>HURRICANEFK</t>
  </si>
  <si>
    <t>Indian Creek</t>
  </si>
  <si>
    <t>INDIANCK_039</t>
  </si>
  <si>
    <t>INDIANCK_061</t>
  </si>
  <si>
    <t>INDIANCK_095</t>
  </si>
  <si>
    <t>INDIANCK_109</t>
  </si>
  <si>
    <t>Isaacs Creek</t>
  </si>
  <si>
    <t>ISAACSCK</t>
  </si>
  <si>
    <t>Island Creek</t>
  </si>
  <si>
    <t>ISLANDCK</t>
  </si>
  <si>
    <t>Isner Creek</t>
  </si>
  <si>
    <t>ISNERCK</t>
  </si>
  <si>
    <t>Jackson Run</t>
  </si>
  <si>
    <t>JACKSONRN</t>
  </si>
  <si>
    <t>Jacobs Fork</t>
  </si>
  <si>
    <t>JACOBSFK</t>
  </si>
  <si>
    <t>Jacobs Run</t>
  </si>
  <si>
    <t>JACOBSRN</t>
  </si>
  <si>
    <t>James Branch</t>
  </si>
  <si>
    <t>JAMESBR</t>
  </si>
  <si>
    <t>Jennie Creek</t>
  </si>
  <si>
    <t>JENNIECK</t>
  </si>
  <si>
    <t>Joes Creek</t>
  </si>
  <si>
    <t>JOESCK</t>
  </si>
  <si>
    <t>Kanawha River</t>
  </si>
  <si>
    <t>KANAWHARV</t>
  </si>
  <si>
    <t>Kellys Creek</t>
  </si>
  <si>
    <t>KELLYSCK</t>
  </si>
  <si>
    <t>Kings Creek</t>
  </si>
  <si>
    <t>KINGSCK</t>
  </si>
  <si>
    <t>Hancock</t>
  </si>
  <si>
    <t>Knapp Creek</t>
  </si>
  <si>
    <t>KNAPPCK</t>
  </si>
  <si>
    <t>Koontz Run</t>
  </si>
  <si>
    <t>KOONTZRN</t>
  </si>
  <si>
    <t>Krout Creek</t>
  </si>
  <si>
    <t>KROUTCK</t>
  </si>
  <si>
    <t>Lashmeet Branch</t>
  </si>
  <si>
    <t>LASHMEETBR</t>
  </si>
  <si>
    <t>Laurel Branch</t>
  </si>
  <si>
    <t>LAURELBR</t>
  </si>
  <si>
    <t>Laurel Creek</t>
  </si>
  <si>
    <t>LAURELCK_005</t>
  </si>
  <si>
    <t>LAURELCK_101</t>
  </si>
  <si>
    <t>Laurel Fork</t>
  </si>
  <si>
    <t>LAURELFK_059</t>
  </si>
  <si>
    <t>LAURELFK_109</t>
  </si>
  <si>
    <t>Leading Creek</t>
  </si>
  <si>
    <t>LEADINGCK_021</t>
  </si>
  <si>
    <t>LEADINGCK_083</t>
  </si>
  <si>
    <t>Leatherwood Creek</t>
  </si>
  <si>
    <t>LEATHERWDCK_015</t>
  </si>
  <si>
    <t>LEATHERWDCK_101</t>
  </si>
  <si>
    <t>Left Fork Ben Creek</t>
  </si>
  <si>
    <t>LFBENCK</t>
  </si>
  <si>
    <t>Left Fork Holly River</t>
  </si>
  <si>
    <t>LFHOLLYRV</t>
  </si>
  <si>
    <t>Left Fork Little Sandy Creek</t>
  </si>
  <si>
    <t>LFLTSANDYCK</t>
  </si>
  <si>
    <t>Left Fork Marrowbone Creek</t>
  </si>
  <si>
    <t>LFMARROWBNCK</t>
  </si>
  <si>
    <t>Left Fork Mud River</t>
  </si>
  <si>
    <t>LFMUDRV</t>
  </si>
  <si>
    <t>Left Fork of Right Fork Buckhannon River</t>
  </si>
  <si>
    <t>LFRFBUCKRV</t>
  </si>
  <si>
    <t>Left Fork Reedy Creek</t>
  </si>
  <si>
    <t>LFREEDYCK</t>
  </si>
  <si>
    <t>Left Fork Steer Creek</t>
  </si>
  <si>
    <t>LFSTEERCK</t>
  </si>
  <si>
    <t>Left Fork Stillwell Creek</t>
  </si>
  <si>
    <t>LFSTILLWELLCK</t>
  </si>
  <si>
    <t>Left Fork Twomile Creek</t>
  </si>
  <si>
    <t>LFTWOMILECK</t>
  </si>
  <si>
    <t>Left Fork West Fork Little Kanawha River</t>
  </si>
  <si>
    <t>LFWFLTKANRV</t>
  </si>
  <si>
    <t>Lefthand Creek</t>
  </si>
  <si>
    <t>LEFTHANDCK</t>
  </si>
  <si>
    <t>Lefthand Fork</t>
  </si>
  <si>
    <t>LEFTHANDFK</t>
  </si>
  <si>
    <t>Legg Fork</t>
  </si>
  <si>
    <t>LEGGFK</t>
  </si>
  <si>
    <t>Lens Creek</t>
  </si>
  <si>
    <t>LENSCK</t>
  </si>
  <si>
    <t>Lick Branch</t>
  </si>
  <si>
    <t>LICKBR</t>
  </si>
  <si>
    <t>Lick Creek</t>
  </si>
  <si>
    <t>LICKCK</t>
  </si>
  <si>
    <t>Limestone Run</t>
  </si>
  <si>
    <t>LIMESTONERN_033</t>
  </si>
  <si>
    <t>LIMESTONERN_057</t>
  </si>
  <si>
    <t>Little Bingamon Creek</t>
  </si>
  <si>
    <t>LTBINGAMONCK</t>
  </si>
  <si>
    <t>Little Birch River</t>
  </si>
  <si>
    <t>LTBIRCHRV</t>
  </si>
  <si>
    <t>Braxton</t>
  </si>
  <si>
    <t>Little Coal River</t>
  </si>
  <si>
    <t>LTLCOALRV</t>
  </si>
  <si>
    <t>Little Elk Creek</t>
  </si>
  <si>
    <t>LTELKCK</t>
  </si>
  <si>
    <t>Little Fishing Creek</t>
  </si>
  <si>
    <t>LTLFISHINGCK</t>
  </si>
  <si>
    <t>Little Grave Creek</t>
  </si>
  <si>
    <t>LTLGRAVECK</t>
  </si>
  <si>
    <t>Little Harts Creek</t>
  </si>
  <si>
    <t>LTHARTSCK</t>
  </si>
  <si>
    <t>Little Huff Creek</t>
  </si>
  <si>
    <t>LTLHUFFCK</t>
  </si>
  <si>
    <t>Little Hurricane Creek</t>
  </si>
  <si>
    <t>LTHURRICANECK</t>
  </si>
  <si>
    <t>Little Kanawha River</t>
  </si>
  <si>
    <t>LTLKANAWRV</t>
  </si>
  <si>
    <t>Little Mill Creek</t>
  </si>
  <si>
    <t>LTMILLCK</t>
  </si>
  <si>
    <t>Little Paw Paw Creek</t>
  </si>
  <si>
    <t>LTPAWPAWCK</t>
  </si>
  <si>
    <t>Little Sandy Creek</t>
  </si>
  <si>
    <t>LTLSANDYCK_039</t>
  </si>
  <si>
    <t>LTLSANDYCK_077</t>
  </si>
  <si>
    <t>Little Sewell Creek</t>
  </si>
  <si>
    <t>LTSEWELLCK</t>
  </si>
  <si>
    <t>Little Slate Creek</t>
  </si>
  <si>
    <t>LTSLATECK</t>
  </si>
  <si>
    <t>Little Tenmile Creek</t>
  </si>
  <si>
    <t>LTTENMILECK</t>
  </si>
  <si>
    <t>Little Tygart Creek</t>
  </si>
  <si>
    <t>LTTYGARTCK</t>
  </si>
  <si>
    <t>Little Wheeling Creek</t>
  </si>
  <si>
    <t>LTLWHEELCK</t>
  </si>
  <si>
    <t>Ohio</t>
  </si>
  <si>
    <t>Little Whitestick Creek</t>
  </si>
  <si>
    <t>LTWHITESTICKCK</t>
  </si>
  <si>
    <t>Long Fork</t>
  </si>
  <si>
    <t>LONGFK</t>
  </si>
  <si>
    <t>Long Run</t>
  </si>
  <si>
    <t>LONGRN_017</t>
  </si>
  <si>
    <t>LONGRN_069</t>
  </si>
  <si>
    <t>Longpole Creek</t>
  </si>
  <si>
    <t>LONGPOLECK</t>
  </si>
  <si>
    <t>Loop Creek</t>
  </si>
  <si>
    <t>LOOPCK</t>
  </si>
  <si>
    <t>Lorton Lick Creek</t>
  </si>
  <si>
    <t>LORLICKCK</t>
  </si>
  <si>
    <t>LOSTCK</t>
  </si>
  <si>
    <t>Lost River</t>
  </si>
  <si>
    <t>LOSTRV</t>
  </si>
  <si>
    <t>Magazine Branch</t>
  </si>
  <si>
    <t>MAGAZINEBR</t>
  </si>
  <si>
    <t>Maple Meadow Creek</t>
  </si>
  <si>
    <t>MAPLEMEADCK</t>
  </si>
  <si>
    <t>Marrowbone Creek</t>
  </si>
  <si>
    <t>MARROWBNCK</t>
  </si>
  <si>
    <t>Marsh Fork</t>
  </si>
  <si>
    <t>MARSHFK_043</t>
  </si>
  <si>
    <t>MARSHFK_081</t>
  </si>
  <si>
    <t>Martin Branch</t>
  </si>
  <si>
    <t>MARTINBR</t>
  </si>
  <si>
    <t>Mate Creek</t>
  </si>
  <si>
    <t>MATECK</t>
  </si>
  <si>
    <t>McElroy Creek</t>
  </si>
  <si>
    <t>MCELROYCK</t>
  </si>
  <si>
    <t>Meadow Creek</t>
  </si>
  <si>
    <t>MEADOWCK</t>
  </si>
  <si>
    <t>Summers</t>
  </si>
  <si>
    <t>Meadow River</t>
  </si>
  <si>
    <t>MEADOWRV</t>
  </si>
  <si>
    <t>Meathouse Fork</t>
  </si>
  <si>
    <t>MEATHOUSEFK</t>
  </si>
  <si>
    <t>Middle Creek</t>
  </si>
  <si>
    <t>MIDDLECK</t>
  </si>
  <si>
    <t>Middle Fork</t>
  </si>
  <si>
    <t>MIDDLEFK</t>
  </si>
  <si>
    <t>Middle Fork Elk Creek</t>
  </si>
  <si>
    <t>MFELKCK</t>
  </si>
  <si>
    <t>Middle Fork Mud River</t>
  </si>
  <si>
    <t>MFMUDRV</t>
  </si>
  <si>
    <t>Middle Fork Reedy Creek</t>
  </si>
  <si>
    <t>MFREEDYCK</t>
  </si>
  <si>
    <t>Middle Fork River</t>
  </si>
  <si>
    <t>MIDFORKRV</t>
  </si>
  <si>
    <t>Middle Grave Creek</t>
  </si>
  <si>
    <t>MIDGRVCK</t>
  </si>
  <si>
    <t>Middle Island Creek</t>
  </si>
  <si>
    <t>MIDISLANDCK</t>
  </si>
  <si>
    <t>Middle Wheeling Creek</t>
  </si>
  <si>
    <t>MIDWHEELINGCK</t>
  </si>
  <si>
    <t>Mile Fork</t>
  </si>
  <si>
    <t>MILEFK</t>
  </si>
  <si>
    <t>MILLCK_035</t>
  </si>
  <si>
    <t>MILLCK_045</t>
  </si>
  <si>
    <t>MILLCK_083</t>
  </si>
  <si>
    <t>MILLCK_099</t>
  </si>
  <si>
    <t>Monongahela River</t>
  </si>
  <si>
    <t>MONRV</t>
  </si>
  <si>
    <t>Moses Fork</t>
  </si>
  <si>
    <t>MOSESFK</t>
  </si>
  <si>
    <t>Mud Fork</t>
  </si>
  <si>
    <t>MUDFK</t>
  </si>
  <si>
    <t>Mud River</t>
  </si>
  <si>
    <t>MUDRV</t>
  </si>
  <si>
    <t>Murphytown Creek</t>
  </si>
  <si>
    <t>MURPHYTWNCK</t>
  </si>
  <si>
    <t>Muzzle Creek</t>
  </si>
  <si>
    <t>MUZZLECK</t>
  </si>
  <si>
    <t>Neal Hallow Tributary</t>
  </si>
  <si>
    <t>NEALHALTRIB</t>
  </si>
  <si>
    <t>Neal Run</t>
  </si>
  <si>
    <t>NEALRN</t>
  </si>
  <si>
    <t>New Creek</t>
  </si>
  <si>
    <t>NEWCK</t>
  </si>
  <si>
    <t>New River</t>
  </si>
  <si>
    <t>NEWRV</t>
  </si>
  <si>
    <t>Ninemile Creek</t>
  </si>
  <si>
    <t>NINEMILECK</t>
  </si>
  <si>
    <t>North Branch Potomac River</t>
  </si>
  <si>
    <t>NBPOTOMRV</t>
  </si>
  <si>
    <t>North Fork</t>
  </si>
  <si>
    <t>NORTHFK</t>
  </si>
  <si>
    <t>North Fork Brush Creek</t>
  </si>
  <si>
    <t>NFBRUSHCK</t>
  </si>
  <si>
    <t>North Fork Cherry River</t>
  </si>
  <si>
    <t>NFCHERRYRV</t>
  </si>
  <si>
    <t>North Fork Elkhorn Creek</t>
  </si>
  <si>
    <t>NFELKHORNCK</t>
  </si>
  <si>
    <t>North Fork Fishing Creek</t>
  </si>
  <si>
    <t>NFFISHINGCK</t>
  </si>
  <si>
    <t>North Fork Hughes River</t>
  </si>
  <si>
    <t>NFHUGHESRV</t>
  </si>
  <si>
    <t>North Fork Potomac River</t>
  </si>
  <si>
    <t>NFPOTOMACRV</t>
  </si>
  <si>
    <t>North Fork South Branch Potomac River</t>
  </si>
  <si>
    <t>NFSBPOTOMRV</t>
  </si>
  <si>
    <t>North Mill Creek</t>
  </si>
  <si>
    <t>NMILLCK</t>
  </si>
  <si>
    <t>North River</t>
  </si>
  <si>
    <t>NORTHRV</t>
  </si>
  <si>
    <t>North Sand Branch</t>
  </si>
  <si>
    <t>NSANDBR</t>
  </si>
  <si>
    <t>Nutter Run</t>
  </si>
  <si>
    <t>NUTTERRN</t>
  </si>
  <si>
    <t>Ohio River</t>
  </si>
  <si>
    <t>OHIORV</t>
  </si>
  <si>
    <t>Open Fork</t>
  </si>
  <si>
    <t>OPENFK</t>
  </si>
  <si>
    <t>Opequon Creek</t>
  </si>
  <si>
    <t>OPEQUONCK</t>
  </si>
  <si>
    <t>Paint Creek</t>
  </si>
  <si>
    <t>PAINTCK</t>
  </si>
  <si>
    <t>Patterson Creek</t>
  </si>
  <si>
    <t>PTTRSONCK</t>
  </si>
  <si>
    <t>Paw Paw Creek</t>
  </si>
  <si>
    <t>PAWPAWCK</t>
  </si>
  <si>
    <t>Peach Creek</t>
  </si>
  <si>
    <t>PEACKCK</t>
  </si>
  <si>
    <t>Pecks Run</t>
  </si>
  <si>
    <t>PECKSRN</t>
  </si>
  <si>
    <t>Perdue Hollow</t>
  </si>
  <si>
    <t>PERDUEHLW</t>
  </si>
  <si>
    <t>Peters Cave Fork</t>
  </si>
  <si>
    <t>PETERSCAVEFK</t>
  </si>
  <si>
    <t>Peters Creek</t>
  </si>
  <si>
    <t>PETERSCK</t>
  </si>
  <si>
    <t>Pharaoh Run</t>
  </si>
  <si>
    <t>PHARAOHRN</t>
  </si>
  <si>
    <t>Pigeon Creek</t>
  </si>
  <si>
    <t>PIGEONCK</t>
  </si>
  <si>
    <t>Pine Creek</t>
  </si>
  <si>
    <t>PINECK</t>
  </si>
  <si>
    <t>Piney Creek</t>
  </si>
  <si>
    <t>PINEYCK</t>
  </si>
  <si>
    <t>Plum Run</t>
  </si>
  <si>
    <t>PLUMRN</t>
  </si>
  <si>
    <t>Pocatalico Creek</t>
  </si>
  <si>
    <t>POCATALCK</t>
  </si>
  <si>
    <t>Pocatalico River</t>
  </si>
  <si>
    <t>POCATALRV</t>
  </si>
  <si>
    <t>Pointlick Fork</t>
  </si>
  <si>
    <t>POINTLICKFK</t>
  </si>
  <si>
    <t>Polk Creek</t>
  </si>
  <si>
    <t>POLKCK</t>
  </si>
  <si>
    <t>Pond Fork</t>
  </si>
  <si>
    <t>PONDFK</t>
  </si>
  <si>
    <t>Pond Run Upper Reach</t>
  </si>
  <si>
    <t>PONDRNUPPER</t>
  </si>
  <si>
    <t>Poplar Fork</t>
  </si>
  <si>
    <t>POPLARFK</t>
  </si>
  <si>
    <t>Porter Fork</t>
  </si>
  <si>
    <t>PORTERFK</t>
  </si>
  <si>
    <t>Potomac River</t>
  </si>
  <si>
    <t>POTOMRV</t>
  </si>
  <si>
    <t>Morgan</t>
  </si>
  <si>
    <t>Price Run</t>
  </si>
  <si>
    <t>PRICERN</t>
  </si>
  <si>
    <t>Prickett Creek</t>
  </si>
  <si>
    <t>PRICKETTCK</t>
  </si>
  <si>
    <t>Puncheoncamp Branch</t>
  </si>
  <si>
    <t>PUNCHCAMPBR</t>
  </si>
  <si>
    <t>Pyles Fork</t>
  </si>
  <si>
    <t>PYLESFK</t>
  </si>
  <si>
    <t>Red Creek</t>
  </si>
  <si>
    <t>REDCK</t>
  </si>
  <si>
    <t>Rich Creek</t>
  </si>
  <si>
    <t>RICHCK_019</t>
  </si>
  <si>
    <t>RICHCK_063</t>
  </si>
  <si>
    <t>Monroe</t>
  </si>
  <si>
    <t>Right Fork</t>
  </si>
  <si>
    <t>RIGHTFK</t>
  </si>
  <si>
    <t>Right Fork Buffalo Creek</t>
  </si>
  <si>
    <t>RFBUFFALOCK</t>
  </si>
  <si>
    <t>Right Fork Holly River</t>
  </si>
  <si>
    <t>RFHOLLYRV</t>
  </si>
  <si>
    <t>Right Fork Laurel Fork</t>
  </si>
  <si>
    <t>RFLAURELFK</t>
  </si>
  <si>
    <t>Right Fork Reedy Creek</t>
  </si>
  <si>
    <t>RFREEDYCK</t>
  </si>
  <si>
    <t>Right Fork Steer Creek</t>
  </si>
  <si>
    <t>RFSTEERCK</t>
  </si>
  <si>
    <t>Roaring Creek</t>
  </si>
  <si>
    <t>ROARINGCK</t>
  </si>
  <si>
    <t>Robinson Fork</t>
  </si>
  <si>
    <t>ROBINSONFK</t>
  </si>
  <si>
    <t>Robinson Run</t>
  </si>
  <si>
    <t>ROBINSONRN</t>
  </si>
  <si>
    <t>Rock Creek</t>
  </si>
  <si>
    <t>ROCKCK</t>
  </si>
  <si>
    <t>Rockcamp Run</t>
  </si>
  <si>
    <t>ROCKCAMPRN</t>
  </si>
  <si>
    <t>Rockcastle Creek</t>
  </si>
  <si>
    <t>RCKCSTLCK</t>
  </si>
  <si>
    <t>Rockhouse Fork</t>
  </si>
  <si>
    <t>RCKHSEFK</t>
  </si>
  <si>
    <t>Rocky Fork</t>
  </si>
  <si>
    <t>ROCKYFK</t>
  </si>
  <si>
    <t>Rum Creek</t>
  </si>
  <si>
    <t>RUMCK</t>
  </si>
  <si>
    <t>Rush Fork</t>
  </si>
  <si>
    <t>RUSHFK</t>
  </si>
  <si>
    <t>Russell Creek</t>
  </si>
  <si>
    <t>RUSSELLCK</t>
  </si>
  <si>
    <t>Salem Fork</t>
  </si>
  <si>
    <t>SALEMFK</t>
  </si>
  <si>
    <t>Saltlick Creek</t>
  </si>
  <si>
    <t>SALTLICKCK</t>
  </si>
  <si>
    <t>SANDFK_021</t>
  </si>
  <si>
    <t>SANDFK_041</t>
  </si>
  <si>
    <t>Sand Run</t>
  </si>
  <si>
    <t>SANDRN</t>
  </si>
  <si>
    <t>Sandlick Creek</t>
  </si>
  <si>
    <t>SANDLICKCK_045</t>
  </si>
  <si>
    <t>SANDLICKCK_047</t>
  </si>
  <si>
    <t>SANDLICKCK2_047</t>
  </si>
  <si>
    <t>SANDLICKCK_055</t>
  </si>
  <si>
    <t>SANDLICKCK_081</t>
  </si>
  <si>
    <t>Sandy Creek</t>
  </si>
  <si>
    <t>SANDYCK</t>
  </si>
  <si>
    <t>Scary Creek</t>
  </si>
  <si>
    <t>SCARYCK</t>
  </si>
  <si>
    <t>Scotts Run</t>
  </si>
  <si>
    <t>SCOTTSRN</t>
  </si>
  <si>
    <t>Second Creek</t>
  </si>
  <si>
    <t>SECONDCK</t>
  </si>
  <si>
    <t>Seneca Creek</t>
  </si>
  <si>
    <t>SENECACK</t>
  </si>
  <si>
    <t>Seng Creek</t>
  </si>
  <si>
    <t>SENGCK</t>
  </si>
  <si>
    <t>Sevenmile Creek</t>
  </si>
  <si>
    <t>SEVENMILECK</t>
  </si>
  <si>
    <t>Sewell Creek</t>
  </si>
  <si>
    <t>SEWELLCK</t>
  </si>
  <si>
    <t>Shannon Mill Creek</t>
  </si>
  <si>
    <t>SHANNMILLCK</t>
  </si>
  <si>
    <t>Shavers Fork</t>
  </si>
  <si>
    <t>SHAVERSFK</t>
  </si>
  <si>
    <t>Shelton Branch</t>
  </si>
  <si>
    <t>SHELTONBR</t>
  </si>
  <si>
    <t>Shenandoah River</t>
  </si>
  <si>
    <t>SHENANDRV</t>
  </si>
  <si>
    <t>Shinns Run</t>
  </si>
  <si>
    <t>SHINNSRN</t>
  </si>
  <si>
    <t>Shooks Run</t>
  </si>
  <si>
    <t>SHOOKSRN</t>
  </si>
  <si>
    <t>Short Creek</t>
  </si>
  <si>
    <t>SHORTCK</t>
  </si>
  <si>
    <t>Simmons Creek</t>
  </si>
  <si>
    <t>SIMMONSCK</t>
  </si>
  <si>
    <t>Simpson Creek</t>
  </si>
  <si>
    <t>SIMPSONCK</t>
  </si>
  <si>
    <t>Sims Fork</t>
  </si>
  <si>
    <t>SIMSFK</t>
  </si>
  <si>
    <t>Sixmile Creek</t>
  </si>
  <si>
    <t>SIXMILECK</t>
  </si>
  <si>
    <t>Sixteenmile Creek</t>
  </si>
  <si>
    <t>SIXTEENMLCK</t>
  </si>
  <si>
    <t>Slab Fork</t>
  </si>
  <si>
    <t>SLABFK</t>
  </si>
  <si>
    <t>Smith Creek</t>
  </si>
  <si>
    <t>SMITHCK_011</t>
  </si>
  <si>
    <t>SMITHCK_039</t>
  </si>
  <si>
    <t>Smithers Creek</t>
  </si>
  <si>
    <t>SMITHERSCK</t>
  </si>
  <si>
    <t>Smokehouse Fork</t>
  </si>
  <si>
    <t>SMOKEHOUSEFK</t>
  </si>
  <si>
    <t>Snowy Creek</t>
  </si>
  <si>
    <t>SNOWYCK</t>
  </si>
  <si>
    <t>Soak Creek</t>
  </si>
  <si>
    <t>SOAKCK</t>
  </si>
  <si>
    <t>South Branch Potomac River</t>
  </si>
  <si>
    <t>SBPOTOMRV</t>
  </si>
  <si>
    <t>South Fork</t>
  </si>
  <si>
    <t>SOUTHFK</t>
  </si>
  <si>
    <t>South Fork Fishing Creek</t>
  </si>
  <si>
    <t>SFFISHINGCK</t>
  </si>
  <si>
    <t>South Fork Hughes River</t>
  </si>
  <si>
    <t>SFHUGHESRV</t>
  </si>
  <si>
    <t>South Fork of the South Branch Potomac River</t>
  </si>
  <si>
    <t>SFSBPOTOMACRV</t>
  </si>
  <si>
    <t>South Fork South Branch Potomac River</t>
  </si>
  <si>
    <t>SFSBPOTOMRV</t>
  </si>
  <si>
    <t>South Fork Tug Fork</t>
  </si>
  <si>
    <t>SFTUGFK</t>
  </si>
  <si>
    <t>Spice Creek</t>
  </si>
  <si>
    <t>SPICECK</t>
  </si>
  <si>
    <t>Spring Creek</t>
  </si>
  <si>
    <t>SPRINGCK</t>
  </si>
  <si>
    <t>Spruce Fork</t>
  </si>
  <si>
    <t>SPRUCEFK</t>
  </si>
  <si>
    <t>Spruce Laurel Fork</t>
  </si>
  <si>
    <t>SPRLAURELFK</t>
  </si>
  <si>
    <t>Steer Creek</t>
  </si>
  <si>
    <t>STEERCK</t>
  </si>
  <si>
    <t>Stillwell Creek</t>
  </si>
  <si>
    <t>STILLWELLCK</t>
  </si>
  <si>
    <t>Stonecoal Creek</t>
  </si>
  <si>
    <t>STNCOALCK_081</t>
  </si>
  <si>
    <t>STNCOALCK_041</t>
  </si>
  <si>
    <t>Stony Creek</t>
  </si>
  <si>
    <t>STONYCK</t>
  </si>
  <si>
    <t>Straight Fork</t>
  </si>
  <si>
    <t>STRTFK_035</t>
  </si>
  <si>
    <t>STRTFK_043</t>
  </si>
  <si>
    <t>Strange Creek</t>
  </si>
  <si>
    <t>STRANGECK</t>
  </si>
  <si>
    <t>Sugar Creek</t>
  </si>
  <si>
    <t>SUGARCK</t>
  </si>
  <si>
    <t>Sulphur Spring Creek</t>
  </si>
  <si>
    <t>SULPHURSPCK</t>
  </si>
  <si>
    <t>Surveyor Creek</t>
  </si>
  <si>
    <t>SURVEYORCK</t>
  </si>
  <si>
    <t>Sycamore Creek</t>
  </si>
  <si>
    <t>SYCAMORECK_015</t>
  </si>
  <si>
    <t>SYCAMORECK_035</t>
  </si>
  <si>
    <t>Tanner Creek</t>
  </si>
  <si>
    <t>TANNERCK</t>
  </si>
  <si>
    <t>Tenmile Creek</t>
  </si>
  <si>
    <t>TENMILECK_033</t>
  </si>
  <si>
    <t>TENMILECK_043</t>
  </si>
  <si>
    <t>Thirteenmile Creek</t>
  </si>
  <si>
    <t>THIRTEENMLCK</t>
  </si>
  <si>
    <t>Three Fork Creek</t>
  </si>
  <si>
    <t>THREEFKCK</t>
  </si>
  <si>
    <t>Threemile Creek</t>
  </si>
  <si>
    <t>THREEMILECK</t>
  </si>
  <si>
    <t>Tibbs Run</t>
  </si>
  <si>
    <t>TIBBSRN</t>
  </si>
  <si>
    <t>Tommy Creek</t>
  </si>
  <si>
    <t>TOMMYCK</t>
  </si>
  <si>
    <t>Toney Fork</t>
  </si>
  <si>
    <t>TONEYFK</t>
  </si>
  <si>
    <t>Town Run</t>
  </si>
  <si>
    <t>TOWNRN</t>
  </si>
  <si>
    <t>Trace Fork</t>
  </si>
  <si>
    <t>TRACEFK_005</t>
  </si>
  <si>
    <t>TRACEFK_039</t>
  </si>
  <si>
    <t>TRACEFK_045</t>
  </si>
  <si>
    <t>TRACEFK_059</t>
  </si>
  <si>
    <t>TRACEFK_079</t>
  </si>
  <si>
    <t>Tug Fork</t>
  </si>
  <si>
    <t>TUGFK</t>
  </si>
  <si>
    <t>Tupper Creek</t>
  </si>
  <si>
    <t>TUPPERCK</t>
  </si>
  <si>
    <t>Tuscarora Creek</t>
  </si>
  <si>
    <t>TUSCARORACK</t>
  </si>
  <si>
    <t>Twelvepole Creek</t>
  </si>
  <si>
    <t>TWLVPOLECK</t>
  </si>
  <si>
    <t>Twentymile Creek</t>
  </si>
  <si>
    <t>TWENTYMLCK</t>
  </si>
  <si>
    <t>Two and Three Quarter Mile Creek</t>
  </si>
  <si>
    <t>TTQUARTMICK</t>
  </si>
  <si>
    <t>Two and Three Quater Mile Tributary No.5</t>
  </si>
  <si>
    <t>TTQUARTMITR5</t>
  </si>
  <si>
    <t>Twomile Creek</t>
  </si>
  <si>
    <t>TWOMILECK</t>
  </si>
  <si>
    <t>Twomile Creek No. 2</t>
  </si>
  <si>
    <t>TWOMILECK2</t>
  </si>
  <si>
    <t>Tygart Valley River</t>
  </si>
  <si>
    <t>TYGVALRV</t>
  </si>
  <si>
    <t>Tyler Creek</t>
  </si>
  <si>
    <t>TYLERCK</t>
  </si>
  <si>
    <t>Valley Fork</t>
  </si>
  <si>
    <t>VALLEYFK</t>
  </si>
  <si>
    <t>Venable Branch</t>
  </si>
  <si>
    <t>VENABLEBR</t>
  </si>
  <si>
    <t>Wades Creek</t>
  </si>
  <si>
    <t>WADESCK</t>
  </si>
  <si>
    <t>War Creek</t>
  </si>
  <si>
    <t>WARCK</t>
  </si>
  <si>
    <t>Warm Spring Run</t>
  </si>
  <si>
    <t>WARMSPRNGRN</t>
  </si>
  <si>
    <t>Wees Run</t>
  </si>
  <si>
    <t>WEESRN</t>
  </si>
  <si>
    <t>West Fork</t>
  </si>
  <si>
    <t>WESTFK</t>
  </si>
  <si>
    <t>West Fork Little Kanawha River</t>
  </si>
  <si>
    <t>WFLTLKANAWRV</t>
  </si>
  <si>
    <t>West Fork River</t>
  </si>
  <si>
    <t>WFORKRV</t>
  </si>
  <si>
    <t>West Fork Twelvepole Creek</t>
  </si>
  <si>
    <t>WFTWLVPOLECK</t>
  </si>
  <si>
    <t>West Run</t>
  </si>
  <si>
    <t>WESTRN</t>
  </si>
  <si>
    <t>Wheeling Creek</t>
  </si>
  <si>
    <t>WHEELINGCK</t>
  </si>
  <si>
    <t>White Oak Creek</t>
  </si>
  <si>
    <t>WHITEOAKCK</t>
  </si>
  <si>
    <t>Whites Branch</t>
  </si>
  <si>
    <t>WHITESBR</t>
  </si>
  <si>
    <t>Whitestick Creek</t>
  </si>
  <si>
    <t>WHITESTKCK</t>
  </si>
  <si>
    <t>Whitman Creek</t>
  </si>
  <si>
    <t>WHITMANCK</t>
  </si>
  <si>
    <t>Williams River</t>
  </si>
  <si>
    <t>WILLIAMSRN</t>
  </si>
  <si>
    <t>Winding Gulf</t>
  </si>
  <si>
    <t>WINDINGGLF</t>
  </si>
  <si>
    <t>Witcher Creek</t>
  </si>
  <si>
    <t>WITCHERCK</t>
  </si>
  <si>
    <t>Wolfpen Branch</t>
  </si>
  <si>
    <t>WOLFPENBR</t>
  </si>
  <si>
    <t>Woodward Branch Tribtuary No.1</t>
  </si>
  <si>
    <t>WOODWRDBRTR1</t>
  </si>
  <si>
    <t>Worthington Creek</t>
  </si>
  <si>
    <t>WRTHGTNCK</t>
  </si>
  <si>
    <t>Yellow Spring Run</t>
  </si>
  <si>
    <t>YELLOWSPRRN</t>
  </si>
  <si>
    <t>*not counting structures on non-WV side</t>
  </si>
  <si>
    <t>Total areas do not include 500-yr floodplains</t>
  </si>
  <si>
    <t>AP: everything except Mapped In using SFHA status</t>
  </si>
  <si>
    <t>Watershed Full Data Risk Matrix</t>
  </si>
  <si>
    <t>Lower Kanawha</t>
  </si>
  <si>
    <t>05050008</t>
  </si>
  <si>
    <t>Watershed</t>
  </si>
  <si>
    <t>Coal</t>
  </si>
  <si>
    <t>05050009</t>
  </si>
  <si>
    <t>Upper Kanawha</t>
  </si>
  <si>
    <t>05050006</t>
  </si>
  <si>
    <t>Tug</t>
  </si>
  <si>
    <t>05070201</t>
  </si>
  <si>
    <t>Little Musringum-Middle Island</t>
  </si>
  <si>
    <t>05030201</t>
  </si>
  <si>
    <t>Elk</t>
  </si>
  <si>
    <t>05050007</t>
  </si>
  <si>
    <t>Upper Ohio-Shade</t>
  </si>
  <si>
    <t>05030202</t>
  </si>
  <si>
    <t>05050003</t>
  </si>
  <si>
    <t>Upper Guyandotte</t>
  </si>
  <si>
    <t>05070101</t>
  </si>
  <si>
    <t>Tygart Valley</t>
  </si>
  <si>
    <t>05020001</t>
  </si>
  <si>
    <t>Upper Ohio-Wheeling</t>
  </si>
  <si>
    <t>05030106</t>
  </si>
  <si>
    <t>South Branch Potomac</t>
  </si>
  <si>
    <t>02070001</t>
  </si>
  <si>
    <t>Little Kanawha</t>
  </si>
  <si>
    <t>05030203</t>
  </si>
  <si>
    <t>05020002</t>
  </si>
  <si>
    <t>Twelvepole</t>
  </si>
  <si>
    <t>05090102</t>
  </si>
  <si>
    <t>Cheat</t>
  </si>
  <si>
    <t>05020004</t>
  </si>
  <si>
    <t>Raccoon-Symmes</t>
  </si>
  <si>
    <t>05090101</t>
  </si>
  <si>
    <t>Lower Guyandotte</t>
  </si>
  <si>
    <t>05070102</t>
  </si>
  <si>
    <t>Cacapon-Town</t>
  </si>
  <si>
    <t>02070003</t>
  </si>
  <si>
    <t>Conococheague-Opequon</t>
  </si>
  <si>
    <t>02070004</t>
  </si>
  <si>
    <t>North Branch Potomac</t>
  </si>
  <si>
    <t>02070002</t>
  </si>
  <si>
    <t>Gauley</t>
  </si>
  <si>
    <t>05050005</t>
  </si>
  <si>
    <t>Upper Monongahela</t>
  </si>
  <si>
    <t>05020003</t>
  </si>
  <si>
    <t>Middle New</t>
  </si>
  <si>
    <t>05050002</t>
  </si>
  <si>
    <t>Lower Monongahela</t>
  </si>
  <si>
    <t>05020005</t>
  </si>
  <si>
    <t>Upper Ohio</t>
  </si>
  <si>
    <t>05030101</t>
  </si>
  <si>
    <t>Lower New</t>
  </si>
  <si>
    <t>05050004</t>
  </si>
  <si>
    <t>Shenandoah</t>
  </si>
  <si>
    <t>02070007</t>
  </si>
  <si>
    <t>Big Sandy</t>
  </si>
  <si>
    <t>05070204</t>
  </si>
  <si>
    <t>North Fork Shenandoah</t>
  </si>
  <si>
    <t>02070006</t>
  </si>
  <si>
    <t>Youghiogheny</t>
  </si>
  <si>
    <t>05020006</t>
  </si>
  <si>
    <t>Upper James</t>
  </si>
  <si>
    <t>02080201</t>
  </si>
  <si>
    <t>South Fork Shenandoah</t>
  </si>
  <si>
    <t>02070005</t>
  </si>
  <si>
    <t>Potomac River included in Conococheague-Opequon and NB Potomac stream lengths even though stream line is outside state</t>
  </si>
  <si>
    <t>Mapped In-Floodway and SFHA New FW  included in floodway counts</t>
  </si>
  <si>
    <t>Mapped In counts include Mapped In-Floodway</t>
  </si>
  <si>
    <t>used sfha status for counts; high risk (effective, prelim, draft; no mapped out)</t>
  </si>
  <si>
    <r>
      <t xml:space="preserve">*watersheds with &lt; 60,000 acres within WV have been excluded from rankings/manually set to 0 for variables in </t>
    </r>
    <r>
      <rPr>
        <sz val="11"/>
        <color rgb="FFFF0000"/>
        <rFont val="Calibri"/>
        <family val="2"/>
        <scheme val="minor"/>
      </rPr>
      <t>red</t>
    </r>
  </si>
  <si>
    <t>Symbol_FloodRiskZone IN ('MAPPED OUT-Commercial', 'MAPPED OUT-COMMERCIAL', 'MAPPED OUT-Other', 'MAPPED OUT-Residential', 'Remains Same Floodway-Commercial', 'Remains Same Floodway-Other', 'Remains Same Floodway-Residential', 'Remains Same-Commercial', 'Remains Same-Other', 'Remains Same-Residential', 'SFHA New Floodway-Commercial', 'SFHA New Floodway-Other', 'SFHA New Floodway-Residential')</t>
  </si>
  <si>
    <t>Symbol_FloodRiskZone IN ('Mapped in Floodway-Commercial', 'Mapped In Floodway-Residential', 'MAPPED IN-Commercial', 'MAPPED IN-Other', 'MAPPED IN-Residential')</t>
  </si>
  <si>
    <t>Foundation_Type = "Basement"</t>
  </si>
  <si>
    <t>Foundation_Type = "Slab-on-Grade"</t>
  </si>
  <si>
    <t>Depth_in_Struc &gt;= 1</t>
  </si>
  <si>
    <t>Depth _in_Struc &gt;= 1 and &lt; 5</t>
  </si>
  <si>
    <t>*does not include 0s or other invalid values in BLRA</t>
  </si>
  <si>
    <t>RES1-3F</t>
  </si>
  <si>
    <t>Critical_Infrasturcture IN ('School', 'Hospital', 'Nursing Home') Or (Critical_Infrasturcture IN ('911 Center', 'Fire Station', 'Hospital', 'Nursing Home', 'Police Station', 'School') And (Floodway = 'Yes' Or Symbol_FloodRiskZone IN ('Mapped in Floodway-Commercial', 'Mapped In Floodway-Residential', 'Remains Same Floodway-Commercial', 'Remains Same Floodway-Other', 'Remains Same Floodway-Residential', 'SFHA New Floodway-Commercial', 'SFHA New Floodway-Other', 'SFHA New Floodway-Residential'))) Or (Critical_Infrasturcture IN ('911 Center', 'Fire Station', 'Hospital', 'Nursing Home', 'Police Station', 'School') And Depth_Grid &gt;= 3)</t>
  </si>
  <si>
    <t>Critical_Infrasturcture IN ('911 Center', 'Fire Station', 'Hospital', 'Nursing Home', 'Police Station', 'School') And Flood_Zone_Designation IN ('A', 'AE', 'AH', 'AO', 'Draft A', 'Draft AE', 'Preliminary A', 'Preliminary AE')</t>
  </si>
  <si>
    <t>(Critical_Infrasturcture IN ('College / University', 'EMS', 'Government', 'Other', 'Religious Institutions', 'Utility') And (Floodway = 'Yes' Or Symbol_FloodRiskZone IN ('Mapped in Floodway-Commercial', 'Mapped In Floodway-Residential', 'Remains Same Floodway-Commercial', 'Remains Same Floodway-Other', 'Remains Same Floodway-Residential', 'SFHA New Floodway-Commercial', 'SFHA New Floodway-Other', 'SFHA New Floodway-Residential'))) Or (Critical_Infrasturcture IN ('College / University', 'EMS', 'Government', 'Other', 'Religious Institutions', 'Utility') And Depth_Grid &gt;= 3 And Historical_Structure &lt;&gt; 'Yes')</t>
  </si>
  <si>
    <t>does not include structures with $0 bldg loss or other invalid values (negatives, nulls)</t>
  </si>
  <si>
    <t>Community/County Full Data Risk Matrix</t>
  </si>
  <si>
    <t>The fields not applicable to this scale are hidden.</t>
  </si>
  <si>
    <r>
      <rPr>
        <b/>
        <sz val="11"/>
        <color theme="1"/>
        <rFont val="Calibri"/>
        <family val="2"/>
        <scheme val="minor"/>
      </rPr>
      <t>Note:</t>
    </r>
    <r>
      <rPr>
        <sz val="11"/>
        <color theme="1"/>
        <rFont val="Calibri"/>
        <family val="2"/>
        <scheme val="minor"/>
      </rPr>
      <t xml:space="preserve"> Includes streams with ≥ 25 structures in the Effective SFHA Only</t>
    </r>
  </si>
  <si>
    <t>The data fields not applicable to this scale are hidden.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</si>
</sst>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2" formatCode="_(&quot;$&quot;* #,##0_);_(&quot;$&quot;* \(#,##0\);_(&quot;$&quot;* &quot;-&quot;_);_(@_)"/>
    <numFmt numFmtId="44" formatCode="_(&quot;$&quot;* #,##0.00_);_(&quot;$&quot;* \(#,##0.00\);_(&quot;$&quot;* &quot;-&quot;??_);_(@_)"/>
    <numFmt numFmtId="43" formatCode="_(* #,##0.00_);_(* \(#,##0.00\);_(* &quot;-&quot;??_);_(@_)"/>
    <numFmt numFmtId="164" formatCode="&quot;$&quot;#,##0,\K"/>
    <numFmt numFmtId="165" formatCode="0.0"/>
    <numFmt numFmtId="166" formatCode="0.0%"/>
    <numFmt numFmtId="167" formatCode="#,##0.0"/>
    <numFmt numFmtId="168" formatCode="_(&quot;$&quot;* #,##0_);_(&quot;$&quot;* \(#,##0\);_(&quot;$&quot;* &quot;-&quot;??_);_(@_)"/>
    <numFmt numFmtId="169" formatCode="0;[Red]0"/>
    <numFmt numFmtId="170" formatCode="&quot;$&quot;#,##0"/>
    <numFmt numFmtId="171" formatCode="#,##0.0_);\(#,##0.0\)"/>
    <numFmt numFmtId="172" formatCode="###0"/>
    <numFmt numFmtId="173" formatCode="0,000.0"/>
  </numFmts>
  <fonts count="31" x14ac:knownFonts="1">
    <font>
      <sz val="11"/>
      <color theme="1"/>
      <name val="Calibri"/>
      <family val="2"/>
      <scheme val="minor"/>
    </font>
    <font>
      <sz val="11"/>
      <color theme="1"/>
      <name val="Calibri"/>
      <family val="2"/>
      <scheme val="minor"/>
    </font>
    <font>
      <b/>
      <sz val="11"/>
      <color theme="1"/>
      <name val="Calibri"/>
      <family val="2"/>
      <scheme val="minor"/>
    </font>
    <font>
      <b/>
      <sz val="9"/>
      <color theme="1"/>
      <name val="Calibri"/>
      <family val="2"/>
      <scheme val="minor"/>
    </font>
    <font>
      <sz val="9"/>
      <color theme="1"/>
      <name val="Calibri"/>
      <family val="2"/>
      <scheme val="minor"/>
    </font>
    <font>
      <sz val="9"/>
      <name val="Calibri"/>
      <family val="2"/>
      <scheme val="minor"/>
    </font>
    <font>
      <sz val="9"/>
      <color rgb="FFC00000"/>
      <name val="Calibri"/>
      <family val="2"/>
      <scheme val="minor"/>
    </font>
    <font>
      <b/>
      <sz val="10"/>
      <color theme="1"/>
      <name val="Calibri"/>
      <family val="2"/>
      <scheme val="minor"/>
    </font>
    <font>
      <sz val="10"/>
      <name val="Calibri"/>
      <family val="2"/>
      <scheme val="minor"/>
    </font>
    <font>
      <b/>
      <sz val="9"/>
      <name val="Calibri"/>
      <family val="2"/>
      <scheme val="minor"/>
    </font>
    <font>
      <sz val="10"/>
      <color theme="1"/>
      <name val="Calibri"/>
      <family val="2"/>
      <scheme val="minor"/>
    </font>
    <font>
      <sz val="11"/>
      <color rgb="FF006100"/>
      <name val="Calibri"/>
      <family val="2"/>
      <scheme val="minor"/>
    </font>
    <font>
      <sz val="9"/>
      <color rgb="FFFF0000"/>
      <name val="Calibri"/>
      <family val="2"/>
      <scheme val="minor"/>
    </font>
    <font>
      <sz val="9"/>
      <color rgb="FF7030A0"/>
      <name val="Calibri"/>
      <family val="2"/>
      <scheme val="minor"/>
    </font>
    <font>
      <sz val="9"/>
      <color rgb="FF0070C0"/>
      <name val="Calibri"/>
      <family val="2"/>
      <scheme val="minor"/>
    </font>
    <font>
      <sz val="9"/>
      <color rgb="FFFF3399"/>
      <name val="Calibri"/>
      <family val="2"/>
      <scheme val="minor"/>
    </font>
    <font>
      <b/>
      <i/>
      <sz val="9"/>
      <color theme="0" tint="-0.499984740745262"/>
      <name val="Calibri"/>
      <family val="2"/>
      <scheme val="minor"/>
    </font>
    <font>
      <sz val="10"/>
      <color rgb="FFC00000"/>
      <name val="Calibri"/>
      <family val="2"/>
      <scheme val="minor"/>
    </font>
    <font>
      <sz val="10"/>
      <color theme="4" tint="-0.499984740745262"/>
      <name val="Calibri"/>
      <family val="2"/>
      <scheme val="minor"/>
    </font>
    <font>
      <sz val="10"/>
      <color theme="5"/>
      <name val="Calibri"/>
      <family val="2"/>
      <scheme val="minor"/>
    </font>
    <font>
      <b/>
      <sz val="10"/>
      <color theme="5"/>
      <name val="Calibri"/>
      <family val="2"/>
      <scheme val="minor"/>
    </font>
    <font>
      <sz val="9"/>
      <color theme="5"/>
      <name val="Calibri"/>
      <family val="2"/>
      <scheme val="minor"/>
    </font>
    <font>
      <b/>
      <sz val="9"/>
      <color rgb="FFC00000"/>
      <name val="Calibri"/>
      <family val="2"/>
      <scheme val="minor"/>
    </font>
    <font>
      <b/>
      <sz val="9"/>
      <color theme="5"/>
      <name val="Calibri"/>
      <family val="2"/>
      <scheme val="minor"/>
    </font>
    <font>
      <b/>
      <sz val="10"/>
      <color rgb="FFC00000"/>
      <name val="Calibri"/>
      <family val="2"/>
      <scheme val="minor"/>
    </font>
    <font>
      <b/>
      <sz val="10"/>
      <name val="Calibri"/>
      <family val="2"/>
      <scheme val="minor"/>
    </font>
    <font>
      <b/>
      <sz val="11"/>
      <color theme="0"/>
      <name val="Calibri"/>
      <family val="2"/>
      <scheme val="minor"/>
    </font>
    <font>
      <sz val="11"/>
      <color rgb="FFFF0000"/>
      <name val="Calibri"/>
      <family val="2"/>
      <scheme val="minor"/>
    </font>
    <font>
      <sz val="9"/>
      <color theme="1"/>
      <name val="Calibri"/>
      <family val="2"/>
    </font>
    <font>
      <sz val="9"/>
      <name val="Calibri"/>
      <family val="2"/>
    </font>
    <font>
      <sz val="9"/>
      <color rgb="FFFF0000"/>
      <name val="Calibri"/>
      <family val="2"/>
    </font>
  </fonts>
  <fills count="21">
    <fill>
      <patternFill patternType="none"/>
    </fill>
    <fill>
      <patternFill patternType="gray125"/>
    </fill>
    <fill>
      <patternFill patternType="solid">
        <fgColor rgb="FFC00000"/>
        <bgColor indexed="64"/>
      </patternFill>
    </fill>
    <fill>
      <patternFill patternType="solid">
        <fgColor theme="0" tint="-0.14999847407452621"/>
        <bgColor indexed="64"/>
      </patternFill>
    </fill>
    <fill>
      <patternFill patternType="solid">
        <fgColor rgb="FFF2F2F2"/>
        <bgColor indexed="64"/>
      </patternFill>
    </fill>
    <fill>
      <patternFill patternType="solid">
        <fgColor rgb="FFFCD5B4"/>
        <bgColor indexed="64"/>
      </patternFill>
    </fill>
    <fill>
      <patternFill patternType="solid">
        <fgColor rgb="FFFFFFCC"/>
        <bgColor indexed="64"/>
      </patternFill>
    </fill>
    <fill>
      <patternFill patternType="solid">
        <fgColor theme="8" tint="0.79998168889431442"/>
        <bgColor indexed="64"/>
      </patternFill>
    </fill>
    <fill>
      <patternFill patternType="solid">
        <fgColor theme="4"/>
        <bgColor indexed="64"/>
      </patternFill>
    </fill>
    <fill>
      <patternFill patternType="solid">
        <fgColor theme="5"/>
        <bgColor indexed="64"/>
      </patternFill>
    </fill>
    <fill>
      <patternFill patternType="solid">
        <fgColor rgb="FFC6EFCE"/>
      </patternFill>
    </fill>
    <fill>
      <patternFill patternType="solid">
        <fgColor rgb="FFE4E6FC"/>
        <bgColor indexed="64"/>
      </patternFill>
    </fill>
    <fill>
      <patternFill patternType="solid">
        <fgColor theme="5" tint="0.79998168889431442"/>
        <bgColor indexed="64"/>
      </patternFill>
    </fill>
    <fill>
      <patternFill patternType="solid">
        <fgColor rgb="FFFCE4D6"/>
        <bgColor indexed="64"/>
      </patternFill>
    </fill>
    <fill>
      <patternFill patternType="solid">
        <fgColor rgb="FFFFF2CC"/>
        <bgColor indexed="64"/>
      </patternFill>
    </fill>
    <fill>
      <patternFill patternType="solid">
        <fgColor rgb="FFFFEFFF"/>
        <bgColor indexed="64"/>
      </patternFill>
    </fill>
    <fill>
      <patternFill patternType="solid">
        <fgColor rgb="FFDDFFF9"/>
        <bgColor indexed="64"/>
      </patternFill>
    </fill>
    <fill>
      <patternFill patternType="solid">
        <fgColor rgb="FFFFFFC5"/>
        <bgColor indexed="64"/>
      </patternFill>
    </fill>
    <fill>
      <patternFill patternType="solid">
        <fgColor rgb="FFEEFFCD"/>
        <bgColor indexed="64"/>
      </patternFill>
    </fill>
    <fill>
      <patternFill patternType="solid">
        <fgColor theme="0" tint="-4.9989318521683403E-2"/>
        <bgColor indexed="64"/>
      </patternFill>
    </fill>
    <fill>
      <patternFill patternType="solid">
        <fgColor theme="0"/>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style="medium">
        <color indexed="64"/>
      </top>
      <bottom style="medium">
        <color indexed="64"/>
      </bottom>
      <diagonal/>
    </border>
    <border>
      <left style="thin">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thin">
        <color indexed="64"/>
      </right>
      <top/>
      <bottom style="thin">
        <color indexed="64"/>
      </bottom>
      <diagonal/>
    </border>
    <border>
      <left style="thin">
        <color indexed="64"/>
      </left>
      <right style="thin">
        <color indexed="64"/>
      </right>
      <top/>
      <bottom/>
      <diagonal/>
    </border>
    <border>
      <left/>
      <right/>
      <top/>
      <bottom style="thin">
        <color indexed="64"/>
      </bottom>
      <diagonal/>
    </border>
    <border>
      <left style="medium">
        <color indexed="64"/>
      </left>
      <right style="medium">
        <color indexed="64"/>
      </right>
      <top/>
      <bottom style="medium">
        <color indexed="64"/>
      </bottom>
      <diagonal/>
    </border>
    <border>
      <left/>
      <right style="thin">
        <color indexed="64"/>
      </right>
      <top/>
      <bottom/>
      <diagonal/>
    </border>
    <border>
      <left/>
      <right/>
      <top style="thin">
        <color indexed="64"/>
      </top>
      <bottom/>
      <diagonal/>
    </border>
    <border>
      <left style="thin">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auto="1"/>
      </left>
      <right style="medium">
        <color auto="1"/>
      </right>
      <top/>
      <bottom style="thin">
        <color auto="1"/>
      </bottom>
      <diagonal/>
    </border>
    <border>
      <left style="medium">
        <color indexed="64"/>
      </left>
      <right style="thin">
        <color indexed="64"/>
      </right>
      <top style="thin">
        <color indexed="64"/>
      </top>
      <bottom/>
      <diagonal/>
    </border>
  </borders>
  <cellStyleXfs count="5">
    <xf numFmtId="0" fontId="0" fillId="0" borderId="0"/>
    <xf numFmtId="9" fontId="1" fillId="0" borderId="0" applyFont="0" applyFill="0" applyBorder="0" applyAlignment="0" applyProtection="0"/>
    <xf numFmtId="0" fontId="11" fillId="10" borderId="0" applyNumberFormat="0" applyBorder="0" applyAlignment="0" applyProtection="0"/>
    <xf numFmtId="44" fontId="1" fillId="0" borderId="0" applyFont="0" applyFill="0" applyBorder="0" applyAlignment="0" applyProtection="0"/>
    <xf numFmtId="43" fontId="1" fillId="0" borderId="0" applyFont="0" applyFill="0" applyBorder="0" applyAlignment="0" applyProtection="0"/>
  </cellStyleXfs>
  <cellXfs count="700">
    <xf numFmtId="0" fontId="0" fillId="0" borderId="0" xfId="0"/>
    <xf numFmtId="0" fontId="2" fillId="0" borderId="0" xfId="0" applyFont="1"/>
    <xf numFmtId="0" fontId="4" fillId="0" borderId="0" xfId="0" applyFont="1" applyAlignment="1">
      <alignment horizontal="center" vertical="center"/>
    </xf>
    <xf numFmtId="0" fontId="4" fillId="0" borderId="1" xfId="0" applyFont="1" applyBorder="1"/>
    <xf numFmtId="0" fontId="0" fillId="0" borderId="0" xfId="0" applyAlignment="1">
      <alignment horizontal="center"/>
    </xf>
    <xf numFmtId="0" fontId="5" fillId="0" borderId="1" xfId="0" applyFont="1" applyBorder="1" applyAlignment="1">
      <alignment horizontal="center"/>
    </xf>
    <xf numFmtId="0" fontId="5" fillId="0" borderId="1" xfId="0" applyFont="1" applyBorder="1"/>
    <xf numFmtId="0" fontId="9" fillId="5" borderId="1" xfId="0" applyFont="1" applyFill="1" applyBorder="1"/>
    <xf numFmtId="0" fontId="5" fillId="6" borderId="1" xfId="0" applyFont="1" applyFill="1" applyBorder="1" applyAlignment="1">
      <alignment horizontal="center"/>
    </xf>
    <xf numFmtId="0" fontId="5" fillId="6" borderId="1" xfId="0" applyFont="1" applyFill="1" applyBorder="1" applyAlignment="1">
      <alignment horizontal="left"/>
    </xf>
    <xf numFmtId="0" fontId="3" fillId="3" borderId="9" xfId="0" applyFont="1" applyFill="1" applyBorder="1" applyAlignment="1">
      <alignment horizontal="center" vertical="center" wrapText="1"/>
    </xf>
    <xf numFmtId="0" fontId="13" fillId="0" borderId="1" xfId="0" applyFont="1" applyBorder="1" applyAlignment="1">
      <alignment horizontal="left"/>
    </xf>
    <xf numFmtId="0" fontId="14" fillId="0" borderId="1" xfId="0" applyFont="1" applyBorder="1"/>
    <xf numFmtId="0" fontId="12" fillId="0" borderId="1" xfId="0" applyFont="1" applyBorder="1"/>
    <xf numFmtId="0" fontId="15" fillId="0" borderId="1" xfId="0" applyFont="1" applyBorder="1"/>
    <xf numFmtId="0" fontId="12" fillId="6" borderId="1" xfId="0" applyFont="1" applyFill="1" applyBorder="1" applyAlignment="1">
      <alignment horizontal="left"/>
    </xf>
    <xf numFmtId="0" fontId="3" fillId="3" borderId="8" xfId="0" applyFont="1" applyFill="1" applyBorder="1" applyAlignment="1">
      <alignment horizontal="center" vertical="center" wrapText="1"/>
    </xf>
    <xf numFmtId="3" fontId="3" fillId="12" borderId="22" xfId="0" applyNumberFormat="1" applyFont="1" applyFill="1" applyBorder="1" applyAlignment="1">
      <alignment horizontal="center" vertical="center" wrapText="1"/>
    </xf>
    <xf numFmtId="0" fontId="3" fillId="14" borderId="1" xfId="0" applyFont="1" applyFill="1" applyBorder="1" applyAlignment="1">
      <alignment horizontal="center" vertical="center" wrapText="1"/>
    </xf>
    <xf numFmtId="166" fontId="3" fillId="14" borderId="1" xfId="1" applyNumberFormat="1" applyFont="1" applyFill="1" applyBorder="1" applyAlignment="1">
      <alignment horizontal="center" vertical="center" wrapText="1"/>
    </xf>
    <xf numFmtId="0" fontId="3" fillId="17" borderId="1" xfId="0" applyFont="1" applyFill="1" applyBorder="1" applyAlignment="1">
      <alignment horizontal="center" vertical="center" wrapText="1"/>
    </xf>
    <xf numFmtId="164" fontId="9" fillId="17" borderId="20" xfId="0" applyNumberFormat="1" applyFont="1" applyFill="1" applyBorder="1" applyAlignment="1">
      <alignment horizontal="center" vertical="center" wrapText="1"/>
    </xf>
    <xf numFmtId="0" fontId="9" fillId="17" borderId="1" xfId="0" applyFont="1" applyFill="1" applyBorder="1" applyAlignment="1">
      <alignment horizontal="center" vertical="center" wrapText="1"/>
    </xf>
    <xf numFmtId="3" fontId="9" fillId="17" borderId="22" xfId="0" applyNumberFormat="1" applyFont="1" applyFill="1" applyBorder="1" applyAlignment="1">
      <alignment horizontal="center" vertical="center" wrapText="1"/>
    </xf>
    <xf numFmtId="0" fontId="5" fillId="0" borderId="0" xfId="0" applyFont="1" applyAlignment="1">
      <alignment horizontal="center"/>
    </xf>
    <xf numFmtId="0" fontId="5" fillId="0" borderId="0" xfId="0" applyFont="1"/>
    <xf numFmtId="0" fontId="9" fillId="0" borderId="36" xfId="0" applyFont="1" applyBorder="1"/>
    <xf numFmtId="0" fontId="5" fillId="0" borderId="33" xfId="0" applyFont="1" applyBorder="1"/>
    <xf numFmtId="0" fontId="0" fillId="2" borderId="0" xfId="0" applyFill="1"/>
    <xf numFmtId="0" fontId="0" fillId="8" borderId="0" xfId="0" applyFill="1"/>
    <xf numFmtId="14" fontId="0" fillId="0" borderId="0" xfId="0" applyNumberFormat="1" applyAlignment="1">
      <alignment horizontal="left" vertical="center"/>
    </xf>
    <xf numFmtId="0" fontId="18" fillId="0" borderId="0" xfId="0" applyFont="1"/>
    <xf numFmtId="3" fontId="6" fillId="13" borderId="25" xfId="0" applyNumberFormat="1" applyFont="1" applyFill="1" applyBorder="1" applyAlignment="1">
      <alignment horizontal="center" vertical="center"/>
    </xf>
    <xf numFmtId="0" fontId="6" fillId="13" borderId="26" xfId="0" applyFont="1" applyFill="1" applyBorder="1" applyAlignment="1">
      <alignment horizontal="center" vertical="center"/>
    </xf>
    <xf numFmtId="0" fontId="6" fillId="0" borderId="0" xfId="0" applyFont="1" applyAlignment="1">
      <alignment horizontal="center" vertical="center"/>
    </xf>
    <xf numFmtId="0" fontId="6" fillId="14" borderId="26" xfId="0" applyFont="1" applyFill="1" applyBorder="1" applyAlignment="1">
      <alignment horizontal="center" vertical="center"/>
    </xf>
    <xf numFmtId="0" fontId="4" fillId="14" borderId="26" xfId="0" applyFont="1" applyFill="1" applyBorder="1" applyAlignment="1">
      <alignment horizontal="center" vertical="center"/>
    </xf>
    <xf numFmtId="0" fontId="0" fillId="9" borderId="0" xfId="0" applyFill="1"/>
    <xf numFmtId="0" fontId="2" fillId="9" borderId="0" xfId="0" applyFont="1" applyFill="1"/>
    <xf numFmtId="0" fontId="20" fillId="0" borderId="0" xfId="0" applyFont="1"/>
    <xf numFmtId="3" fontId="4" fillId="0" borderId="1" xfId="0" applyNumberFormat="1" applyFont="1" applyBorder="1" applyAlignment="1">
      <alignment horizontal="center"/>
    </xf>
    <xf numFmtId="3" fontId="4" fillId="6" borderId="1" xfId="0" applyNumberFormat="1" applyFont="1" applyFill="1" applyBorder="1" applyAlignment="1">
      <alignment horizontal="center"/>
    </xf>
    <xf numFmtId="3" fontId="3" fillId="5" borderId="1" xfId="0" applyNumberFormat="1" applyFont="1" applyFill="1" applyBorder="1" applyAlignment="1">
      <alignment horizontal="center"/>
    </xf>
    <xf numFmtId="3" fontId="4" fillId="19" borderId="14" xfId="0" applyNumberFormat="1" applyFont="1" applyFill="1" applyBorder="1" applyAlignment="1">
      <alignment horizontal="center"/>
    </xf>
    <xf numFmtId="3" fontId="4" fillId="19" borderId="1" xfId="0" applyNumberFormat="1" applyFont="1" applyFill="1" applyBorder="1" applyAlignment="1">
      <alignment horizontal="center"/>
    </xf>
    <xf numFmtId="3" fontId="22" fillId="11" borderId="20" xfId="1" applyNumberFormat="1" applyFont="1" applyFill="1" applyBorder="1" applyAlignment="1">
      <alignment horizontal="center" vertical="center" wrapText="1"/>
    </xf>
    <xf numFmtId="166" fontId="22" fillId="11" borderId="1" xfId="1" applyNumberFormat="1" applyFont="1" applyFill="1" applyBorder="1" applyAlignment="1">
      <alignment horizontal="center" vertical="center" wrapText="1"/>
    </xf>
    <xf numFmtId="3" fontId="6" fillId="11" borderId="25" xfId="1" applyNumberFormat="1" applyFont="1" applyFill="1" applyBorder="1" applyAlignment="1">
      <alignment horizontal="center" vertical="center"/>
    </xf>
    <xf numFmtId="166" fontId="6" fillId="11" borderId="26" xfId="1" applyNumberFormat="1" applyFont="1" applyFill="1" applyBorder="1" applyAlignment="1">
      <alignment horizontal="center" vertical="center"/>
    </xf>
    <xf numFmtId="165" fontId="22" fillId="11" borderId="1" xfId="0" applyNumberFormat="1" applyFont="1" applyFill="1" applyBorder="1" applyAlignment="1">
      <alignment horizontal="center" vertical="center" wrapText="1"/>
    </xf>
    <xf numFmtId="165" fontId="6" fillId="11" borderId="26" xfId="0" applyNumberFormat="1" applyFont="1" applyFill="1" applyBorder="1" applyAlignment="1">
      <alignment horizontal="center" vertical="center"/>
    </xf>
    <xf numFmtId="3" fontId="22" fillId="13" borderId="20" xfId="0" applyNumberFormat="1" applyFont="1" applyFill="1" applyBorder="1" applyAlignment="1">
      <alignment horizontal="center" vertical="center" wrapText="1"/>
    </xf>
    <xf numFmtId="0" fontId="22" fillId="12" borderId="1" xfId="0" applyFont="1" applyFill="1" applyBorder="1" applyAlignment="1">
      <alignment horizontal="center" vertical="center" wrapText="1"/>
    </xf>
    <xf numFmtId="0" fontId="22" fillId="14" borderId="1" xfId="0" applyFont="1" applyFill="1" applyBorder="1" applyAlignment="1">
      <alignment horizontal="center" vertical="center" wrapText="1"/>
    </xf>
    <xf numFmtId="166" fontId="22" fillId="14" borderId="1" xfId="1" applyNumberFormat="1" applyFont="1" applyFill="1" applyBorder="1" applyAlignment="1">
      <alignment horizontal="center" vertical="center" wrapText="1"/>
    </xf>
    <xf numFmtId="0" fontId="22" fillId="17" borderId="1" xfId="0" applyFont="1" applyFill="1" applyBorder="1" applyAlignment="1">
      <alignment horizontal="center" vertical="center" wrapText="1"/>
    </xf>
    <xf numFmtId="0" fontId="4" fillId="0" borderId="25" xfId="0" applyFont="1" applyBorder="1" applyAlignment="1">
      <alignment horizontal="center" vertical="center"/>
    </xf>
    <xf numFmtId="0" fontId="4" fillId="3" borderId="28" xfId="0" applyFont="1" applyFill="1" applyBorder="1" applyAlignment="1">
      <alignment horizontal="center" vertical="center"/>
    </xf>
    <xf numFmtId="0" fontId="4" fillId="3" borderId="26" xfId="0" applyFont="1" applyFill="1" applyBorder="1" applyAlignment="1">
      <alignment horizontal="center" vertical="center"/>
    </xf>
    <xf numFmtId="167" fontId="0" fillId="0" borderId="0" xfId="0" applyNumberFormat="1"/>
    <xf numFmtId="167" fontId="0" fillId="8" borderId="0" xfId="0" applyNumberFormat="1" applyFill="1"/>
    <xf numFmtId="167" fontId="3" fillId="3" borderId="9" xfId="0" applyNumberFormat="1" applyFont="1" applyFill="1" applyBorder="1" applyAlignment="1">
      <alignment horizontal="center" vertical="center" wrapText="1"/>
    </xf>
    <xf numFmtId="167" fontId="4" fillId="3" borderId="26" xfId="0" applyNumberFormat="1" applyFont="1" applyFill="1" applyBorder="1" applyAlignment="1">
      <alignment horizontal="center" vertical="center"/>
    </xf>
    <xf numFmtId="167" fontId="4" fillId="0" borderId="1" xfId="0" applyNumberFormat="1" applyFont="1" applyBorder="1" applyAlignment="1">
      <alignment horizontal="center"/>
    </xf>
    <xf numFmtId="167" fontId="4" fillId="6" borderId="1" xfId="0" applyNumberFormat="1" applyFont="1" applyFill="1" applyBorder="1" applyAlignment="1">
      <alignment horizontal="center"/>
    </xf>
    <xf numFmtId="167" fontId="3" fillId="5" borderId="1" xfId="0" applyNumberFormat="1" applyFont="1" applyFill="1" applyBorder="1" applyAlignment="1">
      <alignment horizontal="center"/>
    </xf>
    <xf numFmtId="167" fontId="4" fillId="19" borderId="1" xfId="0" applyNumberFormat="1" applyFont="1" applyFill="1" applyBorder="1" applyAlignment="1">
      <alignment horizontal="center"/>
    </xf>
    <xf numFmtId="0" fontId="9" fillId="14" borderId="1" xfId="0" applyFont="1" applyFill="1" applyBorder="1" applyAlignment="1">
      <alignment horizontal="center" vertical="center" wrapText="1"/>
    </xf>
    <xf numFmtId="0" fontId="5" fillId="14" borderId="26" xfId="0" applyFont="1" applyFill="1" applyBorder="1" applyAlignment="1">
      <alignment horizontal="center" vertical="center"/>
    </xf>
    <xf numFmtId="0" fontId="4" fillId="0" borderId="0" xfId="0" applyFont="1"/>
    <xf numFmtId="0" fontId="4" fillId="8" borderId="0" xfId="0" applyFont="1" applyFill="1"/>
    <xf numFmtId="167" fontId="4" fillId="0" borderId="0" xfId="0" applyNumberFormat="1" applyFont="1"/>
    <xf numFmtId="3" fontId="0" fillId="0" borderId="0" xfId="0" applyNumberFormat="1"/>
    <xf numFmtId="166" fontId="17" fillId="0" borderId="0" xfId="1" applyNumberFormat="1" applyFont="1" applyAlignment="1">
      <alignment horizontal="left"/>
    </xf>
    <xf numFmtId="166" fontId="4" fillId="0" borderId="0" xfId="1" applyNumberFormat="1" applyFont="1" applyAlignment="1">
      <alignment horizontal="center"/>
    </xf>
    <xf numFmtId="166" fontId="4" fillId="2" borderId="0" xfId="1" applyNumberFormat="1" applyFont="1" applyFill="1" applyAlignment="1">
      <alignment horizontal="center"/>
    </xf>
    <xf numFmtId="166" fontId="4" fillId="0" borderId="1" xfId="1" applyNumberFormat="1" applyFont="1" applyBorder="1" applyAlignment="1">
      <alignment horizontal="center"/>
    </xf>
    <xf numFmtId="3" fontId="4" fillId="19" borderId="17" xfId="0" applyNumberFormat="1" applyFont="1" applyFill="1" applyBorder="1" applyAlignment="1">
      <alignment horizontal="center"/>
    </xf>
    <xf numFmtId="166" fontId="3" fillId="5" borderId="1" xfId="1" applyNumberFormat="1" applyFont="1" applyFill="1" applyBorder="1" applyAlignment="1">
      <alignment horizontal="center"/>
    </xf>
    <xf numFmtId="166" fontId="4" fillId="19" borderId="17" xfId="1" applyNumberFormat="1" applyFont="1" applyFill="1" applyBorder="1" applyAlignment="1">
      <alignment horizontal="center"/>
    </xf>
    <xf numFmtId="166" fontId="4" fillId="19" borderId="1" xfId="1" applyNumberFormat="1" applyFont="1" applyFill="1" applyBorder="1" applyAlignment="1">
      <alignment horizontal="center"/>
    </xf>
    <xf numFmtId="166" fontId="4" fillId="6" borderId="1" xfId="1" applyNumberFormat="1" applyFont="1" applyFill="1" applyBorder="1" applyAlignment="1">
      <alignment horizontal="center"/>
    </xf>
    <xf numFmtId="14" fontId="4" fillId="19" borderId="1" xfId="0" applyNumberFormat="1" applyFont="1" applyFill="1" applyBorder="1" applyAlignment="1">
      <alignment horizontal="center"/>
    </xf>
    <xf numFmtId="14" fontId="4" fillId="20" borderId="1" xfId="0" applyNumberFormat="1" applyFont="1" applyFill="1" applyBorder="1" applyAlignment="1">
      <alignment horizontal="center"/>
    </xf>
    <xf numFmtId="14" fontId="4" fillId="6" borderId="1" xfId="0" applyNumberFormat="1" applyFont="1" applyFill="1" applyBorder="1" applyAlignment="1">
      <alignment horizontal="center"/>
    </xf>
    <xf numFmtId="14" fontId="3" fillId="5" borderId="1" xfId="0" applyNumberFormat="1" applyFont="1" applyFill="1" applyBorder="1" applyAlignment="1">
      <alignment horizontal="center"/>
    </xf>
    <xf numFmtId="165" fontId="4" fillId="0" borderId="0" xfId="0" applyNumberFormat="1" applyFont="1" applyAlignment="1">
      <alignment horizontal="center"/>
    </xf>
    <xf numFmtId="165" fontId="4" fillId="2" borderId="0" xfId="0" applyNumberFormat="1" applyFont="1" applyFill="1" applyAlignment="1">
      <alignment horizontal="center"/>
    </xf>
    <xf numFmtId="165" fontId="4" fillId="0" borderId="1" xfId="0" applyNumberFormat="1" applyFont="1" applyBorder="1" applyAlignment="1">
      <alignment horizontal="center"/>
    </xf>
    <xf numFmtId="165" fontId="4" fillId="6" borderId="1" xfId="0" applyNumberFormat="1" applyFont="1" applyFill="1" applyBorder="1" applyAlignment="1">
      <alignment horizontal="center"/>
    </xf>
    <xf numFmtId="3" fontId="0" fillId="0" borderId="0" xfId="0" applyNumberFormat="1" applyAlignment="1">
      <alignment horizontal="center"/>
    </xf>
    <xf numFmtId="3" fontId="0" fillId="8" borderId="0" xfId="0" applyNumberFormat="1" applyFill="1"/>
    <xf numFmtId="3" fontId="3" fillId="3" borderId="9" xfId="0" applyNumberFormat="1" applyFont="1" applyFill="1" applyBorder="1" applyAlignment="1">
      <alignment horizontal="center" vertical="center" wrapText="1"/>
    </xf>
    <xf numFmtId="3" fontId="4" fillId="3" borderId="26" xfId="0" applyNumberFormat="1" applyFont="1" applyFill="1" applyBorder="1" applyAlignment="1">
      <alignment horizontal="center" vertical="center"/>
    </xf>
    <xf numFmtId="3" fontId="4" fillId="0" borderId="0" xfId="0" applyNumberFormat="1" applyFont="1"/>
    <xf numFmtId="167" fontId="3" fillId="3" borderId="11" xfId="0" applyNumberFormat="1" applyFont="1" applyFill="1" applyBorder="1" applyAlignment="1">
      <alignment horizontal="center" vertical="center" wrapText="1"/>
    </xf>
    <xf numFmtId="167" fontId="4" fillId="3" borderId="27" xfId="0" applyNumberFormat="1" applyFont="1" applyFill="1" applyBorder="1" applyAlignment="1">
      <alignment horizontal="center" vertical="center"/>
    </xf>
    <xf numFmtId="3" fontId="0" fillId="2" borderId="0" xfId="0" applyNumberFormat="1" applyFill="1"/>
    <xf numFmtId="166" fontId="0" fillId="0" borderId="0" xfId="0" applyNumberFormat="1"/>
    <xf numFmtId="167" fontId="0" fillId="2" borderId="0" xfId="0" applyNumberFormat="1" applyFill="1"/>
    <xf numFmtId="167" fontId="22" fillId="11" borderId="1" xfId="1" applyNumberFormat="1" applyFont="1" applyFill="1" applyBorder="1" applyAlignment="1">
      <alignment horizontal="center" vertical="center" wrapText="1"/>
    </xf>
    <xf numFmtId="167" fontId="6" fillId="11" borderId="26" xfId="1" applyNumberFormat="1" applyFont="1" applyFill="1" applyBorder="1" applyAlignment="1">
      <alignment horizontal="center" vertical="center"/>
    </xf>
    <xf numFmtId="1" fontId="4" fillId="0" borderId="0" xfId="0" applyNumberFormat="1" applyFont="1" applyAlignment="1">
      <alignment horizontal="center"/>
    </xf>
    <xf numFmtId="1" fontId="4" fillId="2" borderId="0" xfId="0" applyNumberFormat="1" applyFont="1" applyFill="1" applyAlignment="1">
      <alignment horizontal="center"/>
    </xf>
    <xf numFmtId="1" fontId="22" fillId="11" borderId="1" xfId="1" applyNumberFormat="1" applyFont="1" applyFill="1" applyBorder="1" applyAlignment="1">
      <alignment horizontal="center" vertical="center" wrapText="1"/>
    </xf>
    <xf numFmtId="1" fontId="4" fillId="19" borderId="1" xfId="0" applyNumberFormat="1" applyFont="1" applyFill="1" applyBorder="1" applyAlignment="1">
      <alignment horizontal="center"/>
    </xf>
    <xf numFmtId="1" fontId="4" fillId="0" borderId="1" xfId="0" applyNumberFormat="1" applyFont="1" applyBorder="1" applyAlignment="1">
      <alignment horizontal="center"/>
    </xf>
    <xf numFmtId="1" fontId="3" fillId="5" borderId="1" xfId="0" applyNumberFormat="1" applyFont="1" applyFill="1" applyBorder="1" applyAlignment="1">
      <alignment horizontal="center"/>
    </xf>
    <xf numFmtId="1" fontId="0" fillId="0" borderId="0" xfId="0" applyNumberFormat="1"/>
    <xf numFmtId="1" fontId="4" fillId="6" borderId="1" xfId="0" applyNumberFormat="1" applyFont="1" applyFill="1" applyBorder="1" applyAlignment="1">
      <alignment horizontal="center"/>
    </xf>
    <xf numFmtId="14" fontId="0" fillId="0" borderId="0" xfId="0" applyNumberFormat="1"/>
    <xf numFmtId="14" fontId="2" fillId="0" borderId="0" xfId="0" applyNumberFormat="1" applyFont="1" applyAlignment="1">
      <alignment horizontal="center"/>
    </xf>
    <xf numFmtId="14" fontId="3" fillId="11" borderId="1" xfId="1" applyNumberFormat="1" applyFont="1" applyFill="1" applyBorder="1" applyAlignment="1">
      <alignment horizontal="center" vertical="center" wrapText="1"/>
    </xf>
    <xf numFmtId="14" fontId="4" fillId="11" borderId="26" xfId="1" applyNumberFormat="1" applyFont="1" applyFill="1" applyBorder="1" applyAlignment="1">
      <alignment horizontal="center" vertical="center"/>
    </xf>
    <xf numFmtId="165" fontId="4" fillId="19" borderId="1" xfId="0" applyNumberFormat="1" applyFont="1" applyFill="1" applyBorder="1" applyAlignment="1">
      <alignment horizontal="center"/>
    </xf>
    <xf numFmtId="165" fontId="3" fillId="5" borderId="1" xfId="0" applyNumberFormat="1" applyFont="1" applyFill="1" applyBorder="1" applyAlignment="1">
      <alignment horizontal="center"/>
    </xf>
    <xf numFmtId="3" fontId="3" fillId="11" borderId="22" xfId="0" applyNumberFormat="1" applyFont="1" applyFill="1" applyBorder="1" applyAlignment="1">
      <alignment horizontal="center" vertical="center" wrapText="1"/>
    </xf>
    <xf numFmtId="3" fontId="4" fillId="11" borderId="27" xfId="0" applyNumberFormat="1" applyFont="1" applyFill="1" applyBorder="1" applyAlignment="1">
      <alignment horizontal="center" vertical="center" wrapText="1"/>
    </xf>
    <xf numFmtId="167" fontId="4" fillId="19" borderId="17" xfId="0" applyNumberFormat="1" applyFont="1" applyFill="1" applyBorder="1" applyAlignment="1">
      <alignment horizontal="center"/>
    </xf>
    <xf numFmtId="1" fontId="4" fillId="19" borderId="17" xfId="0" applyNumberFormat="1" applyFont="1" applyFill="1" applyBorder="1" applyAlignment="1">
      <alignment horizontal="center"/>
    </xf>
    <xf numFmtId="14" fontId="4" fillId="19" borderId="17" xfId="0" applyNumberFormat="1" applyFont="1" applyFill="1" applyBorder="1" applyAlignment="1">
      <alignment horizontal="center"/>
    </xf>
    <xf numFmtId="165" fontId="4" fillId="19" borderId="17" xfId="0" applyNumberFormat="1" applyFont="1" applyFill="1" applyBorder="1" applyAlignment="1">
      <alignment horizontal="center"/>
    </xf>
    <xf numFmtId="1" fontId="6" fillId="11" borderId="26" xfId="1" applyNumberFormat="1" applyFont="1" applyFill="1" applyBorder="1" applyAlignment="1">
      <alignment horizontal="center" vertical="center"/>
    </xf>
    <xf numFmtId="0" fontId="10" fillId="0" borderId="0" xfId="0" applyFont="1" applyAlignment="1">
      <alignment horizontal="center" vertical="center"/>
    </xf>
    <xf numFmtId="0" fontId="4" fillId="0" borderId="1" xfId="0" applyFont="1" applyBorder="1" applyAlignment="1">
      <alignment horizontal="center" vertical="center"/>
    </xf>
    <xf numFmtId="166" fontId="4" fillId="0" borderId="1" xfId="1" applyNumberFormat="1" applyFont="1" applyBorder="1" applyAlignment="1">
      <alignment horizontal="center" vertical="center"/>
    </xf>
    <xf numFmtId="2" fontId="4" fillId="0" borderId="1" xfId="1" applyNumberFormat="1" applyFont="1" applyBorder="1" applyAlignment="1">
      <alignment horizontal="center" vertical="center"/>
    </xf>
    <xf numFmtId="166" fontId="3" fillId="5" borderId="1" xfId="1" applyNumberFormat="1" applyFont="1" applyFill="1" applyBorder="1" applyAlignment="1">
      <alignment horizontal="center" vertical="center"/>
    </xf>
    <xf numFmtId="2" fontId="3" fillId="5" borderId="1" xfId="1" applyNumberFormat="1" applyFont="1" applyFill="1" applyBorder="1" applyAlignment="1">
      <alignment horizontal="center" vertical="center"/>
    </xf>
    <xf numFmtId="166" fontId="4" fillId="19" borderId="1" xfId="1" applyNumberFormat="1" applyFont="1" applyFill="1" applyBorder="1" applyAlignment="1">
      <alignment horizontal="center" vertical="center"/>
    </xf>
    <xf numFmtId="2" fontId="4" fillId="19" borderId="1" xfId="1" applyNumberFormat="1" applyFont="1" applyFill="1" applyBorder="1" applyAlignment="1">
      <alignment horizontal="center" vertical="center"/>
    </xf>
    <xf numFmtId="2" fontId="0" fillId="0" borderId="0" xfId="0" applyNumberFormat="1"/>
    <xf numFmtId="0" fontId="4" fillId="6" borderId="1" xfId="0" applyFont="1" applyFill="1" applyBorder="1" applyAlignment="1">
      <alignment horizontal="center" vertical="center"/>
    </xf>
    <xf numFmtId="166" fontId="4" fillId="6" borderId="1" xfId="1" applyNumberFormat="1" applyFont="1" applyFill="1" applyBorder="1" applyAlignment="1">
      <alignment horizontal="center" vertical="center"/>
    </xf>
    <xf numFmtId="2" fontId="4" fillId="6" borderId="1" xfId="1" applyNumberFormat="1" applyFont="1" applyFill="1" applyBorder="1" applyAlignment="1">
      <alignment horizontal="center" vertical="center"/>
    </xf>
    <xf numFmtId="0" fontId="3" fillId="5" borderId="1" xfId="0" applyFont="1" applyFill="1" applyBorder="1" applyAlignment="1">
      <alignment horizontal="center"/>
    </xf>
    <xf numFmtId="168" fontId="4" fillId="6" borderId="1" xfId="3" applyNumberFormat="1" applyFont="1" applyFill="1" applyBorder="1" applyAlignment="1">
      <alignment horizontal="center" vertical="center"/>
    </xf>
    <xf numFmtId="166" fontId="0" fillId="0" borderId="0" xfId="1" applyNumberFormat="1" applyFont="1"/>
    <xf numFmtId="168" fontId="4" fillId="19" borderId="1" xfId="3" applyNumberFormat="1" applyFont="1" applyFill="1" applyBorder="1" applyAlignment="1">
      <alignment horizontal="center" vertical="center"/>
    </xf>
    <xf numFmtId="168" fontId="4" fillId="19" borderId="1" xfId="3" applyNumberFormat="1" applyFont="1" applyFill="1" applyBorder="1" applyAlignment="1">
      <alignment horizontal="center"/>
    </xf>
    <xf numFmtId="168" fontId="4" fillId="0" borderId="1" xfId="3" applyNumberFormat="1" applyFont="1" applyFill="1" applyBorder="1" applyAlignment="1">
      <alignment horizontal="center"/>
    </xf>
    <xf numFmtId="168" fontId="4" fillId="17" borderId="1" xfId="3" applyNumberFormat="1" applyFont="1" applyFill="1" applyBorder="1" applyAlignment="1">
      <alignment horizontal="center"/>
    </xf>
    <xf numFmtId="168" fontId="4" fillId="0" borderId="0" xfId="3" applyNumberFormat="1" applyFont="1" applyFill="1" applyBorder="1" applyAlignment="1">
      <alignment horizontal="center"/>
    </xf>
    <xf numFmtId="166" fontId="4" fillId="0" borderId="0" xfId="1" applyNumberFormat="1" applyFont="1" applyAlignment="1">
      <alignment horizontal="center" vertical="center"/>
    </xf>
    <xf numFmtId="166" fontId="3" fillId="5" borderId="9" xfId="1" applyNumberFormat="1" applyFont="1" applyFill="1" applyBorder="1" applyAlignment="1">
      <alignment horizontal="center" vertical="center"/>
    </xf>
    <xf numFmtId="10" fontId="4" fillId="0" borderId="0" xfId="0" applyNumberFormat="1" applyFont="1" applyAlignment="1">
      <alignment horizontal="center" vertical="center"/>
    </xf>
    <xf numFmtId="166" fontId="0" fillId="2" borderId="0" xfId="1" applyNumberFormat="1" applyFont="1" applyFill="1"/>
    <xf numFmtId="166" fontId="4" fillId="17" borderId="1" xfId="1" applyNumberFormat="1" applyFont="1" applyFill="1" applyBorder="1" applyAlignment="1">
      <alignment horizontal="center" vertical="center"/>
    </xf>
    <xf numFmtId="166" fontId="4" fillId="0" borderId="17" xfId="1" applyNumberFormat="1" applyFont="1" applyBorder="1" applyAlignment="1">
      <alignment horizontal="center" vertical="center"/>
    </xf>
    <xf numFmtId="168" fontId="4" fillId="0" borderId="1" xfId="3" applyNumberFormat="1" applyFont="1" applyFill="1" applyBorder="1" applyAlignment="1">
      <alignment horizontal="center" vertical="center"/>
    </xf>
    <xf numFmtId="0" fontId="9" fillId="5" borderId="1" xfId="0" applyFont="1" applyFill="1" applyBorder="1" applyAlignment="1">
      <alignment horizontal="center"/>
    </xf>
    <xf numFmtId="0" fontId="7" fillId="0" borderId="2" xfId="0" applyFont="1" applyBorder="1" applyAlignment="1">
      <alignment horizontal="center" vertical="center"/>
    </xf>
    <xf numFmtId="0" fontId="7" fillId="0" borderId="6" xfId="0" applyFont="1" applyBorder="1" applyAlignment="1">
      <alignment horizontal="center" vertical="center"/>
    </xf>
    <xf numFmtId="0" fontId="7" fillId="0" borderId="7" xfId="2" applyFont="1" applyFill="1" applyBorder="1" applyAlignment="1">
      <alignment horizontal="center" vertical="center"/>
    </xf>
    <xf numFmtId="0" fontId="10" fillId="0" borderId="0" xfId="0" applyFont="1"/>
    <xf numFmtId="0" fontId="7" fillId="0" borderId="0" xfId="0" applyFont="1"/>
    <xf numFmtId="0" fontId="7" fillId="0" borderId="6" xfId="0" applyFont="1" applyBorder="1" applyAlignment="1">
      <alignment horizontal="left" vertical="center"/>
    </xf>
    <xf numFmtId="0" fontId="7" fillId="3" borderId="23" xfId="0" applyFont="1" applyFill="1" applyBorder="1" applyAlignment="1">
      <alignment vertical="center" wrapText="1"/>
    </xf>
    <xf numFmtId="0" fontId="10" fillId="3" borderId="22" xfId="0" applyFont="1" applyFill="1" applyBorder="1" applyAlignment="1">
      <alignment horizontal="center" vertical="center"/>
    </xf>
    <xf numFmtId="0" fontId="7" fillId="3" borderId="28" xfId="0" applyFont="1" applyFill="1" applyBorder="1" applyAlignment="1">
      <alignment vertical="center" wrapText="1"/>
    </xf>
    <xf numFmtId="0" fontId="10" fillId="3" borderId="27" xfId="0" applyFont="1" applyFill="1" applyBorder="1" applyAlignment="1">
      <alignment horizontal="center" vertical="center"/>
    </xf>
    <xf numFmtId="0" fontId="16" fillId="0" borderId="32" xfId="0" applyFont="1" applyBorder="1"/>
    <xf numFmtId="0" fontId="5" fillId="0" borderId="32" xfId="0" applyFont="1" applyBorder="1"/>
    <xf numFmtId="0" fontId="12" fillId="0" borderId="32" xfId="0" applyFont="1" applyBorder="1" applyAlignment="1">
      <alignment wrapText="1"/>
    </xf>
    <xf numFmtId="0" fontId="14" fillId="0" borderId="32" xfId="0" applyFont="1" applyBorder="1" applyAlignment="1">
      <alignment wrapText="1"/>
    </xf>
    <xf numFmtId="0" fontId="13" fillId="0" borderId="32" xfId="0" applyFont="1" applyBorder="1" applyAlignment="1">
      <alignment wrapText="1"/>
    </xf>
    <xf numFmtId="0" fontId="15" fillId="0" borderId="32" xfId="0" applyFont="1" applyBorder="1" applyAlignment="1">
      <alignment wrapText="1"/>
    </xf>
    <xf numFmtId="0" fontId="4" fillId="7" borderId="32" xfId="0" applyFont="1" applyFill="1" applyBorder="1"/>
    <xf numFmtId="0" fontId="4" fillId="4" borderId="32" xfId="0" applyFont="1" applyFill="1" applyBorder="1" applyAlignment="1">
      <alignment wrapText="1"/>
    </xf>
    <xf numFmtId="0" fontId="4" fillId="5" borderId="32" xfId="0" applyFont="1" applyFill="1" applyBorder="1" applyAlignment="1">
      <alignment wrapText="1"/>
    </xf>
    <xf numFmtId="0" fontId="10" fillId="3" borderId="1" xfId="0" applyFont="1" applyFill="1" applyBorder="1" applyAlignment="1">
      <alignment horizontal="left" vertical="center" wrapText="1"/>
    </xf>
    <xf numFmtId="0" fontId="10" fillId="3" borderId="1" xfId="0" applyFont="1" applyFill="1" applyBorder="1" applyAlignment="1">
      <alignment horizontal="left" vertical="center"/>
    </xf>
    <xf numFmtId="0" fontId="10" fillId="3" borderId="26" xfId="0" applyFont="1" applyFill="1" applyBorder="1" applyAlignment="1">
      <alignment horizontal="left" vertical="center" wrapText="1"/>
    </xf>
    <xf numFmtId="0" fontId="10" fillId="3" borderId="0" xfId="0" applyFont="1" applyFill="1" applyAlignment="1">
      <alignment horizontal="left" vertical="center" wrapText="1"/>
    </xf>
    <xf numFmtId="0" fontId="7" fillId="0" borderId="10" xfId="2" applyFont="1" applyFill="1" applyBorder="1" applyAlignment="1">
      <alignment horizontal="left" vertical="center" wrapText="1"/>
    </xf>
    <xf numFmtId="0" fontId="10" fillId="11" borderId="14" xfId="0" applyFont="1" applyFill="1" applyBorder="1" applyAlignment="1">
      <alignment horizontal="left" vertical="center" wrapText="1"/>
    </xf>
    <xf numFmtId="0" fontId="10" fillId="11" borderId="1" xfId="0" applyFont="1" applyFill="1" applyBorder="1" applyAlignment="1">
      <alignment horizontal="left" vertical="center" wrapText="1"/>
    </xf>
    <xf numFmtId="0" fontId="8" fillId="11" borderId="1" xfId="0" applyFont="1" applyFill="1" applyBorder="1" applyAlignment="1">
      <alignment vertical="center" wrapText="1"/>
    </xf>
    <xf numFmtId="0" fontId="10" fillId="11" borderId="26" xfId="0" applyFont="1" applyFill="1" applyBorder="1" applyAlignment="1">
      <alignment horizontal="left" vertical="center" wrapText="1"/>
    </xf>
    <xf numFmtId="166" fontId="7" fillId="11" borderId="23" xfId="1" applyNumberFormat="1" applyFont="1" applyFill="1" applyBorder="1" applyAlignment="1">
      <alignment vertical="center" wrapText="1"/>
    </xf>
    <xf numFmtId="165" fontId="7" fillId="11" borderId="28" xfId="0" applyNumberFormat="1" applyFont="1" applyFill="1" applyBorder="1" applyAlignment="1">
      <alignment vertical="center" wrapText="1"/>
    </xf>
    <xf numFmtId="0" fontId="10" fillId="13" borderId="16" xfId="0" applyFont="1" applyFill="1" applyBorder="1" applyAlignment="1">
      <alignment horizontal="center" vertical="center"/>
    </xf>
    <xf numFmtId="0" fontId="10" fillId="13" borderId="22" xfId="0" applyFont="1" applyFill="1" applyBorder="1" applyAlignment="1">
      <alignment horizontal="center" vertical="center"/>
    </xf>
    <xf numFmtId="0" fontId="8" fillId="13" borderId="14" xfId="0" applyFont="1" applyFill="1" applyBorder="1" applyAlignment="1">
      <alignment horizontal="left" vertical="center" wrapText="1"/>
    </xf>
    <xf numFmtId="0" fontId="8" fillId="13" borderId="1" xfId="0" applyFont="1" applyFill="1" applyBorder="1" applyAlignment="1">
      <alignment horizontal="left" vertical="center" wrapText="1"/>
    </xf>
    <xf numFmtId="0" fontId="8" fillId="13" borderId="26" xfId="0" applyFont="1" applyFill="1" applyBorder="1" applyAlignment="1">
      <alignment horizontal="left" vertical="center" wrapText="1"/>
    </xf>
    <xf numFmtId="0" fontId="10" fillId="13" borderId="27" xfId="0" applyFont="1" applyFill="1" applyBorder="1" applyAlignment="1">
      <alignment horizontal="center" vertical="center"/>
    </xf>
    <xf numFmtId="0" fontId="10" fillId="14" borderId="16" xfId="0" applyFont="1" applyFill="1" applyBorder="1" applyAlignment="1">
      <alignment horizontal="center" vertical="center" wrapText="1"/>
    </xf>
    <xf numFmtId="0" fontId="10" fillId="14" borderId="22" xfId="0" applyFont="1" applyFill="1" applyBorder="1" applyAlignment="1">
      <alignment horizontal="center" vertical="center" wrapText="1"/>
    </xf>
    <xf numFmtId="0" fontId="10" fillId="14" borderId="14" xfId="0" applyFont="1" applyFill="1" applyBorder="1" applyAlignment="1">
      <alignment vertical="center" wrapText="1"/>
    </xf>
    <xf numFmtId="0" fontId="7" fillId="14" borderId="20" xfId="0" applyFont="1" applyFill="1" applyBorder="1" applyAlignment="1">
      <alignment vertical="center" wrapText="1"/>
    </xf>
    <xf numFmtId="0" fontId="10" fillId="14" borderId="1" xfId="0" applyFont="1" applyFill="1" applyBorder="1" applyAlignment="1">
      <alignment vertical="center" wrapText="1"/>
    </xf>
    <xf numFmtId="166" fontId="10" fillId="11" borderId="1" xfId="1" applyNumberFormat="1" applyFont="1" applyFill="1" applyBorder="1" applyAlignment="1">
      <alignment horizontal="center" vertical="center"/>
    </xf>
    <xf numFmtId="166" fontId="10" fillId="11" borderId="26" xfId="1" applyNumberFormat="1" applyFont="1" applyFill="1" applyBorder="1" applyAlignment="1">
      <alignment horizontal="center" vertical="center"/>
    </xf>
    <xf numFmtId="0" fontId="10" fillId="13" borderId="1" xfId="0" applyFont="1" applyFill="1" applyBorder="1" applyAlignment="1">
      <alignment horizontal="center" vertical="center"/>
    </xf>
    <xf numFmtId="0" fontId="10" fillId="13" borderId="26" xfId="0" applyFont="1" applyFill="1" applyBorder="1" applyAlignment="1">
      <alignment horizontal="center" vertical="center"/>
    </xf>
    <xf numFmtId="0" fontId="10" fillId="14" borderId="1" xfId="0" applyFont="1" applyFill="1" applyBorder="1" applyAlignment="1">
      <alignment horizontal="center" vertical="center"/>
    </xf>
    <xf numFmtId="0" fontId="17" fillId="0" borderId="0" xfId="0" applyFont="1"/>
    <xf numFmtId="0" fontId="10" fillId="8" borderId="0" xfId="0" applyFont="1" applyFill="1"/>
    <xf numFmtId="0" fontId="10" fillId="14" borderId="27" xfId="0" applyFont="1" applyFill="1" applyBorder="1" applyAlignment="1">
      <alignment horizontal="center" vertical="center" wrapText="1"/>
    </xf>
    <xf numFmtId="0" fontId="10" fillId="15" borderId="22" xfId="0" applyFont="1" applyFill="1" applyBorder="1" applyAlignment="1">
      <alignment horizontal="center" vertical="center" wrapText="1"/>
    </xf>
    <xf numFmtId="0" fontId="10" fillId="15" borderId="14" xfId="0" applyFont="1" applyFill="1" applyBorder="1" applyAlignment="1">
      <alignment vertical="center" wrapText="1"/>
    </xf>
    <xf numFmtId="0" fontId="10" fillId="15" borderId="16" xfId="0" applyFont="1" applyFill="1" applyBorder="1" applyAlignment="1">
      <alignment horizontal="center" vertical="center" wrapText="1"/>
    </xf>
    <xf numFmtId="0" fontId="7" fillId="15" borderId="20" xfId="0" applyFont="1" applyFill="1" applyBorder="1" applyAlignment="1">
      <alignment vertical="center" wrapText="1"/>
    </xf>
    <xf numFmtId="0" fontId="10" fillId="15" borderId="1" xfId="0" applyFont="1" applyFill="1" applyBorder="1" applyAlignment="1">
      <alignment horizontal="center" vertical="center" wrapText="1"/>
    </xf>
    <xf numFmtId="0" fontId="10" fillId="15" borderId="1" xfId="0" applyFont="1" applyFill="1" applyBorder="1" applyAlignment="1">
      <alignment vertical="center" wrapText="1"/>
    </xf>
    <xf numFmtId="0" fontId="10" fillId="15" borderId="26" xfId="0" applyFont="1" applyFill="1" applyBorder="1" applyAlignment="1">
      <alignment horizontal="center" vertical="center" wrapText="1"/>
    </xf>
    <xf numFmtId="0" fontId="10" fillId="15" borderId="26" xfId="0" applyFont="1" applyFill="1" applyBorder="1" applyAlignment="1">
      <alignment vertical="center" wrapText="1"/>
    </xf>
    <xf numFmtId="0" fontId="10" fillId="15" borderId="27" xfId="0" applyFont="1" applyFill="1" applyBorder="1" applyAlignment="1">
      <alignment horizontal="center" vertical="center" wrapText="1"/>
    </xf>
    <xf numFmtId="0" fontId="10" fillId="16" borderId="1" xfId="0" applyFont="1" applyFill="1" applyBorder="1" applyAlignment="1">
      <alignment horizontal="center" vertical="center" wrapText="1"/>
    </xf>
    <xf numFmtId="0" fontId="10" fillId="16" borderId="1" xfId="0" applyFont="1" applyFill="1" applyBorder="1" applyAlignment="1">
      <alignment horizontal="left" vertical="center" wrapText="1"/>
    </xf>
    <xf numFmtId="0" fontId="10" fillId="16" borderId="22" xfId="0" applyFont="1" applyFill="1" applyBorder="1" applyAlignment="1">
      <alignment horizontal="center" vertical="center" wrapText="1"/>
    </xf>
    <xf numFmtId="0" fontId="10" fillId="16" borderId="14" xfId="0" applyFont="1" applyFill="1" applyBorder="1" applyAlignment="1">
      <alignment horizontal="left" vertical="center" wrapText="1"/>
    </xf>
    <xf numFmtId="0" fontId="10" fillId="16" borderId="16" xfId="0" applyFont="1" applyFill="1" applyBorder="1" applyAlignment="1">
      <alignment horizontal="center" vertical="center" wrapText="1"/>
    </xf>
    <xf numFmtId="0" fontId="7" fillId="16" borderId="20" xfId="0" applyFont="1" applyFill="1" applyBorder="1" applyAlignment="1">
      <alignment vertical="center" wrapText="1"/>
    </xf>
    <xf numFmtId="0" fontId="7" fillId="16" borderId="25" xfId="0" applyFont="1" applyFill="1" applyBorder="1" applyAlignment="1">
      <alignment vertical="center" wrapText="1"/>
    </xf>
    <xf numFmtId="0" fontId="10" fillId="16" borderId="26" xfId="0" applyFont="1" applyFill="1" applyBorder="1" applyAlignment="1">
      <alignment horizontal="center" vertical="center" wrapText="1"/>
    </xf>
    <xf numFmtId="0" fontId="10" fillId="16" borderId="26" xfId="0" applyFont="1" applyFill="1" applyBorder="1" applyAlignment="1">
      <alignment horizontal="left" vertical="center" wrapText="1"/>
    </xf>
    <xf numFmtId="0" fontId="10" fillId="16" borderId="27" xfId="0" applyFont="1" applyFill="1" applyBorder="1" applyAlignment="1">
      <alignment horizontal="center" vertical="center" wrapText="1"/>
    </xf>
    <xf numFmtId="0" fontId="10" fillId="17" borderId="1" xfId="0" applyFont="1" applyFill="1" applyBorder="1" applyAlignment="1">
      <alignment horizontal="center" vertical="center" wrapText="1"/>
    </xf>
    <xf numFmtId="0" fontId="10" fillId="17" borderId="22" xfId="0" applyFont="1" applyFill="1" applyBorder="1" applyAlignment="1">
      <alignment horizontal="center" vertical="center" wrapText="1"/>
    </xf>
    <xf numFmtId="0" fontId="10" fillId="17" borderId="14" xfId="0" applyFont="1" applyFill="1" applyBorder="1" applyAlignment="1">
      <alignment horizontal="center" vertical="center" wrapText="1"/>
    </xf>
    <xf numFmtId="0" fontId="10" fillId="17" borderId="14" xfId="0" applyFont="1" applyFill="1" applyBorder="1" applyAlignment="1">
      <alignment horizontal="left" vertical="center" wrapText="1"/>
    </xf>
    <xf numFmtId="0" fontId="10" fillId="17" borderId="16" xfId="0" applyFont="1" applyFill="1" applyBorder="1" applyAlignment="1">
      <alignment horizontal="center" vertical="center" wrapText="1"/>
    </xf>
    <xf numFmtId="0" fontId="7" fillId="17" borderId="20" xfId="0" applyFont="1" applyFill="1" applyBorder="1" applyAlignment="1">
      <alignment vertical="center" wrapText="1"/>
    </xf>
    <xf numFmtId="0" fontId="10" fillId="17" borderId="1" xfId="0" applyFont="1" applyFill="1" applyBorder="1" applyAlignment="1">
      <alignment horizontal="left" vertical="center" wrapText="1"/>
    </xf>
    <xf numFmtId="0" fontId="7" fillId="17" borderId="25" xfId="0" applyFont="1" applyFill="1" applyBorder="1" applyAlignment="1">
      <alignment vertical="center" wrapText="1"/>
    </xf>
    <xf numFmtId="0" fontId="10" fillId="17" borderId="26" xfId="0" applyFont="1" applyFill="1" applyBorder="1" applyAlignment="1">
      <alignment horizontal="center" vertical="center" wrapText="1"/>
    </xf>
    <xf numFmtId="0" fontId="10" fillId="17" borderId="26" xfId="0" applyFont="1" applyFill="1" applyBorder="1" applyAlignment="1">
      <alignment horizontal="left" vertical="center" wrapText="1"/>
    </xf>
    <xf numFmtId="0" fontId="10" fillId="17" borderId="27" xfId="0" applyFont="1" applyFill="1" applyBorder="1" applyAlignment="1">
      <alignment horizontal="center" vertical="center" wrapText="1"/>
    </xf>
    <xf numFmtId="0" fontId="10" fillId="18" borderId="1" xfId="0" applyFont="1" applyFill="1" applyBorder="1" applyAlignment="1">
      <alignment horizontal="center" vertical="center" wrapText="1"/>
    </xf>
    <xf numFmtId="0" fontId="19" fillId="18" borderId="1" xfId="0" applyFont="1" applyFill="1" applyBorder="1" applyAlignment="1">
      <alignment horizontal="center" vertical="center" wrapText="1"/>
    </xf>
    <xf numFmtId="0" fontId="19" fillId="0" borderId="0" xfId="0" applyFont="1"/>
    <xf numFmtId="0" fontId="7" fillId="18" borderId="13" xfId="0" applyFont="1" applyFill="1" applyBorder="1" applyAlignment="1">
      <alignment vertical="center" wrapText="1"/>
    </xf>
    <xf numFmtId="0" fontId="10" fillId="18" borderId="14" xfId="0" applyFont="1" applyFill="1" applyBorder="1" applyAlignment="1">
      <alignment horizontal="center" vertical="center" wrapText="1"/>
    </xf>
    <xf numFmtId="0" fontId="7" fillId="18" borderId="20" xfId="0" applyFont="1" applyFill="1" applyBorder="1" applyAlignment="1">
      <alignment vertical="center" wrapText="1"/>
    </xf>
    <xf numFmtId="0" fontId="19" fillId="18" borderId="26" xfId="0" applyFont="1" applyFill="1" applyBorder="1" applyAlignment="1">
      <alignment horizontal="center" vertical="center" wrapText="1"/>
    </xf>
    <xf numFmtId="0" fontId="10" fillId="18" borderId="16" xfId="0" applyFont="1" applyFill="1" applyBorder="1" applyAlignment="1">
      <alignment horizontal="center" vertical="center" wrapText="1"/>
    </xf>
    <xf numFmtId="0" fontId="10" fillId="18" borderId="22" xfId="0" applyFont="1" applyFill="1" applyBorder="1" applyAlignment="1">
      <alignment horizontal="center" vertical="center" wrapText="1"/>
    </xf>
    <xf numFmtId="0" fontId="10" fillId="18" borderId="14" xfId="0" applyFont="1" applyFill="1" applyBorder="1" applyAlignment="1">
      <alignment horizontal="left" vertical="center" wrapText="1"/>
    </xf>
    <xf numFmtId="0" fontId="10" fillId="18" borderId="1" xfId="0" applyFont="1" applyFill="1" applyBorder="1" applyAlignment="1">
      <alignment horizontal="left" vertical="center" wrapText="1"/>
    </xf>
    <xf numFmtId="0" fontId="10" fillId="18" borderId="26" xfId="0" applyFont="1" applyFill="1" applyBorder="1" applyAlignment="1">
      <alignment horizontal="left" vertical="center" wrapText="1"/>
    </xf>
    <xf numFmtId="0" fontId="10" fillId="18" borderId="27" xfId="0" applyFont="1" applyFill="1" applyBorder="1" applyAlignment="1">
      <alignment horizontal="center" vertical="center" wrapText="1"/>
    </xf>
    <xf numFmtId="0" fontId="0" fillId="0" borderId="0" xfId="0" applyAlignment="1">
      <alignment horizontal="center" vertical="center"/>
    </xf>
    <xf numFmtId="3" fontId="24" fillId="11" borderId="18" xfId="1" applyNumberFormat="1" applyFont="1" applyFill="1" applyBorder="1" applyAlignment="1">
      <alignment horizontal="left" vertical="center" wrapText="1"/>
    </xf>
    <xf numFmtId="166" fontId="17" fillId="11" borderId="14" xfId="1" applyNumberFormat="1" applyFont="1" applyFill="1" applyBorder="1" applyAlignment="1">
      <alignment horizontal="center" vertical="center"/>
    </xf>
    <xf numFmtId="166" fontId="24" fillId="11" borderId="23" xfId="1" applyNumberFormat="1" applyFont="1" applyFill="1" applyBorder="1" applyAlignment="1">
      <alignment horizontal="left" vertical="center" wrapText="1"/>
    </xf>
    <xf numFmtId="166" fontId="17" fillId="11" borderId="1" xfId="1" applyNumberFormat="1" applyFont="1" applyFill="1" applyBorder="1" applyAlignment="1">
      <alignment horizontal="center" vertical="center"/>
    </xf>
    <xf numFmtId="166" fontId="24" fillId="11" borderId="23" xfId="1" applyNumberFormat="1" applyFont="1" applyFill="1" applyBorder="1" applyAlignment="1">
      <alignment vertical="center" wrapText="1"/>
    </xf>
    <xf numFmtId="165" fontId="24" fillId="11" borderId="23" xfId="0" applyNumberFormat="1" applyFont="1" applyFill="1" applyBorder="1" applyAlignment="1">
      <alignment vertical="center" wrapText="1"/>
    </xf>
    <xf numFmtId="3" fontId="24" fillId="13" borderId="18" xfId="0" applyNumberFormat="1" applyFont="1" applyFill="1" applyBorder="1" applyAlignment="1">
      <alignment vertical="center" wrapText="1"/>
    </xf>
    <xf numFmtId="3" fontId="17" fillId="13" borderId="14" xfId="0" applyNumberFormat="1" applyFont="1" applyFill="1" applyBorder="1" applyAlignment="1">
      <alignment horizontal="center" vertical="center"/>
    </xf>
    <xf numFmtId="0" fontId="24" fillId="12" borderId="23" xfId="0" applyFont="1" applyFill="1" applyBorder="1" applyAlignment="1">
      <alignment vertical="center" wrapText="1"/>
    </xf>
    <xf numFmtId="3" fontId="17" fillId="13" borderId="1" xfId="0" applyNumberFormat="1" applyFont="1" applyFill="1" applyBorder="1" applyAlignment="1">
      <alignment horizontal="center" vertical="center"/>
    </xf>
    <xf numFmtId="0" fontId="24" fillId="12" borderId="23" xfId="0" applyFont="1" applyFill="1" applyBorder="1" applyAlignment="1">
      <alignment horizontal="left" vertical="center" wrapText="1"/>
    </xf>
    <xf numFmtId="0" fontId="17" fillId="13" borderId="1" xfId="0" applyFont="1" applyFill="1" applyBorder="1" applyAlignment="1">
      <alignment horizontal="center" vertical="center"/>
    </xf>
    <xf numFmtId="0" fontId="24" fillId="14" borderId="13" xfId="0" applyFont="1" applyFill="1" applyBorder="1" applyAlignment="1">
      <alignment vertical="center" wrapText="1"/>
    </xf>
    <xf numFmtId="0" fontId="17" fillId="14" borderId="14" xfId="0" applyFont="1" applyFill="1" applyBorder="1" applyAlignment="1">
      <alignment horizontal="center" vertical="center"/>
    </xf>
    <xf numFmtId="0" fontId="17" fillId="14" borderId="1" xfId="0" applyFont="1" applyFill="1" applyBorder="1" applyAlignment="1">
      <alignment horizontal="center" vertical="center"/>
    </xf>
    <xf numFmtId="0" fontId="24" fillId="14" borderId="20" xfId="0" applyFont="1" applyFill="1" applyBorder="1" applyAlignment="1">
      <alignment vertical="center" wrapText="1"/>
    </xf>
    <xf numFmtId="0" fontId="24" fillId="15" borderId="13" xfId="0" applyFont="1" applyFill="1" applyBorder="1" applyAlignment="1">
      <alignment vertical="center" wrapText="1"/>
    </xf>
    <xf numFmtId="0" fontId="17" fillId="15" borderId="14" xfId="0" applyFont="1" applyFill="1" applyBorder="1" applyAlignment="1">
      <alignment horizontal="center" vertical="center" wrapText="1"/>
    </xf>
    <xf numFmtId="0" fontId="24" fillId="15" borderId="20" xfId="0" applyFont="1" applyFill="1" applyBorder="1" applyAlignment="1">
      <alignment vertical="center" wrapText="1"/>
    </xf>
    <xf numFmtId="0" fontId="17" fillId="15" borderId="1" xfId="0" applyFont="1" applyFill="1" applyBorder="1" applyAlignment="1">
      <alignment horizontal="center" vertical="center" wrapText="1"/>
    </xf>
    <xf numFmtId="0" fontId="24" fillId="16" borderId="13" xfId="0" applyFont="1" applyFill="1" applyBorder="1" applyAlignment="1">
      <alignment vertical="center" wrapText="1"/>
    </xf>
    <xf numFmtId="0" fontId="17" fillId="16" borderId="14" xfId="0" applyFont="1" applyFill="1" applyBorder="1" applyAlignment="1">
      <alignment horizontal="center" vertical="center" wrapText="1"/>
    </xf>
    <xf numFmtId="0" fontId="24" fillId="16" borderId="20" xfId="0" applyFont="1" applyFill="1" applyBorder="1" applyAlignment="1">
      <alignment vertical="center" wrapText="1"/>
    </xf>
    <xf numFmtId="0" fontId="17" fillId="16" borderId="1" xfId="0" applyFont="1" applyFill="1" applyBorder="1" applyAlignment="1">
      <alignment horizontal="center" vertical="center" wrapText="1"/>
    </xf>
    <xf numFmtId="0" fontId="24" fillId="17" borderId="20" xfId="0" applyFont="1" applyFill="1" applyBorder="1" applyAlignment="1">
      <alignment vertical="center" wrapText="1"/>
    </xf>
    <xf numFmtId="0" fontId="17" fillId="17" borderId="1" xfId="0" applyFont="1" applyFill="1" applyBorder="1" applyAlignment="1">
      <alignment horizontal="center" vertical="center" wrapText="1"/>
    </xf>
    <xf numFmtId="0" fontId="24" fillId="18" borderId="20" xfId="0" applyFont="1" applyFill="1" applyBorder="1" applyAlignment="1">
      <alignment vertical="center" wrapText="1"/>
    </xf>
    <xf numFmtId="0" fontId="17" fillId="18" borderId="1" xfId="0" applyFont="1" applyFill="1" applyBorder="1" applyAlignment="1">
      <alignment horizontal="center" vertical="center" wrapText="1"/>
    </xf>
    <xf numFmtId="0" fontId="20" fillId="18" borderId="20" xfId="0" applyFont="1" applyFill="1" applyBorder="1" applyAlignment="1">
      <alignment vertical="center" wrapText="1"/>
    </xf>
    <xf numFmtId="0" fontId="20" fillId="18" borderId="25" xfId="0" applyFont="1" applyFill="1" applyBorder="1" applyAlignment="1">
      <alignment vertical="center" wrapText="1"/>
    </xf>
    <xf numFmtId="0" fontId="10" fillId="3" borderId="1" xfId="0" applyFont="1" applyFill="1" applyBorder="1" applyAlignment="1">
      <alignment horizontal="center" vertical="center"/>
    </xf>
    <xf numFmtId="0" fontId="10" fillId="3" borderId="26" xfId="0" applyFont="1" applyFill="1" applyBorder="1" applyAlignment="1">
      <alignment horizontal="center" vertical="center"/>
    </xf>
    <xf numFmtId="0" fontId="8" fillId="14" borderId="1" xfId="0" applyFont="1" applyFill="1" applyBorder="1" applyAlignment="1">
      <alignment horizontal="center" vertical="center"/>
    </xf>
    <xf numFmtId="0" fontId="25" fillId="14" borderId="20" xfId="0" applyFont="1" applyFill="1" applyBorder="1" applyAlignment="1">
      <alignment vertical="center" wrapText="1"/>
    </xf>
    <xf numFmtId="0" fontId="10" fillId="11" borderId="15" xfId="0" applyFont="1" applyFill="1" applyBorder="1" applyAlignment="1">
      <alignment horizontal="center" vertical="center"/>
    </xf>
    <xf numFmtId="0" fontId="10" fillId="11" borderId="21" xfId="0" applyFont="1" applyFill="1" applyBorder="1" applyAlignment="1">
      <alignment horizontal="center" vertical="center"/>
    </xf>
    <xf numFmtId="0" fontId="10" fillId="11" borderId="21" xfId="0" applyFont="1" applyFill="1" applyBorder="1" applyAlignment="1">
      <alignment horizontal="center" vertical="center" wrapText="1"/>
    </xf>
    <xf numFmtId="0" fontId="10" fillId="11" borderId="29" xfId="0" applyFont="1" applyFill="1" applyBorder="1" applyAlignment="1">
      <alignment horizontal="center" vertical="center"/>
    </xf>
    <xf numFmtId="0" fontId="3" fillId="0" borderId="42" xfId="2" applyFont="1" applyFill="1" applyBorder="1" applyAlignment="1">
      <alignment horizontal="center" vertical="center"/>
    </xf>
    <xf numFmtId="0" fontId="4" fillId="3" borderId="24" xfId="0" applyFont="1" applyFill="1" applyBorder="1" applyAlignment="1">
      <alignment horizontal="center" vertical="center"/>
    </xf>
    <xf numFmtId="0" fontId="4" fillId="3" borderId="30" xfId="0" applyFont="1" applyFill="1" applyBorder="1" applyAlignment="1">
      <alignment horizontal="center" vertical="center"/>
    </xf>
    <xf numFmtId="0" fontId="4" fillId="11" borderId="19" xfId="0" applyFont="1" applyFill="1" applyBorder="1" applyAlignment="1">
      <alignment horizontal="center" vertical="center"/>
    </xf>
    <xf numFmtId="0" fontId="4" fillId="11" borderId="24" xfId="0" applyFont="1" applyFill="1" applyBorder="1" applyAlignment="1">
      <alignment horizontal="center" vertical="center"/>
    </xf>
    <xf numFmtId="0" fontId="4" fillId="11" borderId="30" xfId="0" applyFont="1" applyFill="1" applyBorder="1" applyAlignment="1">
      <alignment horizontal="center" vertical="center"/>
    </xf>
    <xf numFmtId="0" fontId="4" fillId="13" borderId="19" xfId="0" applyFont="1" applyFill="1" applyBorder="1" applyAlignment="1">
      <alignment horizontal="center" vertical="center"/>
    </xf>
    <xf numFmtId="0" fontId="4" fillId="13" borderId="24" xfId="0" applyFont="1" applyFill="1" applyBorder="1" applyAlignment="1">
      <alignment horizontal="center" vertical="center"/>
    </xf>
    <xf numFmtId="0" fontId="4" fillId="13" borderId="24" xfId="0" applyFont="1" applyFill="1" applyBorder="1" applyAlignment="1">
      <alignment horizontal="center" vertical="center" wrapText="1"/>
    </xf>
    <xf numFmtId="0" fontId="4" fillId="13" borderId="30" xfId="0" applyFont="1" applyFill="1" applyBorder="1" applyAlignment="1">
      <alignment horizontal="center" vertical="center"/>
    </xf>
    <xf numFmtId="0" fontId="4" fillId="18" borderId="19" xfId="0" applyFont="1" applyFill="1" applyBorder="1" applyAlignment="1">
      <alignment horizontal="center" vertical="center" wrapText="1"/>
    </xf>
    <xf numFmtId="0" fontId="4" fillId="18" borderId="24" xfId="0" applyFont="1" applyFill="1" applyBorder="1" applyAlignment="1">
      <alignment horizontal="center" vertical="center" wrapText="1"/>
    </xf>
    <xf numFmtId="0" fontId="4" fillId="18" borderId="30" xfId="0" applyFont="1" applyFill="1" applyBorder="1" applyAlignment="1">
      <alignment horizontal="center" vertical="center" wrapText="1"/>
    </xf>
    <xf numFmtId="0" fontId="10" fillId="14" borderId="26" xfId="0" applyFont="1" applyFill="1" applyBorder="1" applyAlignment="1">
      <alignment horizontal="center" vertical="center"/>
    </xf>
    <xf numFmtId="0" fontId="4" fillId="14" borderId="24" xfId="0" applyFont="1" applyFill="1" applyBorder="1" applyAlignment="1">
      <alignment horizontal="center" vertical="center" wrapText="1"/>
    </xf>
    <xf numFmtId="0" fontId="4" fillId="14" borderId="19" xfId="0" applyFont="1" applyFill="1" applyBorder="1" applyAlignment="1">
      <alignment horizontal="center" vertical="center" wrapText="1"/>
    </xf>
    <xf numFmtId="0" fontId="4" fillId="14" borderId="30" xfId="0" applyFont="1" applyFill="1" applyBorder="1" applyAlignment="1">
      <alignment horizontal="center" vertical="center" wrapText="1"/>
    </xf>
    <xf numFmtId="0" fontId="2" fillId="0" borderId="0" xfId="0" applyFont="1" applyAlignment="1">
      <alignment horizontal="center" vertical="center"/>
    </xf>
    <xf numFmtId="0" fontId="4" fillId="15" borderId="24" xfId="0" applyFont="1" applyFill="1" applyBorder="1" applyAlignment="1">
      <alignment horizontal="center" vertical="center" wrapText="1"/>
    </xf>
    <xf numFmtId="0" fontId="4" fillId="15" borderId="19" xfId="0" applyFont="1" applyFill="1" applyBorder="1" applyAlignment="1">
      <alignment horizontal="center" vertical="center" wrapText="1"/>
    </xf>
    <xf numFmtId="0" fontId="4" fillId="15" borderId="30" xfId="0" applyFont="1" applyFill="1" applyBorder="1" applyAlignment="1">
      <alignment horizontal="center" vertical="center" wrapText="1"/>
    </xf>
    <xf numFmtId="0" fontId="4" fillId="16" borderId="24" xfId="0" applyFont="1" applyFill="1" applyBorder="1" applyAlignment="1">
      <alignment horizontal="center" vertical="center" wrapText="1"/>
    </xf>
    <xf numFmtId="0" fontId="4" fillId="16" borderId="19" xfId="0" applyFont="1" applyFill="1" applyBorder="1" applyAlignment="1">
      <alignment horizontal="center" vertical="center" wrapText="1"/>
    </xf>
    <xf numFmtId="0" fontId="4" fillId="16" borderId="30" xfId="0" applyFont="1" applyFill="1" applyBorder="1" applyAlignment="1">
      <alignment horizontal="center" vertical="center" wrapText="1"/>
    </xf>
    <xf numFmtId="0" fontId="4" fillId="17" borderId="30" xfId="0" applyFont="1" applyFill="1" applyBorder="1" applyAlignment="1">
      <alignment horizontal="center" vertical="center" wrapText="1"/>
    </xf>
    <xf numFmtId="0" fontId="8" fillId="14" borderId="26" xfId="0" applyFont="1" applyFill="1" applyBorder="1" applyAlignment="1">
      <alignment vertical="center" wrapText="1"/>
    </xf>
    <xf numFmtId="0" fontId="4" fillId="0" borderId="0" xfId="0" applyFont="1" applyAlignment="1">
      <alignment vertical="center"/>
    </xf>
    <xf numFmtId="0" fontId="4" fillId="17" borderId="19" xfId="0" applyFont="1" applyFill="1" applyBorder="1" applyAlignment="1">
      <alignment horizontal="center" vertical="center" wrapText="1"/>
    </xf>
    <xf numFmtId="0" fontId="4" fillId="17" borderId="24" xfId="0" applyFont="1" applyFill="1" applyBorder="1" applyAlignment="1">
      <alignment horizontal="center" vertical="center" wrapText="1"/>
    </xf>
    <xf numFmtId="168" fontId="3" fillId="5" borderId="1" xfId="3" applyNumberFormat="1" applyFont="1" applyFill="1" applyBorder="1" applyAlignment="1">
      <alignment horizontal="center"/>
    </xf>
    <xf numFmtId="9" fontId="4" fillId="20" borderId="1" xfId="1" applyFont="1" applyFill="1" applyBorder="1" applyAlignment="1">
      <alignment horizontal="center" vertical="center"/>
    </xf>
    <xf numFmtId="9" fontId="4" fillId="19" borderId="17" xfId="1" applyFont="1" applyFill="1" applyBorder="1" applyAlignment="1">
      <alignment horizontal="center" vertical="center"/>
    </xf>
    <xf numFmtId="9" fontId="3" fillId="5" borderId="1" xfId="1" applyFont="1" applyFill="1" applyBorder="1" applyAlignment="1">
      <alignment horizontal="center" vertical="center"/>
    </xf>
    <xf numFmtId="166" fontId="22" fillId="15" borderId="14" xfId="1" applyNumberFormat="1" applyFont="1" applyFill="1" applyBorder="1" applyAlignment="1">
      <alignment horizontal="center" vertical="center" wrapText="1"/>
    </xf>
    <xf numFmtId="166" fontId="6" fillId="15" borderId="26" xfId="1" applyNumberFormat="1" applyFont="1" applyFill="1" applyBorder="1" applyAlignment="1">
      <alignment horizontal="center" vertical="center"/>
    </xf>
    <xf numFmtId="166" fontId="4" fillId="0" borderId="1" xfId="1" applyNumberFormat="1" applyFont="1" applyFill="1" applyBorder="1" applyAlignment="1">
      <alignment horizontal="center" vertical="center"/>
    </xf>
    <xf numFmtId="9" fontId="4" fillId="0" borderId="1" xfId="1" applyFont="1" applyBorder="1" applyAlignment="1">
      <alignment horizontal="center"/>
    </xf>
    <xf numFmtId="9" fontId="4" fillId="19" borderId="1" xfId="1" applyFont="1" applyFill="1" applyBorder="1" applyAlignment="1">
      <alignment horizontal="center"/>
    </xf>
    <xf numFmtId="166" fontId="4" fillId="0" borderId="1" xfId="1" applyNumberFormat="1" applyFont="1" applyFill="1" applyBorder="1" applyAlignment="1">
      <alignment horizontal="center"/>
    </xf>
    <xf numFmtId="168" fontId="3" fillId="5" borderId="1" xfId="3" applyNumberFormat="1" applyFont="1" applyFill="1" applyBorder="1" applyAlignment="1">
      <alignment horizontal="center" vertical="center"/>
    </xf>
    <xf numFmtId="0" fontId="4" fillId="0" borderId="1" xfId="0" applyFont="1" applyBorder="1" applyAlignment="1">
      <alignment horizontal="center"/>
    </xf>
    <xf numFmtId="9" fontId="3" fillId="5" borderId="1" xfId="1" applyFont="1" applyFill="1" applyBorder="1" applyAlignment="1">
      <alignment horizontal="center"/>
    </xf>
    <xf numFmtId="0" fontId="3" fillId="18" borderId="1" xfId="0" applyFont="1" applyFill="1" applyBorder="1" applyAlignment="1">
      <alignment horizontal="center" vertical="center" wrapText="1"/>
    </xf>
    <xf numFmtId="1" fontId="9" fillId="18" borderId="1" xfId="0" applyNumberFormat="1" applyFont="1" applyFill="1" applyBorder="1" applyAlignment="1">
      <alignment horizontal="center" vertical="center" wrapText="1"/>
    </xf>
    <xf numFmtId="0" fontId="5" fillId="18" borderId="26" xfId="0" applyFont="1" applyFill="1" applyBorder="1" applyAlignment="1">
      <alignment horizontal="center" vertical="center"/>
    </xf>
    <xf numFmtId="0" fontId="21" fillId="18" borderId="26" xfId="0" applyFont="1" applyFill="1" applyBorder="1" applyAlignment="1">
      <alignment horizontal="center" vertical="center"/>
    </xf>
    <xf numFmtId="0" fontId="21" fillId="18" borderId="27" xfId="0" applyFont="1" applyFill="1" applyBorder="1" applyAlignment="1">
      <alignment horizontal="center" vertical="center"/>
    </xf>
    <xf numFmtId="0" fontId="22" fillId="18" borderId="1" xfId="0" applyFont="1" applyFill="1" applyBorder="1" applyAlignment="1">
      <alignment horizontal="center" vertical="center" wrapText="1"/>
    </xf>
    <xf numFmtId="0" fontId="6" fillId="18" borderId="26" xfId="0" applyFont="1" applyFill="1" applyBorder="1" applyAlignment="1">
      <alignment horizontal="center" vertical="center"/>
    </xf>
    <xf numFmtId="0" fontId="23" fillId="18" borderId="1" xfId="0" applyFont="1" applyFill="1" applyBorder="1" applyAlignment="1">
      <alignment horizontal="center" vertical="center" wrapText="1"/>
    </xf>
    <xf numFmtId="0" fontId="23" fillId="18" borderId="22" xfId="0" applyFont="1" applyFill="1" applyBorder="1" applyAlignment="1">
      <alignment horizontal="center" vertical="center" wrapText="1"/>
    </xf>
    <xf numFmtId="3" fontId="3" fillId="18" borderId="20" xfId="0" applyNumberFormat="1" applyFont="1" applyFill="1" applyBorder="1" applyAlignment="1">
      <alignment horizontal="center" vertical="center" wrapText="1"/>
    </xf>
    <xf numFmtId="3" fontId="4" fillId="18" borderId="25" xfId="0" applyNumberFormat="1" applyFont="1" applyFill="1" applyBorder="1" applyAlignment="1">
      <alignment horizontal="center" vertical="center"/>
    </xf>
    <xf numFmtId="3" fontId="3" fillId="18" borderId="1" xfId="0" applyNumberFormat="1" applyFont="1" applyFill="1" applyBorder="1" applyAlignment="1">
      <alignment horizontal="center" vertical="center" wrapText="1"/>
    </xf>
    <xf numFmtId="3" fontId="4" fillId="18" borderId="26" xfId="0" applyNumberFormat="1" applyFont="1" applyFill="1" applyBorder="1" applyAlignment="1">
      <alignment horizontal="center" vertical="center"/>
    </xf>
    <xf numFmtId="3" fontId="5" fillId="18" borderId="26" xfId="0" applyNumberFormat="1" applyFont="1" applyFill="1" applyBorder="1" applyAlignment="1">
      <alignment horizontal="center" vertical="center"/>
    </xf>
    <xf numFmtId="170" fontId="23" fillId="18" borderId="1" xfId="0" applyNumberFormat="1" applyFont="1" applyFill="1" applyBorder="1" applyAlignment="1">
      <alignment horizontal="center" vertical="center" wrapText="1"/>
    </xf>
    <xf numFmtId="170" fontId="21" fillId="18" borderId="26" xfId="0" applyNumberFormat="1" applyFont="1" applyFill="1" applyBorder="1" applyAlignment="1">
      <alignment horizontal="center" vertical="center"/>
    </xf>
    <xf numFmtId="170" fontId="4" fillId="19" borderId="1" xfId="0" applyNumberFormat="1" applyFont="1" applyFill="1" applyBorder="1"/>
    <xf numFmtId="170" fontId="4" fillId="0" borderId="1" xfId="0" applyNumberFormat="1" applyFont="1" applyBorder="1"/>
    <xf numFmtId="170" fontId="3" fillId="5" borderId="1" xfId="0" applyNumberFormat="1" applyFont="1" applyFill="1" applyBorder="1"/>
    <xf numFmtId="170" fontId="4" fillId="19" borderId="17" xfId="0" applyNumberFormat="1" applyFont="1" applyFill="1" applyBorder="1"/>
    <xf numFmtId="170" fontId="4" fillId="17" borderId="1" xfId="0" applyNumberFormat="1" applyFont="1" applyFill="1" applyBorder="1"/>
    <xf numFmtId="0" fontId="3" fillId="0" borderId="0" xfId="0" applyFont="1" applyAlignment="1">
      <alignment vertical="top" wrapText="1"/>
    </xf>
    <xf numFmtId="42" fontId="22" fillId="14" borderId="20" xfId="0" applyNumberFormat="1" applyFont="1" applyFill="1" applyBorder="1" applyAlignment="1">
      <alignment horizontal="center" vertical="center" wrapText="1"/>
    </xf>
    <xf numFmtId="0" fontId="4" fillId="20" borderId="1" xfId="0" applyFont="1" applyFill="1" applyBorder="1" applyAlignment="1">
      <alignment horizontal="center"/>
    </xf>
    <xf numFmtId="166" fontId="4" fillId="20" borderId="1" xfId="1" applyNumberFormat="1" applyFont="1" applyFill="1" applyBorder="1" applyAlignment="1">
      <alignment horizontal="center"/>
    </xf>
    <xf numFmtId="0" fontId="4" fillId="20" borderId="9" xfId="0" applyFont="1" applyFill="1" applyBorder="1" applyAlignment="1">
      <alignment horizontal="center"/>
    </xf>
    <xf numFmtId="166" fontId="4" fillId="20" borderId="9" xfId="1" applyNumberFormat="1" applyFont="1" applyFill="1" applyBorder="1" applyAlignment="1">
      <alignment horizontal="center"/>
    </xf>
    <xf numFmtId="166" fontId="4" fillId="0" borderId="9" xfId="1" applyNumberFormat="1" applyFont="1" applyFill="1" applyBorder="1" applyAlignment="1">
      <alignment horizontal="center"/>
    </xf>
    <xf numFmtId="0" fontId="4" fillId="19" borderId="17" xfId="0" applyFont="1" applyFill="1" applyBorder="1" applyAlignment="1">
      <alignment horizontal="center"/>
    </xf>
    <xf numFmtId="168" fontId="4" fillId="0" borderId="0" xfId="0" applyNumberFormat="1" applyFont="1" applyAlignment="1">
      <alignment horizontal="center" vertical="center"/>
    </xf>
    <xf numFmtId="166" fontId="4" fillId="19" borderId="17" xfId="1" applyNumberFormat="1" applyFont="1" applyFill="1" applyBorder="1" applyAlignment="1">
      <alignment horizontal="center" vertical="center"/>
    </xf>
    <xf numFmtId="3" fontId="4" fillId="6" borderId="1" xfId="1" applyNumberFormat="1" applyFont="1" applyFill="1" applyBorder="1" applyAlignment="1">
      <alignment horizontal="center" vertical="center"/>
    </xf>
    <xf numFmtId="3" fontId="4" fillId="6" borderId="1" xfId="0" applyNumberFormat="1" applyFont="1" applyFill="1" applyBorder="1" applyAlignment="1">
      <alignment horizontal="center" vertical="center"/>
    </xf>
    <xf numFmtId="10" fontId="4" fillId="0" borderId="0" xfId="1" applyNumberFormat="1" applyFont="1" applyAlignment="1">
      <alignment horizontal="center"/>
    </xf>
    <xf numFmtId="10" fontId="4" fillId="2" borderId="0" xfId="1" applyNumberFormat="1" applyFont="1" applyFill="1" applyAlignment="1">
      <alignment horizontal="center"/>
    </xf>
    <xf numFmtId="10" fontId="22" fillId="11" borderId="1" xfId="1" applyNumberFormat="1" applyFont="1" applyFill="1" applyBorder="1" applyAlignment="1">
      <alignment horizontal="center" vertical="center" wrapText="1"/>
    </xf>
    <xf numFmtId="10" fontId="6" fillId="11" borderId="26" xfId="1" applyNumberFormat="1" applyFont="1" applyFill="1" applyBorder="1" applyAlignment="1">
      <alignment horizontal="center" vertical="center"/>
    </xf>
    <xf numFmtId="10" fontId="4" fillId="19" borderId="17" xfId="1" applyNumberFormat="1" applyFont="1" applyFill="1" applyBorder="1" applyAlignment="1">
      <alignment horizontal="center"/>
    </xf>
    <xf numFmtId="10" fontId="4" fillId="0" borderId="1" xfId="1" applyNumberFormat="1" applyFont="1" applyBorder="1" applyAlignment="1">
      <alignment horizontal="center"/>
    </xf>
    <xf numFmtId="10" fontId="3" fillId="5" borderId="1" xfId="1" applyNumberFormat="1" applyFont="1" applyFill="1" applyBorder="1" applyAlignment="1">
      <alignment horizontal="center"/>
    </xf>
    <xf numFmtId="10" fontId="4" fillId="19" borderId="1" xfId="1" applyNumberFormat="1" applyFont="1" applyFill="1" applyBorder="1" applyAlignment="1">
      <alignment horizontal="center"/>
    </xf>
    <xf numFmtId="10" fontId="4" fillId="6" borderId="1" xfId="1" applyNumberFormat="1" applyFont="1" applyFill="1" applyBorder="1" applyAlignment="1">
      <alignment horizontal="center"/>
    </xf>
    <xf numFmtId="0" fontId="24" fillId="13" borderId="23" xfId="0" applyFont="1" applyFill="1" applyBorder="1" applyAlignment="1">
      <alignment vertical="center" wrapText="1"/>
    </xf>
    <xf numFmtId="0" fontId="7" fillId="13" borderId="23" xfId="0" applyFont="1" applyFill="1" applyBorder="1" applyAlignment="1">
      <alignment horizontal="left" vertical="center" wrapText="1"/>
    </xf>
    <xf numFmtId="0" fontId="7" fillId="13" borderId="28" xfId="0" applyFont="1" applyFill="1" applyBorder="1" applyAlignment="1">
      <alignment horizontal="left" vertical="center" wrapText="1"/>
    </xf>
    <xf numFmtId="0" fontId="25" fillId="14" borderId="25" xfId="0" applyFont="1" applyFill="1" applyBorder="1" applyAlignment="1">
      <alignment vertical="center" wrapText="1"/>
    </xf>
    <xf numFmtId="0" fontId="7" fillId="15" borderId="25" xfId="0" applyFont="1" applyFill="1" applyBorder="1" applyAlignment="1">
      <alignment vertical="center" wrapText="1"/>
    </xf>
    <xf numFmtId="0" fontId="7" fillId="17" borderId="13" xfId="0" applyFont="1" applyFill="1" applyBorder="1" applyAlignment="1">
      <alignment vertical="center" wrapText="1"/>
    </xf>
    <xf numFmtId="0" fontId="25" fillId="17" borderId="20" xfId="0" applyFont="1" applyFill="1" applyBorder="1" applyAlignment="1">
      <alignment vertical="center" wrapText="1"/>
    </xf>
    <xf numFmtId="0" fontId="0" fillId="0" borderId="0" xfId="0" applyAlignment="1">
      <alignment horizontal="right"/>
    </xf>
    <xf numFmtId="168" fontId="4" fillId="0" borderId="1" xfId="3" applyNumberFormat="1" applyFont="1" applyFill="1" applyBorder="1" applyAlignment="1">
      <alignment horizontal="right" vertical="center"/>
    </xf>
    <xf numFmtId="168" fontId="4" fillId="6" borderId="1" xfId="3" applyNumberFormat="1" applyFont="1" applyFill="1" applyBorder="1" applyAlignment="1">
      <alignment horizontal="right" vertical="center"/>
    </xf>
    <xf numFmtId="168" fontId="0" fillId="0" borderId="0" xfId="0" applyNumberFormat="1" applyAlignment="1">
      <alignment horizontal="right"/>
    </xf>
    <xf numFmtId="2" fontId="4" fillId="19" borderId="17" xfId="1" applyNumberFormat="1" applyFont="1" applyFill="1" applyBorder="1" applyAlignment="1">
      <alignment horizontal="center" vertical="center"/>
    </xf>
    <xf numFmtId="168" fontId="4" fillId="19" borderId="17" xfId="3" applyNumberFormat="1" applyFont="1" applyFill="1" applyBorder="1" applyAlignment="1">
      <alignment horizontal="center" vertical="center"/>
    </xf>
    <xf numFmtId="0" fontId="4" fillId="13" borderId="27" xfId="0" applyFont="1" applyFill="1" applyBorder="1" applyAlignment="1">
      <alignment horizontal="center" vertical="center"/>
    </xf>
    <xf numFmtId="168" fontId="4" fillId="19" borderId="17" xfId="3" applyNumberFormat="1" applyFont="1" applyFill="1" applyBorder="1" applyAlignment="1">
      <alignment horizontal="center"/>
    </xf>
    <xf numFmtId="42" fontId="6" fillId="14" borderId="25" xfId="0" applyNumberFormat="1" applyFont="1" applyFill="1" applyBorder="1" applyAlignment="1">
      <alignment horizontal="center" vertical="center"/>
    </xf>
    <xf numFmtId="166" fontId="4" fillId="14" borderId="26" xfId="1" applyNumberFormat="1" applyFont="1" applyFill="1" applyBorder="1" applyAlignment="1">
      <alignment horizontal="center" vertical="center"/>
    </xf>
    <xf numFmtId="166" fontId="6" fillId="14" borderId="26" xfId="1" applyNumberFormat="1" applyFont="1" applyFill="1" applyBorder="1" applyAlignment="1">
      <alignment horizontal="center" vertical="center"/>
    </xf>
    <xf numFmtId="166" fontId="5" fillId="14" borderId="26" xfId="1" applyNumberFormat="1" applyFont="1" applyFill="1" applyBorder="1" applyAlignment="1">
      <alignment horizontal="center" vertical="center"/>
    </xf>
    <xf numFmtId="0" fontId="9" fillId="0" borderId="32" xfId="0" applyFont="1" applyBorder="1" applyAlignment="1">
      <alignment horizontal="center"/>
    </xf>
    <xf numFmtId="166" fontId="4" fillId="0" borderId="0" xfId="0" applyNumberFormat="1" applyFont="1"/>
    <xf numFmtId="166" fontId="4" fillId="2" borderId="0" xfId="0" applyNumberFormat="1" applyFont="1" applyFill="1"/>
    <xf numFmtId="166" fontId="24" fillId="14" borderId="1" xfId="0" applyNumberFormat="1" applyFont="1" applyFill="1" applyBorder="1" applyAlignment="1">
      <alignment horizontal="center" vertical="center" wrapText="1"/>
    </xf>
    <xf numFmtId="166" fontId="6" fillId="14" borderId="26" xfId="0" applyNumberFormat="1" applyFont="1" applyFill="1" applyBorder="1" applyAlignment="1">
      <alignment horizontal="center" vertical="center"/>
    </xf>
    <xf numFmtId="166" fontId="4" fillId="0" borderId="1" xfId="3" applyNumberFormat="1" applyFont="1" applyFill="1" applyBorder="1" applyAlignment="1">
      <alignment horizontal="center"/>
    </xf>
    <xf numFmtId="166" fontId="4" fillId="0" borderId="0" xfId="3" applyNumberFormat="1" applyFont="1" applyFill="1" applyBorder="1" applyAlignment="1">
      <alignment horizontal="center"/>
    </xf>
    <xf numFmtId="166" fontId="4" fillId="19" borderId="17" xfId="3" applyNumberFormat="1" applyFont="1" applyFill="1" applyBorder="1" applyAlignment="1">
      <alignment horizontal="center"/>
    </xf>
    <xf numFmtId="166" fontId="4" fillId="0" borderId="9" xfId="3" applyNumberFormat="1" applyFont="1" applyFill="1" applyBorder="1" applyAlignment="1">
      <alignment horizontal="center"/>
    </xf>
    <xf numFmtId="166" fontId="3" fillId="5" borderId="9" xfId="3" applyNumberFormat="1" applyFont="1" applyFill="1" applyBorder="1" applyAlignment="1">
      <alignment horizontal="center"/>
    </xf>
    <xf numFmtId="166" fontId="4" fillId="19" borderId="1" xfId="3" applyNumberFormat="1" applyFont="1" applyFill="1" applyBorder="1" applyAlignment="1">
      <alignment horizontal="center"/>
    </xf>
    <xf numFmtId="166" fontId="3" fillId="5" borderId="1" xfId="3" applyNumberFormat="1" applyFont="1" applyFill="1" applyBorder="1" applyAlignment="1">
      <alignment horizontal="center"/>
    </xf>
    <xf numFmtId="168" fontId="4" fillId="19" borderId="17" xfId="3" applyNumberFormat="1" applyFont="1" applyFill="1" applyBorder="1" applyAlignment="1">
      <alignment horizontal="right"/>
    </xf>
    <xf numFmtId="168" fontId="4" fillId="0" borderId="1" xfId="3" applyNumberFormat="1" applyFont="1" applyFill="1" applyBorder="1" applyAlignment="1">
      <alignment horizontal="right"/>
    </xf>
    <xf numFmtId="168" fontId="4" fillId="0" borderId="9" xfId="3" applyNumberFormat="1" applyFont="1" applyFill="1" applyBorder="1" applyAlignment="1">
      <alignment horizontal="right"/>
    </xf>
    <xf numFmtId="168" fontId="3" fillId="5" borderId="9" xfId="3" applyNumberFormat="1" applyFont="1" applyFill="1" applyBorder="1" applyAlignment="1">
      <alignment horizontal="right"/>
    </xf>
    <xf numFmtId="168" fontId="4" fillId="19" borderId="1" xfId="3" applyNumberFormat="1" applyFont="1" applyFill="1" applyBorder="1" applyAlignment="1">
      <alignment horizontal="right"/>
    </xf>
    <xf numFmtId="168" fontId="3" fillId="5" borderId="1" xfId="3" applyNumberFormat="1" applyFont="1" applyFill="1" applyBorder="1" applyAlignment="1">
      <alignment horizontal="right"/>
    </xf>
    <xf numFmtId="168" fontId="4" fillId="0" borderId="0" xfId="3" applyNumberFormat="1" applyFont="1" applyFill="1" applyBorder="1" applyAlignment="1">
      <alignment horizontal="right"/>
    </xf>
    <xf numFmtId="168" fontId="4" fillId="17" borderId="1" xfId="3" applyNumberFormat="1" applyFont="1" applyFill="1" applyBorder="1" applyAlignment="1">
      <alignment horizontal="right"/>
    </xf>
    <xf numFmtId="168" fontId="4" fillId="19" borderId="17" xfId="3" applyNumberFormat="1" applyFont="1" applyFill="1" applyBorder="1" applyAlignment="1">
      <alignment horizontal="right" vertical="center"/>
    </xf>
    <xf numFmtId="168" fontId="9" fillId="5" borderId="1" xfId="3" applyNumberFormat="1" applyFont="1" applyFill="1" applyBorder="1" applyAlignment="1">
      <alignment horizontal="right" vertical="center"/>
    </xf>
    <xf numFmtId="168" fontId="4" fillId="19" borderId="1" xfId="3" applyNumberFormat="1" applyFont="1" applyFill="1" applyBorder="1" applyAlignment="1">
      <alignment horizontal="right" vertical="center"/>
    </xf>
    <xf numFmtId="168" fontId="4" fillId="0" borderId="9" xfId="3" applyNumberFormat="1" applyFont="1" applyFill="1" applyBorder="1" applyAlignment="1">
      <alignment horizontal="right" vertical="center"/>
    </xf>
    <xf numFmtId="168" fontId="4" fillId="0" borderId="0" xfId="3" applyNumberFormat="1" applyFont="1" applyFill="1" applyBorder="1" applyAlignment="1">
      <alignment horizontal="right" vertical="center"/>
    </xf>
    <xf numFmtId="168" fontId="4" fillId="17" borderId="1" xfId="3" applyNumberFormat="1" applyFont="1" applyFill="1" applyBorder="1" applyAlignment="1">
      <alignment horizontal="right" vertical="center"/>
    </xf>
    <xf numFmtId="168" fontId="4" fillId="17" borderId="1" xfId="0" applyNumberFormat="1" applyFont="1" applyFill="1" applyBorder="1" applyAlignment="1">
      <alignment horizontal="right"/>
    </xf>
    <xf numFmtId="42" fontId="0" fillId="0" borderId="0" xfId="0" applyNumberFormat="1" applyAlignment="1">
      <alignment horizontal="right"/>
    </xf>
    <xf numFmtId="42" fontId="26" fillId="2" borderId="0" xfId="0" applyNumberFormat="1" applyFont="1" applyFill="1" applyAlignment="1">
      <alignment horizontal="right"/>
    </xf>
    <xf numFmtId="42" fontId="4" fillId="19" borderId="17" xfId="3" applyNumberFormat="1" applyFont="1" applyFill="1" applyBorder="1" applyAlignment="1">
      <alignment horizontal="right" vertical="center"/>
    </xf>
    <xf numFmtId="42" fontId="4" fillId="0" borderId="17" xfId="0" applyNumberFormat="1" applyFont="1" applyBorder="1" applyAlignment="1">
      <alignment horizontal="right"/>
    </xf>
    <xf numFmtId="42" fontId="4" fillId="0" borderId="1" xfId="0" applyNumberFormat="1" applyFont="1" applyBorder="1" applyAlignment="1">
      <alignment horizontal="right"/>
    </xf>
    <xf numFmtId="42" fontId="3" fillId="5" borderId="9" xfId="0" applyNumberFormat="1" applyFont="1" applyFill="1" applyBorder="1" applyAlignment="1">
      <alignment horizontal="right"/>
    </xf>
    <xf numFmtId="42" fontId="4" fillId="19" borderId="1" xfId="0" applyNumberFormat="1" applyFont="1" applyFill="1" applyBorder="1" applyAlignment="1">
      <alignment horizontal="right"/>
    </xf>
    <xf numFmtId="168" fontId="3" fillId="5" borderId="1" xfId="3" applyNumberFormat="1" applyFont="1" applyFill="1" applyBorder="1" applyAlignment="1">
      <alignment horizontal="right" vertical="center"/>
    </xf>
    <xf numFmtId="42" fontId="3" fillId="5" borderId="1" xfId="0" applyNumberFormat="1" applyFont="1" applyFill="1" applyBorder="1" applyAlignment="1">
      <alignment horizontal="right"/>
    </xf>
    <xf numFmtId="42" fontId="4" fillId="0" borderId="0" xfId="0" applyNumberFormat="1" applyFont="1" applyAlignment="1">
      <alignment horizontal="right"/>
    </xf>
    <xf numFmtId="0" fontId="5" fillId="19" borderId="14" xfId="0" applyFont="1" applyFill="1" applyBorder="1"/>
    <xf numFmtId="0" fontId="5" fillId="19" borderId="14" xfId="0" applyFont="1" applyFill="1" applyBorder="1" applyAlignment="1">
      <alignment horizontal="center"/>
    </xf>
    <xf numFmtId="0" fontId="5" fillId="19" borderId="1" xfId="0" applyFont="1" applyFill="1" applyBorder="1"/>
    <xf numFmtId="0" fontId="5" fillId="19" borderId="1" xfId="0" applyFont="1" applyFill="1" applyBorder="1" applyAlignment="1">
      <alignment horizontal="center"/>
    </xf>
    <xf numFmtId="1" fontId="4" fillId="0" borderId="0" xfId="0" applyNumberFormat="1" applyFont="1" applyAlignment="1">
      <alignment horizontal="center" vertical="center"/>
    </xf>
    <xf numFmtId="1" fontId="3" fillId="14" borderId="1" xfId="0" applyNumberFormat="1" applyFont="1" applyFill="1" applyBorder="1" applyAlignment="1">
      <alignment horizontal="center" vertical="center" wrapText="1"/>
    </xf>
    <xf numFmtId="1" fontId="4" fillId="14" borderId="26" xfId="0" applyNumberFormat="1" applyFont="1" applyFill="1" applyBorder="1" applyAlignment="1">
      <alignment horizontal="center" vertical="center"/>
    </xf>
    <xf numFmtId="1" fontId="4" fillId="19" borderId="17" xfId="0" applyNumberFormat="1" applyFont="1" applyFill="1" applyBorder="1" applyAlignment="1">
      <alignment horizontal="center" vertical="center"/>
    </xf>
    <xf numFmtId="1" fontId="4" fillId="0" borderId="1" xfId="0" applyNumberFormat="1" applyFont="1" applyBorder="1" applyAlignment="1">
      <alignment horizontal="center" vertical="center"/>
    </xf>
    <xf numFmtId="1" fontId="3" fillId="5" borderId="1" xfId="0" applyNumberFormat="1" applyFont="1" applyFill="1" applyBorder="1" applyAlignment="1">
      <alignment horizontal="center" vertical="center"/>
    </xf>
    <xf numFmtId="1" fontId="4" fillId="19" borderId="1" xfId="0" applyNumberFormat="1" applyFont="1" applyFill="1" applyBorder="1" applyAlignment="1">
      <alignment horizontal="center" vertical="center"/>
    </xf>
    <xf numFmtId="1" fontId="4" fillId="6" borderId="1" xfId="0" applyNumberFormat="1" applyFont="1" applyFill="1" applyBorder="1" applyAlignment="1">
      <alignment horizontal="center" vertical="center"/>
    </xf>
    <xf numFmtId="166" fontId="9" fillId="14" borderId="22" xfId="0" applyNumberFormat="1" applyFont="1" applyFill="1" applyBorder="1" applyAlignment="1">
      <alignment horizontal="center" vertical="center" wrapText="1"/>
    </xf>
    <xf numFmtId="166" fontId="5" fillId="14" borderId="27" xfId="0" applyNumberFormat="1" applyFont="1" applyFill="1" applyBorder="1" applyAlignment="1">
      <alignment horizontal="center" vertical="center"/>
    </xf>
    <xf numFmtId="166" fontId="4" fillId="20" borderId="1" xfId="1" applyNumberFormat="1" applyFont="1" applyFill="1" applyBorder="1" applyAlignment="1">
      <alignment horizontal="center" vertical="center"/>
    </xf>
    <xf numFmtId="165" fontId="0" fillId="0" borderId="0" xfId="0" applyNumberFormat="1"/>
    <xf numFmtId="165" fontId="3" fillId="15" borderId="14" xfId="0" applyNumberFormat="1" applyFont="1" applyFill="1" applyBorder="1" applyAlignment="1">
      <alignment horizontal="center" vertical="center" wrapText="1"/>
    </xf>
    <xf numFmtId="165" fontId="4" fillId="19" borderId="1" xfId="0" applyNumberFormat="1" applyFont="1" applyFill="1" applyBorder="1" applyAlignment="1">
      <alignment horizontal="center" vertical="center"/>
    </xf>
    <xf numFmtId="165" fontId="4" fillId="0" borderId="1" xfId="0" applyNumberFormat="1" applyFont="1" applyBorder="1" applyAlignment="1">
      <alignment horizontal="center" vertical="center"/>
    </xf>
    <xf numFmtId="165" fontId="3" fillId="5" borderId="1" xfId="0" applyNumberFormat="1" applyFont="1" applyFill="1" applyBorder="1" applyAlignment="1">
      <alignment horizontal="center" vertical="center"/>
    </xf>
    <xf numFmtId="165" fontId="4" fillId="0" borderId="0" xfId="0" applyNumberFormat="1" applyFont="1" applyAlignment="1">
      <alignment horizontal="center" vertical="center"/>
    </xf>
    <xf numFmtId="166" fontId="3" fillId="15" borderId="16" xfId="0" applyNumberFormat="1" applyFont="1" applyFill="1" applyBorder="1" applyAlignment="1">
      <alignment horizontal="center" vertical="center" wrapText="1"/>
    </xf>
    <xf numFmtId="165" fontId="4" fillId="19" borderId="17" xfId="0" applyNumberFormat="1" applyFont="1" applyFill="1" applyBorder="1" applyAlignment="1">
      <alignment horizontal="center" vertical="center"/>
    </xf>
    <xf numFmtId="165" fontId="4" fillId="15" borderId="26" xfId="0" applyNumberFormat="1" applyFont="1" applyFill="1" applyBorder="1" applyAlignment="1">
      <alignment horizontal="center" vertical="center"/>
    </xf>
    <xf numFmtId="166" fontId="4" fillId="15" borderId="27" xfId="0" applyNumberFormat="1" applyFont="1" applyFill="1" applyBorder="1" applyAlignment="1">
      <alignment horizontal="center" vertical="center"/>
    </xf>
    <xf numFmtId="168" fontId="4" fillId="0" borderId="1" xfId="3" applyNumberFormat="1" applyFont="1" applyBorder="1" applyAlignment="1">
      <alignment horizontal="right" vertical="center"/>
    </xf>
    <xf numFmtId="166" fontId="9" fillId="17" borderId="1" xfId="0" applyNumberFormat="1" applyFont="1" applyFill="1" applyBorder="1" applyAlignment="1">
      <alignment horizontal="center" vertical="center" wrapText="1"/>
    </xf>
    <xf numFmtId="166" fontId="4" fillId="0" borderId="1" xfId="0" applyNumberFormat="1" applyFont="1" applyBorder="1" applyAlignment="1">
      <alignment horizontal="center" vertical="center"/>
    </xf>
    <xf numFmtId="166" fontId="4" fillId="6" borderId="1" xfId="0" applyNumberFormat="1" applyFont="1" applyFill="1" applyBorder="1" applyAlignment="1">
      <alignment horizontal="center" vertical="center"/>
    </xf>
    <xf numFmtId="1" fontId="4" fillId="0" borderId="0" xfId="1" applyNumberFormat="1" applyFont="1" applyAlignment="1">
      <alignment horizontal="center" vertical="center"/>
    </xf>
    <xf numFmtId="168" fontId="0" fillId="0" borderId="0" xfId="0" applyNumberFormat="1"/>
    <xf numFmtId="3" fontId="3" fillId="0" borderId="0" xfId="0" applyNumberFormat="1" applyFont="1" applyAlignment="1">
      <alignment vertical="top" wrapText="1"/>
    </xf>
    <xf numFmtId="3" fontId="22" fillId="12" borderId="1" xfId="0" applyNumberFormat="1" applyFont="1" applyFill="1" applyBorder="1" applyAlignment="1">
      <alignment horizontal="center" vertical="center" wrapText="1"/>
    </xf>
    <xf numFmtId="3" fontId="6" fillId="13" borderId="26" xfId="0" applyNumberFormat="1" applyFont="1" applyFill="1" applyBorder="1" applyAlignment="1">
      <alignment horizontal="center" vertical="center"/>
    </xf>
    <xf numFmtId="3" fontId="4" fillId="19" borderId="17" xfId="0" applyNumberFormat="1" applyFont="1" applyFill="1" applyBorder="1" applyAlignment="1">
      <alignment horizontal="center" vertical="center"/>
    </xf>
    <xf numFmtId="3" fontId="4" fillId="0" borderId="1" xfId="0" applyNumberFormat="1" applyFont="1" applyBorder="1" applyAlignment="1">
      <alignment horizontal="center" vertical="center"/>
    </xf>
    <xf numFmtId="3" fontId="3" fillId="5" borderId="1" xfId="0" applyNumberFormat="1" applyFont="1" applyFill="1" applyBorder="1" applyAlignment="1">
      <alignment horizontal="center" vertical="center"/>
    </xf>
    <xf numFmtId="3" fontId="4" fillId="19" borderId="1" xfId="0" applyNumberFormat="1" applyFont="1" applyFill="1" applyBorder="1" applyAlignment="1">
      <alignment horizontal="center" vertical="center"/>
    </xf>
    <xf numFmtId="3" fontId="4" fillId="0" borderId="0" xfId="0" applyNumberFormat="1" applyFont="1" applyAlignment="1">
      <alignment horizontal="center" vertical="center"/>
    </xf>
    <xf numFmtId="3" fontId="9" fillId="12" borderId="1" xfId="0" applyNumberFormat="1" applyFont="1" applyFill="1" applyBorder="1" applyAlignment="1">
      <alignment horizontal="center" vertical="center" wrapText="1"/>
    </xf>
    <xf numFmtId="3" fontId="9" fillId="12" borderId="21" xfId="0" applyNumberFormat="1" applyFont="1" applyFill="1" applyBorder="1" applyAlignment="1">
      <alignment horizontal="center" vertical="center" wrapText="1"/>
    </xf>
    <xf numFmtId="3" fontId="4" fillId="13" borderId="26" xfId="0" applyNumberFormat="1" applyFont="1" applyFill="1" applyBorder="1" applyAlignment="1">
      <alignment horizontal="center" vertical="center"/>
    </xf>
    <xf numFmtId="3" fontId="4" fillId="13" borderId="29" xfId="0" applyNumberFormat="1" applyFont="1" applyFill="1" applyBorder="1" applyAlignment="1">
      <alignment horizontal="center" vertical="center"/>
    </xf>
    <xf numFmtId="3" fontId="10" fillId="6" borderId="1" xfId="0" applyNumberFormat="1" applyFont="1" applyFill="1" applyBorder="1" applyAlignment="1">
      <alignment horizontal="center"/>
    </xf>
    <xf numFmtId="3" fontId="3" fillId="14" borderId="1" xfId="0" applyNumberFormat="1" applyFont="1" applyFill="1" applyBorder="1" applyAlignment="1">
      <alignment horizontal="center" vertical="center" wrapText="1"/>
    </xf>
    <xf numFmtId="3" fontId="4" fillId="14" borderId="26" xfId="0" applyNumberFormat="1" applyFont="1" applyFill="1" applyBorder="1" applyAlignment="1">
      <alignment horizontal="center" vertical="center"/>
    </xf>
    <xf numFmtId="3" fontId="4" fillId="19" borderId="17" xfId="3" applyNumberFormat="1" applyFont="1" applyFill="1" applyBorder="1" applyAlignment="1">
      <alignment horizontal="center"/>
    </xf>
    <xf numFmtId="3" fontId="4" fillId="0" borderId="1" xfId="3" applyNumberFormat="1" applyFont="1" applyFill="1" applyBorder="1" applyAlignment="1">
      <alignment horizontal="center"/>
    </xf>
    <xf numFmtId="3" fontId="3" fillId="5" borderId="1" xfId="3" applyNumberFormat="1" applyFont="1" applyFill="1" applyBorder="1" applyAlignment="1">
      <alignment horizontal="center"/>
    </xf>
    <xf numFmtId="3" fontId="4" fillId="19" borderId="1" xfId="3" applyNumberFormat="1" applyFont="1" applyFill="1" applyBorder="1" applyAlignment="1">
      <alignment horizontal="center"/>
    </xf>
    <xf numFmtId="3" fontId="4" fillId="0" borderId="0" xfId="0" applyNumberFormat="1" applyFont="1" applyAlignment="1">
      <alignment horizontal="center"/>
    </xf>
    <xf numFmtId="3" fontId="4" fillId="0" borderId="0" xfId="1" applyNumberFormat="1" applyFont="1" applyAlignment="1">
      <alignment horizontal="center" vertical="center"/>
    </xf>
    <xf numFmtId="3" fontId="3" fillId="14" borderId="1" xfId="1" applyNumberFormat="1" applyFont="1" applyFill="1" applyBorder="1" applyAlignment="1">
      <alignment horizontal="center" vertical="center" wrapText="1"/>
    </xf>
    <xf numFmtId="3" fontId="4" fillId="14" borderId="26" xfId="1" applyNumberFormat="1" applyFont="1" applyFill="1" applyBorder="1" applyAlignment="1">
      <alignment horizontal="center" vertical="center"/>
    </xf>
    <xf numFmtId="3" fontId="4" fillId="19" borderId="17" xfId="1" applyNumberFormat="1" applyFont="1" applyFill="1" applyBorder="1" applyAlignment="1">
      <alignment horizontal="center" vertical="center"/>
    </xf>
    <xf numFmtId="3" fontId="4" fillId="0" borderId="1" xfId="1" applyNumberFormat="1" applyFont="1" applyBorder="1" applyAlignment="1">
      <alignment horizontal="center" vertical="center"/>
    </xf>
    <xf numFmtId="3" fontId="3" fillId="5" borderId="1" xfId="1" applyNumberFormat="1" applyFont="1" applyFill="1" applyBorder="1" applyAlignment="1">
      <alignment horizontal="center" vertical="center"/>
    </xf>
    <xf numFmtId="3" fontId="4" fillId="19" borderId="1" xfId="1" applyNumberFormat="1" applyFont="1" applyFill="1" applyBorder="1" applyAlignment="1">
      <alignment horizontal="center" vertical="center"/>
    </xf>
    <xf numFmtId="3" fontId="4" fillId="0" borderId="1" xfId="3" applyNumberFormat="1" applyFont="1" applyBorder="1" applyAlignment="1">
      <alignment horizontal="center"/>
    </xf>
    <xf numFmtId="3" fontId="4" fillId="0" borderId="9" xfId="3" applyNumberFormat="1" applyFont="1" applyFill="1" applyBorder="1" applyAlignment="1">
      <alignment horizontal="center"/>
    </xf>
    <xf numFmtId="3" fontId="3" fillId="5" borderId="9" xfId="3" applyNumberFormat="1" applyFont="1" applyFill="1" applyBorder="1" applyAlignment="1">
      <alignment horizontal="center"/>
    </xf>
    <xf numFmtId="3" fontId="4" fillId="17" borderId="1" xfId="0" applyNumberFormat="1" applyFont="1" applyFill="1" applyBorder="1" applyAlignment="1">
      <alignment horizontal="center" vertical="center"/>
    </xf>
    <xf numFmtId="3" fontId="4" fillId="17" borderId="1" xfId="3" applyNumberFormat="1" applyFont="1" applyFill="1" applyBorder="1" applyAlignment="1">
      <alignment horizontal="center"/>
    </xf>
    <xf numFmtId="3" fontId="5" fillId="14" borderId="26" xfId="1" applyNumberFormat="1" applyFont="1" applyFill="1" applyBorder="1" applyAlignment="1">
      <alignment horizontal="center" vertical="center"/>
    </xf>
    <xf numFmtId="3" fontId="4" fillId="20" borderId="1" xfId="0" applyNumberFormat="1" applyFont="1" applyFill="1" applyBorder="1" applyAlignment="1">
      <alignment horizontal="center"/>
    </xf>
    <xf numFmtId="3" fontId="4" fillId="20" borderId="9" xfId="0" applyNumberFormat="1" applyFont="1" applyFill="1" applyBorder="1" applyAlignment="1">
      <alignment horizontal="center"/>
    </xf>
    <xf numFmtId="3" fontId="4" fillId="20" borderId="1" xfId="1" applyNumberFormat="1" applyFont="1" applyFill="1" applyBorder="1" applyAlignment="1">
      <alignment horizontal="center"/>
    </xf>
    <xf numFmtId="3" fontId="4" fillId="0" borderId="9" xfId="0" applyNumberFormat="1" applyFont="1" applyBorder="1" applyAlignment="1">
      <alignment horizontal="center"/>
    </xf>
    <xf numFmtId="3" fontId="4" fillId="19" borderId="17" xfId="1" applyNumberFormat="1" applyFont="1" applyFill="1" applyBorder="1" applyAlignment="1">
      <alignment horizontal="center"/>
    </xf>
    <xf numFmtId="3" fontId="4" fillId="0" borderId="1" xfId="1" applyNumberFormat="1" applyFont="1" applyFill="1" applyBorder="1" applyAlignment="1">
      <alignment horizontal="center"/>
    </xf>
    <xf numFmtId="3" fontId="4" fillId="0" borderId="9" xfId="1" applyNumberFormat="1" applyFont="1" applyFill="1" applyBorder="1" applyAlignment="1">
      <alignment horizontal="center"/>
    </xf>
    <xf numFmtId="3" fontId="3" fillId="5" borderId="1" xfId="1" applyNumberFormat="1" applyFont="1" applyFill="1" applyBorder="1" applyAlignment="1">
      <alignment horizontal="center"/>
    </xf>
    <xf numFmtId="3" fontId="22" fillId="15" borderId="13" xfId="0" applyNumberFormat="1" applyFont="1" applyFill="1" applyBorder="1" applyAlignment="1">
      <alignment horizontal="center" vertical="center" wrapText="1"/>
    </xf>
    <xf numFmtId="3" fontId="3" fillId="15" borderId="14" xfId="0" applyNumberFormat="1" applyFont="1" applyFill="1" applyBorder="1" applyAlignment="1">
      <alignment horizontal="center" vertical="center" wrapText="1"/>
    </xf>
    <xf numFmtId="3" fontId="6" fillId="15" borderId="25" xfId="0" applyNumberFormat="1" applyFont="1" applyFill="1" applyBorder="1" applyAlignment="1">
      <alignment horizontal="center" vertical="center"/>
    </xf>
    <xf numFmtId="3" fontId="4" fillId="15" borderId="26" xfId="0" applyNumberFormat="1" applyFont="1" applyFill="1" applyBorder="1" applyAlignment="1">
      <alignment horizontal="center" vertical="center"/>
    </xf>
    <xf numFmtId="167" fontId="3" fillId="15" borderId="14" xfId="0" applyNumberFormat="1" applyFont="1" applyFill="1" applyBorder="1" applyAlignment="1">
      <alignment horizontal="center" vertical="center" wrapText="1"/>
    </xf>
    <xf numFmtId="167" fontId="4" fillId="15" borderId="26" xfId="0" applyNumberFormat="1" applyFont="1" applyFill="1" applyBorder="1" applyAlignment="1">
      <alignment horizontal="center" vertical="center"/>
    </xf>
    <xf numFmtId="167" fontId="4" fillId="19" borderId="17" xfId="0" applyNumberFormat="1" applyFont="1" applyFill="1" applyBorder="1" applyAlignment="1">
      <alignment horizontal="center" vertical="center"/>
    </xf>
    <xf numFmtId="167" fontId="4" fillId="0" borderId="1" xfId="0" applyNumberFormat="1" applyFont="1" applyBorder="1" applyAlignment="1">
      <alignment horizontal="center" vertical="center"/>
    </xf>
    <xf numFmtId="167" fontId="3" fillId="5" borderId="1" xfId="0" applyNumberFormat="1" applyFont="1" applyFill="1" applyBorder="1" applyAlignment="1">
      <alignment horizontal="center" vertical="center"/>
    </xf>
    <xf numFmtId="167" fontId="4" fillId="19" borderId="1" xfId="0" applyNumberFormat="1" applyFont="1" applyFill="1" applyBorder="1" applyAlignment="1">
      <alignment horizontal="center" vertical="center"/>
    </xf>
    <xf numFmtId="167" fontId="4" fillId="0" borderId="0" xfId="0" applyNumberFormat="1" applyFont="1" applyAlignment="1">
      <alignment horizontal="center" vertical="center"/>
    </xf>
    <xf numFmtId="167" fontId="4" fillId="17" borderId="1" xfId="0" applyNumberFormat="1" applyFont="1" applyFill="1" applyBorder="1" applyAlignment="1">
      <alignment horizontal="center" vertical="center"/>
    </xf>
    <xf numFmtId="3" fontId="22" fillId="16" borderId="20" xfId="0" applyNumberFormat="1" applyFont="1" applyFill="1" applyBorder="1" applyAlignment="1">
      <alignment horizontal="center" vertical="center" wrapText="1"/>
    </xf>
    <xf numFmtId="3" fontId="3" fillId="16" borderId="1" xfId="0" applyNumberFormat="1" applyFont="1" applyFill="1" applyBorder="1" applyAlignment="1">
      <alignment horizontal="center" vertical="center" wrapText="1"/>
    </xf>
    <xf numFmtId="3" fontId="22" fillId="16" borderId="1" xfId="0" applyNumberFormat="1" applyFont="1" applyFill="1" applyBorder="1" applyAlignment="1">
      <alignment horizontal="center" vertical="center" wrapText="1"/>
    </xf>
    <xf numFmtId="3" fontId="3" fillId="16" borderId="22" xfId="0" applyNumberFormat="1" applyFont="1" applyFill="1" applyBorder="1" applyAlignment="1">
      <alignment horizontal="center" vertical="center" wrapText="1"/>
    </xf>
    <xf numFmtId="3" fontId="6" fillId="16" borderId="25" xfId="0" applyNumberFormat="1" applyFont="1" applyFill="1" applyBorder="1" applyAlignment="1">
      <alignment horizontal="center" vertical="center"/>
    </xf>
    <xf numFmtId="3" fontId="4" fillId="16" borderId="26" xfId="0" applyNumberFormat="1" applyFont="1" applyFill="1" applyBorder="1" applyAlignment="1">
      <alignment horizontal="center" vertical="center"/>
    </xf>
    <xf numFmtId="3" fontId="6" fillId="16" borderId="26" xfId="0" applyNumberFormat="1" applyFont="1" applyFill="1" applyBorder="1" applyAlignment="1">
      <alignment horizontal="center" vertical="center"/>
    </xf>
    <xf numFmtId="3" fontId="4" fillId="16" borderId="27" xfId="0" applyNumberFormat="1" applyFont="1" applyFill="1" applyBorder="1" applyAlignment="1">
      <alignment horizontal="center" vertical="center"/>
    </xf>
    <xf numFmtId="3" fontId="4" fillId="0" borderId="9" xfId="0" applyNumberFormat="1" applyFont="1" applyBorder="1" applyAlignment="1">
      <alignment horizontal="center" vertical="center"/>
    </xf>
    <xf numFmtId="3" fontId="4" fillId="0" borderId="23" xfId="0" applyNumberFormat="1" applyFont="1" applyBorder="1" applyAlignment="1">
      <alignment horizontal="center"/>
    </xf>
    <xf numFmtId="3" fontId="9" fillId="17" borderId="1" xfId="0" applyNumberFormat="1" applyFont="1" applyFill="1" applyBorder="1" applyAlignment="1">
      <alignment horizontal="center" vertical="center" wrapText="1"/>
    </xf>
    <xf numFmtId="3" fontId="22" fillId="17" borderId="1" xfId="0" applyNumberFormat="1" applyFont="1" applyFill="1" applyBorder="1" applyAlignment="1">
      <alignment horizontal="center" vertical="center" wrapText="1"/>
    </xf>
    <xf numFmtId="3" fontId="4" fillId="0" borderId="17" xfId="1" applyNumberFormat="1" applyFont="1" applyBorder="1" applyAlignment="1">
      <alignment horizontal="center" vertical="center"/>
    </xf>
    <xf numFmtId="3" fontId="3" fillId="5" borderId="9" xfId="1" applyNumberFormat="1" applyFont="1" applyFill="1" applyBorder="1" applyAlignment="1">
      <alignment horizontal="center" vertical="center"/>
    </xf>
    <xf numFmtId="3" fontId="4" fillId="0" borderId="1" xfId="1" applyNumberFormat="1" applyFont="1" applyFill="1" applyBorder="1" applyAlignment="1">
      <alignment horizontal="center" vertical="center"/>
    </xf>
    <xf numFmtId="169" fontId="4" fillId="0" borderId="17" xfId="1" applyNumberFormat="1" applyFont="1" applyBorder="1" applyAlignment="1">
      <alignment horizontal="right" vertical="center"/>
    </xf>
    <xf numFmtId="44" fontId="0" fillId="0" borderId="0" xfId="0" applyNumberFormat="1" applyAlignment="1">
      <alignment horizontal="right"/>
    </xf>
    <xf numFmtId="0" fontId="4" fillId="17" borderId="25" xfId="0" applyFont="1" applyFill="1" applyBorder="1" applyAlignment="1">
      <alignment horizontal="center" vertical="center"/>
    </xf>
    <xf numFmtId="166" fontId="10" fillId="17" borderId="26" xfId="0" applyNumberFormat="1" applyFont="1" applyFill="1" applyBorder="1" applyAlignment="1">
      <alignment horizontal="center" vertical="center" wrapText="1"/>
    </xf>
    <xf numFmtId="0" fontId="4" fillId="17" borderId="26" xfId="0" applyFont="1" applyFill="1" applyBorder="1" applyAlignment="1">
      <alignment horizontal="center" vertical="center"/>
    </xf>
    <xf numFmtId="3" fontId="4" fillId="17" borderId="26" xfId="0" applyNumberFormat="1" applyFont="1" applyFill="1" applyBorder="1" applyAlignment="1">
      <alignment horizontal="center" vertical="center"/>
    </xf>
    <xf numFmtId="166" fontId="4" fillId="17" borderId="26" xfId="0" applyNumberFormat="1" applyFont="1" applyFill="1" applyBorder="1" applyAlignment="1">
      <alignment horizontal="center" vertical="center"/>
    </xf>
    <xf numFmtId="3" fontId="6" fillId="17" borderId="26" xfId="0" applyNumberFormat="1" applyFont="1" applyFill="1" applyBorder="1" applyAlignment="1">
      <alignment horizontal="center" vertical="center"/>
    </xf>
    <xf numFmtId="0" fontId="6" fillId="17" borderId="26" xfId="0" applyFont="1" applyFill="1" applyBorder="1" applyAlignment="1">
      <alignment horizontal="center" vertical="center"/>
    </xf>
    <xf numFmtId="0" fontId="5" fillId="17" borderId="26" xfId="0" applyFont="1" applyFill="1" applyBorder="1" applyAlignment="1">
      <alignment horizontal="center" vertical="center"/>
    </xf>
    <xf numFmtId="3" fontId="4" fillId="17" borderId="27" xfId="0" applyNumberFormat="1" applyFont="1" applyFill="1" applyBorder="1" applyAlignment="1">
      <alignment horizontal="center" vertical="center"/>
    </xf>
    <xf numFmtId="3" fontId="4" fillId="18" borderId="44" xfId="0" applyNumberFormat="1" applyFont="1" applyFill="1" applyBorder="1" applyAlignment="1">
      <alignment horizontal="center" vertical="center"/>
    </xf>
    <xf numFmtId="0" fontId="6" fillId="18" borderId="9" xfId="0" applyFont="1" applyFill="1" applyBorder="1" applyAlignment="1">
      <alignment horizontal="center" vertical="center"/>
    </xf>
    <xf numFmtId="3" fontId="4" fillId="18" borderId="9" xfId="0" applyNumberFormat="1" applyFont="1" applyFill="1" applyBorder="1" applyAlignment="1">
      <alignment horizontal="center" vertical="center"/>
    </xf>
    <xf numFmtId="3" fontId="5" fillId="18" borderId="9" xfId="0" applyNumberFormat="1" applyFont="1" applyFill="1" applyBorder="1" applyAlignment="1">
      <alignment horizontal="center" vertical="center"/>
    </xf>
    <xf numFmtId="0" fontId="5" fillId="18" borderId="9" xfId="0" applyFont="1" applyFill="1" applyBorder="1" applyAlignment="1">
      <alignment horizontal="center" vertical="center"/>
    </xf>
    <xf numFmtId="0" fontId="21" fillId="18" borderId="9" xfId="0" applyFont="1" applyFill="1" applyBorder="1" applyAlignment="1">
      <alignment horizontal="center" vertical="center"/>
    </xf>
    <xf numFmtId="170" fontId="21" fillId="18" borderId="9" xfId="0" applyNumberFormat="1" applyFont="1" applyFill="1" applyBorder="1" applyAlignment="1">
      <alignment horizontal="center" vertical="center"/>
    </xf>
    <xf numFmtId="0" fontId="21" fillId="18" borderId="11" xfId="0" applyFont="1" applyFill="1" applyBorder="1" applyAlignment="1">
      <alignment horizontal="center" vertical="center"/>
    </xf>
    <xf numFmtId="0" fontId="0" fillId="0" borderId="0" xfId="0" applyAlignment="1">
      <alignment vertical="center"/>
    </xf>
    <xf numFmtId="0" fontId="28" fillId="0" borderId="1" xfId="0" applyFont="1" applyBorder="1"/>
    <xf numFmtId="0" fontId="0" fillId="3" borderId="1" xfId="0" applyFill="1" applyBorder="1"/>
    <xf numFmtId="37" fontId="4" fillId="0" borderId="1" xfId="4" applyNumberFormat="1" applyFont="1" applyBorder="1" applyAlignment="1">
      <alignment horizontal="center"/>
    </xf>
    <xf numFmtId="171" fontId="4" fillId="0" borderId="1" xfId="4" applyNumberFormat="1" applyFont="1" applyBorder="1" applyAlignment="1">
      <alignment horizontal="center"/>
    </xf>
    <xf numFmtId="166" fontId="4" fillId="3" borderId="1" xfId="1" applyNumberFormat="1" applyFont="1" applyFill="1" applyBorder="1" applyAlignment="1">
      <alignment horizontal="center"/>
    </xf>
    <xf numFmtId="39" fontId="4" fillId="0" borderId="1" xfId="4" applyNumberFormat="1" applyFont="1" applyBorder="1" applyAlignment="1">
      <alignment horizontal="center"/>
    </xf>
    <xf numFmtId="37" fontId="5" fillId="0" borderId="1" xfId="4" applyNumberFormat="1" applyFont="1" applyBorder="1" applyAlignment="1">
      <alignment horizontal="center"/>
    </xf>
    <xf numFmtId="37" fontId="5" fillId="0" borderId="1" xfId="4" applyNumberFormat="1" applyFont="1" applyFill="1" applyBorder="1" applyAlignment="1">
      <alignment horizontal="center"/>
    </xf>
    <xf numFmtId="168" fontId="5" fillId="0" borderId="1" xfId="3" applyNumberFormat="1" applyFont="1" applyBorder="1" applyAlignment="1">
      <alignment horizontal="center"/>
    </xf>
    <xf numFmtId="172" fontId="5" fillId="0" borderId="1" xfId="4" applyNumberFormat="1" applyFont="1" applyFill="1" applyBorder="1" applyAlignment="1">
      <alignment horizontal="center"/>
    </xf>
    <xf numFmtId="168" fontId="5" fillId="0" borderId="1" xfId="3" applyNumberFormat="1" applyFont="1" applyFill="1" applyBorder="1" applyAlignment="1">
      <alignment horizontal="center"/>
    </xf>
    <xf numFmtId="3" fontId="5" fillId="0" borderId="1" xfId="4" applyNumberFormat="1" applyFont="1" applyBorder="1" applyAlignment="1">
      <alignment horizontal="center"/>
    </xf>
    <xf numFmtId="171" fontId="4" fillId="0" borderId="1" xfId="4" applyNumberFormat="1" applyFont="1" applyFill="1" applyBorder="1" applyAlignment="1">
      <alignment horizontal="center"/>
    </xf>
    <xf numFmtId="0" fontId="29" fillId="0" borderId="1" xfId="0" applyFont="1" applyBorder="1"/>
    <xf numFmtId="37" fontId="4" fillId="0" borderId="1" xfId="4" applyNumberFormat="1" applyFont="1" applyFill="1" applyBorder="1" applyAlignment="1">
      <alignment horizontal="center"/>
    </xf>
    <xf numFmtId="39" fontId="4" fillId="0" borderId="1" xfId="4" applyNumberFormat="1" applyFont="1" applyFill="1" applyBorder="1" applyAlignment="1">
      <alignment horizontal="center"/>
    </xf>
    <xf numFmtId="0" fontId="0" fillId="0" borderId="1" xfId="0" applyBorder="1"/>
    <xf numFmtId="3" fontId="5" fillId="0" borderId="1" xfId="4" applyNumberFormat="1" applyFont="1" applyFill="1" applyBorder="1" applyAlignment="1">
      <alignment horizontal="center"/>
    </xf>
    <xf numFmtId="0" fontId="28" fillId="0" borderId="0" xfId="0" applyFont="1"/>
    <xf numFmtId="37" fontId="0" fillId="0" borderId="0" xfId="0" applyNumberFormat="1"/>
    <xf numFmtId="3" fontId="4" fillId="0" borderId="1" xfId="4" applyNumberFormat="1" applyFont="1" applyBorder="1" applyAlignment="1">
      <alignment horizontal="center"/>
    </xf>
    <xf numFmtId="165" fontId="5" fillId="0" borderId="1" xfId="1" applyNumberFormat="1" applyFont="1" applyBorder="1" applyAlignment="1">
      <alignment horizontal="center"/>
    </xf>
    <xf numFmtId="37" fontId="4" fillId="3" borderId="1" xfId="4" applyNumberFormat="1" applyFont="1" applyFill="1" applyBorder="1" applyAlignment="1">
      <alignment horizontal="center"/>
    </xf>
    <xf numFmtId="3" fontId="12" fillId="0" borderId="0" xfId="4" applyNumberFormat="1" applyFont="1" applyBorder="1" applyAlignment="1">
      <alignment horizontal="center"/>
    </xf>
    <xf numFmtId="10" fontId="0" fillId="0" borderId="1" xfId="1" applyNumberFormat="1" applyFont="1" applyBorder="1"/>
    <xf numFmtId="172" fontId="5" fillId="0" borderId="1" xfId="4" applyNumberFormat="1" applyFont="1" applyBorder="1" applyAlignment="1">
      <alignment horizontal="center"/>
    </xf>
    <xf numFmtId="3" fontId="5" fillId="3" borderId="1" xfId="4" applyNumberFormat="1" applyFont="1" applyFill="1" applyBorder="1" applyAlignment="1">
      <alignment horizontal="center"/>
    </xf>
    <xf numFmtId="3" fontId="5" fillId="0" borderId="0" xfId="4" applyNumberFormat="1" applyFont="1" applyFill="1" applyBorder="1" applyAlignment="1">
      <alignment horizontal="center"/>
    </xf>
    <xf numFmtId="10" fontId="0" fillId="0" borderId="0" xfId="1" applyNumberFormat="1" applyFont="1"/>
    <xf numFmtId="173" fontId="5" fillId="0" borderId="1" xfId="1" applyNumberFormat="1" applyFont="1" applyBorder="1" applyAlignment="1">
      <alignment horizontal="center"/>
    </xf>
    <xf numFmtId="0" fontId="27" fillId="0" borderId="0" xfId="0" applyFont="1"/>
    <xf numFmtId="0" fontId="30" fillId="0" borderId="1" xfId="0" applyFont="1" applyBorder="1"/>
    <xf numFmtId="3" fontId="4" fillId="0" borderId="1" xfId="4" applyNumberFormat="1" applyFont="1" applyFill="1" applyBorder="1" applyAlignment="1">
      <alignment horizontal="center"/>
    </xf>
    <xf numFmtId="37" fontId="12" fillId="0" borderId="1" xfId="4" applyNumberFormat="1" applyFont="1" applyFill="1" applyBorder="1" applyAlignment="1">
      <alignment horizontal="center"/>
    </xf>
    <xf numFmtId="9" fontId="12" fillId="0" borderId="1" xfId="1" applyFont="1" applyFill="1" applyBorder="1" applyAlignment="1">
      <alignment horizontal="center"/>
    </xf>
    <xf numFmtId="166" fontId="12" fillId="0" borderId="1" xfId="1" applyNumberFormat="1" applyFont="1" applyFill="1" applyBorder="1" applyAlignment="1">
      <alignment horizontal="center"/>
    </xf>
    <xf numFmtId="171" fontId="12" fillId="0" borderId="1" xfId="4" applyNumberFormat="1" applyFont="1" applyFill="1" applyBorder="1" applyAlignment="1">
      <alignment horizontal="center"/>
    </xf>
    <xf numFmtId="3" fontId="12" fillId="0" borderId="0" xfId="4" applyNumberFormat="1" applyFont="1" applyFill="1" applyBorder="1" applyAlignment="1">
      <alignment horizontal="center"/>
    </xf>
    <xf numFmtId="10" fontId="0" fillId="0" borderId="0" xfId="1" applyNumberFormat="1" applyFont="1" applyFill="1" applyBorder="1"/>
    <xf numFmtId="165" fontId="12" fillId="0" borderId="1" xfId="1" applyNumberFormat="1" applyFont="1" applyFill="1" applyBorder="1" applyAlignment="1">
      <alignment horizontal="center"/>
    </xf>
    <xf numFmtId="10" fontId="0" fillId="0" borderId="0" xfId="1" applyNumberFormat="1" applyFont="1" applyFill="1"/>
    <xf numFmtId="3" fontId="12" fillId="0" borderId="1" xfId="4" applyNumberFormat="1" applyFont="1" applyFill="1" applyBorder="1" applyAlignment="1">
      <alignment horizontal="center"/>
    </xf>
    <xf numFmtId="10" fontId="27" fillId="0" borderId="0" xfId="1" applyNumberFormat="1" applyFont="1" applyFill="1" applyBorder="1"/>
    <xf numFmtId="172" fontId="12" fillId="0" borderId="1" xfId="4" applyNumberFormat="1" applyFont="1" applyFill="1" applyBorder="1" applyAlignment="1">
      <alignment horizontal="center"/>
    </xf>
    <xf numFmtId="1" fontId="27" fillId="0" borderId="0" xfId="0" applyNumberFormat="1" applyFont="1"/>
    <xf numFmtId="168" fontId="12" fillId="0" borderId="1" xfId="3" applyNumberFormat="1" applyFont="1" applyFill="1" applyBorder="1" applyAlignment="1">
      <alignment horizontal="center"/>
    </xf>
    <xf numFmtId="3" fontId="27" fillId="0" borderId="0" xfId="0" applyNumberFormat="1" applyFont="1"/>
    <xf numFmtId="0" fontId="0" fillId="3" borderId="1" xfId="0" applyFill="1" applyBorder="1" applyAlignment="1">
      <alignment horizontal="center"/>
    </xf>
    <xf numFmtId="14" fontId="2" fillId="0" borderId="0" xfId="0" applyNumberFormat="1" applyFont="1" applyAlignment="1">
      <alignment horizontal="left" vertical="center"/>
    </xf>
    <xf numFmtId="0" fontId="28" fillId="0" borderId="17" xfId="0" applyFont="1" applyBorder="1"/>
    <xf numFmtId="0" fontId="4" fillId="0" borderId="17" xfId="0" applyFont="1" applyBorder="1"/>
    <xf numFmtId="0" fontId="0" fillId="3" borderId="17" xfId="0" applyFill="1" applyBorder="1" applyAlignment="1">
      <alignment horizontal="center"/>
    </xf>
    <xf numFmtId="37" fontId="4" fillId="0" borderId="17" xfId="4" applyNumberFormat="1" applyFont="1" applyBorder="1" applyAlignment="1">
      <alignment horizontal="center"/>
    </xf>
    <xf numFmtId="0" fontId="0" fillId="3" borderId="17" xfId="0" applyFill="1" applyBorder="1"/>
    <xf numFmtId="0" fontId="3" fillId="3" borderId="1" xfId="0" applyFont="1" applyFill="1" applyBorder="1" applyAlignment="1">
      <alignment horizontal="center" vertical="center" wrapText="1"/>
    </xf>
    <xf numFmtId="3" fontId="3" fillId="3" borderId="1" xfId="0" applyNumberFormat="1" applyFont="1" applyFill="1" applyBorder="1" applyAlignment="1">
      <alignment horizontal="center" vertical="center" wrapText="1"/>
    </xf>
    <xf numFmtId="167" fontId="3" fillId="3" borderId="1" xfId="0" applyNumberFormat="1" applyFont="1" applyFill="1" applyBorder="1" applyAlignment="1">
      <alignment horizontal="center" vertical="center" wrapText="1"/>
    </xf>
    <xf numFmtId="167" fontId="3" fillId="3" borderId="22" xfId="0" applyNumberFormat="1" applyFont="1" applyFill="1" applyBorder="1" applyAlignment="1">
      <alignment horizontal="center" vertical="center" wrapText="1"/>
    </xf>
    <xf numFmtId="166" fontId="4" fillId="0" borderId="17" xfId="1" applyNumberFormat="1" applyFont="1" applyBorder="1" applyAlignment="1">
      <alignment horizontal="center"/>
    </xf>
    <xf numFmtId="171" fontId="4" fillId="0" borderId="17" xfId="4" applyNumberFormat="1" applyFont="1" applyBorder="1" applyAlignment="1">
      <alignment horizontal="center"/>
    </xf>
    <xf numFmtId="39" fontId="4" fillId="0" borderId="17" xfId="4" applyNumberFormat="1" applyFont="1" applyBorder="1" applyAlignment="1">
      <alignment horizontal="center"/>
    </xf>
    <xf numFmtId="37" fontId="5" fillId="0" borderId="17" xfId="4" applyNumberFormat="1" applyFont="1" applyBorder="1" applyAlignment="1">
      <alignment horizontal="center"/>
    </xf>
    <xf numFmtId="37" fontId="5" fillId="0" borderId="17" xfId="4" applyNumberFormat="1" applyFont="1" applyFill="1" applyBorder="1" applyAlignment="1">
      <alignment horizontal="center"/>
    </xf>
    <xf numFmtId="168" fontId="5" fillId="0" borderId="17" xfId="3" applyNumberFormat="1" applyFont="1" applyBorder="1" applyAlignment="1">
      <alignment horizontal="center"/>
    </xf>
    <xf numFmtId="172" fontId="5" fillId="0" borderId="17" xfId="4" applyNumberFormat="1" applyFont="1" applyFill="1" applyBorder="1" applyAlignment="1">
      <alignment horizontal="center"/>
    </xf>
    <xf numFmtId="3" fontId="22" fillId="15" borderId="20" xfId="0" applyNumberFormat="1" applyFont="1" applyFill="1" applyBorder="1" applyAlignment="1">
      <alignment horizontal="center" vertical="center" wrapText="1"/>
    </xf>
    <xf numFmtId="3" fontId="3" fillId="15" borderId="1" xfId="0" applyNumberFormat="1" applyFont="1" applyFill="1" applyBorder="1" applyAlignment="1">
      <alignment horizontal="center" vertical="center" wrapText="1"/>
    </xf>
    <xf numFmtId="165" fontId="3" fillId="15" borderId="1" xfId="0" applyNumberFormat="1" applyFont="1" applyFill="1" applyBorder="1" applyAlignment="1">
      <alignment horizontal="center" vertical="center" wrapText="1"/>
    </xf>
    <xf numFmtId="166" fontId="22" fillId="15" borderId="1" xfId="1" applyNumberFormat="1" applyFont="1" applyFill="1" applyBorder="1" applyAlignment="1">
      <alignment horizontal="center" vertical="center" wrapText="1"/>
    </xf>
    <xf numFmtId="167" fontId="3" fillId="15" borderId="1" xfId="0" applyNumberFormat="1" applyFont="1" applyFill="1" applyBorder="1" applyAlignment="1">
      <alignment horizontal="center" vertical="center" wrapText="1"/>
    </xf>
    <xf numFmtId="166" fontId="3" fillId="15" borderId="22" xfId="0" applyNumberFormat="1" applyFont="1" applyFill="1" applyBorder="1" applyAlignment="1">
      <alignment horizontal="center" vertical="center" wrapText="1"/>
    </xf>
    <xf numFmtId="168" fontId="5" fillId="0" borderId="17" xfId="3" applyNumberFormat="1" applyFont="1" applyFill="1" applyBorder="1" applyAlignment="1">
      <alignment horizontal="center"/>
    </xf>
    <xf numFmtId="166" fontId="4" fillId="0" borderId="17" xfId="1" applyNumberFormat="1" applyFont="1" applyFill="1" applyBorder="1" applyAlignment="1">
      <alignment horizontal="center"/>
    </xf>
    <xf numFmtId="3" fontId="5" fillId="0" borderId="17" xfId="4" applyNumberFormat="1" applyFont="1" applyBorder="1" applyAlignment="1">
      <alignment horizontal="center"/>
    </xf>
    <xf numFmtId="3" fontId="4" fillId="0" borderId="17" xfId="4" applyNumberFormat="1" applyFont="1" applyBorder="1" applyAlignment="1">
      <alignment horizontal="center"/>
    </xf>
    <xf numFmtId="165" fontId="5" fillId="0" borderId="17" xfId="1" applyNumberFormat="1" applyFont="1" applyBorder="1" applyAlignment="1">
      <alignment horizontal="center"/>
    </xf>
    <xf numFmtId="37" fontId="4" fillId="3" borderId="17" xfId="4" applyNumberFormat="1" applyFont="1" applyFill="1" applyBorder="1" applyAlignment="1">
      <alignment horizontal="center"/>
    </xf>
    <xf numFmtId="3" fontId="5" fillId="0" borderId="17" xfId="4" applyNumberFormat="1" applyFont="1" applyFill="1" applyBorder="1" applyAlignment="1">
      <alignment horizontal="center"/>
    </xf>
    <xf numFmtId="172" fontId="5" fillId="0" borderId="17" xfId="4" applyNumberFormat="1" applyFont="1" applyBorder="1" applyAlignment="1">
      <alignment horizontal="center"/>
    </xf>
    <xf numFmtId="166" fontId="4" fillId="3" borderId="17" xfId="1" applyNumberFormat="1" applyFont="1" applyFill="1" applyBorder="1" applyAlignment="1">
      <alignment horizontal="center"/>
    </xf>
    <xf numFmtId="3" fontId="5" fillId="3" borderId="17" xfId="4" applyNumberFormat="1" applyFont="1" applyFill="1" applyBorder="1" applyAlignment="1">
      <alignment horizontal="center"/>
    </xf>
    <xf numFmtId="171" fontId="5" fillId="0" borderId="1" xfId="4" applyNumberFormat="1" applyFont="1" applyBorder="1" applyAlignment="1">
      <alignment horizontal="center"/>
    </xf>
    <xf numFmtId="171" fontId="5" fillId="0" borderId="1" xfId="4" applyNumberFormat="1" applyFont="1" applyFill="1" applyBorder="1" applyAlignment="1">
      <alignment horizontal="center"/>
    </xf>
    <xf numFmtId="0" fontId="4" fillId="0" borderId="30" xfId="0" applyFont="1" applyBorder="1" applyAlignment="1">
      <alignment horizontal="center" vertical="center"/>
    </xf>
    <xf numFmtId="0" fontId="3" fillId="3" borderId="44" xfId="0" applyFont="1" applyFill="1" applyBorder="1" applyAlignment="1">
      <alignment horizontal="center" vertical="center" wrapText="1"/>
    </xf>
    <xf numFmtId="0" fontId="4" fillId="3" borderId="25" xfId="0" applyFont="1" applyFill="1" applyBorder="1" applyAlignment="1">
      <alignment horizontal="center" vertical="center"/>
    </xf>
    <xf numFmtId="0" fontId="2" fillId="0" borderId="13" xfId="0" applyFont="1" applyBorder="1" applyAlignment="1">
      <alignment horizontal="center" vertical="center" wrapText="1"/>
    </xf>
    <xf numFmtId="0" fontId="2" fillId="0" borderId="20" xfId="0" applyFont="1" applyBorder="1" applyAlignment="1">
      <alignment horizontal="center" vertical="center" wrapText="1"/>
    </xf>
    <xf numFmtId="0" fontId="2" fillId="13" borderId="13" xfId="0" applyFont="1" applyFill="1" applyBorder="1" applyAlignment="1">
      <alignment horizontal="center"/>
    </xf>
    <xf numFmtId="0" fontId="2" fillId="13" borderId="14" xfId="0" applyFont="1" applyFill="1" applyBorder="1" applyAlignment="1">
      <alignment horizontal="center"/>
    </xf>
    <xf numFmtId="0" fontId="2" fillId="13" borderId="15" xfId="0" applyFont="1" applyFill="1" applyBorder="1" applyAlignment="1">
      <alignment horizontal="center"/>
    </xf>
    <xf numFmtId="0" fontId="2" fillId="13" borderId="16" xfId="0" applyFont="1" applyFill="1" applyBorder="1" applyAlignment="1">
      <alignment horizontal="right"/>
    </xf>
    <xf numFmtId="3" fontId="2" fillId="16" borderId="13" xfId="0" applyNumberFormat="1" applyFont="1" applyFill="1" applyBorder="1" applyAlignment="1">
      <alignment horizontal="center"/>
    </xf>
    <xf numFmtId="3" fontId="2" fillId="16" borderId="14" xfId="0" applyNumberFormat="1" applyFont="1" applyFill="1" applyBorder="1" applyAlignment="1">
      <alignment horizontal="center"/>
    </xf>
    <xf numFmtId="3" fontId="2" fillId="16" borderId="16" xfId="0" applyNumberFormat="1" applyFont="1" applyFill="1" applyBorder="1" applyAlignment="1">
      <alignment horizontal="center"/>
    </xf>
    <xf numFmtId="0" fontId="2" fillId="17" borderId="13" xfId="0" applyFont="1" applyFill="1" applyBorder="1" applyAlignment="1">
      <alignment horizontal="center"/>
    </xf>
    <xf numFmtId="0" fontId="2" fillId="17" borderId="14" xfId="0" applyFont="1" applyFill="1" applyBorder="1" applyAlignment="1">
      <alignment horizontal="center"/>
    </xf>
    <xf numFmtId="2" fontId="2" fillId="17" borderId="14" xfId="0" applyNumberFormat="1" applyFont="1" applyFill="1" applyBorder="1" applyAlignment="1">
      <alignment horizontal="center"/>
    </xf>
    <xf numFmtId="0" fontId="2" fillId="17" borderId="16" xfId="0" applyFont="1" applyFill="1" applyBorder="1" applyAlignment="1">
      <alignment horizontal="center"/>
    </xf>
    <xf numFmtId="0" fontId="2" fillId="18" borderId="13" xfId="0" applyFont="1" applyFill="1" applyBorder="1" applyAlignment="1">
      <alignment horizontal="center"/>
    </xf>
    <xf numFmtId="0" fontId="2" fillId="18" borderId="14" xfId="0" applyFont="1" applyFill="1" applyBorder="1" applyAlignment="1">
      <alignment horizontal="center"/>
    </xf>
    <xf numFmtId="0" fontId="2" fillId="18" borderId="16" xfId="0" applyFont="1" applyFill="1" applyBorder="1" applyAlignment="1">
      <alignment horizontal="center"/>
    </xf>
    <xf numFmtId="0" fontId="2" fillId="15" borderId="2" xfId="0" applyFont="1" applyFill="1" applyBorder="1" applyAlignment="1">
      <alignment horizontal="center"/>
    </xf>
    <xf numFmtId="0" fontId="2" fillId="15" borderId="3" xfId="0" applyFont="1" applyFill="1" applyBorder="1" applyAlignment="1">
      <alignment horizontal="center"/>
    </xf>
    <xf numFmtId="166" fontId="2" fillId="15" borderId="4" xfId="0" applyNumberFormat="1" applyFont="1" applyFill="1" applyBorder="1" applyAlignment="1">
      <alignment horizontal="center"/>
    </xf>
    <xf numFmtId="0" fontId="2" fillId="11" borderId="39" xfId="0" applyFont="1" applyFill="1" applyBorder="1" applyAlignment="1">
      <alignment horizontal="center"/>
    </xf>
    <xf numFmtId="0" fontId="2" fillId="11" borderId="40" xfId="0" applyFont="1" applyFill="1" applyBorder="1" applyAlignment="1">
      <alignment horizontal="center"/>
    </xf>
    <xf numFmtId="165" fontId="2" fillId="11" borderId="40" xfId="0" applyNumberFormat="1" applyFont="1" applyFill="1" applyBorder="1" applyAlignment="1">
      <alignment horizontal="center"/>
    </xf>
    <xf numFmtId="0" fontId="2" fillId="11" borderId="41" xfId="0" applyFont="1" applyFill="1" applyBorder="1" applyAlignment="1">
      <alignment horizontal="center"/>
    </xf>
    <xf numFmtId="0" fontId="2" fillId="14" borderId="13" xfId="0" applyFont="1" applyFill="1" applyBorder="1" applyAlignment="1">
      <alignment horizontal="center"/>
    </xf>
    <xf numFmtId="0" fontId="2" fillId="14" borderId="14" xfId="0" applyFont="1" applyFill="1" applyBorder="1" applyAlignment="1">
      <alignment horizontal="center"/>
    </xf>
    <xf numFmtId="166" fontId="3" fillId="14" borderId="14" xfId="1" applyNumberFormat="1" applyFont="1" applyFill="1" applyBorder="1" applyAlignment="1">
      <alignment horizontal="center" vertical="center"/>
    </xf>
    <xf numFmtId="166" fontId="2" fillId="14" borderId="14" xfId="0" applyNumberFormat="1" applyFont="1" applyFill="1" applyBorder="1" applyAlignment="1">
      <alignment horizontal="center"/>
    </xf>
    <xf numFmtId="166" fontId="2" fillId="14" borderId="16" xfId="0" applyNumberFormat="1" applyFont="1" applyFill="1" applyBorder="1" applyAlignment="1">
      <alignment horizontal="center"/>
    </xf>
    <xf numFmtId="0" fontId="2" fillId="3" borderId="18" xfId="0" applyFont="1" applyFill="1" applyBorder="1" applyAlignment="1">
      <alignment horizontal="center"/>
    </xf>
    <xf numFmtId="0" fontId="2" fillId="3" borderId="14" xfId="0" applyFont="1" applyFill="1" applyBorder="1" applyAlignment="1">
      <alignment horizontal="center"/>
    </xf>
    <xf numFmtId="0" fontId="2" fillId="3" borderId="16" xfId="0" applyFont="1" applyFill="1" applyBorder="1" applyAlignment="1">
      <alignment horizontal="center"/>
    </xf>
    <xf numFmtId="0" fontId="2" fillId="0" borderId="38" xfId="0" applyFont="1" applyBorder="1" applyAlignment="1">
      <alignment horizontal="center" vertical="center" wrapText="1"/>
    </xf>
    <xf numFmtId="0" fontId="2" fillId="0" borderId="43" xfId="0" applyFont="1" applyBorder="1" applyAlignment="1">
      <alignment horizontal="center" vertical="center" wrapText="1"/>
    </xf>
    <xf numFmtId="0" fontId="2" fillId="3" borderId="13" xfId="0" applyFont="1" applyFill="1" applyBorder="1" applyAlignment="1">
      <alignment horizontal="center"/>
    </xf>
    <xf numFmtId="0" fontId="2" fillId="11" borderId="13" xfId="0" applyFont="1" applyFill="1" applyBorder="1" applyAlignment="1">
      <alignment horizontal="center"/>
    </xf>
    <xf numFmtId="0" fontId="2" fillId="11" borderId="14" xfId="0" applyFont="1" applyFill="1" applyBorder="1" applyAlignment="1">
      <alignment horizontal="center"/>
    </xf>
    <xf numFmtId="165" fontId="2" fillId="11" borderId="14" xfId="0" applyNumberFormat="1" applyFont="1" applyFill="1" applyBorder="1" applyAlignment="1">
      <alignment horizontal="center"/>
    </xf>
    <xf numFmtId="0" fontId="2" fillId="11" borderId="16" xfId="0" applyFont="1" applyFill="1" applyBorder="1" applyAlignment="1">
      <alignment horizontal="center"/>
    </xf>
    <xf numFmtId="0" fontId="2" fillId="15" borderId="13" xfId="0" applyFont="1" applyFill="1" applyBorder="1" applyAlignment="1">
      <alignment horizontal="center"/>
    </xf>
    <xf numFmtId="0" fontId="2" fillId="15" borderId="14" xfId="0" applyFont="1" applyFill="1" applyBorder="1" applyAlignment="1">
      <alignment horizontal="center"/>
    </xf>
    <xf numFmtId="166" fontId="2" fillId="15" borderId="16" xfId="0" applyNumberFormat="1" applyFont="1" applyFill="1" applyBorder="1" applyAlignment="1">
      <alignment horizontal="center"/>
    </xf>
    <xf numFmtId="0" fontId="7" fillId="3" borderId="12" xfId="0" applyFont="1" applyFill="1" applyBorder="1" applyAlignment="1">
      <alignment horizontal="center" vertical="center" wrapText="1"/>
    </xf>
    <xf numFmtId="0" fontId="7" fillId="3" borderId="34" xfId="0" applyFont="1" applyFill="1" applyBorder="1" applyAlignment="1">
      <alignment horizontal="center" vertical="center" wrapText="1"/>
    </xf>
    <xf numFmtId="0" fontId="7" fillId="3" borderId="35" xfId="0" applyFont="1" applyFill="1" applyBorder="1" applyAlignment="1">
      <alignment horizontal="left" vertical="center"/>
    </xf>
    <xf numFmtId="0" fontId="7" fillId="3" borderId="31" xfId="0" applyFont="1" applyFill="1" applyBorder="1" applyAlignment="1">
      <alignment horizontal="left" vertical="center"/>
    </xf>
    <xf numFmtId="0" fontId="10" fillId="3" borderId="32" xfId="0" applyFont="1" applyFill="1" applyBorder="1" applyAlignment="1">
      <alignment horizontal="center" vertical="center"/>
    </xf>
    <xf numFmtId="0" fontId="10" fillId="3" borderId="17" xfId="0" applyFont="1" applyFill="1" applyBorder="1" applyAlignment="1">
      <alignment horizontal="center" vertical="center"/>
    </xf>
    <xf numFmtId="0" fontId="10" fillId="3" borderId="37" xfId="2" applyFont="1" applyFill="1" applyBorder="1" applyAlignment="1">
      <alignment horizontal="center" vertical="center"/>
    </xf>
    <xf numFmtId="0" fontId="10" fillId="3" borderId="5" xfId="2" applyFont="1" applyFill="1" applyBorder="1" applyAlignment="1">
      <alignment horizontal="center" vertical="center"/>
    </xf>
    <xf numFmtId="0" fontId="10" fillId="0" borderId="0" xfId="0" applyFont="1" applyAlignment="1">
      <alignment horizontal="center" vertical="center"/>
    </xf>
    <xf numFmtId="0" fontId="4" fillId="3" borderId="19" xfId="2" applyFont="1" applyFill="1" applyBorder="1" applyAlignment="1">
      <alignment horizontal="center" vertical="center"/>
    </xf>
    <xf numFmtId="0" fontId="4" fillId="3" borderId="24" xfId="2" applyFont="1" applyFill="1" applyBorder="1" applyAlignment="1">
      <alignment horizontal="center" vertical="center"/>
    </xf>
    <xf numFmtId="0" fontId="7" fillId="18" borderId="38" xfId="0" applyFont="1" applyFill="1" applyBorder="1" applyAlignment="1">
      <alignment horizontal="center" vertical="center" wrapText="1"/>
    </xf>
    <xf numFmtId="0" fontId="7" fillId="18" borderId="12" xfId="0" applyFont="1" applyFill="1" applyBorder="1" applyAlignment="1">
      <alignment horizontal="center" vertical="center" wrapText="1"/>
    </xf>
    <xf numFmtId="0" fontId="7" fillId="18" borderId="34" xfId="0" applyFont="1" applyFill="1" applyBorder="1" applyAlignment="1">
      <alignment horizontal="center" vertical="center" wrapText="1"/>
    </xf>
    <xf numFmtId="0" fontId="7" fillId="15" borderId="38" xfId="0" applyFont="1" applyFill="1" applyBorder="1" applyAlignment="1">
      <alignment horizontal="center" vertical="center" wrapText="1"/>
    </xf>
    <xf numFmtId="0" fontId="7" fillId="15" borderId="12" xfId="0" applyFont="1" applyFill="1" applyBorder="1" applyAlignment="1">
      <alignment horizontal="center" vertical="center" wrapText="1"/>
    </xf>
    <xf numFmtId="0" fontId="7" fillId="15" borderId="34" xfId="0" applyFont="1" applyFill="1" applyBorder="1" applyAlignment="1">
      <alignment horizontal="center" vertical="center" wrapText="1"/>
    </xf>
    <xf numFmtId="0" fontId="7" fillId="16" borderId="38" xfId="0" applyFont="1" applyFill="1" applyBorder="1" applyAlignment="1">
      <alignment horizontal="center" vertical="center" wrapText="1"/>
    </xf>
    <xf numFmtId="0" fontId="7" fillId="16" borderId="12" xfId="0" applyFont="1" applyFill="1" applyBorder="1" applyAlignment="1">
      <alignment horizontal="center" vertical="center" wrapText="1"/>
    </xf>
    <xf numFmtId="0" fontId="7" fillId="16" borderId="34" xfId="0" applyFont="1" applyFill="1" applyBorder="1" applyAlignment="1">
      <alignment horizontal="center" vertical="center" wrapText="1"/>
    </xf>
    <xf numFmtId="0" fontId="7" fillId="17" borderId="38" xfId="0" applyFont="1" applyFill="1" applyBorder="1" applyAlignment="1">
      <alignment horizontal="center" vertical="center" wrapText="1"/>
    </xf>
    <xf numFmtId="0" fontId="7" fillId="17" borderId="12" xfId="0" applyFont="1" applyFill="1" applyBorder="1" applyAlignment="1">
      <alignment horizontal="center" vertical="center" wrapText="1"/>
    </xf>
    <xf numFmtId="0" fontId="7" fillId="17" borderId="34" xfId="0" applyFont="1" applyFill="1" applyBorder="1" applyAlignment="1">
      <alignment horizontal="center" vertical="center" wrapText="1"/>
    </xf>
    <xf numFmtId="0" fontId="7" fillId="11" borderId="19" xfId="0" applyFont="1" applyFill="1" applyBorder="1" applyAlignment="1">
      <alignment horizontal="center" vertical="center" wrapText="1"/>
    </xf>
    <xf numFmtId="0" fontId="7" fillId="11" borderId="24" xfId="0" applyFont="1" applyFill="1" applyBorder="1" applyAlignment="1">
      <alignment horizontal="center" vertical="center" wrapText="1"/>
    </xf>
    <xf numFmtId="0" fontId="7" fillId="11" borderId="30" xfId="0" applyFont="1" applyFill="1" applyBorder="1" applyAlignment="1">
      <alignment horizontal="center" vertical="center" wrapText="1"/>
    </xf>
    <xf numFmtId="0" fontId="7" fillId="12" borderId="19" xfId="0" applyFont="1" applyFill="1" applyBorder="1" applyAlignment="1">
      <alignment horizontal="center" vertical="center" wrapText="1"/>
    </xf>
    <xf numFmtId="0" fontId="7" fillId="12" borderId="24" xfId="0" applyFont="1" applyFill="1" applyBorder="1" applyAlignment="1">
      <alignment horizontal="center" vertical="center" wrapText="1"/>
    </xf>
    <xf numFmtId="0" fontId="7" fillId="12" borderId="30" xfId="0" applyFont="1" applyFill="1" applyBorder="1" applyAlignment="1">
      <alignment horizontal="center" vertical="center" wrapText="1"/>
    </xf>
    <xf numFmtId="0" fontId="7" fillId="14" borderId="38" xfId="0" applyFont="1" applyFill="1" applyBorder="1" applyAlignment="1">
      <alignment horizontal="center" vertical="center" wrapText="1"/>
    </xf>
    <xf numFmtId="0" fontId="7" fillId="14" borderId="12" xfId="0" applyFont="1" applyFill="1" applyBorder="1" applyAlignment="1">
      <alignment horizontal="center" vertical="center" wrapText="1"/>
    </xf>
    <xf numFmtId="0" fontId="7" fillId="14" borderId="34" xfId="0" applyFont="1" applyFill="1" applyBorder="1" applyAlignment="1">
      <alignment horizontal="center" vertical="center" wrapText="1"/>
    </xf>
  </cellXfs>
  <cellStyles count="5">
    <cellStyle name="Comma" xfId="4" builtinId="3"/>
    <cellStyle name="Currency" xfId="3" builtinId="4"/>
    <cellStyle name="Good" xfId="2" builtinId="26"/>
    <cellStyle name="Normal" xfId="0" builtinId="0"/>
    <cellStyle name="Percent" xfId="1" builtinId="5"/>
  </cellStyles>
  <dxfs count="5">
    <dxf>
      <font>
        <color theme="6" tint="0.39994506668294322"/>
      </font>
    </dxf>
    <dxf>
      <font>
        <color rgb="FFFF0000"/>
      </font>
    </dxf>
    <dxf>
      <font>
        <color theme="6" tint="0.39994506668294322"/>
      </font>
    </dxf>
    <dxf>
      <font>
        <color theme="6" tint="0.39994506668294322"/>
      </font>
    </dxf>
    <dxf>
      <font>
        <color rgb="FFFF0000"/>
      </font>
    </dxf>
  </dxfs>
  <tableStyles count="0" defaultTableStyle="TableStyleMedium2" defaultPivotStyle="PivotStyleLight16"/>
  <colors>
    <mruColors>
      <color rgb="FFFCD5B4"/>
      <color rgb="FFFCE4D6"/>
      <color rgb="FFEEFFCD"/>
      <color rgb="FFFFFFC5"/>
      <color rgb="FFFFEFFF"/>
      <color rgb="FFFFF2CC"/>
      <color rgb="FFFFFFCC"/>
      <color rgb="FFDDFFF9"/>
      <color rgb="FF7030A0"/>
      <color rgb="FFFF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kdonalds.LAPTOP-NG0KTKBB\Desktop\Blue%20E%20Drive%2020210107\FR%202020\Risk%20Indicators%20Resilience%202019\CEP-T\834450_2019-08-06_CEP_Tool_Draft_MVP_v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anding Page"/>
      <sheetName val="User Instructions"/>
      <sheetName val="Report Set Up"/>
      <sheetName val="Regions and States"/>
      <sheetName val="Data Selection"/>
      <sheetName val="Sort &amp; Filter"/>
      <sheetName val="Custom Weighting"/>
      <sheetName val="Custom Ranking"/>
      <sheetName val="Full Database"/>
      <sheetName val="Sheet1"/>
      <sheetName val="Data Dictionary"/>
      <sheetName val="834450_2019-08-06_CEP_Tool_Draf"/>
    </sheetNames>
    <sheetDataSet>
      <sheetData sheetId="0"/>
      <sheetData sheetId="1"/>
      <sheetData sheetId="2">
        <row r="11">
          <cell r="D11"/>
        </row>
      </sheetData>
      <sheetData sheetId="3"/>
      <sheetData sheetId="4"/>
      <sheetData sheetId="5"/>
      <sheetData sheetId="6">
        <row r="18">
          <cell r="D18"/>
          <cell r="G18"/>
          <cell r="J18"/>
        </row>
        <row r="19">
          <cell r="D19"/>
          <cell r="G19"/>
          <cell r="J19"/>
        </row>
        <row r="20">
          <cell r="D20"/>
          <cell r="G20"/>
          <cell r="J20"/>
        </row>
        <row r="21">
          <cell r="D21"/>
          <cell r="G21"/>
          <cell r="J21"/>
        </row>
        <row r="22">
          <cell r="D22"/>
          <cell r="G22"/>
          <cell r="J22"/>
        </row>
        <row r="23">
          <cell r="J23"/>
        </row>
        <row r="24">
          <cell r="D24"/>
          <cell r="J24"/>
        </row>
        <row r="25">
          <cell r="D25"/>
          <cell r="J25"/>
        </row>
        <row r="26">
          <cell r="D26"/>
        </row>
        <row r="27">
          <cell r="D27"/>
        </row>
        <row r="28">
          <cell r="D28"/>
        </row>
        <row r="29">
          <cell r="D29"/>
        </row>
        <row r="30">
          <cell r="D30"/>
        </row>
        <row r="31">
          <cell r="D31">
            <v>100</v>
          </cell>
        </row>
        <row r="32">
          <cell r="D32"/>
        </row>
      </sheetData>
      <sheetData sheetId="7"/>
      <sheetData sheetId="8"/>
      <sheetData sheetId="9"/>
      <sheetData sheetId="10"/>
      <sheetData sheetId="1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1321A5-8313-4010-BE61-67AA5469C569}">
  <dimension ref="A1:EP374"/>
  <sheetViews>
    <sheetView tabSelected="1" zoomScale="90" zoomScaleNormal="90" workbookViewId="0">
      <pane xSplit="5" ySplit="7" topLeftCell="F8" activePane="bottomRight" state="frozen"/>
      <selection pane="topRight" activeCell="F1" sqref="F1"/>
      <selection pane="bottomLeft" activeCell="A8" sqref="A8"/>
      <selection pane="bottomRight" activeCell="A246" sqref="A246"/>
    </sheetView>
  </sheetViews>
  <sheetFormatPr defaultRowHeight="15" x14ac:dyDescent="0.25"/>
  <cols>
    <col min="2" max="2" width="37.5703125" style="2" bestFit="1" customWidth="1"/>
    <col min="3" max="3" width="10.85546875" bestFit="1" customWidth="1"/>
    <col min="4" max="4" width="18.140625" bestFit="1" customWidth="1"/>
    <col min="5" max="5" width="13.28515625" bestFit="1" customWidth="1"/>
    <col min="6" max="6" width="11.42578125" style="69" customWidth="1"/>
    <col min="7" max="7" width="14.85546875" bestFit="1" customWidth="1"/>
    <col min="8" max="8" width="15" style="72" bestFit="1" customWidth="1"/>
    <col min="9" max="9" width="9.42578125" style="72" customWidth="1"/>
    <col min="10" max="10" width="13.28515625" style="59" bestFit="1" customWidth="1"/>
    <col min="11" max="11" width="12" style="72" bestFit="1" customWidth="1"/>
    <col min="12" max="12" width="13.7109375" style="59" bestFit="1" customWidth="1"/>
    <col min="13" max="13" width="12" bestFit="1" customWidth="1"/>
    <col min="14" max="14" width="14.140625" style="72" bestFit="1" customWidth="1"/>
    <col min="15" max="15" width="17.85546875" style="74" bestFit="1" customWidth="1"/>
    <col min="16" max="16" width="14" style="59" bestFit="1" customWidth="1"/>
    <col min="17" max="17" width="13.5703125" style="357" bestFit="1" customWidth="1"/>
    <col min="18" max="18" width="13" style="102" bestFit="1" customWidth="1"/>
    <col min="19" max="19" width="14.140625" style="110" bestFit="1" customWidth="1"/>
    <col min="20" max="20" width="12.5703125" style="86" bestFit="1" customWidth="1"/>
    <col min="21" max="21" width="15.42578125" style="72" bestFit="1" customWidth="1"/>
    <col min="22" max="22" width="12" bestFit="1" customWidth="1"/>
    <col min="23" max="23" width="12.85546875" style="72" customWidth="1"/>
    <col min="24" max="24" width="11.28515625" style="72" customWidth="1"/>
    <col min="25" max="25" width="9.140625" customWidth="1"/>
    <col min="26" max="26" width="9.28515625" customWidth="1"/>
    <col min="27" max="27" width="10.85546875" style="72" customWidth="1"/>
    <col min="28" max="28" width="11" style="72" customWidth="1"/>
    <col min="29" max="29" width="13.42578125" style="72" customWidth="1"/>
    <col min="30" max="30" width="16.140625" style="72" bestFit="1" customWidth="1"/>
    <col min="31" max="31" width="15.140625" style="72" bestFit="1" customWidth="1"/>
    <col min="32" max="32" width="16.85546875" style="373" bestFit="1" customWidth="1"/>
    <col min="33" max="33" width="11.85546875" bestFit="1" customWidth="1"/>
    <col min="34" max="34" width="12.5703125" style="412" customWidth="1"/>
    <col min="35" max="35" width="10.140625" style="72" customWidth="1"/>
    <col min="36" max="36" width="12.5703125" customWidth="1"/>
    <col min="37" max="37" width="12.7109375" style="373" bestFit="1" customWidth="1"/>
    <col min="38" max="38" width="15.42578125" style="143" bestFit="1" customWidth="1"/>
    <col min="39" max="39" width="17" style="473" customWidth="1"/>
    <col min="40" max="40" width="16" style="143" customWidth="1"/>
    <col min="41" max="41" width="15.7109375" style="72" bestFit="1" customWidth="1"/>
    <col min="42" max="42" width="12.42578125" style="373" customWidth="1"/>
    <col min="43" max="43" width="11.42578125" style="72" customWidth="1"/>
    <col min="44" max="44" width="12.7109375" style="373" bestFit="1" customWidth="1"/>
    <col min="45" max="45" width="9.42578125" style="72" customWidth="1"/>
    <col min="46" max="46" width="9.42578125" style="386" customWidth="1"/>
    <col min="47" max="47" width="16.85546875" style="373" bestFit="1" customWidth="1"/>
    <col min="48" max="48" width="9.42578125" style="72" bestFit="1" customWidth="1"/>
    <col min="49" max="49" width="14" bestFit="1" customWidth="1"/>
    <col min="50" max="50" width="10" style="72" bestFit="1" customWidth="1"/>
    <col min="51" max="51" width="13.28515625" bestFit="1" customWidth="1"/>
    <col min="52" max="52" width="11.42578125" style="72" customWidth="1"/>
    <col min="53" max="53" width="11.28515625" bestFit="1" customWidth="1"/>
    <col min="54" max="54" width="11.28515625" style="460" customWidth="1"/>
    <col min="55" max="55" width="11.42578125" style="2" customWidth="1"/>
    <col min="56" max="56" width="11.28515625" style="72" customWidth="1"/>
    <col min="57" max="57" width="11.5703125" customWidth="1"/>
    <col min="58" max="58" width="9.7109375" style="72" bestFit="1" customWidth="1"/>
    <col min="59" max="59" width="12.42578125" bestFit="1" customWidth="1"/>
    <col min="60" max="60" width="11.28515625" style="72" bestFit="1" customWidth="1"/>
    <col min="61" max="61" width="12.85546875" customWidth="1"/>
    <col min="62" max="62" width="11.140625" style="72" bestFit="1" customWidth="1"/>
    <col min="63" max="63" width="12" style="72" bestFit="1" customWidth="1"/>
    <col min="64" max="64" width="10.28515625" style="72" customWidth="1"/>
    <col min="65" max="65" width="12" style="426" bestFit="1" customWidth="1"/>
    <col min="66" max="66" width="9.28515625" customWidth="1"/>
    <col min="67" max="67" width="9.140625" style="72"/>
    <col min="68" max="68" width="10.85546875" bestFit="1" customWidth="1"/>
    <col min="69" max="69" width="8.28515625" style="72" bestFit="1" customWidth="1"/>
    <col min="70" max="70" width="11.28515625" style="137" bestFit="1" customWidth="1"/>
    <col min="71" max="71" width="9.140625" style="72"/>
    <col min="72" max="72" width="10.5703125" style="137" customWidth="1"/>
    <col min="73" max="73" width="14.140625" style="98" customWidth="1"/>
    <col min="74" max="74" width="11.140625" customWidth="1"/>
    <col min="75" max="75" width="9.5703125" style="72" bestFit="1" customWidth="1"/>
    <col min="76" max="76" width="8.5703125" style="72" bestFit="1" customWidth="1"/>
    <col min="77" max="77" width="11" style="72" customWidth="1"/>
    <col min="78" max="78" width="10.7109375" style="72" bestFit="1" customWidth="1"/>
    <col min="79" max="79" width="11.28515625" style="72" bestFit="1" customWidth="1"/>
    <col min="80" max="80" width="9.7109375" style="72" customWidth="1"/>
    <col min="81" max="81" width="7.140625" style="72" bestFit="1" customWidth="1"/>
    <col min="82" max="82" width="7.5703125" style="72" bestFit="1" customWidth="1"/>
    <col min="83" max="83" width="7.7109375" style="72" bestFit="1" customWidth="1"/>
    <col min="84" max="85" width="6.7109375" style="72" bestFit="1" customWidth="1"/>
    <col min="86" max="86" width="6.5703125" style="72" bestFit="1" customWidth="1"/>
    <col min="87" max="87" width="8.5703125" style="437" bestFit="1" customWidth="1"/>
    <col min="88" max="88" width="8.28515625" style="437" customWidth="1"/>
    <col min="89" max="89" width="10.5703125" style="137" bestFit="1" customWidth="1"/>
    <col min="90" max="90" width="9.85546875" style="72" customWidth="1"/>
    <col min="91" max="91" width="10.140625" style="72" bestFit="1" customWidth="1"/>
    <col min="92" max="92" width="9.5703125" style="72" customWidth="1"/>
    <col min="93" max="93" width="9.85546875" style="59" bestFit="1" customWidth="1"/>
    <col min="94" max="94" width="8.42578125" style="59" bestFit="1" customWidth="1"/>
    <col min="95" max="95" width="11.28515625" style="98" customWidth="1"/>
    <col min="97" max="97" width="10.42578125" style="72" customWidth="1"/>
    <col min="98" max="98" width="10.85546875" style="72" bestFit="1" customWidth="1"/>
    <col min="99" max="99" width="9.85546875" style="72" customWidth="1"/>
    <col min="100" max="100" width="11.28515625" style="72" bestFit="1" customWidth="1"/>
    <col min="101" max="101" width="10.5703125" style="72" customWidth="1"/>
    <col min="102" max="102" width="12" style="72" bestFit="1" customWidth="1"/>
    <col min="103" max="103" width="11.140625" style="72" customWidth="1"/>
    <col min="104" max="104" width="9.85546875" style="72" customWidth="1"/>
    <col min="105" max="105" width="9.140625" style="72"/>
    <col min="106" max="106" width="6.28515625" style="72" bestFit="1" customWidth="1"/>
    <col min="107" max="107" width="6.5703125" style="72" bestFit="1" customWidth="1"/>
    <col min="108" max="108" width="10.42578125" style="72" bestFit="1" customWidth="1"/>
    <col min="110" max="110" width="12.42578125" style="373" bestFit="1" customWidth="1"/>
    <col min="111" max="111" width="9.140625" style="98"/>
    <col min="112" max="112" width="12.42578125" style="373" bestFit="1" customWidth="1"/>
    <col min="113" max="113" width="12.42578125" style="373" customWidth="1"/>
    <col min="114" max="114" width="17.85546875" bestFit="1" customWidth="1"/>
    <col min="115" max="115" width="11.7109375" style="72" bestFit="1" customWidth="1"/>
    <col min="116" max="116" width="9.140625" style="72"/>
    <col min="117" max="117" width="10.28515625" style="72" customWidth="1"/>
    <col min="118" max="118" width="9.140625" style="72"/>
    <col min="119" max="119" width="12.28515625" style="98" bestFit="1" customWidth="1"/>
    <col min="120" max="120" width="9.7109375" style="72" customWidth="1"/>
    <col min="121" max="121" width="9.140625" style="72"/>
    <col min="122" max="122" width="10.7109375" style="72" bestFit="1" customWidth="1"/>
    <col min="123" max="123" width="9" style="72" bestFit="1" customWidth="1"/>
    <col min="125" max="125" width="10.140625" style="72" bestFit="1" customWidth="1"/>
    <col min="126" max="126" width="15" style="373" bestFit="1" customWidth="1"/>
    <col min="127" max="128" width="9.140625" style="72"/>
    <col min="129" max="129" width="11.5703125" bestFit="1" customWidth="1"/>
    <col min="130" max="130" width="11" style="72" bestFit="1" customWidth="1"/>
    <col min="131" max="131" width="13.7109375" bestFit="1" customWidth="1"/>
    <col min="132" max="132" width="11.85546875" style="72" bestFit="1" customWidth="1"/>
    <col min="134" max="134" width="12.85546875" style="72" bestFit="1" customWidth="1"/>
    <col min="135" max="135" width="14.5703125" bestFit="1" customWidth="1"/>
    <col min="136" max="136" width="13.5703125" bestFit="1" customWidth="1"/>
    <col min="137" max="137" width="10.140625" customWidth="1"/>
    <col min="138" max="138" width="11.28515625" bestFit="1" customWidth="1"/>
    <col min="139" max="139" width="14.85546875" bestFit="1" customWidth="1"/>
    <col min="140" max="140" width="15.42578125" bestFit="1" customWidth="1"/>
    <col min="141" max="141" width="12" bestFit="1" customWidth="1"/>
    <col min="143" max="143" width="11.7109375" bestFit="1" customWidth="1"/>
    <col min="144" max="144" width="13.28515625" bestFit="1" customWidth="1"/>
    <col min="145" max="145" width="14.85546875" bestFit="1" customWidth="1"/>
    <col min="146" max="146" width="12" bestFit="1" customWidth="1"/>
  </cols>
  <sheetData>
    <row r="1" spans="2:146" x14ac:dyDescent="0.25">
      <c r="B1" s="1" t="s">
        <v>2105</v>
      </c>
      <c r="C1" s="29"/>
      <c r="D1" s="31" t="s">
        <v>546</v>
      </c>
      <c r="N1" s="97"/>
      <c r="O1" s="73" t="s">
        <v>539</v>
      </c>
      <c r="EH1" s="38"/>
      <c r="EI1" s="39" t="s">
        <v>669</v>
      </c>
    </row>
    <row r="2" spans="2:146" x14ac:dyDescent="0.25">
      <c r="B2" s="589">
        <v>45320</v>
      </c>
    </row>
    <row r="3" spans="2:146" x14ac:dyDescent="0.25">
      <c r="H3" s="90"/>
      <c r="Q3" s="90"/>
      <c r="W3" s="453"/>
      <c r="Y3" s="345"/>
      <c r="Z3" s="90"/>
      <c r="CE3" s="90"/>
      <c r="CX3" s="90"/>
      <c r="DP3" s="90"/>
      <c r="EG3" s="4"/>
    </row>
    <row r="4" spans="2:146" ht="16.5" customHeight="1" thickBot="1" x14ac:dyDescent="0.3">
      <c r="B4" s="29"/>
      <c r="C4" s="29"/>
      <c r="D4" s="29"/>
      <c r="E4" s="29"/>
      <c r="F4" s="70"/>
      <c r="G4" s="29"/>
      <c r="H4" s="91"/>
      <c r="I4" s="91"/>
      <c r="J4" s="60"/>
      <c r="K4" s="91"/>
      <c r="L4" s="60"/>
      <c r="N4" s="97"/>
      <c r="O4" s="75"/>
      <c r="P4" s="99"/>
      <c r="Q4" s="358"/>
      <c r="R4" s="103"/>
      <c r="S4" s="111"/>
      <c r="T4" s="87"/>
      <c r="W4" s="97"/>
      <c r="X4" s="97"/>
      <c r="Y4" s="28"/>
      <c r="Z4" s="28"/>
      <c r="AA4" s="90"/>
      <c r="AB4" s="90"/>
      <c r="AC4" s="90"/>
      <c r="AD4" s="90"/>
      <c r="AH4" s="413"/>
      <c r="AT4" s="387"/>
      <c r="BA4" s="28"/>
      <c r="BG4" s="28"/>
      <c r="BI4" s="243"/>
      <c r="BP4" s="28"/>
      <c r="BT4" s="146"/>
      <c r="BW4" s="97"/>
      <c r="CK4" s="146"/>
      <c r="CS4" s="97"/>
      <c r="CW4" s="97"/>
      <c r="DS4" s="97"/>
      <c r="DT4" s="28"/>
      <c r="DU4" s="97"/>
      <c r="DW4" s="97"/>
      <c r="EA4" s="28"/>
      <c r="EC4" s="28"/>
      <c r="EG4" s="28"/>
      <c r="EH4" s="37"/>
      <c r="EI4" s="37"/>
      <c r="EJ4" s="37"/>
      <c r="EK4" s="37"/>
      <c r="EL4" s="37"/>
      <c r="EM4" s="37"/>
      <c r="EN4" s="37"/>
      <c r="EO4" s="37"/>
    </row>
    <row r="5" spans="2:146" ht="15.75" thickBot="1" x14ac:dyDescent="0.3">
      <c r="B5" s="627" t="s">
        <v>482</v>
      </c>
      <c r="C5" s="655" t="s">
        <v>325</v>
      </c>
      <c r="D5" s="656"/>
      <c r="E5" s="656"/>
      <c r="F5" s="656"/>
      <c r="G5" s="656"/>
      <c r="H5" s="656"/>
      <c r="I5" s="656"/>
      <c r="J5" s="656"/>
      <c r="K5" s="656"/>
      <c r="L5" s="657"/>
      <c r="N5" s="646" t="s">
        <v>391</v>
      </c>
      <c r="O5" s="647"/>
      <c r="P5" s="647"/>
      <c r="Q5" s="647"/>
      <c r="R5" s="647"/>
      <c r="S5" s="647"/>
      <c r="T5" s="648"/>
      <c r="U5" s="649"/>
      <c r="W5" s="629" t="s">
        <v>401</v>
      </c>
      <c r="X5" s="630"/>
      <c r="Y5" s="630"/>
      <c r="Z5" s="630"/>
      <c r="AA5" s="630"/>
      <c r="AB5" s="630"/>
      <c r="AC5" s="631"/>
      <c r="AD5" s="631"/>
      <c r="AE5" s="631"/>
      <c r="AF5" s="632"/>
      <c r="AH5" s="650" t="s">
        <v>421</v>
      </c>
      <c r="AI5" s="651"/>
      <c r="AJ5" s="651"/>
      <c r="AK5" s="651"/>
      <c r="AL5" s="652"/>
      <c r="AM5" s="652"/>
      <c r="AN5" s="652"/>
      <c r="AO5" s="651"/>
      <c r="AP5" s="651"/>
      <c r="AQ5" s="651"/>
      <c r="AR5" s="651"/>
      <c r="AS5" s="651"/>
      <c r="AT5" s="653"/>
      <c r="AU5" s="651"/>
      <c r="AV5" s="651"/>
      <c r="AW5" s="651"/>
      <c r="AX5" s="651"/>
      <c r="AY5" s="651"/>
      <c r="AZ5" s="651"/>
      <c r="BA5" s="651"/>
      <c r="BB5" s="651"/>
      <c r="BC5" s="651"/>
      <c r="BD5" s="651"/>
      <c r="BE5" s="651"/>
      <c r="BF5" s="651"/>
      <c r="BG5" s="651"/>
      <c r="BH5" s="651"/>
      <c r="BI5" s="651"/>
      <c r="BJ5" s="651"/>
      <c r="BK5" s="651"/>
      <c r="BL5" s="651"/>
      <c r="BM5" s="651"/>
      <c r="BN5" s="651"/>
      <c r="BO5" s="651"/>
      <c r="BP5" s="651"/>
      <c r="BQ5" s="651"/>
      <c r="BR5" s="651"/>
      <c r="BS5" s="651"/>
      <c r="BT5" s="651"/>
      <c r="BU5" s="654"/>
      <c r="BW5" s="643" t="s">
        <v>431</v>
      </c>
      <c r="BX5" s="644"/>
      <c r="BY5" s="644"/>
      <c r="BZ5" s="644"/>
      <c r="CA5" s="644"/>
      <c r="CB5" s="644"/>
      <c r="CC5" s="644"/>
      <c r="CD5" s="644"/>
      <c r="CE5" s="644"/>
      <c r="CF5" s="644"/>
      <c r="CG5" s="644"/>
      <c r="CH5" s="644"/>
      <c r="CI5" s="644"/>
      <c r="CJ5" s="644"/>
      <c r="CK5" s="644"/>
      <c r="CL5" s="644"/>
      <c r="CM5" s="644"/>
      <c r="CN5" s="644"/>
      <c r="CO5" s="644"/>
      <c r="CP5" s="644"/>
      <c r="CQ5" s="645"/>
      <c r="CS5" s="633" t="s">
        <v>443</v>
      </c>
      <c r="CT5" s="634"/>
      <c r="CU5" s="634"/>
      <c r="CV5" s="634"/>
      <c r="CW5" s="634"/>
      <c r="CX5" s="634"/>
      <c r="CY5" s="634"/>
      <c r="CZ5" s="634"/>
      <c r="DA5" s="634"/>
      <c r="DB5" s="634"/>
      <c r="DC5" s="634"/>
      <c r="DD5" s="635"/>
      <c r="DF5" s="636" t="s">
        <v>461</v>
      </c>
      <c r="DG5" s="637"/>
      <c r="DH5" s="637"/>
      <c r="DI5" s="637"/>
      <c r="DJ5" s="637"/>
      <c r="DK5" s="637"/>
      <c r="DL5" s="637"/>
      <c r="DM5" s="637"/>
      <c r="DN5" s="637"/>
      <c r="DO5" s="638"/>
      <c r="DP5" s="637"/>
      <c r="DQ5" s="637"/>
      <c r="DR5" s="637"/>
      <c r="DS5" s="637"/>
      <c r="DT5" s="637"/>
      <c r="DU5" s="637"/>
      <c r="DV5" s="637"/>
      <c r="DW5" s="637"/>
      <c r="DX5" s="639"/>
      <c r="DZ5" s="640" t="s">
        <v>480</v>
      </c>
      <c r="EA5" s="641"/>
      <c r="EB5" s="641"/>
      <c r="EC5" s="641"/>
      <c r="ED5" s="641"/>
      <c r="EE5" s="641"/>
      <c r="EF5" s="641"/>
      <c r="EG5" s="641"/>
      <c r="EH5" s="641"/>
      <c r="EI5" s="641"/>
      <c r="EJ5" s="641"/>
      <c r="EK5" s="641"/>
      <c r="EL5" s="641"/>
      <c r="EM5" s="641"/>
      <c r="EN5" s="641"/>
      <c r="EO5" s="642"/>
    </row>
    <row r="6" spans="2:146" s="243" customFormat="1" ht="60" x14ac:dyDescent="0.25">
      <c r="B6" s="628"/>
      <c r="C6" s="16" t="s">
        <v>326</v>
      </c>
      <c r="D6" s="10" t="s">
        <v>0</v>
      </c>
      <c r="E6" s="10" t="s">
        <v>327</v>
      </c>
      <c r="F6" s="10" t="s">
        <v>328</v>
      </c>
      <c r="G6" s="10" t="s">
        <v>329</v>
      </c>
      <c r="H6" s="92" t="s">
        <v>330</v>
      </c>
      <c r="I6" s="92" t="s">
        <v>331</v>
      </c>
      <c r="J6" s="61" t="s">
        <v>332</v>
      </c>
      <c r="K6" s="92" t="s">
        <v>333</v>
      </c>
      <c r="L6" s="95" t="s">
        <v>334</v>
      </c>
      <c r="N6" s="45" t="s">
        <v>346</v>
      </c>
      <c r="O6" s="46" t="s">
        <v>348</v>
      </c>
      <c r="P6" s="100" t="s">
        <v>350</v>
      </c>
      <c r="Q6" s="359" t="s">
        <v>352</v>
      </c>
      <c r="R6" s="104" t="s">
        <v>354</v>
      </c>
      <c r="S6" s="112" t="s">
        <v>483</v>
      </c>
      <c r="T6" s="49" t="s">
        <v>356</v>
      </c>
      <c r="U6" s="116" t="s">
        <v>486</v>
      </c>
      <c r="W6" s="51" t="s">
        <v>392</v>
      </c>
      <c r="X6" s="454" t="s">
        <v>394</v>
      </c>
      <c r="Y6" s="52" t="s">
        <v>396</v>
      </c>
      <c r="Z6" s="52" t="s">
        <v>398</v>
      </c>
      <c r="AA6" s="461" t="s">
        <v>319</v>
      </c>
      <c r="AB6" s="461" t="s">
        <v>320</v>
      </c>
      <c r="AC6" s="462" t="s">
        <v>693</v>
      </c>
      <c r="AD6" s="462" t="s">
        <v>694</v>
      </c>
      <c r="AE6" s="462" t="s">
        <v>518</v>
      </c>
      <c r="AF6" s="17" t="s">
        <v>400</v>
      </c>
      <c r="AH6" s="346" t="s">
        <v>402</v>
      </c>
      <c r="AI6" s="466" t="s">
        <v>673</v>
      </c>
      <c r="AJ6" s="18" t="s">
        <v>674</v>
      </c>
      <c r="AK6" s="18" t="s">
        <v>675</v>
      </c>
      <c r="AL6" s="19" t="s">
        <v>676</v>
      </c>
      <c r="AM6" s="474" t="s">
        <v>1035</v>
      </c>
      <c r="AN6" s="19" t="s">
        <v>1037</v>
      </c>
      <c r="AO6" s="466" t="s">
        <v>677</v>
      </c>
      <c r="AP6" s="18" t="s">
        <v>678</v>
      </c>
      <c r="AQ6" s="466" t="s">
        <v>680</v>
      </c>
      <c r="AR6" s="18" t="s">
        <v>681</v>
      </c>
      <c r="AS6" s="466" t="s">
        <v>414</v>
      </c>
      <c r="AT6" s="388" t="s">
        <v>404</v>
      </c>
      <c r="AU6" s="67" t="s">
        <v>679</v>
      </c>
      <c r="AV6" s="466" t="s">
        <v>541</v>
      </c>
      <c r="AW6" s="18" t="s">
        <v>534</v>
      </c>
      <c r="AX6" s="466" t="s">
        <v>542</v>
      </c>
      <c r="AY6" s="18" t="s">
        <v>536</v>
      </c>
      <c r="AZ6" s="474" t="s">
        <v>415</v>
      </c>
      <c r="BA6" s="54" t="s">
        <v>406</v>
      </c>
      <c r="BB6" s="474" t="s">
        <v>685</v>
      </c>
      <c r="BC6" s="19" t="s">
        <v>686</v>
      </c>
      <c r="BD6" s="474" t="s">
        <v>687</v>
      </c>
      <c r="BE6" s="19" t="s">
        <v>688</v>
      </c>
      <c r="BF6" s="466" t="s">
        <v>416</v>
      </c>
      <c r="BG6" s="53" t="s">
        <v>408</v>
      </c>
      <c r="BH6" s="466" t="s">
        <v>547</v>
      </c>
      <c r="BI6" s="18" t="s">
        <v>548</v>
      </c>
      <c r="BJ6" s="466" t="s">
        <v>549</v>
      </c>
      <c r="BK6" s="466" t="s">
        <v>550</v>
      </c>
      <c r="BL6" s="466" t="s">
        <v>551</v>
      </c>
      <c r="BM6" s="427" t="s">
        <v>484</v>
      </c>
      <c r="BN6" s="18" t="s">
        <v>322</v>
      </c>
      <c r="BO6" s="466" t="s">
        <v>417</v>
      </c>
      <c r="BP6" s="53" t="s">
        <v>410</v>
      </c>
      <c r="BQ6" s="466" t="s">
        <v>418</v>
      </c>
      <c r="BR6" s="19" t="s">
        <v>419</v>
      </c>
      <c r="BS6" s="466" t="s">
        <v>420</v>
      </c>
      <c r="BT6" s="54" t="s">
        <v>412</v>
      </c>
      <c r="BU6" s="434" t="s">
        <v>782</v>
      </c>
      <c r="BW6" s="494" t="s">
        <v>321</v>
      </c>
      <c r="BX6" s="495" t="s">
        <v>568</v>
      </c>
      <c r="BY6" s="495" t="s">
        <v>697</v>
      </c>
      <c r="BZ6" s="495" t="s">
        <v>698</v>
      </c>
      <c r="CA6" s="495" t="s">
        <v>699</v>
      </c>
      <c r="CB6" s="495" t="s">
        <v>704</v>
      </c>
      <c r="CC6" s="495" t="s">
        <v>425</v>
      </c>
      <c r="CD6" s="495" t="s">
        <v>426</v>
      </c>
      <c r="CE6" s="495" t="s">
        <v>427</v>
      </c>
      <c r="CF6" s="495" t="s">
        <v>428</v>
      </c>
      <c r="CG6" s="495" t="s">
        <v>429</v>
      </c>
      <c r="CH6" s="495" t="s">
        <v>430</v>
      </c>
      <c r="CI6" s="438" t="s">
        <v>581</v>
      </c>
      <c r="CJ6" s="438" t="s">
        <v>424</v>
      </c>
      <c r="CK6" s="315" t="s">
        <v>432</v>
      </c>
      <c r="CL6" s="495" t="s">
        <v>589</v>
      </c>
      <c r="CM6" s="495" t="s">
        <v>590</v>
      </c>
      <c r="CN6" s="495" t="s">
        <v>591</v>
      </c>
      <c r="CO6" s="498" t="s">
        <v>586</v>
      </c>
      <c r="CP6" s="498" t="s">
        <v>587</v>
      </c>
      <c r="CQ6" s="443" t="s">
        <v>588</v>
      </c>
      <c r="CS6" s="506" t="s">
        <v>433</v>
      </c>
      <c r="CT6" s="507" t="s">
        <v>608</v>
      </c>
      <c r="CU6" s="507" t="s">
        <v>438</v>
      </c>
      <c r="CV6" s="507" t="s">
        <v>437</v>
      </c>
      <c r="CW6" s="508" t="s">
        <v>435</v>
      </c>
      <c r="CX6" s="507" t="s">
        <v>613</v>
      </c>
      <c r="CY6" s="507" t="s">
        <v>439</v>
      </c>
      <c r="CZ6" s="507" t="s">
        <v>440</v>
      </c>
      <c r="DA6" s="507" t="s">
        <v>445</v>
      </c>
      <c r="DB6" s="507" t="s">
        <v>441</v>
      </c>
      <c r="DC6" s="507" t="s">
        <v>442</v>
      </c>
      <c r="DD6" s="509" t="s">
        <v>444</v>
      </c>
      <c r="DF6" s="21" t="s">
        <v>454</v>
      </c>
      <c r="DG6" s="448" t="s">
        <v>622</v>
      </c>
      <c r="DH6" s="22" t="s">
        <v>455</v>
      </c>
      <c r="DI6" s="22" t="s">
        <v>929</v>
      </c>
      <c r="DJ6" s="22" t="s">
        <v>931</v>
      </c>
      <c r="DK6" s="516" t="s">
        <v>644</v>
      </c>
      <c r="DL6" s="516" t="s">
        <v>459</v>
      </c>
      <c r="DM6" s="516" t="s">
        <v>460</v>
      </c>
      <c r="DN6" s="516" t="s">
        <v>485</v>
      </c>
      <c r="DO6" s="448" t="s">
        <v>456</v>
      </c>
      <c r="DP6" s="516" t="s">
        <v>643</v>
      </c>
      <c r="DQ6" s="516" t="s">
        <v>642</v>
      </c>
      <c r="DR6" s="516" t="s">
        <v>457</v>
      </c>
      <c r="DS6" s="517" t="s">
        <v>446</v>
      </c>
      <c r="DT6" s="55" t="s">
        <v>448</v>
      </c>
      <c r="DU6" s="517" t="s">
        <v>450</v>
      </c>
      <c r="DV6" s="20" t="s">
        <v>458</v>
      </c>
      <c r="DW6" s="517" t="s">
        <v>452</v>
      </c>
      <c r="DX6" s="23" t="s">
        <v>638</v>
      </c>
      <c r="DZ6" s="333" t="s">
        <v>468</v>
      </c>
      <c r="EA6" s="329" t="s">
        <v>462</v>
      </c>
      <c r="EB6" s="335" t="s">
        <v>469</v>
      </c>
      <c r="EC6" s="329" t="s">
        <v>464</v>
      </c>
      <c r="ED6" s="335" t="s">
        <v>470</v>
      </c>
      <c r="EE6" s="324" t="s">
        <v>471</v>
      </c>
      <c r="EF6" s="325" t="s">
        <v>472</v>
      </c>
      <c r="EG6" s="329" t="s">
        <v>466</v>
      </c>
      <c r="EH6" s="331" t="s">
        <v>473</v>
      </c>
      <c r="EI6" s="331" t="s">
        <v>474</v>
      </c>
      <c r="EJ6" s="331" t="s">
        <v>475</v>
      </c>
      <c r="EK6" s="331" t="s">
        <v>476</v>
      </c>
      <c r="EL6" s="331" t="s">
        <v>477</v>
      </c>
      <c r="EM6" s="331" t="s">
        <v>478</v>
      </c>
      <c r="EN6" s="338" t="s">
        <v>479</v>
      </c>
      <c r="EO6" s="332" t="s">
        <v>665</v>
      </c>
    </row>
    <row r="7" spans="2:146" s="2" customFormat="1" ht="13.5" customHeight="1" thickBot="1" x14ac:dyDescent="0.3">
      <c r="B7" s="56" t="s">
        <v>335</v>
      </c>
      <c r="C7" s="57" t="s">
        <v>336</v>
      </c>
      <c r="D7" s="58" t="s">
        <v>337</v>
      </c>
      <c r="E7" s="58" t="s">
        <v>338</v>
      </c>
      <c r="F7" s="58" t="s">
        <v>339</v>
      </c>
      <c r="G7" s="58" t="s">
        <v>340</v>
      </c>
      <c r="H7" s="93" t="s">
        <v>341</v>
      </c>
      <c r="I7" s="93" t="s">
        <v>342</v>
      </c>
      <c r="J7" s="62" t="s">
        <v>343</v>
      </c>
      <c r="K7" s="93" t="s">
        <v>344</v>
      </c>
      <c r="L7" s="96" t="s">
        <v>345</v>
      </c>
      <c r="N7" s="47" t="s">
        <v>347</v>
      </c>
      <c r="O7" s="48" t="s">
        <v>349</v>
      </c>
      <c r="P7" s="101" t="s">
        <v>351</v>
      </c>
      <c r="Q7" s="360" t="s">
        <v>353</v>
      </c>
      <c r="R7" s="122" t="s">
        <v>355</v>
      </c>
      <c r="S7" s="113" t="s">
        <v>527</v>
      </c>
      <c r="T7" s="50" t="s">
        <v>357</v>
      </c>
      <c r="U7" s="117" t="s">
        <v>528</v>
      </c>
      <c r="W7" s="32" t="s">
        <v>393</v>
      </c>
      <c r="X7" s="455" t="s">
        <v>395</v>
      </c>
      <c r="Y7" s="33" t="s">
        <v>397</v>
      </c>
      <c r="Z7" s="33" t="s">
        <v>399</v>
      </c>
      <c r="AA7" s="463" t="s">
        <v>525</v>
      </c>
      <c r="AB7" s="463" t="s">
        <v>526</v>
      </c>
      <c r="AC7" s="464" t="s">
        <v>696</v>
      </c>
      <c r="AD7" s="464" t="s">
        <v>695</v>
      </c>
      <c r="AE7" s="464" t="s">
        <v>519</v>
      </c>
      <c r="AF7" s="379" t="s">
        <v>523</v>
      </c>
      <c r="AG7" s="34"/>
      <c r="AH7" s="381" t="s">
        <v>403</v>
      </c>
      <c r="AI7" s="467" t="s">
        <v>604</v>
      </c>
      <c r="AJ7" s="36" t="s">
        <v>603</v>
      </c>
      <c r="AK7" s="36" t="s">
        <v>532</v>
      </c>
      <c r="AL7" s="382" t="s">
        <v>531</v>
      </c>
      <c r="AM7" s="475" t="s">
        <v>1036</v>
      </c>
      <c r="AN7" s="382" t="s">
        <v>1038</v>
      </c>
      <c r="AO7" s="467" t="s">
        <v>682</v>
      </c>
      <c r="AP7" s="36" t="s">
        <v>683</v>
      </c>
      <c r="AQ7" s="467" t="s">
        <v>602</v>
      </c>
      <c r="AR7" s="36" t="s">
        <v>530</v>
      </c>
      <c r="AS7" s="467" t="s">
        <v>529</v>
      </c>
      <c r="AT7" s="389" t="s">
        <v>405</v>
      </c>
      <c r="AU7" s="68" t="s">
        <v>684</v>
      </c>
      <c r="AV7" s="467" t="s">
        <v>533</v>
      </c>
      <c r="AW7" s="36" t="s">
        <v>535</v>
      </c>
      <c r="AX7" s="467" t="s">
        <v>538</v>
      </c>
      <c r="AY7" s="36" t="s">
        <v>537</v>
      </c>
      <c r="AZ7" s="467" t="s">
        <v>540</v>
      </c>
      <c r="BA7" s="383" t="s">
        <v>407</v>
      </c>
      <c r="BB7" s="485" t="s">
        <v>689</v>
      </c>
      <c r="BC7" s="384" t="s">
        <v>690</v>
      </c>
      <c r="BD7" s="485" t="s">
        <v>691</v>
      </c>
      <c r="BE7" s="384" t="s">
        <v>692</v>
      </c>
      <c r="BF7" s="467" t="s">
        <v>543</v>
      </c>
      <c r="BG7" s="35" t="s">
        <v>409</v>
      </c>
      <c r="BH7" s="467" t="s">
        <v>544</v>
      </c>
      <c r="BI7" s="36" t="s">
        <v>545</v>
      </c>
      <c r="BJ7" s="467" t="s">
        <v>552</v>
      </c>
      <c r="BK7" s="467" t="s">
        <v>553</v>
      </c>
      <c r="BL7" s="467" t="s">
        <v>554</v>
      </c>
      <c r="BM7" s="428" t="s">
        <v>555</v>
      </c>
      <c r="BN7" s="36" t="s">
        <v>558</v>
      </c>
      <c r="BO7" s="467" t="s">
        <v>560</v>
      </c>
      <c r="BP7" s="35" t="s">
        <v>411</v>
      </c>
      <c r="BQ7" s="467" t="s">
        <v>561</v>
      </c>
      <c r="BR7" s="382" t="s">
        <v>562</v>
      </c>
      <c r="BS7" s="467" t="s">
        <v>563</v>
      </c>
      <c r="BT7" s="383" t="s">
        <v>413</v>
      </c>
      <c r="BU7" s="435" t="s">
        <v>783</v>
      </c>
      <c r="BW7" s="496" t="s">
        <v>422</v>
      </c>
      <c r="BX7" s="497" t="s">
        <v>565</v>
      </c>
      <c r="BY7" s="497" t="s">
        <v>701</v>
      </c>
      <c r="BZ7" s="497" t="s">
        <v>700</v>
      </c>
      <c r="CA7" s="497" t="s">
        <v>702</v>
      </c>
      <c r="CB7" s="497" t="s">
        <v>703</v>
      </c>
      <c r="CC7" s="497" t="s">
        <v>575</v>
      </c>
      <c r="CD7" s="497" t="s">
        <v>576</v>
      </c>
      <c r="CE7" s="497" t="s">
        <v>580</v>
      </c>
      <c r="CF7" s="497" t="s">
        <v>577</v>
      </c>
      <c r="CG7" s="497" t="s">
        <v>578</v>
      </c>
      <c r="CH7" s="497" t="s">
        <v>579</v>
      </c>
      <c r="CI7" s="445" t="s">
        <v>584</v>
      </c>
      <c r="CJ7" s="445" t="s">
        <v>583</v>
      </c>
      <c r="CK7" s="316" t="s">
        <v>423</v>
      </c>
      <c r="CL7" s="497" t="s">
        <v>592</v>
      </c>
      <c r="CM7" s="497" t="s">
        <v>593</v>
      </c>
      <c r="CN7" s="497" t="s">
        <v>594</v>
      </c>
      <c r="CO7" s="499" t="s">
        <v>585</v>
      </c>
      <c r="CP7" s="499" t="s">
        <v>595</v>
      </c>
      <c r="CQ7" s="446" t="s">
        <v>596</v>
      </c>
      <c r="CS7" s="510" t="s">
        <v>434</v>
      </c>
      <c r="CT7" s="511" t="s">
        <v>609</v>
      </c>
      <c r="CU7" s="511" t="s">
        <v>611</v>
      </c>
      <c r="CV7" s="511" t="s">
        <v>612</v>
      </c>
      <c r="CW7" s="512" t="s">
        <v>436</v>
      </c>
      <c r="CX7" s="511" t="s">
        <v>614</v>
      </c>
      <c r="CY7" s="511" t="s">
        <v>616</v>
      </c>
      <c r="CZ7" s="511" t="s">
        <v>617</v>
      </c>
      <c r="DA7" s="511" t="s">
        <v>619</v>
      </c>
      <c r="DB7" s="511" t="s">
        <v>618</v>
      </c>
      <c r="DC7" s="511" t="s">
        <v>620</v>
      </c>
      <c r="DD7" s="513" t="s">
        <v>621</v>
      </c>
      <c r="DF7" s="523" t="s">
        <v>624</v>
      </c>
      <c r="DG7" s="524" t="s">
        <v>623</v>
      </c>
      <c r="DH7" s="525" t="s">
        <v>640</v>
      </c>
      <c r="DI7" s="227" t="s">
        <v>930</v>
      </c>
      <c r="DJ7" s="227" t="s">
        <v>932</v>
      </c>
      <c r="DK7" s="526" t="s">
        <v>625</v>
      </c>
      <c r="DL7" s="526" t="s">
        <v>626</v>
      </c>
      <c r="DM7" s="526" t="s">
        <v>627</v>
      </c>
      <c r="DN7" s="526" t="s">
        <v>628</v>
      </c>
      <c r="DO7" s="527" t="s">
        <v>641</v>
      </c>
      <c r="DP7" s="526" t="s">
        <v>630</v>
      </c>
      <c r="DQ7" s="526" t="s">
        <v>631</v>
      </c>
      <c r="DR7" s="526" t="s">
        <v>632</v>
      </c>
      <c r="DS7" s="528" t="s">
        <v>447</v>
      </c>
      <c r="DT7" s="529" t="s">
        <v>449</v>
      </c>
      <c r="DU7" s="528" t="s">
        <v>451</v>
      </c>
      <c r="DV7" s="530" t="s">
        <v>635</v>
      </c>
      <c r="DW7" s="528" t="s">
        <v>453</v>
      </c>
      <c r="DX7" s="531" t="s">
        <v>636</v>
      </c>
      <c r="DZ7" s="334" t="s">
        <v>645</v>
      </c>
      <c r="EA7" s="330" t="s">
        <v>463</v>
      </c>
      <c r="EB7" s="336" t="s">
        <v>646</v>
      </c>
      <c r="EC7" s="330" t="s">
        <v>465</v>
      </c>
      <c r="ED7" s="337" t="s">
        <v>652</v>
      </c>
      <c r="EE7" s="326" t="s">
        <v>653</v>
      </c>
      <c r="EF7" s="326" t="s">
        <v>654</v>
      </c>
      <c r="EG7" s="330" t="s">
        <v>467</v>
      </c>
      <c r="EH7" s="327" t="s">
        <v>655</v>
      </c>
      <c r="EI7" s="327" t="s">
        <v>657</v>
      </c>
      <c r="EJ7" s="327" t="s">
        <v>658</v>
      </c>
      <c r="EK7" s="327" t="s">
        <v>667</v>
      </c>
      <c r="EL7" s="327" t="s">
        <v>659</v>
      </c>
      <c r="EM7" s="327" t="s">
        <v>660</v>
      </c>
      <c r="EN7" s="339" t="s">
        <v>662</v>
      </c>
      <c r="EO7" s="328" t="s">
        <v>663</v>
      </c>
    </row>
    <row r="8" spans="2:146" x14ac:dyDescent="0.25">
      <c r="B8" s="422" t="s">
        <v>221</v>
      </c>
      <c r="C8" s="423">
        <v>540001</v>
      </c>
      <c r="D8" s="422" t="s">
        <v>222</v>
      </c>
      <c r="E8" s="422" t="s">
        <v>11</v>
      </c>
      <c r="F8" s="423">
        <v>7</v>
      </c>
      <c r="G8" s="43">
        <v>215786</v>
      </c>
      <c r="H8" s="44">
        <v>7863</v>
      </c>
      <c r="I8" s="44">
        <v>10440</v>
      </c>
      <c r="J8" s="66">
        <v>30.964010640171278</v>
      </c>
      <c r="K8" s="44">
        <v>3729</v>
      </c>
      <c r="L8" s="66">
        <v>2.7798337355859482</v>
      </c>
      <c r="N8" s="77">
        <v>6212</v>
      </c>
      <c r="O8" s="79">
        <v>2.8787780486222461E-2</v>
      </c>
      <c r="P8" s="118">
        <v>223.69</v>
      </c>
      <c r="Q8" s="361">
        <v>1.036628882318594E-3</v>
      </c>
      <c r="R8" s="119">
        <v>14</v>
      </c>
      <c r="S8" s="120">
        <v>42077</v>
      </c>
      <c r="T8" s="121">
        <v>2.9</v>
      </c>
      <c r="U8" s="77">
        <v>34</v>
      </c>
      <c r="W8" s="456">
        <v>298</v>
      </c>
      <c r="X8" s="456">
        <v>0</v>
      </c>
      <c r="Y8" s="354">
        <v>5.0999999999999997E-2</v>
      </c>
      <c r="Z8" s="377">
        <v>4.7971667739858337E-2</v>
      </c>
      <c r="AA8" s="456">
        <v>98</v>
      </c>
      <c r="AB8" s="456">
        <v>105</v>
      </c>
      <c r="AC8" s="456">
        <v>305</v>
      </c>
      <c r="AD8" s="456">
        <v>98</v>
      </c>
      <c r="AE8" s="456">
        <v>403</v>
      </c>
      <c r="AF8" s="378">
        <v>19822779</v>
      </c>
      <c r="AH8" s="414">
        <v>35800</v>
      </c>
      <c r="AI8" s="468">
        <v>380</v>
      </c>
      <c r="AJ8" s="79">
        <v>0.94292803970223305</v>
      </c>
      <c r="AK8" s="405">
        <v>18020554</v>
      </c>
      <c r="AL8" s="354">
        <v>0.90908313107864402</v>
      </c>
      <c r="AM8" s="476">
        <v>379</v>
      </c>
      <c r="AN8" s="401">
        <v>17782454</v>
      </c>
      <c r="AO8" s="468">
        <v>372</v>
      </c>
      <c r="AP8" s="397">
        <v>17376564</v>
      </c>
      <c r="AQ8" s="468">
        <v>278</v>
      </c>
      <c r="AR8" s="397">
        <v>15664674</v>
      </c>
      <c r="AS8" s="468">
        <v>94</v>
      </c>
      <c r="AT8" s="392">
        <v>0.25268817204301081</v>
      </c>
      <c r="AU8" s="397">
        <v>1711890</v>
      </c>
      <c r="AV8" s="468">
        <v>9</v>
      </c>
      <c r="AW8" s="380">
        <v>440620</v>
      </c>
      <c r="AX8" s="468">
        <v>14</v>
      </c>
      <c r="AY8" s="380">
        <v>1361605</v>
      </c>
      <c r="AZ8" s="456">
        <v>61</v>
      </c>
      <c r="BA8" s="354">
        <v>0.151</v>
      </c>
      <c r="BB8" s="456">
        <v>138</v>
      </c>
      <c r="BC8" s="354">
        <v>0.34200000000000003</v>
      </c>
      <c r="BD8" s="456">
        <v>204</v>
      </c>
      <c r="BE8" s="354">
        <v>0.50600000000000001</v>
      </c>
      <c r="BF8" s="456">
        <v>366</v>
      </c>
      <c r="BG8" s="354">
        <v>0.90800000000000003</v>
      </c>
      <c r="BH8" s="456">
        <v>145</v>
      </c>
      <c r="BI8" s="354">
        <v>0.35980148883374691</v>
      </c>
      <c r="BJ8" s="456">
        <v>61</v>
      </c>
      <c r="BK8" s="456">
        <v>69</v>
      </c>
      <c r="BL8" s="456">
        <v>15</v>
      </c>
      <c r="BM8" s="429">
        <v>1969</v>
      </c>
      <c r="BN8" s="352" t="s">
        <v>846</v>
      </c>
      <c r="BO8" s="77">
        <v>320</v>
      </c>
      <c r="BP8" s="79">
        <v>0.79500000000000004</v>
      </c>
      <c r="BQ8" s="77">
        <v>83</v>
      </c>
      <c r="BR8" s="79">
        <v>0.20599999999999999</v>
      </c>
      <c r="BS8" s="490">
        <v>33</v>
      </c>
      <c r="BT8" s="354">
        <v>0.11073825503355705</v>
      </c>
      <c r="BU8" s="313">
        <v>0.76300000000000001</v>
      </c>
      <c r="BW8" s="476">
        <v>0</v>
      </c>
      <c r="BX8" s="456">
        <v>0</v>
      </c>
      <c r="BY8" s="456">
        <v>0</v>
      </c>
      <c r="BZ8" s="456">
        <v>0</v>
      </c>
      <c r="CA8" s="456">
        <v>0</v>
      </c>
      <c r="CB8" s="456">
        <v>0</v>
      </c>
      <c r="CC8" s="456">
        <v>0</v>
      </c>
      <c r="CD8" s="456">
        <v>0</v>
      </c>
      <c r="CE8" s="456">
        <v>0</v>
      </c>
      <c r="CF8" s="456">
        <v>0</v>
      </c>
      <c r="CG8" s="456">
        <v>0</v>
      </c>
      <c r="CH8" s="456">
        <v>0</v>
      </c>
      <c r="CI8" s="444">
        <v>1686</v>
      </c>
      <c r="CJ8" s="444">
        <v>77.8</v>
      </c>
      <c r="CK8" s="354">
        <v>4.5999999999999999E-2</v>
      </c>
      <c r="CL8" s="456">
        <v>86</v>
      </c>
      <c r="CM8" s="456">
        <v>73</v>
      </c>
      <c r="CN8" s="456">
        <v>13</v>
      </c>
      <c r="CO8" s="500">
        <v>40.799999999999997</v>
      </c>
      <c r="CP8" s="500">
        <v>8.4</v>
      </c>
      <c r="CQ8" s="354">
        <v>0.20588235294117649</v>
      </c>
      <c r="CS8" s="476">
        <v>1</v>
      </c>
      <c r="CT8" s="456">
        <v>0</v>
      </c>
      <c r="CU8" s="456">
        <v>1</v>
      </c>
      <c r="CV8" s="456">
        <v>0</v>
      </c>
      <c r="CW8" s="476">
        <v>10</v>
      </c>
      <c r="CX8" s="456">
        <v>2</v>
      </c>
      <c r="CY8" s="456">
        <v>9</v>
      </c>
      <c r="CZ8" s="456">
        <v>0</v>
      </c>
      <c r="DA8" s="456">
        <v>0</v>
      </c>
      <c r="DB8" s="456">
        <v>0</v>
      </c>
      <c r="DC8" s="456">
        <v>1</v>
      </c>
      <c r="DD8" s="456">
        <v>0</v>
      </c>
      <c r="DF8" s="397">
        <v>3280965</v>
      </c>
      <c r="DG8" s="79">
        <v>0.16600000000000001</v>
      </c>
      <c r="DH8" s="405">
        <v>11290</v>
      </c>
      <c r="DI8" s="405">
        <v>3211326</v>
      </c>
      <c r="DJ8" s="378">
        <v>69639</v>
      </c>
      <c r="DK8" s="77">
        <v>217</v>
      </c>
      <c r="DL8" s="77">
        <v>178</v>
      </c>
      <c r="DM8" s="77">
        <v>6</v>
      </c>
      <c r="DN8" s="77">
        <v>2</v>
      </c>
      <c r="DO8" s="354">
        <v>0.41599999999999998</v>
      </c>
      <c r="DP8" s="456">
        <v>203</v>
      </c>
      <c r="DQ8" s="456">
        <v>27</v>
      </c>
      <c r="DR8" s="456">
        <v>75</v>
      </c>
      <c r="DS8" s="476">
        <v>98</v>
      </c>
      <c r="DT8" s="354">
        <v>0.32885906040268459</v>
      </c>
      <c r="DU8" s="476">
        <v>39</v>
      </c>
      <c r="DV8" s="405">
        <v>246001</v>
      </c>
      <c r="DW8" s="476">
        <v>10</v>
      </c>
      <c r="DX8" s="456">
        <v>3535</v>
      </c>
      <c r="DY8" s="452"/>
      <c r="DZ8" s="44">
        <v>803</v>
      </c>
      <c r="EA8" s="80">
        <v>7.6915708812260536E-2</v>
      </c>
      <c r="EB8" s="44">
        <v>553</v>
      </c>
      <c r="EC8" s="80">
        <v>5.296934865900383E-2</v>
      </c>
      <c r="ED8" s="44">
        <v>104</v>
      </c>
      <c r="EE8" s="44">
        <v>17</v>
      </c>
      <c r="EF8" s="44">
        <v>10</v>
      </c>
      <c r="EG8" s="80">
        <v>0.40739999999999998</v>
      </c>
      <c r="EH8" s="80">
        <v>0.16197371949584338</v>
      </c>
      <c r="EI8" s="80">
        <v>0.26894223555888974</v>
      </c>
      <c r="EJ8" s="80">
        <v>0.12290446374469804</v>
      </c>
      <c r="EK8" s="80">
        <v>0.37241379310344835</v>
      </c>
      <c r="EL8" s="80">
        <v>0.16142719382835102</v>
      </c>
      <c r="EM8" s="80">
        <v>-7.4673582543373293E-2</v>
      </c>
      <c r="EN8" s="343">
        <v>106600</v>
      </c>
      <c r="EO8" s="80">
        <v>0.19629860677895614</v>
      </c>
    </row>
    <row r="9" spans="2:146" x14ac:dyDescent="0.25">
      <c r="B9" s="3" t="s">
        <v>223</v>
      </c>
      <c r="C9" s="5">
        <v>540002</v>
      </c>
      <c r="D9" s="6" t="s">
        <v>222</v>
      </c>
      <c r="E9" s="6" t="s">
        <v>3</v>
      </c>
      <c r="F9" s="5">
        <v>7</v>
      </c>
      <c r="G9" s="40">
        <v>1363</v>
      </c>
      <c r="H9" s="40">
        <v>1069</v>
      </c>
      <c r="I9" s="40">
        <v>1876</v>
      </c>
      <c r="J9" s="63">
        <v>880.88041085840052</v>
      </c>
      <c r="K9" s="40">
        <v>636</v>
      </c>
      <c r="L9" s="63">
        <v>2.95</v>
      </c>
      <c r="N9" s="40">
        <v>199</v>
      </c>
      <c r="O9" s="76">
        <v>0.14600146735143071</v>
      </c>
      <c r="P9" s="63">
        <v>5.0500000000000007</v>
      </c>
      <c r="Q9" s="362">
        <v>3.7050623624358039E-3</v>
      </c>
      <c r="R9" s="106">
        <v>14</v>
      </c>
      <c r="S9" s="83" t="s">
        <v>100</v>
      </c>
      <c r="T9" s="88">
        <v>0.9</v>
      </c>
      <c r="U9" s="40">
        <v>0</v>
      </c>
      <c r="W9" s="457">
        <v>56</v>
      </c>
      <c r="X9" s="457">
        <v>5</v>
      </c>
      <c r="Y9" s="317">
        <v>0.10199999999999999</v>
      </c>
      <c r="Z9" s="126">
        <v>0.28140703517587939</v>
      </c>
      <c r="AA9" s="457">
        <v>7</v>
      </c>
      <c r="AB9" s="457">
        <v>53</v>
      </c>
      <c r="AC9" s="457">
        <v>102</v>
      </c>
      <c r="AD9" s="457">
        <v>7</v>
      </c>
      <c r="AE9" s="457">
        <v>109</v>
      </c>
      <c r="AF9" s="149">
        <v>23408710</v>
      </c>
      <c r="AH9" s="415">
        <v>52000</v>
      </c>
      <c r="AI9" s="469">
        <v>66</v>
      </c>
      <c r="AJ9" s="320">
        <v>0.60550458715596334</v>
      </c>
      <c r="AK9" s="374">
        <v>3099340</v>
      </c>
      <c r="AL9" s="125">
        <v>0.13240114470212161</v>
      </c>
      <c r="AM9" s="477">
        <v>65</v>
      </c>
      <c r="AN9" s="398">
        <v>2941540</v>
      </c>
      <c r="AO9" s="469">
        <v>62</v>
      </c>
      <c r="AP9" s="398">
        <v>2794840</v>
      </c>
      <c r="AQ9" s="480">
        <v>53</v>
      </c>
      <c r="AR9" s="398">
        <v>2645160</v>
      </c>
      <c r="AS9" s="469">
        <v>9</v>
      </c>
      <c r="AT9" s="390">
        <v>0.14516129032258071</v>
      </c>
      <c r="AU9" s="398">
        <v>149680</v>
      </c>
      <c r="AV9" s="469">
        <v>33</v>
      </c>
      <c r="AW9" s="140">
        <v>4245570</v>
      </c>
      <c r="AX9" s="469">
        <v>10</v>
      </c>
      <c r="AY9" s="140">
        <v>16063800</v>
      </c>
      <c r="AZ9" s="457">
        <v>19</v>
      </c>
      <c r="BA9" s="125">
        <v>0.17399999999999999</v>
      </c>
      <c r="BB9" s="457">
        <v>56</v>
      </c>
      <c r="BC9" s="125">
        <v>0.51400000000000001</v>
      </c>
      <c r="BD9" s="457">
        <v>34</v>
      </c>
      <c r="BE9" s="125">
        <v>0.312</v>
      </c>
      <c r="BF9" s="457">
        <v>91</v>
      </c>
      <c r="BG9" s="125">
        <v>0.83499999999999996</v>
      </c>
      <c r="BH9" s="457">
        <v>5</v>
      </c>
      <c r="BI9" s="317">
        <v>4.5871559633027525E-2</v>
      </c>
      <c r="BJ9" s="457">
        <v>5</v>
      </c>
      <c r="BK9" s="457">
        <v>0</v>
      </c>
      <c r="BL9" s="457">
        <v>0</v>
      </c>
      <c r="BM9" s="430">
        <v>1964</v>
      </c>
      <c r="BN9" s="347" t="s">
        <v>883</v>
      </c>
      <c r="BO9" s="486">
        <v>75</v>
      </c>
      <c r="BP9" s="348">
        <v>0.68800000000000006</v>
      </c>
      <c r="BQ9" s="40">
        <v>34</v>
      </c>
      <c r="BR9" s="320">
        <v>0.312</v>
      </c>
      <c r="BS9" s="491">
        <v>3</v>
      </c>
      <c r="BT9" s="125">
        <v>5.3571428571428568E-2</v>
      </c>
      <c r="BU9" s="312">
        <v>0.57599999999999996</v>
      </c>
      <c r="BW9" s="457">
        <v>2</v>
      </c>
      <c r="BX9" s="457">
        <v>0</v>
      </c>
      <c r="BY9" s="457">
        <v>0</v>
      </c>
      <c r="BZ9" s="457">
        <v>2</v>
      </c>
      <c r="CA9" s="457">
        <v>0</v>
      </c>
      <c r="CB9" s="457">
        <v>0</v>
      </c>
      <c r="CC9" s="457">
        <v>0</v>
      </c>
      <c r="CD9" s="457">
        <v>0</v>
      </c>
      <c r="CE9" s="457">
        <v>0</v>
      </c>
      <c r="CF9" s="457">
        <v>1</v>
      </c>
      <c r="CG9" s="457">
        <v>1</v>
      </c>
      <c r="CH9" s="457">
        <v>0</v>
      </c>
      <c r="CI9" s="440">
        <v>38.700000000000003</v>
      </c>
      <c r="CJ9" s="440">
        <v>3.7</v>
      </c>
      <c r="CK9" s="317">
        <v>9.6000000000000002E-2</v>
      </c>
      <c r="CL9" s="457">
        <v>2</v>
      </c>
      <c r="CM9" s="457">
        <v>0</v>
      </c>
      <c r="CN9" s="457">
        <v>2</v>
      </c>
      <c r="CO9" s="501">
        <v>5.7</v>
      </c>
      <c r="CP9" s="501">
        <v>0.5</v>
      </c>
      <c r="CQ9" s="125">
        <v>8.771929824561403E-2</v>
      </c>
      <c r="CS9" s="477">
        <v>0</v>
      </c>
      <c r="CT9" s="457">
        <v>0</v>
      </c>
      <c r="CU9" s="457">
        <v>0</v>
      </c>
      <c r="CV9" s="457">
        <v>0</v>
      </c>
      <c r="CW9" s="457">
        <v>6</v>
      </c>
      <c r="CX9" s="457">
        <v>0</v>
      </c>
      <c r="CY9" s="457">
        <v>3</v>
      </c>
      <c r="CZ9" s="457">
        <v>1</v>
      </c>
      <c r="DA9" s="457">
        <v>0</v>
      </c>
      <c r="DB9" s="457">
        <v>1</v>
      </c>
      <c r="DC9" s="457">
        <v>1</v>
      </c>
      <c r="DD9" s="457">
        <v>0</v>
      </c>
      <c r="DF9" s="398">
        <v>566658</v>
      </c>
      <c r="DG9" s="320">
        <v>2.4E-2</v>
      </c>
      <c r="DH9" s="374">
        <v>627.20000000000005</v>
      </c>
      <c r="DI9" s="374">
        <v>17683</v>
      </c>
      <c r="DJ9" s="149">
        <v>548975</v>
      </c>
      <c r="DK9" s="40">
        <v>101</v>
      </c>
      <c r="DL9" s="40">
        <v>7</v>
      </c>
      <c r="DM9" s="40">
        <v>0</v>
      </c>
      <c r="DN9" s="40">
        <v>1</v>
      </c>
      <c r="DO9" s="317">
        <v>2.5000000000000001E-2</v>
      </c>
      <c r="DP9" s="457">
        <v>96</v>
      </c>
      <c r="DQ9" s="457">
        <v>7</v>
      </c>
      <c r="DR9" s="457">
        <v>5</v>
      </c>
      <c r="DS9" s="518">
        <v>1</v>
      </c>
      <c r="DT9" s="148">
        <v>1.7857142857142856E-2</v>
      </c>
      <c r="DU9" s="518">
        <v>56</v>
      </c>
      <c r="DV9" s="374">
        <v>564739</v>
      </c>
      <c r="DW9" s="518">
        <v>21</v>
      </c>
      <c r="DX9" s="457">
        <v>110</v>
      </c>
      <c r="DY9" s="452"/>
      <c r="DZ9" s="40">
        <v>112</v>
      </c>
      <c r="EA9" s="76">
        <v>5.9701492537313432E-2</v>
      </c>
      <c r="EB9" s="40">
        <v>15</v>
      </c>
      <c r="EC9" s="76">
        <v>7.9957356076759065E-3</v>
      </c>
      <c r="ED9" s="40">
        <v>3</v>
      </c>
      <c r="EE9" s="40">
        <v>0</v>
      </c>
      <c r="EF9" s="40">
        <v>0</v>
      </c>
      <c r="EG9" s="320">
        <v>0.53300000000000003</v>
      </c>
      <c r="EH9" s="320">
        <v>0.16037735849056603</v>
      </c>
      <c r="EI9" s="320">
        <v>0.151</v>
      </c>
      <c r="EJ9" s="320">
        <v>0.13859649122807016</v>
      </c>
      <c r="EK9" s="320">
        <v>0.41471215351812368</v>
      </c>
      <c r="EL9" s="320">
        <v>0.19776119402985073</v>
      </c>
      <c r="EM9" s="320">
        <v>-6.0385216033316001E-2</v>
      </c>
      <c r="EN9" s="341">
        <v>81700</v>
      </c>
      <c r="EO9" s="320">
        <v>8.7483176312247626E-2</v>
      </c>
    </row>
    <row r="10" spans="2:146" x14ac:dyDescent="0.25">
      <c r="B10" s="3" t="s">
        <v>224</v>
      </c>
      <c r="C10" s="5">
        <v>540003</v>
      </c>
      <c r="D10" s="6" t="s">
        <v>222</v>
      </c>
      <c r="E10" s="6" t="s">
        <v>3</v>
      </c>
      <c r="F10" s="5">
        <v>7</v>
      </c>
      <c r="G10" s="40">
        <v>217</v>
      </c>
      <c r="H10" s="40">
        <v>265</v>
      </c>
      <c r="I10" s="40">
        <v>362</v>
      </c>
      <c r="J10" s="63">
        <v>1067.6497695852534</v>
      </c>
      <c r="K10" s="40">
        <v>137</v>
      </c>
      <c r="L10" s="63">
        <v>2.64</v>
      </c>
      <c r="N10" s="40">
        <v>45</v>
      </c>
      <c r="O10" s="76">
        <v>0.20737327188940091</v>
      </c>
      <c r="P10" s="63">
        <v>1.57</v>
      </c>
      <c r="Q10" s="362">
        <v>7.2350230414746546E-3</v>
      </c>
      <c r="R10" s="106">
        <v>14</v>
      </c>
      <c r="S10" s="83" t="s">
        <v>100</v>
      </c>
      <c r="T10" s="88">
        <v>2.5</v>
      </c>
      <c r="U10" s="40">
        <v>1</v>
      </c>
      <c r="W10" s="457">
        <v>15</v>
      </c>
      <c r="X10" s="457">
        <v>0</v>
      </c>
      <c r="Y10" s="317">
        <v>6.8000000000000005E-2</v>
      </c>
      <c r="Z10" s="126">
        <v>0.33333333333333331</v>
      </c>
      <c r="AA10" s="457">
        <v>5</v>
      </c>
      <c r="AB10" s="457">
        <v>3</v>
      </c>
      <c r="AC10" s="457">
        <v>13</v>
      </c>
      <c r="AD10" s="457">
        <v>5</v>
      </c>
      <c r="AE10" s="457">
        <v>18</v>
      </c>
      <c r="AF10" s="149">
        <v>1073230</v>
      </c>
      <c r="AH10" s="416">
        <v>24850</v>
      </c>
      <c r="AI10" s="469">
        <v>17</v>
      </c>
      <c r="AJ10" s="320">
        <v>0.94444444444444442</v>
      </c>
      <c r="AK10" s="374">
        <v>442130</v>
      </c>
      <c r="AL10" s="125">
        <v>0.41196202118837533</v>
      </c>
      <c r="AM10" s="477">
        <v>17</v>
      </c>
      <c r="AN10" s="398">
        <v>442130</v>
      </c>
      <c r="AO10" s="469">
        <v>17</v>
      </c>
      <c r="AP10" s="398">
        <v>442130</v>
      </c>
      <c r="AQ10" s="480">
        <v>12</v>
      </c>
      <c r="AR10" s="398">
        <v>350800</v>
      </c>
      <c r="AS10" s="469">
        <v>5</v>
      </c>
      <c r="AT10" s="390">
        <v>0.29411764705882348</v>
      </c>
      <c r="AU10" s="398">
        <v>91330</v>
      </c>
      <c r="AV10" s="469">
        <v>0</v>
      </c>
      <c r="AW10" s="140">
        <v>0</v>
      </c>
      <c r="AX10" s="469">
        <v>1</v>
      </c>
      <c r="AY10" s="140">
        <v>631100</v>
      </c>
      <c r="AZ10" s="457">
        <v>3</v>
      </c>
      <c r="BA10" s="125">
        <v>0.16700000000000001</v>
      </c>
      <c r="BB10" s="457">
        <v>5</v>
      </c>
      <c r="BC10" s="125">
        <v>0.27800000000000002</v>
      </c>
      <c r="BD10" s="457">
        <v>10</v>
      </c>
      <c r="BE10" s="125">
        <v>0.55600000000000005</v>
      </c>
      <c r="BF10" s="457">
        <v>16</v>
      </c>
      <c r="BG10" s="125">
        <v>0.88900000000000001</v>
      </c>
      <c r="BH10" s="457">
        <v>7</v>
      </c>
      <c r="BI10" s="317">
        <v>0.3888888888888889</v>
      </c>
      <c r="BJ10" s="457">
        <v>4</v>
      </c>
      <c r="BK10" s="457">
        <v>3</v>
      </c>
      <c r="BL10" s="457">
        <v>0</v>
      </c>
      <c r="BM10" s="430">
        <v>1930</v>
      </c>
      <c r="BN10" s="347" t="s">
        <v>786</v>
      </c>
      <c r="BO10" s="486">
        <v>16</v>
      </c>
      <c r="BP10" s="348">
        <v>0.88900000000000001</v>
      </c>
      <c r="BQ10" s="40">
        <v>2</v>
      </c>
      <c r="BR10" s="320">
        <v>0.111</v>
      </c>
      <c r="BS10" s="491">
        <v>0</v>
      </c>
      <c r="BT10" s="125">
        <v>0</v>
      </c>
      <c r="BU10" s="312">
        <v>0.46700000000000003</v>
      </c>
      <c r="BW10" s="457">
        <v>1</v>
      </c>
      <c r="BX10" s="457">
        <v>0</v>
      </c>
      <c r="BY10" s="457">
        <v>0</v>
      </c>
      <c r="BZ10" s="457">
        <v>1</v>
      </c>
      <c r="CA10" s="457">
        <v>0</v>
      </c>
      <c r="CB10" s="457">
        <v>0</v>
      </c>
      <c r="CC10" s="457">
        <v>0</v>
      </c>
      <c r="CD10" s="457">
        <v>0</v>
      </c>
      <c r="CE10" s="457">
        <v>0</v>
      </c>
      <c r="CF10" s="457">
        <v>0</v>
      </c>
      <c r="CG10" s="457">
        <v>1</v>
      </c>
      <c r="CH10" s="457">
        <v>0</v>
      </c>
      <c r="CI10" s="440">
        <v>9.6999999999999993</v>
      </c>
      <c r="CJ10" s="440">
        <v>1.5</v>
      </c>
      <c r="CK10" s="317">
        <v>0.155</v>
      </c>
      <c r="CL10" s="457">
        <v>1</v>
      </c>
      <c r="CM10" s="457">
        <v>1</v>
      </c>
      <c r="CN10" s="457">
        <v>0</v>
      </c>
      <c r="CO10" s="501">
        <v>1</v>
      </c>
      <c r="CP10" s="501">
        <v>0.9</v>
      </c>
      <c r="CQ10" s="125">
        <v>0.9</v>
      </c>
      <c r="CS10" s="477">
        <v>0</v>
      </c>
      <c r="CT10" s="457">
        <v>0</v>
      </c>
      <c r="CU10" s="457">
        <v>0</v>
      </c>
      <c r="CV10" s="457">
        <v>0</v>
      </c>
      <c r="CW10" s="457">
        <v>0</v>
      </c>
      <c r="CX10" s="457">
        <v>0</v>
      </c>
      <c r="CY10" s="457">
        <v>0</v>
      </c>
      <c r="CZ10" s="457">
        <v>0</v>
      </c>
      <c r="DA10" s="457">
        <v>0</v>
      </c>
      <c r="DB10" s="457">
        <v>0</v>
      </c>
      <c r="DC10" s="457">
        <v>0</v>
      </c>
      <c r="DD10" s="457">
        <v>0</v>
      </c>
      <c r="DF10" s="398">
        <v>68414</v>
      </c>
      <c r="DG10" s="320">
        <v>6.4000000000000001E-2</v>
      </c>
      <c r="DH10" s="374">
        <v>3748.9</v>
      </c>
      <c r="DI10" s="374">
        <v>68414</v>
      </c>
      <c r="DJ10" s="149">
        <v>0</v>
      </c>
      <c r="DK10" s="40">
        <v>7</v>
      </c>
      <c r="DL10" s="40">
        <v>11</v>
      </c>
      <c r="DM10" s="40">
        <v>0</v>
      </c>
      <c r="DN10" s="40">
        <v>0</v>
      </c>
      <c r="DO10" s="317">
        <v>0.25800000000000001</v>
      </c>
      <c r="DP10" s="457">
        <v>7</v>
      </c>
      <c r="DQ10" s="457">
        <v>2</v>
      </c>
      <c r="DR10" s="457">
        <v>6</v>
      </c>
      <c r="DS10" s="477">
        <v>3</v>
      </c>
      <c r="DT10" s="125">
        <v>0.2</v>
      </c>
      <c r="DU10" s="477">
        <v>5</v>
      </c>
      <c r="DV10" s="374">
        <v>23835</v>
      </c>
      <c r="DW10" s="477">
        <v>0</v>
      </c>
      <c r="DX10" s="457">
        <v>113</v>
      </c>
      <c r="DY10" s="452"/>
      <c r="DZ10" s="40">
        <v>40</v>
      </c>
      <c r="EA10" s="76">
        <v>0.11049723756906077</v>
      </c>
      <c r="EB10" s="40">
        <v>29</v>
      </c>
      <c r="EC10" s="76">
        <v>8.0110497237569064E-2</v>
      </c>
      <c r="ED10" s="40">
        <v>7</v>
      </c>
      <c r="EE10" s="40">
        <v>1</v>
      </c>
      <c r="EF10" s="40">
        <v>1</v>
      </c>
      <c r="EG10" s="320">
        <v>0.90300000000000002</v>
      </c>
      <c r="EH10" s="320">
        <v>0.32846715328467158</v>
      </c>
      <c r="EI10" s="320">
        <v>0.34</v>
      </c>
      <c r="EJ10" s="320">
        <v>0.27659574468085107</v>
      </c>
      <c r="EK10" s="320">
        <v>0.29005524861878451</v>
      </c>
      <c r="EL10" s="320">
        <v>0.21546961325966851</v>
      </c>
      <c r="EM10" s="320">
        <v>-0.261538461538462</v>
      </c>
      <c r="EN10" s="341">
        <v>66700</v>
      </c>
      <c r="EO10" s="320">
        <v>0.12195121951219512</v>
      </c>
    </row>
    <row r="11" spans="2:146" x14ac:dyDescent="0.25">
      <c r="B11" s="3" t="s">
        <v>225</v>
      </c>
      <c r="C11" s="5">
        <v>540004</v>
      </c>
      <c r="D11" s="6" t="s">
        <v>222</v>
      </c>
      <c r="E11" s="6" t="s">
        <v>3</v>
      </c>
      <c r="F11" s="5">
        <v>7</v>
      </c>
      <c r="G11" s="40">
        <v>1869</v>
      </c>
      <c r="H11" s="40">
        <v>1530</v>
      </c>
      <c r="I11" s="40">
        <v>2922</v>
      </c>
      <c r="J11" s="63">
        <v>1000.5778491171749</v>
      </c>
      <c r="K11" s="40">
        <v>1311</v>
      </c>
      <c r="L11" s="63">
        <v>1.89</v>
      </c>
      <c r="N11" s="40">
        <v>267</v>
      </c>
      <c r="O11" s="76">
        <v>0.14285714285714279</v>
      </c>
      <c r="P11" s="63">
        <v>5.69</v>
      </c>
      <c r="Q11" s="362">
        <v>3.0444087747458532E-3</v>
      </c>
      <c r="R11" s="106">
        <v>14</v>
      </c>
      <c r="S11" s="83" t="s">
        <v>100</v>
      </c>
      <c r="T11" s="88">
        <v>1.1000000000000001</v>
      </c>
      <c r="U11" s="40">
        <v>0</v>
      </c>
      <c r="W11" s="457">
        <v>214</v>
      </c>
      <c r="X11" s="457">
        <v>17</v>
      </c>
      <c r="Y11" s="317">
        <v>0.17899999999999999</v>
      </c>
      <c r="Z11" s="126">
        <v>0.80149812734082393</v>
      </c>
      <c r="AA11" s="457">
        <v>30</v>
      </c>
      <c r="AB11" s="457">
        <v>60</v>
      </c>
      <c r="AC11" s="457">
        <v>244</v>
      </c>
      <c r="AD11" s="457">
        <v>30</v>
      </c>
      <c r="AE11" s="457">
        <v>274</v>
      </c>
      <c r="AF11" s="149">
        <v>44488665</v>
      </c>
      <c r="AH11" s="416">
        <v>51800</v>
      </c>
      <c r="AI11" s="469">
        <v>198</v>
      </c>
      <c r="AJ11" s="320">
        <v>0.72262773722627738</v>
      </c>
      <c r="AK11" s="374">
        <v>9813840</v>
      </c>
      <c r="AL11" s="125">
        <v>0.22059191931248109</v>
      </c>
      <c r="AM11" s="477">
        <v>198</v>
      </c>
      <c r="AN11" s="398">
        <v>9813840</v>
      </c>
      <c r="AO11" s="469">
        <v>182</v>
      </c>
      <c r="AP11" s="398">
        <v>8919840</v>
      </c>
      <c r="AQ11" s="480">
        <v>168</v>
      </c>
      <c r="AR11" s="399">
        <v>8701000</v>
      </c>
      <c r="AS11" s="481">
        <v>14</v>
      </c>
      <c r="AT11" s="393">
        <v>7.6923076923076927E-2</v>
      </c>
      <c r="AU11" s="399">
        <v>218840</v>
      </c>
      <c r="AV11" s="469">
        <v>65</v>
      </c>
      <c r="AW11" s="140">
        <v>11789845</v>
      </c>
      <c r="AX11" s="469">
        <v>11</v>
      </c>
      <c r="AY11" s="140">
        <v>22884980</v>
      </c>
      <c r="AZ11" s="457">
        <v>101</v>
      </c>
      <c r="BA11" s="125">
        <v>0.36899999999999999</v>
      </c>
      <c r="BB11" s="457">
        <v>97</v>
      </c>
      <c r="BC11" s="125">
        <v>0.35399999999999998</v>
      </c>
      <c r="BD11" s="457">
        <v>76</v>
      </c>
      <c r="BE11" s="125">
        <v>0.27700000000000002</v>
      </c>
      <c r="BF11" s="457">
        <v>179</v>
      </c>
      <c r="BG11" s="125">
        <v>0.65300000000000002</v>
      </c>
      <c r="BH11" s="457">
        <v>30</v>
      </c>
      <c r="BI11" s="317">
        <v>0.10948905109489052</v>
      </c>
      <c r="BJ11" s="457">
        <v>30</v>
      </c>
      <c r="BK11" s="457">
        <v>0</v>
      </c>
      <c r="BL11" s="457">
        <v>0</v>
      </c>
      <c r="BM11" s="430">
        <v>1941</v>
      </c>
      <c r="BN11" s="349" t="s">
        <v>787</v>
      </c>
      <c r="BO11" s="487">
        <v>243</v>
      </c>
      <c r="BP11" s="350">
        <v>0.88700000000000001</v>
      </c>
      <c r="BQ11" s="489">
        <v>31</v>
      </c>
      <c r="BR11" s="351">
        <v>0.113</v>
      </c>
      <c r="BS11" s="492">
        <v>4</v>
      </c>
      <c r="BT11" s="125">
        <v>1.8691588785046728E-2</v>
      </c>
      <c r="BU11" s="312">
        <v>0.52700000000000002</v>
      </c>
      <c r="BW11" s="457">
        <v>4</v>
      </c>
      <c r="BX11" s="457">
        <v>2</v>
      </c>
      <c r="BY11" s="457">
        <v>1</v>
      </c>
      <c r="BZ11" s="457">
        <v>1</v>
      </c>
      <c r="CA11" s="457">
        <v>0</v>
      </c>
      <c r="CB11" s="457">
        <v>2</v>
      </c>
      <c r="CC11" s="457">
        <v>2</v>
      </c>
      <c r="CD11" s="457">
        <v>0</v>
      </c>
      <c r="CE11" s="457">
        <v>0</v>
      </c>
      <c r="CF11" s="457">
        <v>1</v>
      </c>
      <c r="CG11" s="457">
        <v>1</v>
      </c>
      <c r="CH11" s="457">
        <v>0</v>
      </c>
      <c r="CI11" s="440">
        <v>59.4</v>
      </c>
      <c r="CJ11" s="440">
        <v>5.7</v>
      </c>
      <c r="CK11" s="317">
        <v>9.6000000000000002E-2</v>
      </c>
      <c r="CL11" s="457">
        <v>6</v>
      </c>
      <c r="CM11" s="457">
        <v>0</v>
      </c>
      <c r="CN11" s="457">
        <v>6</v>
      </c>
      <c r="CO11" s="501">
        <v>2.4</v>
      </c>
      <c r="CP11" s="501">
        <v>1.6</v>
      </c>
      <c r="CQ11" s="125">
        <v>0.66666666666666674</v>
      </c>
      <c r="CS11" s="477">
        <v>17</v>
      </c>
      <c r="CT11" s="514">
        <v>3</v>
      </c>
      <c r="CU11" s="457">
        <v>2</v>
      </c>
      <c r="CV11" s="457">
        <v>15</v>
      </c>
      <c r="CW11" s="457">
        <v>12</v>
      </c>
      <c r="CX11" s="457">
        <v>3</v>
      </c>
      <c r="CY11" s="457">
        <v>5</v>
      </c>
      <c r="CZ11" s="457">
        <v>6</v>
      </c>
      <c r="DA11" s="457">
        <v>0</v>
      </c>
      <c r="DB11" s="457">
        <v>0</v>
      </c>
      <c r="DC11" s="457">
        <v>1</v>
      </c>
      <c r="DD11" s="457">
        <v>0</v>
      </c>
      <c r="DF11" s="398">
        <v>1396638</v>
      </c>
      <c r="DG11" s="320">
        <v>3.1E-2</v>
      </c>
      <c r="DH11" s="374">
        <v>3148</v>
      </c>
      <c r="DI11" s="374">
        <v>340683</v>
      </c>
      <c r="DJ11" s="149">
        <v>1055955</v>
      </c>
      <c r="DK11" s="40">
        <v>190</v>
      </c>
      <c r="DL11" s="40">
        <v>82</v>
      </c>
      <c r="DM11" s="40">
        <v>0</v>
      </c>
      <c r="DN11" s="40">
        <v>2</v>
      </c>
      <c r="DO11" s="317">
        <v>7.6999999999999999E-2</v>
      </c>
      <c r="DP11" s="457">
        <v>179</v>
      </c>
      <c r="DQ11" s="457">
        <v>50</v>
      </c>
      <c r="DR11" s="457">
        <v>44</v>
      </c>
      <c r="DS11" s="477">
        <v>1</v>
      </c>
      <c r="DT11" s="125">
        <v>4.6728971962616819E-3</v>
      </c>
      <c r="DU11" s="477">
        <v>276</v>
      </c>
      <c r="DV11" s="374">
        <v>2759077</v>
      </c>
      <c r="DW11" s="477">
        <v>105</v>
      </c>
      <c r="DX11" s="457">
        <v>279</v>
      </c>
      <c r="DY11" s="452"/>
      <c r="DZ11" s="40">
        <v>355</v>
      </c>
      <c r="EA11" s="76">
        <v>0.121492128678987</v>
      </c>
      <c r="EB11" s="40">
        <v>249</v>
      </c>
      <c r="EC11" s="76">
        <v>8.5215605749486653E-2</v>
      </c>
      <c r="ED11" s="40">
        <v>56</v>
      </c>
      <c r="EE11" s="40">
        <v>13</v>
      </c>
      <c r="EF11" s="40">
        <v>8</v>
      </c>
      <c r="EG11" s="320">
        <v>0.44929999999999998</v>
      </c>
      <c r="EH11" s="320">
        <v>0.29519450800915331</v>
      </c>
      <c r="EI11" s="320">
        <v>0.255</v>
      </c>
      <c r="EJ11" s="320">
        <v>0.12671594508975711</v>
      </c>
      <c r="EK11" s="320">
        <v>0.33675564681724846</v>
      </c>
      <c r="EL11" s="320">
        <v>0.1380400421496312</v>
      </c>
      <c r="EM11" s="320">
        <v>-1.24747134187458E-2</v>
      </c>
      <c r="EN11" s="341">
        <v>87900</v>
      </c>
      <c r="EO11" s="320">
        <v>8.9572192513368981E-2</v>
      </c>
    </row>
    <row r="12" spans="2:146" s="1" customFormat="1" x14ac:dyDescent="0.25">
      <c r="B12" s="7" t="s">
        <v>222</v>
      </c>
      <c r="C12" s="150">
        <v>54001</v>
      </c>
      <c r="D12" s="7" t="s">
        <v>222</v>
      </c>
      <c r="E12" s="7" t="s">
        <v>0</v>
      </c>
      <c r="F12" s="150">
        <v>7</v>
      </c>
      <c r="G12" s="42">
        <v>219235</v>
      </c>
      <c r="H12" s="42">
        <v>10727</v>
      </c>
      <c r="I12" s="42">
        <v>15600</v>
      </c>
      <c r="J12" s="65">
        <v>45.540173786119915</v>
      </c>
      <c r="K12" s="42">
        <v>5813</v>
      </c>
      <c r="L12" s="65">
        <v>2.59</v>
      </c>
      <c r="M12"/>
      <c r="N12" s="42">
        <v>6723</v>
      </c>
      <c r="O12" s="78">
        <v>3.0665723994800099E-2</v>
      </c>
      <c r="P12" s="65">
        <v>238.18</v>
      </c>
      <c r="Q12" s="363">
        <v>1.0864289884688369E-3</v>
      </c>
      <c r="R12" s="107">
        <v>14</v>
      </c>
      <c r="S12" s="85">
        <v>42077</v>
      </c>
      <c r="T12" s="115">
        <v>1.6</v>
      </c>
      <c r="U12" s="42">
        <v>35</v>
      </c>
      <c r="W12" s="458">
        <v>583</v>
      </c>
      <c r="X12" s="458">
        <v>22</v>
      </c>
      <c r="Y12" s="127">
        <v>7.4999999999999997E-2</v>
      </c>
      <c r="Z12" s="128">
        <v>8.6717239327681092E-2</v>
      </c>
      <c r="AA12" s="458">
        <v>140</v>
      </c>
      <c r="AB12" s="458">
        <v>221</v>
      </c>
      <c r="AC12" s="458">
        <v>664</v>
      </c>
      <c r="AD12" s="458">
        <v>140</v>
      </c>
      <c r="AE12" s="458">
        <v>804</v>
      </c>
      <c r="AF12" s="321">
        <v>88793384</v>
      </c>
      <c r="AG12"/>
      <c r="AH12" s="417">
        <v>44150</v>
      </c>
      <c r="AI12" s="470">
        <v>661</v>
      </c>
      <c r="AJ12" s="78">
        <v>0.82213930348258701</v>
      </c>
      <c r="AK12" s="406">
        <v>31375864</v>
      </c>
      <c r="AL12" s="127">
        <v>0.35335812857408377</v>
      </c>
      <c r="AM12" s="478">
        <v>659</v>
      </c>
      <c r="AN12" s="402">
        <v>30979964</v>
      </c>
      <c r="AO12" s="470">
        <v>633</v>
      </c>
      <c r="AP12" s="402">
        <v>29533374</v>
      </c>
      <c r="AQ12" s="470">
        <v>511</v>
      </c>
      <c r="AR12" s="400">
        <v>27361634</v>
      </c>
      <c r="AS12" s="482">
        <v>122</v>
      </c>
      <c r="AT12" s="394">
        <v>0.19273301737756721</v>
      </c>
      <c r="AU12" s="400">
        <v>2171740</v>
      </c>
      <c r="AV12" s="470">
        <v>107</v>
      </c>
      <c r="AW12" s="311">
        <v>16476035</v>
      </c>
      <c r="AX12" s="470">
        <v>36</v>
      </c>
      <c r="AY12" s="311">
        <v>40941485</v>
      </c>
      <c r="AZ12" s="458">
        <v>184</v>
      </c>
      <c r="BA12" s="127">
        <v>0.22900000000000001</v>
      </c>
      <c r="BB12" s="458">
        <v>296</v>
      </c>
      <c r="BC12" s="127">
        <v>0.36799999999999999</v>
      </c>
      <c r="BD12" s="458">
        <v>324</v>
      </c>
      <c r="BE12" s="127">
        <v>0.40300000000000002</v>
      </c>
      <c r="BF12" s="458">
        <v>652</v>
      </c>
      <c r="BG12" s="127">
        <v>0.81100000000000005</v>
      </c>
      <c r="BH12" s="458">
        <v>187</v>
      </c>
      <c r="BI12" s="127">
        <v>0.23258706467661691</v>
      </c>
      <c r="BJ12" s="458">
        <v>100</v>
      </c>
      <c r="BK12" s="458">
        <v>72</v>
      </c>
      <c r="BL12" s="458">
        <v>15</v>
      </c>
      <c r="BM12" s="431">
        <v>1954.5</v>
      </c>
      <c r="BN12" s="135" t="s">
        <v>100</v>
      </c>
      <c r="BO12" s="42">
        <v>654</v>
      </c>
      <c r="BP12" s="78">
        <v>0.81299999999999994</v>
      </c>
      <c r="BQ12" s="42">
        <v>150</v>
      </c>
      <c r="BR12" s="78">
        <v>0.187</v>
      </c>
      <c r="BS12" s="493">
        <v>40</v>
      </c>
      <c r="BT12" s="127">
        <v>6.86106346483705E-2</v>
      </c>
      <c r="BU12" s="314">
        <v>0.66300000000000003</v>
      </c>
      <c r="BV12"/>
      <c r="BW12" s="458">
        <v>7</v>
      </c>
      <c r="BX12" s="458">
        <v>2</v>
      </c>
      <c r="BY12" s="458">
        <v>1</v>
      </c>
      <c r="BZ12" s="458">
        <v>4</v>
      </c>
      <c r="CA12" s="458">
        <v>0</v>
      </c>
      <c r="CB12" s="458">
        <v>2</v>
      </c>
      <c r="CC12" s="458">
        <v>2</v>
      </c>
      <c r="CD12" s="458">
        <v>0</v>
      </c>
      <c r="CE12" s="458">
        <v>0</v>
      </c>
      <c r="CF12" s="458">
        <v>2</v>
      </c>
      <c r="CG12" s="458">
        <v>3</v>
      </c>
      <c r="CH12" s="458">
        <v>0</v>
      </c>
      <c r="CI12" s="441">
        <v>1793.8</v>
      </c>
      <c r="CJ12" s="441">
        <v>88.7</v>
      </c>
      <c r="CK12" s="127">
        <v>4.9000000000000002E-2</v>
      </c>
      <c r="CL12" s="42">
        <v>95</v>
      </c>
      <c r="CM12" s="458">
        <v>74</v>
      </c>
      <c r="CN12" s="458">
        <v>21</v>
      </c>
      <c r="CO12" s="502">
        <v>49.9</v>
      </c>
      <c r="CP12" s="502">
        <v>11.4</v>
      </c>
      <c r="CQ12" s="127">
        <v>0.22845691382765532</v>
      </c>
      <c r="CR12"/>
      <c r="CS12" s="478">
        <v>18</v>
      </c>
      <c r="CT12" s="458">
        <v>3</v>
      </c>
      <c r="CU12" s="458">
        <v>3</v>
      </c>
      <c r="CV12" s="458">
        <v>15</v>
      </c>
      <c r="CW12" s="458">
        <v>28</v>
      </c>
      <c r="CX12" s="458">
        <v>5</v>
      </c>
      <c r="CY12" s="458">
        <v>17</v>
      </c>
      <c r="CZ12" s="458">
        <v>7</v>
      </c>
      <c r="DA12" s="458">
        <v>0</v>
      </c>
      <c r="DB12" s="458">
        <v>1</v>
      </c>
      <c r="DC12" s="458">
        <v>3</v>
      </c>
      <c r="DD12" s="458">
        <v>0</v>
      </c>
      <c r="DE12"/>
      <c r="DF12" s="402">
        <v>5312675</v>
      </c>
      <c r="DG12" s="78">
        <v>0.06</v>
      </c>
      <c r="DH12" s="419">
        <v>6743.1</v>
      </c>
      <c r="DI12" s="419">
        <v>3638106</v>
      </c>
      <c r="DJ12" s="321">
        <v>1674569</v>
      </c>
      <c r="DK12" s="42">
        <v>515</v>
      </c>
      <c r="DL12" s="42">
        <v>278</v>
      </c>
      <c r="DM12" s="42">
        <v>6</v>
      </c>
      <c r="DN12" s="42">
        <v>5</v>
      </c>
      <c r="DO12" s="127">
        <v>0.14899999999999999</v>
      </c>
      <c r="DP12" s="458">
        <v>485</v>
      </c>
      <c r="DQ12" s="458">
        <v>86</v>
      </c>
      <c r="DR12" s="458">
        <v>130</v>
      </c>
      <c r="DS12" s="519">
        <v>103</v>
      </c>
      <c r="DT12" s="144">
        <v>0.17667238421955403</v>
      </c>
      <c r="DU12" s="519">
        <v>376</v>
      </c>
      <c r="DV12" s="419">
        <v>3593652</v>
      </c>
      <c r="DW12" s="519">
        <v>136</v>
      </c>
      <c r="DX12" s="458">
        <v>4037</v>
      </c>
      <c r="DY12" s="452"/>
      <c r="DZ12" s="42">
        <v>1310</v>
      </c>
      <c r="EA12" s="78">
        <v>8.3974358974358967E-2</v>
      </c>
      <c r="EB12" s="42">
        <v>846</v>
      </c>
      <c r="EC12" s="78">
        <v>5.4230769230769228E-2</v>
      </c>
      <c r="ED12" s="42">
        <v>170</v>
      </c>
      <c r="EE12" s="42">
        <v>31</v>
      </c>
      <c r="EF12" s="42">
        <v>19</v>
      </c>
      <c r="EG12" s="78">
        <v>0.44440000000000002</v>
      </c>
      <c r="EH12" s="78">
        <v>0.19576810596937899</v>
      </c>
      <c r="EI12" s="78">
        <v>0.255</v>
      </c>
      <c r="EJ12" s="78">
        <v>0.12190315315315316</v>
      </c>
      <c r="EK12" s="78">
        <v>0.36891025641025643</v>
      </c>
      <c r="EL12" s="78">
        <v>0.16279521190553217</v>
      </c>
      <c r="EM12" s="78">
        <v>-6.7755741756585691E-2</v>
      </c>
      <c r="EN12" s="342">
        <v>106600</v>
      </c>
      <c r="EO12" s="78">
        <v>0.16125901275651691</v>
      </c>
    </row>
    <row r="13" spans="2:146" x14ac:dyDescent="0.25">
      <c r="B13" s="424" t="s">
        <v>278</v>
      </c>
      <c r="C13" s="425">
        <v>540282</v>
      </c>
      <c r="D13" s="424" t="s">
        <v>279</v>
      </c>
      <c r="E13" s="424" t="s">
        <v>11</v>
      </c>
      <c r="F13" s="425">
        <v>9</v>
      </c>
      <c r="G13" s="44">
        <v>201588</v>
      </c>
      <c r="H13" s="44">
        <v>49661</v>
      </c>
      <c r="I13" s="44">
        <v>101650</v>
      </c>
      <c r="J13" s="66">
        <v>322.71762208067935</v>
      </c>
      <c r="K13" s="44">
        <v>39255</v>
      </c>
      <c r="L13" s="66">
        <v>2.5780664883454336</v>
      </c>
      <c r="N13" s="44">
        <v>10297</v>
      </c>
      <c r="O13" s="80">
        <v>5.1079429331110981E-2</v>
      </c>
      <c r="P13" s="66">
        <v>230.71</v>
      </c>
      <c r="Q13" s="364">
        <v>1.144462964065321E-3</v>
      </c>
      <c r="R13" s="105">
        <v>12</v>
      </c>
      <c r="S13" s="82">
        <v>41098</v>
      </c>
      <c r="T13" s="114">
        <v>3.4</v>
      </c>
      <c r="U13" s="44">
        <v>111</v>
      </c>
      <c r="V13" s="1"/>
      <c r="W13" s="459">
        <v>413</v>
      </c>
      <c r="X13" s="459">
        <v>7</v>
      </c>
      <c r="Y13" s="129">
        <v>1.2999999999999999E-2</v>
      </c>
      <c r="Z13" s="130">
        <v>4.010876954452753E-2</v>
      </c>
      <c r="AA13" s="459">
        <v>91</v>
      </c>
      <c r="AB13" s="459">
        <v>217</v>
      </c>
      <c r="AC13" s="459">
        <v>539</v>
      </c>
      <c r="AD13" s="459">
        <v>91</v>
      </c>
      <c r="AE13" s="459">
        <v>630</v>
      </c>
      <c r="AF13" s="138">
        <v>58189000</v>
      </c>
      <c r="AH13" s="418">
        <v>58250</v>
      </c>
      <c r="AI13" s="471">
        <v>613</v>
      </c>
      <c r="AJ13" s="80">
        <v>0.973015873015873</v>
      </c>
      <c r="AK13" s="407">
        <v>50851180</v>
      </c>
      <c r="AL13" s="129">
        <v>0.87389678461564901</v>
      </c>
      <c r="AM13" s="479">
        <v>613</v>
      </c>
      <c r="AN13" s="401">
        <v>50851180</v>
      </c>
      <c r="AO13" s="471">
        <v>604</v>
      </c>
      <c r="AP13" s="401">
        <v>49653880</v>
      </c>
      <c r="AQ13" s="471">
        <v>405</v>
      </c>
      <c r="AR13" s="401">
        <v>45844690</v>
      </c>
      <c r="AS13" s="471">
        <v>199</v>
      </c>
      <c r="AT13" s="395">
        <v>0.32947019867549671</v>
      </c>
      <c r="AU13" s="401">
        <v>3809190</v>
      </c>
      <c r="AV13" s="471">
        <v>12</v>
      </c>
      <c r="AW13" s="139">
        <v>1964900</v>
      </c>
      <c r="AX13" s="471">
        <v>5</v>
      </c>
      <c r="AY13" s="139">
        <v>5372920</v>
      </c>
      <c r="AZ13" s="459">
        <v>195</v>
      </c>
      <c r="BA13" s="129">
        <v>0.31</v>
      </c>
      <c r="BB13" s="459">
        <v>109</v>
      </c>
      <c r="BC13" s="129">
        <v>0.17299999999999999</v>
      </c>
      <c r="BD13" s="459">
        <v>326</v>
      </c>
      <c r="BE13" s="129">
        <v>0.51700000000000002</v>
      </c>
      <c r="BF13" s="459">
        <v>542</v>
      </c>
      <c r="BG13" s="129">
        <v>0.86</v>
      </c>
      <c r="BH13" s="459">
        <v>172</v>
      </c>
      <c r="BI13" s="129">
        <v>0.27301587301587299</v>
      </c>
      <c r="BJ13" s="459">
        <v>42</v>
      </c>
      <c r="BK13" s="459">
        <v>44</v>
      </c>
      <c r="BL13" s="459">
        <v>86</v>
      </c>
      <c r="BM13" s="432">
        <v>1978</v>
      </c>
      <c r="BN13" s="352" t="s">
        <v>788</v>
      </c>
      <c r="BO13" s="77">
        <v>456</v>
      </c>
      <c r="BP13" s="79">
        <v>0.72399999999999998</v>
      </c>
      <c r="BQ13" s="77">
        <v>174</v>
      </c>
      <c r="BR13" s="79">
        <v>0.27600000000000002</v>
      </c>
      <c r="BS13" s="490">
        <v>29</v>
      </c>
      <c r="BT13" s="129">
        <v>7.0217917675544791E-2</v>
      </c>
      <c r="BU13" s="313">
        <v>0.76</v>
      </c>
      <c r="BW13" s="459">
        <v>0</v>
      </c>
      <c r="BX13" s="459">
        <v>0</v>
      </c>
      <c r="BY13" s="459">
        <v>0</v>
      </c>
      <c r="BZ13" s="459">
        <v>0</v>
      </c>
      <c r="CA13" s="459">
        <v>0</v>
      </c>
      <c r="CB13" s="459">
        <v>0</v>
      </c>
      <c r="CC13" s="459">
        <v>0</v>
      </c>
      <c r="CD13" s="459">
        <v>0</v>
      </c>
      <c r="CE13" s="459">
        <v>0</v>
      </c>
      <c r="CF13" s="459">
        <v>0</v>
      </c>
      <c r="CG13" s="459">
        <v>0</v>
      </c>
      <c r="CH13" s="459">
        <v>0</v>
      </c>
      <c r="CI13" s="439">
        <v>1931.4</v>
      </c>
      <c r="CJ13" s="439">
        <v>51.3</v>
      </c>
      <c r="CK13" s="129">
        <v>2.7E-2</v>
      </c>
      <c r="CL13" s="459">
        <v>105</v>
      </c>
      <c r="CM13" s="459">
        <v>39</v>
      </c>
      <c r="CN13" s="459">
        <v>66</v>
      </c>
      <c r="CO13" s="503">
        <v>60.1</v>
      </c>
      <c r="CP13" s="503">
        <v>4.3</v>
      </c>
      <c r="CQ13" s="129">
        <v>7.1547420965058228E-2</v>
      </c>
      <c r="CS13" s="479">
        <v>17</v>
      </c>
      <c r="CT13" s="459">
        <v>3</v>
      </c>
      <c r="CU13" s="459">
        <v>5</v>
      </c>
      <c r="CV13" s="459">
        <v>12</v>
      </c>
      <c r="CW13" s="459">
        <v>2</v>
      </c>
      <c r="CX13" s="459">
        <v>2</v>
      </c>
      <c r="CY13" s="459">
        <v>1</v>
      </c>
      <c r="CZ13" s="459">
        <v>0</v>
      </c>
      <c r="DA13" s="459">
        <v>0</v>
      </c>
      <c r="DB13" s="459">
        <v>0</v>
      </c>
      <c r="DC13" s="459">
        <v>1</v>
      </c>
      <c r="DD13" s="459">
        <v>0</v>
      </c>
      <c r="DF13" s="401">
        <v>5632699</v>
      </c>
      <c r="DG13" s="80">
        <v>9.7000000000000003E-2</v>
      </c>
      <c r="DH13" s="407">
        <v>14877.2</v>
      </c>
      <c r="DI13" s="407">
        <v>5557033</v>
      </c>
      <c r="DJ13" s="138">
        <v>75666</v>
      </c>
      <c r="DK13" s="44">
        <v>396</v>
      </c>
      <c r="DL13" s="44">
        <v>213</v>
      </c>
      <c r="DM13" s="44">
        <v>18</v>
      </c>
      <c r="DN13" s="44">
        <v>3</v>
      </c>
      <c r="DO13" s="129">
        <v>0.6</v>
      </c>
      <c r="DP13" s="459">
        <v>394</v>
      </c>
      <c r="DQ13" s="459">
        <v>37</v>
      </c>
      <c r="DR13" s="459">
        <v>63</v>
      </c>
      <c r="DS13" s="479">
        <v>136</v>
      </c>
      <c r="DT13" s="129">
        <v>0.32929782082324455</v>
      </c>
      <c r="DU13" s="479">
        <v>378</v>
      </c>
      <c r="DV13" s="407">
        <v>5517937</v>
      </c>
      <c r="DW13" s="479">
        <v>137</v>
      </c>
      <c r="DX13" s="459">
        <v>5937</v>
      </c>
      <c r="DY13" s="452"/>
      <c r="DZ13" s="44">
        <v>1068</v>
      </c>
      <c r="EA13" s="80">
        <v>1.0506640432857846E-2</v>
      </c>
      <c r="EB13" s="44">
        <v>660</v>
      </c>
      <c r="EC13" s="80">
        <v>6.4928676832267584E-3</v>
      </c>
      <c r="ED13" s="44">
        <v>91</v>
      </c>
      <c r="EE13" s="44">
        <v>16</v>
      </c>
      <c r="EF13" s="44">
        <v>9</v>
      </c>
      <c r="EG13" s="80">
        <v>0</v>
      </c>
      <c r="EH13" s="80">
        <v>8.4855432428989935E-2</v>
      </c>
      <c r="EI13" s="80">
        <v>0.13305740783321837</v>
      </c>
      <c r="EJ13" s="80">
        <v>9.0959417450921939E-2</v>
      </c>
      <c r="EK13" s="80">
        <v>0.3399212985735367</v>
      </c>
      <c r="EL13" s="80">
        <v>0.13793137594692281</v>
      </c>
      <c r="EM13" s="80">
        <v>0.18903537125969699</v>
      </c>
      <c r="EN13" s="340">
        <v>196700</v>
      </c>
      <c r="EO13" s="80">
        <v>0.13173895419537901</v>
      </c>
      <c r="EP13" s="1"/>
    </row>
    <row r="14" spans="2:146" x14ac:dyDescent="0.25">
      <c r="B14" s="11" t="s">
        <v>368</v>
      </c>
      <c r="C14" s="5">
        <v>545550</v>
      </c>
      <c r="D14" s="6" t="s">
        <v>279</v>
      </c>
      <c r="E14" s="6" t="s">
        <v>3</v>
      </c>
      <c r="F14" s="5">
        <v>9</v>
      </c>
      <c r="G14" s="40">
        <v>85</v>
      </c>
      <c r="H14" s="40">
        <v>178</v>
      </c>
      <c r="I14" s="40">
        <v>308</v>
      </c>
      <c r="J14" s="63">
        <v>2319.0588235294099</v>
      </c>
      <c r="K14" s="40">
        <v>119</v>
      </c>
      <c r="L14" s="63">
        <v>2.59</v>
      </c>
      <c r="N14" s="40">
        <v>0</v>
      </c>
      <c r="O14" s="76">
        <v>0</v>
      </c>
      <c r="P14" s="63">
        <v>0</v>
      </c>
      <c r="Q14" s="362">
        <v>0</v>
      </c>
      <c r="R14" s="106">
        <v>12</v>
      </c>
      <c r="S14" s="83" t="s">
        <v>100</v>
      </c>
      <c r="T14" s="88">
        <v>0</v>
      </c>
      <c r="U14" s="40">
        <v>0</v>
      </c>
      <c r="V14" s="1"/>
      <c r="W14" s="457">
        <v>0</v>
      </c>
      <c r="X14" s="457">
        <v>0</v>
      </c>
      <c r="Y14" s="317">
        <v>0</v>
      </c>
      <c r="Z14" s="126">
        <v>0</v>
      </c>
      <c r="AA14" s="457" t="s">
        <v>100</v>
      </c>
      <c r="AB14" s="457" t="s">
        <v>100</v>
      </c>
      <c r="AC14" s="457" t="s">
        <v>100</v>
      </c>
      <c r="AD14" s="457" t="s">
        <v>100</v>
      </c>
      <c r="AE14" s="457" t="s">
        <v>100</v>
      </c>
      <c r="AF14" s="374" t="s">
        <v>100</v>
      </c>
      <c r="AH14" s="415">
        <v>0</v>
      </c>
      <c r="AI14" s="469" t="s">
        <v>100</v>
      </c>
      <c r="AJ14" s="320" t="s">
        <v>100</v>
      </c>
      <c r="AK14" s="374">
        <v>0</v>
      </c>
      <c r="AL14" s="125" t="s">
        <v>100</v>
      </c>
      <c r="AM14" s="477" t="s">
        <v>100</v>
      </c>
      <c r="AN14" s="398" t="s">
        <v>100</v>
      </c>
      <c r="AO14" s="469" t="s">
        <v>100</v>
      </c>
      <c r="AP14" s="398" t="s">
        <v>100</v>
      </c>
      <c r="AQ14" s="480" t="s">
        <v>100</v>
      </c>
      <c r="AR14" s="398" t="s">
        <v>100</v>
      </c>
      <c r="AS14" s="469" t="s">
        <v>100</v>
      </c>
      <c r="AT14" s="390" t="s">
        <v>100</v>
      </c>
      <c r="AU14" s="398" t="s">
        <v>100</v>
      </c>
      <c r="AV14" s="469" t="s">
        <v>100</v>
      </c>
      <c r="AW14" s="398" t="s">
        <v>100</v>
      </c>
      <c r="AX14" s="469" t="s">
        <v>100</v>
      </c>
      <c r="AY14" s="390" t="s">
        <v>100</v>
      </c>
      <c r="AZ14" s="457" t="s">
        <v>100</v>
      </c>
      <c r="BA14" s="125">
        <v>0</v>
      </c>
      <c r="BB14" s="457" t="s">
        <v>100</v>
      </c>
      <c r="BC14" s="125" t="s">
        <v>100</v>
      </c>
      <c r="BD14" s="457" t="s">
        <v>100</v>
      </c>
      <c r="BE14" s="125" t="s">
        <v>100</v>
      </c>
      <c r="BF14" s="457" t="s">
        <v>100</v>
      </c>
      <c r="BG14" s="125" t="s">
        <v>100</v>
      </c>
      <c r="BH14" s="457" t="s">
        <v>100</v>
      </c>
      <c r="BI14" s="124" t="s">
        <v>100</v>
      </c>
      <c r="BJ14" s="457" t="s">
        <v>100</v>
      </c>
      <c r="BK14" s="457" t="s">
        <v>100</v>
      </c>
      <c r="BL14" s="457" t="s">
        <v>100</v>
      </c>
      <c r="BM14" s="430" t="s">
        <v>100</v>
      </c>
      <c r="BN14" s="347" t="s">
        <v>788</v>
      </c>
      <c r="BO14" s="488" t="s">
        <v>100</v>
      </c>
      <c r="BP14" s="322" t="s">
        <v>100</v>
      </c>
      <c r="BQ14" s="40" t="s">
        <v>100</v>
      </c>
      <c r="BR14" s="320" t="s">
        <v>100</v>
      </c>
      <c r="BS14" s="491" t="s">
        <v>100</v>
      </c>
      <c r="BT14" s="125">
        <v>0</v>
      </c>
      <c r="BU14" s="312" t="e">
        <v>#N/A</v>
      </c>
      <c r="BW14" s="457">
        <v>0</v>
      </c>
      <c r="BX14" s="457">
        <v>0</v>
      </c>
      <c r="BY14" s="457">
        <v>0</v>
      </c>
      <c r="BZ14" s="457">
        <v>0</v>
      </c>
      <c r="CA14" s="457">
        <v>0</v>
      </c>
      <c r="CB14" s="457">
        <v>0</v>
      </c>
      <c r="CC14" s="457">
        <v>0</v>
      </c>
      <c r="CD14" s="457">
        <v>0</v>
      </c>
      <c r="CE14" s="457">
        <v>0</v>
      </c>
      <c r="CF14" s="457">
        <v>0</v>
      </c>
      <c r="CG14" s="457">
        <v>0</v>
      </c>
      <c r="CH14" s="457">
        <v>0</v>
      </c>
      <c r="CI14" s="440">
        <v>4.5</v>
      </c>
      <c r="CJ14" s="440">
        <v>0</v>
      </c>
      <c r="CK14" s="317">
        <v>0</v>
      </c>
      <c r="CL14" s="457">
        <v>0</v>
      </c>
      <c r="CM14" s="457">
        <v>0</v>
      </c>
      <c r="CN14" s="457">
        <v>0</v>
      </c>
      <c r="CO14" s="501">
        <v>0</v>
      </c>
      <c r="CP14" s="501">
        <v>0</v>
      </c>
      <c r="CQ14" s="318">
        <v>0</v>
      </c>
      <c r="CS14" s="477">
        <v>0</v>
      </c>
      <c r="CT14" s="457">
        <v>0</v>
      </c>
      <c r="CU14" s="457">
        <v>0</v>
      </c>
      <c r="CV14" s="457">
        <v>0</v>
      </c>
      <c r="CW14" s="457">
        <v>0</v>
      </c>
      <c r="CX14" s="457">
        <v>0</v>
      </c>
      <c r="CY14" s="457">
        <v>0</v>
      </c>
      <c r="CZ14" s="457">
        <v>0</v>
      </c>
      <c r="DA14" s="457">
        <v>0</v>
      </c>
      <c r="DB14" s="457">
        <v>0</v>
      </c>
      <c r="DC14" s="457">
        <v>0</v>
      </c>
      <c r="DD14" s="457">
        <v>0</v>
      </c>
      <c r="DF14" s="398" t="s">
        <v>100</v>
      </c>
      <c r="DG14" s="320" t="s">
        <v>100</v>
      </c>
      <c r="DH14" s="374" t="s">
        <v>100</v>
      </c>
      <c r="DI14" s="374" t="s">
        <v>100</v>
      </c>
      <c r="DJ14" s="374" t="s">
        <v>100</v>
      </c>
      <c r="DK14" s="40" t="s">
        <v>100</v>
      </c>
      <c r="DL14" s="40" t="s">
        <v>100</v>
      </c>
      <c r="DM14" s="40" t="s">
        <v>100</v>
      </c>
      <c r="DN14" s="40" t="s">
        <v>100</v>
      </c>
      <c r="DO14" s="317" t="s">
        <v>100</v>
      </c>
      <c r="DP14" s="457" t="s">
        <v>100</v>
      </c>
      <c r="DQ14" s="457" t="s">
        <v>100</v>
      </c>
      <c r="DR14" s="457" t="s">
        <v>100</v>
      </c>
      <c r="DS14" s="518">
        <v>0</v>
      </c>
      <c r="DT14" s="148">
        <v>0</v>
      </c>
      <c r="DU14" s="518">
        <v>0</v>
      </c>
      <c r="DV14" s="374" t="s">
        <v>100</v>
      </c>
      <c r="DW14" s="518">
        <v>0</v>
      </c>
      <c r="DX14" s="457" t="s">
        <v>100</v>
      </c>
      <c r="DY14" s="452"/>
      <c r="DZ14" s="40">
        <v>0</v>
      </c>
      <c r="EA14" s="76">
        <v>0</v>
      </c>
      <c r="EB14" s="40">
        <v>0</v>
      </c>
      <c r="EC14" s="76">
        <v>0</v>
      </c>
      <c r="ED14" s="40">
        <v>0</v>
      </c>
      <c r="EE14" s="40">
        <v>0</v>
      </c>
      <c r="EF14" s="40">
        <v>0</v>
      </c>
      <c r="EG14" s="320">
        <v>3.5200000000000002E-2</v>
      </c>
      <c r="EH14" s="320">
        <v>6.7226890756302518E-2</v>
      </c>
      <c r="EI14" s="320">
        <v>0.24100000000000002</v>
      </c>
      <c r="EJ14" s="320">
        <v>0.1031390134529148</v>
      </c>
      <c r="EK14" s="320">
        <v>0.23051948051948051</v>
      </c>
      <c r="EL14" s="320">
        <v>0.12662337662337661</v>
      </c>
      <c r="EM14" s="320">
        <v>-5.6603773584905669E-2</v>
      </c>
      <c r="EN14" s="341">
        <v>165600</v>
      </c>
      <c r="EO14" s="320">
        <v>0</v>
      </c>
      <c r="EP14" s="1"/>
    </row>
    <row r="15" spans="2:146" x14ac:dyDescent="0.25">
      <c r="B15" s="3" t="s">
        <v>280</v>
      </c>
      <c r="C15" s="5">
        <v>540006</v>
      </c>
      <c r="D15" s="6" t="s">
        <v>279</v>
      </c>
      <c r="E15" s="6" t="s">
        <v>3</v>
      </c>
      <c r="F15" s="5">
        <v>9</v>
      </c>
      <c r="G15" s="40">
        <v>4259</v>
      </c>
      <c r="H15" s="40">
        <v>9314</v>
      </c>
      <c r="I15" s="40">
        <v>18502</v>
      </c>
      <c r="J15" s="63">
        <v>2780.2958440948578</v>
      </c>
      <c r="K15" s="40">
        <v>7464</v>
      </c>
      <c r="L15" s="63">
        <v>2.4500000000000002</v>
      </c>
      <c r="N15" s="40">
        <v>176</v>
      </c>
      <c r="O15" s="76">
        <v>4.1324254519840342E-2</v>
      </c>
      <c r="P15" s="63">
        <v>5.74</v>
      </c>
      <c r="Q15" s="362">
        <v>1.3477342099084289E-3</v>
      </c>
      <c r="R15" s="106">
        <v>12</v>
      </c>
      <c r="S15" s="83" t="s">
        <v>100</v>
      </c>
      <c r="T15" s="88">
        <v>1</v>
      </c>
      <c r="U15" s="40">
        <v>0</v>
      </c>
      <c r="V15" s="1"/>
      <c r="W15" s="457">
        <v>54</v>
      </c>
      <c r="X15" s="457">
        <v>7</v>
      </c>
      <c r="Y15" s="317">
        <v>8.0000000000000002E-3</v>
      </c>
      <c r="Z15" s="126">
        <v>0.30681818181818182</v>
      </c>
      <c r="AA15" s="457">
        <v>9</v>
      </c>
      <c r="AB15" s="457">
        <v>21</v>
      </c>
      <c r="AC15" s="457">
        <v>66</v>
      </c>
      <c r="AD15" s="457">
        <v>9</v>
      </c>
      <c r="AE15" s="457">
        <v>75</v>
      </c>
      <c r="AF15" s="149">
        <v>62324355</v>
      </c>
      <c r="AH15" s="416">
        <v>103200</v>
      </c>
      <c r="AI15" s="469">
        <v>51</v>
      </c>
      <c r="AJ15" s="320">
        <v>0.68</v>
      </c>
      <c r="AK15" s="374">
        <v>6124055</v>
      </c>
      <c r="AL15" s="125">
        <v>9.8261024923563187E-2</v>
      </c>
      <c r="AM15" s="477">
        <v>49</v>
      </c>
      <c r="AN15" s="398">
        <v>5943255</v>
      </c>
      <c r="AO15" s="469">
        <v>41</v>
      </c>
      <c r="AP15" s="398">
        <v>4507300</v>
      </c>
      <c r="AQ15" s="480">
        <v>41</v>
      </c>
      <c r="AR15" s="399">
        <v>4507300</v>
      </c>
      <c r="AS15" s="481">
        <v>0</v>
      </c>
      <c r="AT15" s="393">
        <v>0</v>
      </c>
      <c r="AU15" s="399">
        <v>0</v>
      </c>
      <c r="AV15" s="469">
        <v>21</v>
      </c>
      <c r="AW15" s="140">
        <v>55165600</v>
      </c>
      <c r="AX15" s="469">
        <v>3</v>
      </c>
      <c r="AY15" s="140">
        <v>1034700</v>
      </c>
      <c r="AZ15" s="457">
        <v>19</v>
      </c>
      <c r="BA15" s="125">
        <v>0.253</v>
      </c>
      <c r="BB15" s="457">
        <v>32</v>
      </c>
      <c r="BC15" s="125">
        <v>0.42699999999999999</v>
      </c>
      <c r="BD15" s="457">
        <v>24</v>
      </c>
      <c r="BE15" s="125">
        <v>0.32</v>
      </c>
      <c r="BF15" s="457">
        <v>43</v>
      </c>
      <c r="BG15" s="125">
        <v>0.57299999999999995</v>
      </c>
      <c r="BH15" s="457">
        <v>11</v>
      </c>
      <c r="BI15" s="317">
        <v>0.14666666666666667</v>
      </c>
      <c r="BJ15" s="457">
        <v>11</v>
      </c>
      <c r="BK15" s="457">
        <v>0</v>
      </c>
      <c r="BL15" s="457">
        <v>0</v>
      </c>
      <c r="BM15" s="430">
        <v>1970</v>
      </c>
      <c r="BN15" s="349" t="s">
        <v>789</v>
      </c>
      <c r="BO15" s="487">
        <v>60</v>
      </c>
      <c r="BP15" s="350">
        <v>0.8</v>
      </c>
      <c r="BQ15" s="489">
        <v>15</v>
      </c>
      <c r="BR15" s="351">
        <v>0.2</v>
      </c>
      <c r="BS15" s="492">
        <v>0</v>
      </c>
      <c r="BT15" s="125">
        <v>0</v>
      </c>
      <c r="BU15" s="312">
        <v>0.57599999999999996</v>
      </c>
      <c r="BW15" s="457">
        <v>0</v>
      </c>
      <c r="BX15" s="457">
        <v>0</v>
      </c>
      <c r="BY15" s="457">
        <v>0</v>
      </c>
      <c r="BZ15" s="457">
        <v>0</v>
      </c>
      <c r="CA15" s="457">
        <v>0</v>
      </c>
      <c r="CB15" s="457">
        <v>0</v>
      </c>
      <c r="CC15" s="457">
        <v>0</v>
      </c>
      <c r="CD15" s="457">
        <v>0</v>
      </c>
      <c r="CE15" s="457">
        <v>0</v>
      </c>
      <c r="CF15" s="457">
        <v>0</v>
      </c>
      <c r="CG15" s="457">
        <v>0</v>
      </c>
      <c r="CH15" s="457">
        <v>0</v>
      </c>
      <c r="CI15" s="440">
        <v>131.9</v>
      </c>
      <c r="CJ15" s="440">
        <v>2.6</v>
      </c>
      <c r="CK15" s="317">
        <v>0.02</v>
      </c>
      <c r="CL15" s="457">
        <v>8</v>
      </c>
      <c r="CM15" s="457">
        <v>5</v>
      </c>
      <c r="CN15" s="457">
        <v>3</v>
      </c>
      <c r="CO15" s="501">
        <v>6.1</v>
      </c>
      <c r="CP15" s="501">
        <v>0.2</v>
      </c>
      <c r="CQ15" s="125">
        <v>3.2786885245901641E-2</v>
      </c>
      <c r="CS15" s="477">
        <v>1</v>
      </c>
      <c r="CT15" s="514">
        <v>1</v>
      </c>
      <c r="CU15" s="457">
        <v>0</v>
      </c>
      <c r="CV15" s="457">
        <v>1</v>
      </c>
      <c r="CW15" s="457">
        <v>7</v>
      </c>
      <c r="CX15" s="457">
        <v>3</v>
      </c>
      <c r="CY15" s="457">
        <v>2</v>
      </c>
      <c r="CZ15" s="457">
        <v>1</v>
      </c>
      <c r="DA15" s="457">
        <v>0</v>
      </c>
      <c r="DB15" s="457">
        <v>0</v>
      </c>
      <c r="DC15" s="457">
        <v>4</v>
      </c>
      <c r="DD15" s="457">
        <v>0</v>
      </c>
      <c r="DF15" s="398">
        <v>14104829</v>
      </c>
      <c r="DG15" s="320">
        <v>0.22600000000000001</v>
      </c>
      <c r="DH15" s="374">
        <v>3955.9</v>
      </c>
      <c r="DI15" s="374">
        <v>135832</v>
      </c>
      <c r="DJ15" s="149">
        <v>13968997</v>
      </c>
      <c r="DK15" s="40">
        <v>51</v>
      </c>
      <c r="DL15" s="40">
        <v>23</v>
      </c>
      <c r="DM15" s="40">
        <v>0</v>
      </c>
      <c r="DN15" s="40">
        <v>1</v>
      </c>
      <c r="DO15" s="317">
        <v>9.1999999999999998E-2</v>
      </c>
      <c r="DP15" s="457">
        <v>49</v>
      </c>
      <c r="DQ15" s="457">
        <v>13</v>
      </c>
      <c r="DR15" s="457">
        <v>13</v>
      </c>
      <c r="DS15" s="477">
        <v>0</v>
      </c>
      <c r="DT15" s="125">
        <v>0</v>
      </c>
      <c r="DU15" s="477">
        <v>34</v>
      </c>
      <c r="DV15" s="374">
        <v>680792</v>
      </c>
      <c r="DW15" s="477">
        <v>15</v>
      </c>
      <c r="DX15" s="457">
        <v>136</v>
      </c>
      <c r="DY15" s="452"/>
      <c r="DZ15" s="40">
        <v>162</v>
      </c>
      <c r="EA15" s="76">
        <v>8.7558101826829531E-3</v>
      </c>
      <c r="EB15" s="40">
        <v>88</v>
      </c>
      <c r="EC15" s="76">
        <v>4.7562425683709865E-3</v>
      </c>
      <c r="ED15" s="40">
        <v>16</v>
      </c>
      <c r="EE15" s="40">
        <v>3</v>
      </c>
      <c r="EF15" s="40">
        <v>2</v>
      </c>
      <c r="EG15" s="320">
        <v>0.12330000000000001</v>
      </c>
      <c r="EH15" s="320">
        <v>0.22534833869239013</v>
      </c>
      <c r="EI15" s="320">
        <v>0.106</v>
      </c>
      <c r="EJ15" s="320">
        <v>0.12584213590617982</v>
      </c>
      <c r="EK15" s="320">
        <v>0.34498973083990919</v>
      </c>
      <c r="EL15" s="320">
        <v>0.17568227442895121</v>
      </c>
      <c r="EM15" s="320">
        <v>8.9975039182678407E-2</v>
      </c>
      <c r="EN15" s="341">
        <v>164100</v>
      </c>
      <c r="EO15" s="320">
        <v>2.0946278955150319E-3</v>
      </c>
      <c r="EP15" s="1"/>
    </row>
    <row r="16" spans="2:146" s="1" customFormat="1" x14ac:dyDescent="0.25">
      <c r="B16" s="7" t="s">
        <v>279</v>
      </c>
      <c r="C16" s="150">
        <v>54003</v>
      </c>
      <c r="D16" s="7" t="s">
        <v>279</v>
      </c>
      <c r="E16" s="7" t="s">
        <v>0</v>
      </c>
      <c r="F16" s="150">
        <v>9</v>
      </c>
      <c r="G16" s="42">
        <v>205932</v>
      </c>
      <c r="H16" s="42">
        <v>59153</v>
      </c>
      <c r="I16" s="42">
        <v>120460</v>
      </c>
      <c r="J16" s="65">
        <v>374.36823805916515</v>
      </c>
      <c r="K16" s="42">
        <v>46838</v>
      </c>
      <c r="L16" s="65">
        <v>2.56</v>
      </c>
      <c r="M16"/>
      <c r="N16" s="42">
        <v>10473</v>
      </c>
      <c r="O16" s="78">
        <v>5.0856593438610813E-2</v>
      </c>
      <c r="P16" s="65">
        <v>238.72</v>
      </c>
      <c r="Q16" s="363">
        <v>1.159228864177148E-3</v>
      </c>
      <c r="R16" s="107">
        <v>12</v>
      </c>
      <c r="S16" s="85">
        <v>41098</v>
      </c>
      <c r="T16" s="115">
        <v>2.7</v>
      </c>
      <c r="U16" s="42">
        <v>111</v>
      </c>
      <c r="W16" s="458">
        <v>467</v>
      </c>
      <c r="X16" s="458">
        <v>14</v>
      </c>
      <c r="Y16" s="127">
        <v>1.2E-2</v>
      </c>
      <c r="Z16" s="128">
        <v>4.4590852668767306E-2</v>
      </c>
      <c r="AA16" s="458">
        <v>100</v>
      </c>
      <c r="AB16" s="458">
        <v>238</v>
      </c>
      <c r="AC16" s="458">
        <v>605</v>
      </c>
      <c r="AD16" s="458">
        <v>100</v>
      </c>
      <c r="AE16" s="458">
        <v>705</v>
      </c>
      <c r="AF16" s="321">
        <v>120513355</v>
      </c>
      <c r="AG16"/>
      <c r="AH16" s="417">
        <v>62700</v>
      </c>
      <c r="AI16" s="470">
        <v>664</v>
      </c>
      <c r="AJ16" s="78">
        <v>0.9418439716312057</v>
      </c>
      <c r="AK16" s="406">
        <v>56975235</v>
      </c>
      <c r="AL16" s="127">
        <v>0.47277112980548919</v>
      </c>
      <c r="AM16" s="478">
        <v>662</v>
      </c>
      <c r="AN16" s="402">
        <v>56794435</v>
      </c>
      <c r="AO16" s="470">
        <v>645</v>
      </c>
      <c r="AP16" s="402">
        <v>54161180</v>
      </c>
      <c r="AQ16" s="470">
        <v>446</v>
      </c>
      <c r="AR16" s="400">
        <v>50351990</v>
      </c>
      <c r="AS16" s="482">
        <v>199</v>
      </c>
      <c r="AT16" s="394">
        <v>0.30852713178294572</v>
      </c>
      <c r="AU16" s="400">
        <v>3809190</v>
      </c>
      <c r="AV16" s="470">
        <v>33</v>
      </c>
      <c r="AW16" s="311">
        <v>57130500</v>
      </c>
      <c r="AX16" s="470">
        <v>8</v>
      </c>
      <c r="AY16" s="311">
        <v>6407620</v>
      </c>
      <c r="AZ16" s="458">
        <v>214</v>
      </c>
      <c r="BA16" s="127">
        <v>0.30399999999999999</v>
      </c>
      <c r="BB16" s="458">
        <v>141</v>
      </c>
      <c r="BC16" s="127">
        <v>0.2</v>
      </c>
      <c r="BD16" s="458">
        <v>350</v>
      </c>
      <c r="BE16" s="127">
        <v>0.496</v>
      </c>
      <c r="BF16" s="458">
        <v>585</v>
      </c>
      <c r="BG16" s="127">
        <v>0.83</v>
      </c>
      <c r="BH16" s="458">
        <v>183</v>
      </c>
      <c r="BI16" s="127">
        <v>0.25957446808510637</v>
      </c>
      <c r="BJ16" s="458">
        <v>53</v>
      </c>
      <c r="BK16" s="458">
        <v>44</v>
      </c>
      <c r="BL16" s="458">
        <v>86</v>
      </c>
      <c r="BM16" s="431">
        <v>1977</v>
      </c>
      <c r="BN16" s="135" t="s">
        <v>100</v>
      </c>
      <c r="BO16" s="42">
        <v>516</v>
      </c>
      <c r="BP16" s="78">
        <v>0.73099999999999998</v>
      </c>
      <c r="BQ16" s="42">
        <v>189</v>
      </c>
      <c r="BR16" s="78">
        <v>0.26800000000000002</v>
      </c>
      <c r="BS16" s="493">
        <v>29</v>
      </c>
      <c r="BT16" s="127">
        <v>6.2098501070663809E-2</v>
      </c>
      <c r="BU16" s="314">
        <v>0.746</v>
      </c>
      <c r="BV16"/>
      <c r="BW16" s="458">
        <v>0</v>
      </c>
      <c r="BX16" s="458">
        <v>0</v>
      </c>
      <c r="BY16" s="458">
        <v>0</v>
      </c>
      <c r="BZ16" s="458">
        <v>0</v>
      </c>
      <c r="CA16" s="458">
        <v>0</v>
      </c>
      <c r="CB16" s="458">
        <v>0</v>
      </c>
      <c r="CC16" s="458">
        <v>0</v>
      </c>
      <c r="CD16" s="458">
        <v>0</v>
      </c>
      <c r="CE16" s="458">
        <v>0</v>
      </c>
      <c r="CF16" s="458">
        <v>0</v>
      </c>
      <c r="CG16" s="458">
        <v>0</v>
      </c>
      <c r="CH16" s="458">
        <v>0</v>
      </c>
      <c r="CI16" s="441">
        <v>2067.8000000000002</v>
      </c>
      <c r="CJ16" s="441">
        <v>53.9</v>
      </c>
      <c r="CK16" s="127">
        <v>2.5999999999999999E-2</v>
      </c>
      <c r="CL16" s="458">
        <v>113</v>
      </c>
      <c r="CM16" s="458">
        <v>44</v>
      </c>
      <c r="CN16" s="458">
        <v>69</v>
      </c>
      <c r="CO16" s="502">
        <v>66.2</v>
      </c>
      <c r="CP16" s="502">
        <v>4.5</v>
      </c>
      <c r="CQ16" s="127">
        <v>6.7975830815709973E-2</v>
      </c>
      <c r="CR16"/>
      <c r="CS16" s="478">
        <v>18</v>
      </c>
      <c r="CT16" s="458">
        <v>4</v>
      </c>
      <c r="CU16" s="458">
        <v>5</v>
      </c>
      <c r="CV16" s="458">
        <v>13</v>
      </c>
      <c r="CW16" s="458">
        <v>9</v>
      </c>
      <c r="CX16" s="458">
        <v>5</v>
      </c>
      <c r="CY16" s="458">
        <v>3</v>
      </c>
      <c r="CZ16" s="458">
        <v>1</v>
      </c>
      <c r="DA16" s="458">
        <v>0</v>
      </c>
      <c r="DB16" s="458">
        <v>0</v>
      </c>
      <c r="DC16" s="458">
        <v>5</v>
      </c>
      <c r="DD16" s="458">
        <v>0</v>
      </c>
      <c r="DE16"/>
      <c r="DF16" s="402">
        <v>19737528</v>
      </c>
      <c r="DG16" s="78">
        <v>0.16400000000000001</v>
      </c>
      <c r="DH16" s="419">
        <v>13560</v>
      </c>
      <c r="DI16" s="419">
        <v>5692865</v>
      </c>
      <c r="DJ16" s="321">
        <v>14044663</v>
      </c>
      <c r="DK16" s="42">
        <v>447</v>
      </c>
      <c r="DL16" s="42">
        <v>236</v>
      </c>
      <c r="DM16" s="42">
        <v>18</v>
      </c>
      <c r="DN16" s="42">
        <v>4</v>
      </c>
      <c r="DO16" s="127">
        <v>0.48099999999999998</v>
      </c>
      <c r="DP16" s="458">
        <v>443</v>
      </c>
      <c r="DQ16" s="458">
        <v>50</v>
      </c>
      <c r="DR16" s="458">
        <v>76</v>
      </c>
      <c r="DS16" s="519">
        <v>136</v>
      </c>
      <c r="DT16" s="144">
        <v>0.29122055674518199</v>
      </c>
      <c r="DU16" s="519">
        <v>412</v>
      </c>
      <c r="DV16" s="419">
        <v>6198729</v>
      </c>
      <c r="DW16" s="519">
        <v>152</v>
      </c>
      <c r="DX16" s="458">
        <v>6073</v>
      </c>
      <c r="DY16" s="452"/>
      <c r="DZ16" s="42">
        <v>1230</v>
      </c>
      <c r="EA16" s="78">
        <v>1.0210858376224473E-2</v>
      </c>
      <c r="EB16" s="42">
        <v>748</v>
      </c>
      <c r="EC16" s="78">
        <v>6.2095301344844761E-3</v>
      </c>
      <c r="ED16" s="42">
        <v>107</v>
      </c>
      <c r="EE16" s="42">
        <v>19</v>
      </c>
      <c r="EF16" s="42">
        <v>11</v>
      </c>
      <c r="EG16" s="78">
        <v>1.8499999999999999E-2</v>
      </c>
      <c r="EH16" s="78">
        <v>0.10719928263375891</v>
      </c>
      <c r="EI16" s="78">
        <v>0.13</v>
      </c>
      <c r="EJ16" s="78">
        <v>9.6063849083983313E-2</v>
      </c>
      <c r="EK16" s="78">
        <v>0.34042005645027396</v>
      </c>
      <c r="EL16" s="78">
        <v>0.14371387524640006</v>
      </c>
      <c r="EM16" s="78">
        <v>0.17190334936497423</v>
      </c>
      <c r="EN16" s="342">
        <v>196700</v>
      </c>
      <c r="EO16" s="78">
        <v>0.11043360433604336</v>
      </c>
    </row>
    <row r="17" spans="2:146" x14ac:dyDescent="0.25">
      <c r="B17" s="424" t="s">
        <v>75</v>
      </c>
      <c r="C17" s="425">
        <v>540007</v>
      </c>
      <c r="D17" s="424" t="s">
        <v>76</v>
      </c>
      <c r="E17" s="424" t="s">
        <v>11</v>
      </c>
      <c r="F17" s="425">
        <v>3</v>
      </c>
      <c r="G17" s="44">
        <v>316637</v>
      </c>
      <c r="H17" s="44">
        <v>10545</v>
      </c>
      <c r="I17" s="44">
        <v>17984</v>
      </c>
      <c r="J17" s="66">
        <v>36.350015948862577</v>
      </c>
      <c r="K17" s="44">
        <v>6363</v>
      </c>
      <c r="L17" s="66">
        <v>2.8211535439258211</v>
      </c>
      <c r="N17" s="44">
        <v>7596</v>
      </c>
      <c r="O17" s="80">
        <v>2.3989615869276171E-2</v>
      </c>
      <c r="P17" s="66">
        <v>285.16000000000003</v>
      </c>
      <c r="Q17" s="364">
        <v>9.0058963418678157E-4</v>
      </c>
      <c r="R17" s="105">
        <v>20</v>
      </c>
      <c r="S17" s="82">
        <v>44259</v>
      </c>
      <c r="T17" s="114">
        <v>2.2999999999999998</v>
      </c>
      <c r="U17" s="44">
        <v>82</v>
      </c>
      <c r="V17" s="1"/>
      <c r="W17" s="459">
        <v>2572</v>
      </c>
      <c r="X17" s="459">
        <v>417</v>
      </c>
      <c r="Y17" s="129">
        <v>0.312</v>
      </c>
      <c r="Z17" s="130">
        <v>0.33859926276987889</v>
      </c>
      <c r="AA17" s="459">
        <v>666</v>
      </c>
      <c r="AB17" s="459">
        <v>723</v>
      </c>
      <c r="AC17" s="459">
        <v>2629</v>
      </c>
      <c r="AD17" s="459">
        <v>666</v>
      </c>
      <c r="AE17" s="459">
        <v>3295</v>
      </c>
      <c r="AF17" s="138">
        <v>185614909</v>
      </c>
      <c r="AH17" s="418">
        <v>30900</v>
      </c>
      <c r="AI17" s="471">
        <v>3096</v>
      </c>
      <c r="AJ17" s="80">
        <v>0.93960546282245827</v>
      </c>
      <c r="AK17" s="407">
        <v>128175894</v>
      </c>
      <c r="AL17" s="129">
        <v>0.69054740640473011</v>
      </c>
      <c r="AM17" s="479">
        <v>3093</v>
      </c>
      <c r="AN17" s="401">
        <v>127139794</v>
      </c>
      <c r="AO17" s="471">
        <v>3080</v>
      </c>
      <c r="AP17" s="401">
        <v>125718694</v>
      </c>
      <c r="AQ17" s="471">
        <v>1909</v>
      </c>
      <c r="AR17" s="401">
        <v>88991871</v>
      </c>
      <c r="AS17" s="471">
        <v>1171</v>
      </c>
      <c r="AT17" s="395">
        <v>0.3801948051948052</v>
      </c>
      <c r="AU17" s="401">
        <v>36726823</v>
      </c>
      <c r="AV17" s="471">
        <v>116</v>
      </c>
      <c r="AW17" s="139">
        <v>19210704</v>
      </c>
      <c r="AX17" s="471">
        <v>83</v>
      </c>
      <c r="AY17" s="139">
        <v>38228311</v>
      </c>
      <c r="AZ17" s="459">
        <v>463</v>
      </c>
      <c r="BA17" s="129">
        <v>0.14099999999999999</v>
      </c>
      <c r="BB17" s="459">
        <v>263</v>
      </c>
      <c r="BC17" s="129">
        <v>0.08</v>
      </c>
      <c r="BD17" s="459">
        <v>2569</v>
      </c>
      <c r="BE17" s="129">
        <v>0.78</v>
      </c>
      <c r="BF17" s="459">
        <v>3130</v>
      </c>
      <c r="BG17" s="129">
        <v>0.95</v>
      </c>
      <c r="BH17" s="459">
        <v>833</v>
      </c>
      <c r="BI17" s="129">
        <v>0.25280728376327771</v>
      </c>
      <c r="BJ17" s="459">
        <v>612</v>
      </c>
      <c r="BK17" s="459">
        <v>214</v>
      </c>
      <c r="BL17" s="459">
        <v>7</v>
      </c>
      <c r="BM17" s="432">
        <v>1973</v>
      </c>
      <c r="BN17" s="352" t="s">
        <v>790</v>
      </c>
      <c r="BO17" s="77">
        <v>2685</v>
      </c>
      <c r="BP17" s="79">
        <v>0.81500000000000006</v>
      </c>
      <c r="BQ17" s="77">
        <v>610</v>
      </c>
      <c r="BR17" s="79">
        <v>0.185</v>
      </c>
      <c r="BS17" s="490">
        <v>155</v>
      </c>
      <c r="BT17" s="129">
        <v>6.0264385692068427E-2</v>
      </c>
      <c r="BU17" s="313">
        <v>0.65700000000000003</v>
      </c>
      <c r="BW17" s="459">
        <v>11</v>
      </c>
      <c r="BX17" s="459">
        <v>7</v>
      </c>
      <c r="BY17" s="459">
        <v>2</v>
      </c>
      <c r="BZ17" s="459">
        <v>7</v>
      </c>
      <c r="CA17" s="459">
        <v>2</v>
      </c>
      <c r="CB17" s="459">
        <v>0</v>
      </c>
      <c r="CC17" s="459">
        <v>7</v>
      </c>
      <c r="CD17" s="459">
        <v>0</v>
      </c>
      <c r="CE17" s="459">
        <v>0</v>
      </c>
      <c r="CF17" s="459">
        <v>0</v>
      </c>
      <c r="CG17" s="459">
        <v>4</v>
      </c>
      <c r="CH17" s="459">
        <v>0</v>
      </c>
      <c r="CI17" s="439">
        <v>1459.3</v>
      </c>
      <c r="CJ17" s="439">
        <v>275.10000000000002</v>
      </c>
      <c r="CK17" s="129">
        <v>0.189</v>
      </c>
      <c r="CL17" s="459">
        <v>130</v>
      </c>
      <c r="CM17" s="459">
        <v>52</v>
      </c>
      <c r="CN17" s="459">
        <v>78</v>
      </c>
      <c r="CO17" s="503">
        <v>118.3</v>
      </c>
      <c r="CP17" s="503">
        <v>36.299999999999997</v>
      </c>
      <c r="CQ17" s="129">
        <v>0.30684699915469144</v>
      </c>
      <c r="CS17" s="479">
        <v>1</v>
      </c>
      <c r="CT17" s="459">
        <v>0</v>
      </c>
      <c r="CU17" s="459">
        <v>0</v>
      </c>
      <c r="CV17" s="459">
        <v>1</v>
      </c>
      <c r="CW17" s="459">
        <v>76</v>
      </c>
      <c r="CX17" s="459">
        <v>29</v>
      </c>
      <c r="CY17" s="459">
        <v>56</v>
      </c>
      <c r="CZ17" s="459">
        <v>14</v>
      </c>
      <c r="DA17" s="459">
        <v>0</v>
      </c>
      <c r="DB17" s="459">
        <v>1</v>
      </c>
      <c r="DC17" s="459">
        <v>5</v>
      </c>
      <c r="DD17" s="459">
        <v>0</v>
      </c>
      <c r="DF17" s="401">
        <v>17799923</v>
      </c>
      <c r="DG17" s="80">
        <v>9.6000000000000002E-2</v>
      </c>
      <c r="DH17" s="407">
        <v>6666.1</v>
      </c>
      <c r="DI17" s="407">
        <v>15306579</v>
      </c>
      <c r="DJ17" s="138">
        <v>2493344</v>
      </c>
      <c r="DK17" s="44">
        <v>2019</v>
      </c>
      <c r="DL17" s="44">
        <v>1253</v>
      </c>
      <c r="DM17" s="44">
        <v>16</v>
      </c>
      <c r="DN17" s="44">
        <v>7</v>
      </c>
      <c r="DO17" s="129">
        <v>0.20699999999999999</v>
      </c>
      <c r="DP17" s="459">
        <v>1858</v>
      </c>
      <c r="DQ17" s="459">
        <v>376</v>
      </c>
      <c r="DR17" s="459">
        <v>713</v>
      </c>
      <c r="DS17" s="479">
        <v>348</v>
      </c>
      <c r="DT17" s="129">
        <v>0.13530326594090203</v>
      </c>
      <c r="DU17" s="479">
        <v>296</v>
      </c>
      <c r="DV17" s="407">
        <v>1779443</v>
      </c>
      <c r="DW17" s="479">
        <v>69</v>
      </c>
      <c r="DX17" s="459">
        <v>16524</v>
      </c>
      <c r="DY17" s="452"/>
      <c r="DZ17" s="44">
        <v>7070</v>
      </c>
      <c r="EA17" s="80">
        <v>0.39312722419928825</v>
      </c>
      <c r="EB17" s="44">
        <v>4943</v>
      </c>
      <c r="EC17" s="80">
        <v>0.27485542704626337</v>
      </c>
      <c r="ED17" s="44">
        <v>916</v>
      </c>
      <c r="EE17" s="44">
        <v>145</v>
      </c>
      <c r="EF17" s="44">
        <v>84</v>
      </c>
      <c r="EG17" s="80">
        <v>0.8518</v>
      </c>
      <c r="EH17" s="80">
        <v>0.18906176331918906</v>
      </c>
      <c r="EI17" s="80">
        <v>0.37225960494899069</v>
      </c>
      <c r="EJ17" s="80">
        <v>0.17092260257727884</v>
      </c>
      <c r="EK17" s="80">
        <v>0.3654359430604982</v>
      </c>
      <c r="EL17" s="80">
        <v>0.2518037921583981</v>
      </c>
      <c r="EM17" s="80">
        <v>-0.12363780463641801</v>
      </c>
      <c r="EN17" s="340">
        <v>80100</v>
      </c>
      <c r="EO17" s="80">
        <v>0.31552101044449843</v>
      </c>
      <c r="EP17" s="1"/>
    </row>
    <row r="18" spans="2:146" x14ac:dyDescent="0.25">
      <c r="B18" s="3" t="s">
        <v>77</v>
      </c>
      <c r="C18" s="5">
        <v>540230</v>
      </c>
      <c r="D18" s="6" t="s">
        <v>76</v>
      </c>
      <c r="E18" s="6" t="s">
        <v>3</v>
      </c>
      <c r="F18" s="5">
        <v>3</v>
      </c>
      <c r="G18" s="40">
        <v>634</v>
      </c>
      <c r="H18" s="40">
        <v>315</v>
      </c>
      <c r="I18" s="40">
        <v>781</v>
      </c>
      <c r="J18" s="63">
        <v>788.39116719242895</v>
      </c>
      <c r="K18" s="40">
        <v>273</v>
      </c>
      <c r="L18" s="63">
        <v>2.59</v>
      </c>
      <c r="N18" s="40">
        <v>119</v>
      </c>
      <c r="O18" s="76">
        <v>0.18769716088328081</v>
      </c>
      <c r="P18" s="63">
        <v>3.39</v>
      </c>
      <c r="Q18" s="362">
        <v>5.3470031545741316E-3</v>
      </c>
      <c r="R18" s="106">
        <v>20</v>
      </c>
      <c r="S18" s="83" t="s">
        <v>100</v>
      </c>
      <c r="T18" s="88">
        <v>4.3</v>
      </c>
      <c r="U18" s="40">
        <v>4</v>
      </c>
      <c r="V18" s="1"/>
      <c r="W18" s="457">
        <v>115</v>
      </c>
      <c r="X18" s="457">
        <v>59</v>
      </c>
      <c r="Y18" s="317">
        <v>0.41899999999999998</v>
      </c>
      <c r="Z18" s="126">
        <v>0.96638655462184875</v>
      </c>
      <c r="AA18" s="457">
        <v>4</v>
      </c>
      <c r="AB18" s="457">
        <v>17</v>
      </c>
      <c r="AC18" s="457">
        <v>128</v>
      </c>
      <c r="AD18" s="457">
        <v>4</v>
      </c>
      <c r="AE18" s="457">
        <v>132</v>
      </c>
      <c r="AF18" s="149">
        <v>14216840</v>
      </c>
      <c r="AH18" s="415">
        <v>55900</v>
      </c>
      <c r="AI18" s="469">
        <v>81</v>
      </c>
      <c r="AJ18" s="320">
        <v>0.61363636363636365</v>
      </c>
      <c r="AK18" s="374">
        <v>6090770</v>
      </c>
      <c r="AL18" s="125">
        <v>0.42841939559001863</v>
      </c>
      <c r="AM18" s="477">
        <v>81</v>
      </c>
      <c r="AN18" s="398">
        <v>6090770</v>
      </c>
      <c r="AO18" s="469">
        <v>75</v>
      </c>
      <c r="AP18" s="398">
        <v>3723470</v>
      </c>
      <c r="AQ18" s="480">
        <v>45</v>
      </c>
      <c r="AR18" s="398">
        <v>2958300</v>
      </c>
      <c r="AS18" s="469">
        <v>30</v>
      </c>
      <c r="AT18" s="390">
        <v>0.4</v>
      </c>
      <c r="AU18" s="398">
        <v>765170</v>
      </c>
      <c r="AV18" s="469">
        <v>46</v>
      </c>
      <c r="AW18" s="140">
        <v>7149500</v>
      </c>
      <c r="AX18" s="469">
        <v>5</v>
      </c>
      <c r="AY18" s="140">
        <v>976570</v>
      </c>
      <c r="AZ18" s="457">
        <v>21</v>
      </c>
      <c r="BA18" s="125">
        <v>0.159</v>
      </c>
      <c r="BB18" s="457">
        <v>55</v>
      </c>
      <c r="BC18" s="125">
        <v>0.41699999999999998</v>
      </c>
      <c r="BD18" s="457">
        <v>56</v>
      </c>
      <c r="BE18" s="125">
        <v>0.42399999999999999</v>
      </c>
      <c r="BF18" s="457">
        <v>101</v>
      </c>
      <c r="BG18" s="125">
        <v>0.76500000000000001</v>
      </c>
      <c r="BH18" s="457">
        <v>75</v>
      </c>
      <c r="BI18" s="317">
        <v>0.56818181818181823</v>
      </c>
      <c r="BJ18" s="457">
        <v>47</v>
      </c>
      <c r="BK18" s="457">
        <v>28</v>
      </c>
      <c r="BL18" s="457">
        <v>0</v>
      </c>
      <c r="BM18" s="430">
        <v>1972</v>
      </c>
      <c r="BN18" s="347" t="s">
        <v>790</v>
      </c>
      <c r="BO18" s="486">
        <v>113</v>
      </c>
      <c r="BP18" s="348">
        <v>0.85600000000000009</v>
      </c>
      <c r="BQ18" s="40">
        <v>19</v>
      </c>
      <c r="BR18" s="320">
        <v>0.14399999999999999</v>
      </c>
      <c r="BS18" s="491">
        <v>9</v>
      </c>
      <c r="BT18" s="125">
        <v>7.8260869565217397E-2</v>
      </c>
      <c r="BU18" s="312">
        <v>0.48</v>
      </c>
      <c r="BW18" s="457">
        <v>1</v>
      </c>
      <c r="BX18" s="457">
        <v>1</v>
      </c>
      <c r="BY18" s="457">
        <v>1</v>
      </c>
      <c r="BZ18" s="457">
        <v>0</v>
      </c>
      <c r="CA18" s="457">
        <v>0</v>
      </c>
      <c r="CB18" s="457">
        <v>0</v>
      </c>
      <c r="CC18" s="457">
        <v>0</v>
      </c>
      <c r="CD18" s="457">
        <v>0</v>
      </c>
      <c r="CE18" s="457">
        <v>0</v>
      </c>
      <c r="CF18" s="457">
        <v>0</v>
      </c>
      <c r="CG18" s="457">
        <v>1</v>
      </c>
      <c r="CH18" s="457">
        <v>0</v>
      </c>
      <c r="CI18" s="440">
        <v>16.600000000000001</v>
      </c>
      <c r="CJ18" s="440">
        <v>6.9</v>
      </c>
      <c r="CK18" s="317">
        <v>0.41599999999999998</v>
      </c>
      <c r="CL18" s="457">
        <v>6</v>
      </c>
      <c r="CM18" s="457">
        <v>2</v>
      </c>
      <c r="CN18" s="457">
        <v>4</v>
      </c>
      <c r="CO18" s="501">
        <v>1.4</v>
      </c>
      <c r="CP18" s="501">
        <v>1.3</v>
      </c>
      <c r="CQ18" s="125">
        <v>0.92857142857142871</v>
      </c>
      <c r="CS18" s="477">
        <v>0</v>
      </c>
      <c r="CT18" s="457">
        <v>0</v>
      </c>
      <c r="CU18" s="457">
        <v>0</v>
      </c>
      <c r="CV18" s="457">
        <v>0</v>
      </c>
      <c r="CW18" s="457">
        <v>5</v>
      </c>
      <c r="CX18" s="457">
        <v>5</v>
      </c>
      <c r="CY18" s="457">
        <v>3</v>
      </c>
      <c r="CZ18" s="457">
        <v>2</v>
      </c>
      <c r="DA18" s="457">
        <v>0</v>
      </c>
      <c r="DB18" s="457">
        <v>0</v>
      </c>
      <c r="DC18" s="457">
        <v>0</v>
      </c>
      <c r="DD18" s="457">
        <v>0</v>
      </c>
      <c r="DF18" s="398">
        <v>1754428</v>
      </c>
      <c r="DG18" s="320">
        <v>0.123</v>
      </c>
      <c r="DH18" s="374">
        <v>9883.6</v>
      </c>
      <c r="DI18" s="374">
        <v>1290789</v>
      </c>
      <c r="DJ18" s="149">
        <v>463639</v>
      </c>
      <c r="DK18" s="40">
        <v>29</v>
      </c>
      <c r="DL18" s="40">
        <v>100</v>
      </c>
      <c r="DM18" s="40">
        <v>2</v>
      </c>
      <c r="DN18" s="40">
        <v>1</v>
      </c>
      <c r="DO18" s="317">
        <v>0.186</v>
      </c>
      <c r="DP18" s="457">
        <v>30</v>
      </c>
      <c r="DQ18" s="457">
        <v>31</v>
      </c>
      <c r="DR18" s="457">
        <v>45</v>
      </c>
      <c r="DS18" s="518">
        <v>26</v>
      </c>
      <c r="DT18" s="148">
        <v>0.22608695652173913</v>
      </c>
      <c r="DU18" s="518">
        <v>79</v>
      </c>
      <c r="DV18" s="374">
        <v>925010</v>
      </c>
      <c r="DW18" s="518">
        <v>27</v>
      </c>
      <c r="DX18" s="457">
        <v>1381</v>
      </c>
      <c r="DY18" s="452"/>
      <c r="DZ18" s="40">
        <v>231</v>
      </c>
      <c r="EA18" s="76">
        <v>0.29577464788732394</v>
      </c>
      <c r="EB18" s="40">
        <v>215</v>
      </c>
      <c r="EC18" s="76">
        <v>0.27528809218950062</v>
      </c>
      <c r="ED18" s="40">
        <v>48</v>
      </c>
      <c r="EE18" s="40">
        <v>8</v>
      </c>
      <c r="EF18" s="40">
        <v>5</v>
      </c>
      <c r="EG18" s="320">
        <v>0.85460000000000003</v>
      </c>
      <c r="EH18" s="320">
        <v>0.2967032967032967</v>
      </c>
      <c r="EI18" s="320">
        <v>0.13800000000000001</v>
      </c>
      <c r="EJ18" s="320">
        <v>0.18989547038327526</v>
      </c>
      <c r="EK18" s="320">
        <v>0.47503201024327785</v>
      </c>
      <c r="EL18" s="320">
        <v>0.3559322033898305</v>
      </c>
      <c r="EM18" s="320">
        <v>-2.7496382054992798E-2</v>
      </c>
      <c r="EN18" s="341">
        <v>67200</v>
      </c>
      <c r="EO18" s="320">
        <v>0.21776504297994273</v>
      </c>
      <c r="EP18" s="1"/>
    </row>
    <row r="19" spans="2:146" x14ac:dyDescent="0.25">
      <c r="B19" s="3" t="s">
        <v>78</v>
      </c>
      <c r="C19" s="5">
        <v>540008</v>
      </c>
      <c r="D19" s="6" t="s">
        <v>76</v>
      </c>
      <c r="E19" s="6" t="s">
        <v>3</v>
      </c>
      <c r="F19" s="5">
        <v>3</v>
      </c>
      <c r="G19" s="40">
        <v>4924</v>
      </c>
      <c r="H19" s="40">
        <v>1425</v>
      </c>
      <c r="I19" s="40">
        <v>2913</v>
      </c>
      <c r="J19" s="63">
        <v>378.61900893582452</v>
      </c>
      <c r="K19" s="40">
        <v>1047</v>
      </c>
      <c r="L19" s="63">
        <v>2.77</v>
      </c>
      <c r="N19" s="40">
        <v>278</v>
      </c>
      <c r="O19" s="76">
        <v>5.6458164094232328E-2</v>
      </c>
      <c r="P19" s="63">
        <v>7.08</v>
      </c>
      <c r="Q19" s="362">
        <v>1.4378554021121041E-3</v>
      </c>
      <c r="R19" s="106">
        <v>20</v>
      </c>
      <c r="S19" s="83" t="s">
        <v>100</v>
      </c>
      <c r="T19" s="88">
        <v>4.4000000000000004</v>
      </c>
      <c r="U19" s="40">
        <v>12</v>
      </c>
      <c r="V19" s="1"/>
      <c r="W19" s="457">
        <v>261</v>
      </c>
      <c r="X19" s="457">
        <v>29</v>
      </c>
      <c r="Y19" s="317">
        <v>0.20799999999999999</v>
      </c>
      <c r="Z19" s="126">
        <v>0.9388489208633094</v>
      </c>
      <c r="AA19" s="457">
        <v>13</v>
      </c>
      <c r="AB19" s="457">
        <v>35</v>
      </c>
      <c r="AC19" s="457">
        <v>283</v>
      </c>
      <c r="AD19" s="457">
        <v>13</v>
      </c>
      <c r="AE19" s="457">
        <v>296</v>
      </c>
      <c r="AF19" s="149">
        <v>53657800</v>
      </c>
      <c r="AH19" s="416">
        <v>54750</v>
      </c>
      <c r="AI19" s="469">
        <v>236</v>
      </c>
      <c r="AJ19" s="320">
        <v>0.79729729729729726</v>
      </c>
      <c r="AK19" s="374">
        <v>13649050</v>
      </c>
      <c r="AL19" s="125">
        <v>0.2543721509267991</v>
      </c>
      <c r="AM19" s="477">
        <v>236</v>
      </c>
      <c r="AN19" s="398">
        <v>13649050</v>
      </c>
      <c r="AO19" s="469">
        <v>232</v>
      </c>
      <c r="AP19" s="398">
        <v>13175650</v>
      </c>
      <c r="AQ19" s="480">
        <v>152</v>
      </c>
      <c r="AR19" s="398">
        <v>10702800</v>
      </c>
      <c r="AS19" s="469">
        <v>80</v>
      </c>
      <c r="AT19" s="390">
        <v>0.34482758620689657</v>
      </c>
      <c r="AU19" s="398">
        <v>2472850</v>
      </c>
      <c r="AV19" s="469">
        <v>46</v>
      </c>
      <c r="AW19" s="140">
        <v>29519960</v>
      </c>
      <c r="AX19" s="469">
        <v>14</v>
      </c>
      <c r="AY19" s="140">
        <v>10488790</v>
      </c>
      <c r="AZ19" s="457">
        <v>67</v>
      </c>
      <c r="BA19" s="125">
        <v>0.22600000000000001</v>
      </c>
      <c r="BB19" s="457">
        <v>67</v>
      </c>
      <c r="BC19" s="125">
        <v>0.22600000000000001</v>
      </c>
      <c r="BD19" s="457">
        <v>162</v>
      </c>
      <c r="BE19" s="125">
        <v>0.54700000000000004</v>
      </c>
      <c r="BF19" s="457">
        <v>259</v>
      </c>
      <c r="BG19" s="125">
        <v>0.875</v>
      </c>
      <c r="BH19" s="457">
        <v>152</v>
      </c>
      <c r="BI19" s="317">
        <v>0.51351351351351349</v>
      </c>
      <c r="BJ19" s="457">
        <v>107</v>
      </c>
      <c r="BK19" s="457">
        <v>45</v>
      </c>
      <c r="BL19" s="457">
        <v>0</v>
      </c>
      <c r="BM19" s="430">
        <v>1960</v>
      </c>
      <c r="BN19" s="347" t="s">
        <v>790</v>
      </c>
      <c r="BO19" s="486">
        <v>260</v>
      </c>
      <c r="BP19" s="348">
        <v>0.879</v>
      </c>
      <c r="BQ19" s="40">
        <v>36</v>
      </c>
      <c r="BR19" s="320">
        <v>0.122</v>
      </c>
      <c r="BS19" s="491">
        <v>17</v>
      </c>
      <c r="BT19" s="125">
        <v>6.5134099616858232E-2</v>
      </c>
      <c r="BU19" s="312">
        <v>0.51400000000000001</v>
      </c>
      <c r="BW19" s="457">
        <v>4</v>
      </c>
      <c r="BX19" s="457">
        <v>3</v>
      </c>
      <c r="BY19" s="457">
        <v>0</v>
      </c>
      <c r="BZ19" s="457">
        <v>4</v>
      </c>
      <c r="CA19" s="457">
        <v>0</v>
      </c>
      <c r="CB19" s="457">
        <v>0</v>
      </c>
      <c r="CC19" s="457">
        <v>2</v>
      </c>
      <c r="CD19" s="457">
        <v>1</v>
      </c>
      <c r="CE19" s="457">
        <v>0</v>
      </c>
      <c r="CF19" s="457">
        <v>0</v>
      </c>
      <c r="CG19" s="457">
        <v>1</v>
      </c>
      <c r="CH19" s="457">
        <v>0</v>
      </c>
      <c r="CI19" s="440">
        <v>49.6</v>
      </c>
      <c r="CJ19" s="440">
        <v>10.4</v>
      </c>
      <c r="CK19" s="317">
        <v>0.21</v>
      </c>
      <c r="CL19" s="457">
        <v>4</v>
      </c>
      <c r="CM19" s="457">
        <v>0</v>
      </c>
      <c r="CN19" s="457">
        <v>4</v>
      </c>
      <c r="CO19" s="501">
        <v>4.9000000000000004</v>
      </c>
      <c r="CP19" s="501">
        <v>2.5</v>
      </c>
      <c r="CQ19" s="125">
        <v>0.51020408163265307</v>
      </c>
      <c r="CS19" s="477">
        <v>1</v>
      </c>
      <c r="CT19" s="457">
        <v>0</v>
      </c>
      <c r="CU19" s="457">
        <v>1</v>
      </c>
      <c r="CV19" s="457">
        <v>0</v>
      </c>
      <c r="CW19" s="457">
        <v>9</v>
      </c>
      <c r="CX19" s="457">
        <v>4</v>
      </c>
      <c r="CY19" s="457">
        <v>6</v>
      </c>
      <c r="CZ19" s="457">
        <v>3</v>
      </c>
      <c r="DA19" s="457">
        <v>0</v>
      </c>
      <c r="DB19" s="457">
        <v>0</v>
      </c>
      <c r="DC19" s="457">
        <v>0</v>
      </c>
      <c r="DD19" s="457">
        <v>0</v>
      </c>
      <c r="DF19" s="398">
        <v>4105617</v>
      </c>
      <c r="DG19" s="320">
        <v>7.6999999999999999E-2</v>
      </c>
      <c r="DH19" s="374">
        <v>14218.4</v>
      </c>
      <c r="DI19" s="374">
        <v>3279256</v>
      </c>
      <c r="DJ19" s="149">
        <v>826361</v>
      </c>
      <c r="DK19" s="40">
        <v>93</v>
      </c>
      <c r="DL19" s="40">
        <v>189</v>
      </c>
      <c r="DM19" s="40">
        <v>12</v>
      </c>
      <c r="DN19" s="40">
        <v>2</v>
      </c>
      <c r="DO19" s="317">
        <v>0.308</v>
      </c>
      <c r="DP19" s="457">
        <v>87</v>
      </c>
      <c r="DQ19" s="457">
        <v>26</v>
      </c>
      <c r="DR19" s="457">
        <v>118</v>
      </c>
      <c r="DS19" s="477">
        <v>65</v>
      </c>
      <c r="DT19" s="125">
        <v>0.24904214559386972</v>
      </c>
      <c r="DU19" s="477">
        <v>87</v>
      </c>
      <c r="DV19" s="374">
        <v>803788</v>
      </c>
      <c r="DW19" s="477">
        <v>36</v>
      </c>
      <c r="DX19" s="457">
        <v>3069</v>
      </c>
      <c r="DY19" s="452"/>
      <c r="DZ19" s="40">
        <v>620</v>
      </c>
      <c r="EA19" s="76">
        <v>0.21283899759697905</v>
      </c>
      <c r="EB19" s="40">
        <v>526</v>
      </c>
      <c r="EC19" s="76">
        <v>0.18056985925163063</v>
      </c>
      <c r="ED19" s="40">
        <v>89</v>
      </c>
      <c r="EE19" s="40">
        <v>14</v>
      </c>
      <c r="EF19" s="40">
        <v>8</v>
      </c>
      <c r="EG19" s="320">
        <v>0.45810000000000001</v>
      </c>
      <c r="EH19" s="320">
        <v>0.12225405921680993</v>
      </c>
      <c r="EI19" s="320">
        <v>0.27899999999999997</v>
      </c>
      <c r="EJ19" s="320">
        <v>6.4487236901030004E-2</v>
      </c>
      <c r="EK19" s="320">
        <v>0.41434946790250599</v>
      </c>
      <c r="EL19" s="320">
        <v>0.22828698935805011</v>
      </c>
      <c r="EM19" s="320">
        <v>-5.2990897269180798E-2</v>
      </c>
      <c r="EN19" s="341">
        <v>114700</v>
      </c>
      <c r="EO19" s="320">
        <v>9.6041055718475071E-2</v>
      </c>
      <c r="EP19" s="1"/>
    </row>
    <row r="20" spans="2:146" x14ac:dyDescent="0.25">
      <c r="B20" s="3" t="s">
        <v>79</v>
      </c>
      <c r="C20" s="5">
        <v>540238</v>
      </c>
      <c r="D20" s="6" t="s">
        <v>76</v>
      </c>
      <c r="E20" s="6" t="s">
        <v>3</v>
      </c>
      <c r="F20" s="5">
        <v>3</v>
      </c>
      <c r="G20" s="40">
        <v>34</v>
      </c>
      <c r="H20" s="40">
        <v>84</v>
      </c>
      <c r="I20" s="40">
        <v>183</v>
      </c>
      <c r="J20" s="63">
        <v>3444.705882352941</v>
      </c>
      <c r="K20" s="40">
        <v>59</v>
      </c>
      <c r="L20" s="63">
        <v>3.1</v>
      </c>
      <c r="N20" s="40">
        <v>27</v>
      </c>
      <c r="O20" s="76">
        <v>0.79411764705882348</v>
      </c>
      <c r="P20" s="63">
        <v>0.76</v>
      </c>
      <c r="Q20" s="362">
        <v>2.2352941176470589E-2</v>
      </c>
      <c r="R20" s="106">
        <v>20</v>
      </c>
      <c r="S20" s="83" t="s">
        <v>100</v>
      </c>
      <c r="T20" s="88">
        <v>1</v>
      </c>
      <c r="U20" s="40">
        <v>0</v>
      </c>
      <c r="V20" s="1"/>
      <c r="W20" s="457">
        <v>53</v>
      </c>
      <c r="X20" s="457">
        <v>0</v>
      </c>
      <c r="Y20" s="317">
        <v>0.91700000000000004</v>
      </c>
      <c r="Z20" s="126">
        <v>1.962962962962963</v>
      </c>
      <c r="AA20" s="457">
        <v>0</v>
      </c>
      <c r="AB20" s="457">
        <v>24</v>
      </c>
      <c r="AC20" s="457">
        <v>77</v>
      </c>
      <c r="AD20" s="457">
        <v>0</v>
      </c>
      <c r="AE20" s="457">
        <v>77</v>
      </c>
      <c r="AF20" s="149">
        <v>4667019</v>
      </c>
      <c r="AH20" s="416">
        <v>50500</v>
      </c>
      <c r="AI20" s="469">
        <v>69</v>
      </c>
      <c r="AJ20" s="320">
        <v>0.89610389610389607</v>
      </c>
      <c r="AK20" s="374">
        <v>4005000</v>
      </c>
      <c r="AL20" s="125">
        <v>0.85814949542738095</v>
      </c>
      <c r="AM20" s="477">
        <v>68</v>
      </c>
      <c r="AN20" s="398">
        <v>3841000</v>
      </c>
      <c r="AO20" s="469">
        <v>66</v>
      </c>
      <c r="AP20" s="398">
        <v>3767400</v>
      </c>
      <c r="AQ20" s="480">
        <v>65</v>
      </c>
      <c r="AR20" s="398">
        <v>3724100</v>
      </c>
      <c r="AS20" s="469">
        <v>1</v>
      </c>
      <c r="AT20" s="390">
        <v>1.515151515151515E-2</v>
      </c>
      <c r="AU20" s="398">
        <v>43300</v>
      </c>
      <c r="AV20" s="469">
        <v>4</v>
      </c>
      <c r="AW20" s="140">
        <v>308600</v>
      </c>
      <c r="AX20" s="469">
        <v>4</v>
      </c>
      <c r="AY20" s="140">
        <v>353419</v>
      </c>
      <c r="AZ20" s="457">
        <v>22</v>
      </c>
      <c r="BA20" s="125">
        <v>0.28599999999999998</v>
      </c>
      <c r="BB20" s="457">
        <v>12</v>
      </c>
      <c r="BC20" s="125">
        <v>0.156</v>
      </c>
      <c r="BD20" s="457">
        <v>43</v>
      </c>
      <c r="BE20" s="125">
        <v>0.55800000000000005</v>
      </c>
      <c r="BF20" s="457">
        <v>70</v>
      </c>
      <c r="BG20" s="125">
        <v>0.90900000000000003</v>
      </c>
      <c r="BH20" s="457">
        <v>6</v>
      </c>
      <c r="BI20" s="317">
        <v>7.792207792207792E-2</v>
      </c>
      <c r="BJ20" s="457">
        <v>6</v>
      </c>
      <c r="BK20" s="457">
        <v>0</v>
      </c>
      <c r="BL20" s="457">
        <v>0</v>
      </c>
      <c r="BM20" s="430">
        <v>1950</v>
      </c>
      <c r="BN20" s="347" t="s">
        <v>790</v>
      </c>
      <c r="BO20" s="486">
        <v>76</v>
      </c>
      <c r="BP20" s="348">
        <v>0.98699999999999999</v>
      </c>
      <c r="BQ20" s="40">
        <v>1</v>
      </c>
      <c r="BR20" s="320">
        <v>1.2999999999999999E-2</v>
      </c>
      <c r="BS20" s="491">
        <v>0</v>
      </c>
      <c r="BT20" s="125">
        <v>0</v>
      </c>
      <c r="BU20" s="312">
        <v>0.79200000000000004</v>
      </c>
      <c r="BW20" s="457">
        <v>1</v>
      </c>
      <c r="BX20" s="457">
        <v>0</v>
      </c>
      <c r="BY20" s="457">
        <v>0</v>
      </c>
      <c r="BZ20" s="457">
        <v>1</v>
      </c>
      <c r="CA20" s="457">
        <v>0</v>
      </c>
      <c r="CB20" s="457">
        <v>0</v>
      </c>
      <c r="CC20" s="457">
        <v>0</v>
      </c>
      <c r="CD20" s="457">
        <v>0</v>
      </c>
      <c r="CE20" s="457">
        <v>0</v>
      </c>
      <c r="CF20" s="457">
        <v>1</v>
      </c>
      <c r="CG20" s="457">
        <v>0</v>
      </c>
      <c r="CH20" s="457">
        <v>0</v>
      </c>
      <c r="CI20" s="440">
        <v>2.6</v>
      </c>
      <c r="CJ20" s="440">
        <v>1.3</v>
      </c>
      <c r="CK20" s="317">
        <v>0.5</v>
      </c>
      <c r="CL20" s="457">
        <v>0</v>
      </c>
      <c r="CM20" s="457">
        <v>0</v>
      </c>
      <c r="CN20" s="457">
        <v>0</v>
      </c>
      <c r="CO20" s="501">
        <v>0</v>
      </c>
      <c r="CP20" s="501">
        <v>0</v>
      </c>
      <c r="CQ20" s="318">
        <v>0</v>
      </c>
      <c r="CS20" s="477">
        <v>0</v>
      </c>
      <c r="CT20" s="457">
        <v>0</v>
      </c>
      <c r="CU20" s="457">
        <v>0</v>
      </c>
      <c r="CV20" s="457">
        <v>0</v>
      </c>
      <c r="CW20" s="457">
        <v>3</v>
      </c>
      <c r="CX20" s="457">
        <v>0</v>
      </c>
      <c r="CY20" s="457">
        <v>2</v>
      </c>
      <c r="CZ20" s="457">
        <v>1</v>
      </c>
      <c r="DA20" s="457">
        <v>0</v>
      </c>
      <c r="DB20" s="457">
        <v>0</v>
      </c>
      <c r="DC20" s="457">
        <v>0</v>
      </c>
      <c r="DD20" s="457">
        <v>0</v>
      </c>
      <c r="DF20" s="398">
        <v>146396</v>
      </c>
      <c r="DG20" s="320">
        <v>3.1E-2</v>
      </c>
      <c r="DH20" s="374">
        <v>3069.2</v>
      </c>
      <c r="DI20" s="374">
        <v>146396</v>
      </c>
      <c r="DJ20" s="149">
        <v>0</v>
      </c>
      <c r="DK20" s="40">
        <v>63</v>
      </c>
      <c r="DL20" s="40">
        <v>14</v>
      </c>
      <c r="DM20" s="40">
        <v>0</v>
      </c>
      <c r="DN20" s="40">
        <v>0</v>
      </c>
      <c r="DO20" s="317">
        <v>6.4000000000000001E-2</v>
      </c>
      <c r="DP20" s="457">
        <v>58</v>
      </c>
      <c r="DQ20" s="457">
        <v>8</v>
      </c>
      <c r="DR20" s="457">
        <v>11</v>
      </c>
      <c r="DS20" s="477">
        <v>0</v>
      </c>
      <c r="DT20" s="125">
        <v>0</v>
      </c>
      <c r="DU20" s="477">
        <v>15</v>
      </c>
      <c r="DV20" s="374">
        <v>83575</v>
      </c>
      <c r="DW20" s="477">
        <v>7</v>
      </c>
      <c r="DX20" s="457">
        <v>76</v>
      </c>
      <c r="DY20" s="452"/>
      <c r="DZ20" s="40">
        <v>174</v>
      </c>
      <c r="EA20" s="76">
        <v>0.95081967213114749</v>
      </c>
      <c r="EB20" s="40">
        <v>87</v>
      </c>
      <c r="EC20" s="76">
        <v>0.47540983606557374</v>
      </c>
      <c r="ED20" s="40">
        <v>15</v>
      </c>
      <c r="EE20" s="40">
        <v>2</v>
      </c>
      <c r="EF20" s="40">
        <v>1</v>
      </c>
      <c r="EG20" s="320">
        <v>0.35680000000000001</v>
      </c>
      <c r="EH20" s="320">
        <v>8.4745762711864389E-2</v>
      </c>
      <c r="EI20" s="320">
        <v>0.26300000000000001</v>
      </c>
      <c r="EJ20" s="320">
        <v>0.13</v>
      </c>
      <c r="EK20" s="320">
        <v>0.40437158469945361</v>
      </c>
      <c r="EL20" s="320">
        <v>0.14754098360655737</v>
      </c>
      <c r="EM20" s="320">
        <v>6.8750000000000006E-2</v>
      </c>
      <c r="EN20" s="341">
        <v>77900</v>
      </c>
      <c r="EO20" s="320">
        <v>7.0588235294117646E-2</v>
      </c>
      <c r="EP20" s="1"/>
    </row>
    <row r="21" spans="2:146" x14ac:dyDescent="0.25">
      <c r="B21" s="3" t="s">
        <v>80</v>
      </c>
      <c r="C21" s="5">
        <v>540229</v>
      </c>
      <c r="D21" s="6" t="s">
        <v>76</v>
      </c>
      <c r="E21" s="6" t="s">
        <v>3</v>
      </c>
      <c r="F21" s="5">
        <v>3</v>
      </c>
      <c r="G21" s="40">
        <v>149</v>
      </c>
      <c r="H21" s="40">
        <v>273</v>
      </c>
      <c r="I21" s="40">
        <v>198</v>
      </c>
      <c r="J21" s="63">
        <v>850.46979865771812</v>
      </c>
      <c r="K21" s="40">
        <v>79</v>
      </c>
      <c r="L21" s="63">
        <v>2.5099999999999998</v>
      </c>
      <c r="N21" s="40">
        <v>53</v>
      </c>
      <c r="O21" s="76">
        <v>0.35570469798657722</v>
      </c>
      <c r="P21" s="63">
        <v>3.16</v>
      </c>
      <c r="Q21" s="362">
        <v>2.120805369127517E-2</v>
      </c>
      <c r="R21" s="106">
        <v>20</v>
      </c>
      <c r="S21" s="83" t="s">
        <v>100</v>
      </c>
      <c r="T21" s="88">
        <v>1.3</v>
      </c>
      <c r="U21" s="40">
        <v>0</v>
      </c>
      <c r="V21" s="1"/>
      <c r="W21" s="457">
        <v>93</v>
      </c>
      <c r="X21" s="457">
        <v>7</v>
      </c>
      <c r="Y21" s="317">
        <v>0.46200000000000002</v>
      </c>
      <c r="Z21" s="126">
        <v>1.7547169811320755</v>
      </c>
      <c r="AA21" s="457">
        <v>27</v>
      </c>
      <c r="AB21" s="457">
        <v>33</v>
      </c>
      <c r="AC21" s="457">
        <v>99</v>
      </c>
      <c r="AD21" s="457">
        <v>27</v>
      </c>
      <c r="AE21" s="457">
        <v>126</v>
      </c>
      <c r="AF21" s="149">
        <v>10195260</v>
      </c>
      <c r="AH21" s="416">
        <v>39350</v>
      </c>
      <c r="AI21" s="469">
        <v>100</v>
      </c>
      <c r="AJ21" s="320">
        <v>0.79365079365079361</v>
      </c>
      <c r="AK21" s="374">
        <v>4249830</v>
      </c>
      <c r="AL21" s="125">
        <v>0.41684370972393048</v>
      </c>
      <c r="AM21" s="477">
        <v>100</v>
      </c>
      <c r="AN21" s="398">
        <v>4249830</v>
      </c>
      <c r="AO21" s="469">
        <v>99</v>
      </c>
      <c r="AP21" s="398">
        <v>4204230</v>
      </c>
      <c r="AQ21" s="480">
        <v>71</v>
      </c>
      <c r="AR21" s="399">
        <v>3342200</v>
      </c>
      <c r="AS21" s="481">
        <v>28</v>
      </c>
      <c r="AT21" s="393">
        <v>0.28282828282828282</v>
      </c>
      <c r="AU21" s="399">
        <v>862030</v>
      </c>
      <c r="AV21" s="469">
        <v>19</v>
      </c>
      <c r="AW21" s="140">
        <v>1063900</v>
      </c>
      <c r="AX21" s="469">
        <v>7</v>
      </c>
      <c r="AY21" s="140">
        <v>4881530</v>
      </c>
      <c r="AZ21" s="457">
        <v>34</v>
      </c>
      <c r="BA21" s="125">
        <v>0.27</v>
      </c>
      <c r="BB21" s="457">
        <v>28</v>
      </c>
      <c r="BC21" s="125">
        <v>0.222</v>
      </c>
      <c r="BD21" s="457">
        <v>64</v>
      </c>
      <c r="BE21" s="125">
        <v>0.50800000000000001</v>
      </c>
      <c r="BF21" s="457">
        <v>110</v>
      </c>
      <c r="BG21" s="125">
        <v>0.873</v>
      </c>
      <c r="BH21" s="457">
        <v>11</v>
      </c>
      <c r="BI21" s="317">
        <v>8.7301587301587297E-2</v>
      </c>
      <c r="BJ21" s="457">
        <v>9</v>
      </c>
      <c r="BK21" s="457">
        <v>2</v>
      </c>
      <c r="BL21" s="457">
        <v>0</v>
      </c>
      <c r="BM21" s="430">
        <v>1942.5</v>
      </c>
      <c r="BN21" s="349" t="s">
        <v>790</v>
      </c>
      <c r="BO21" s="487">
        <v>109</v>
      </c>
      <c r="BP21" s="350">
        <v>0.8660000000000001</v>
      </c>
      <c r="BQ21" s="489">
        <v>17</v>
      </c>
      <c r="BR21" s="351">
        <v>0.13500000000000001</v>
      </c>
      <c r="BS21" s="492">
        <v>0</v>
      </c>
      <c r="BT21" s="125">
        <v>0</v>
      </c>
      <c r="BU21" s="312">
        <v>0.61599999999999999</v>
      </c>
      <c r="BW21" s="457">
        <v>2</v>
      </c>
      <c r="BX21" s="457">
        <v>1</v>
      </c>
      <c r="BY21" s="457">
        <v>0</v>
      </c>
      <c r="BZ21" s="457">
        <v>2</v>
      </c>
      <c r="CA21" s="457">
        <v>0</v>
      </c>
      <c r="CB21" s="457">
        <v>0</v>
      </c>
      <c r="CC21" s="457">
        <v>1</v>
      </c>
      <c r="CD21" s="457">
        <v>0</v>
      </c>
      <c r="CE21" s="457">
        <v>0</v>
      </c>
      <c r="CF21" s="457">
        <v>0</v>
      </c>
      <c r="CG21" s="457">
        <v>1</v>
      </c>
      <c r="CH21" s="457">
        <v>0</v>
      </c>
      <c r="CI21" s="440">
        <v>10</v>
      </c>
      <c r="CJ21" s="440">
        <v>1.9</v>
      </c>
      <c r="CK21" s="317">
        <v>0.19</v>
      </c>
      <c r="CL21" s="457">
        <v>3</v>
      </c>
      <c r="CM21" s="457">
        <v>1</v>
      </c>
      <c r="CN21" s="457">
        <v>2</v>
      </c>
      <c r="CO21" s="501">
        <v>0.9</v>
      </c>
      <c r="CP21" s="501">
        <v>0</v>
      </c>
      <c r="CQ21" s="125">
        <v>0</v>
      </c>
      <c r="CS21" s="477">
        <v>1</v>
      </c>
      <c r="CT21" s="514">
        <v>0</v>
      </c>
      <c r="CU21" s="457">
        <v>1</v>
      </c>
      <c r="CV21" s="457">
        <v>0</v>
      </c>
      <c r="CW21" s="457">
        <v>3</v>
      </c>
      <c r="CX21" s="457">
        <v>0</v>
      </c>
      <c r="CY21" s="457">
        <v>2</v>
      </c>
      <c r="CZ21" s="457">
        <v>0</v>
      </c>
      <c r="DA21" s="457">
        <v>0</v>
      </c>
      <c r="DB21" s="457">
        <v>0</v>
      </c>
      <c r="DC21" s="457">
        <v>1</v>
      </c>
      <c r="DD21" s="457">
        <v>0</v>
      </c>
      <c r="DF21" s="398">
        <v>384183</v>
      </c>
      <c r="DG21" s="320">
        <v>3.7999999999999999E-2</v>
      </c>
      <c r="DH21" s="374">
        <v>2184.1999999999998</v>
      </c>
      <c r="DI21" s="374">
        <v>187257</v>
      </c>
      <c r="DJ21" s="149">
        <v>196926</v>
      </c>
      <c r="DK21" s="40">
        <v>98</v>
      </c>
      <c r="DL21" s="40">
        <v>27</v>
      </c>
      <c r="DM21" s="40">
        <v>0</v>
      </c>
      <c r="DN21" s="40">
        <v>1</v>
      </c>
      <c r="DO21" s="317">
        <v>0.1</v>
      </c>
      <c r="DP21" s="457">
        <v>87</v>
      </c>
      <c r="DQ21" s="457">
        <v>15</v>
      </c>
      <c r="DR21" s="457">
        <v>24</v>
      </c>
      <c r="DS21" s="477">
        <v>0</v>
      </c>
      <c r="DT21" s="125">
        <v>0</v>
      </c>
      <c r="DU21" s="477">
        <v>9</v>
      </c>
      <c r="DV21" s="374">
        <v>75059</v>
      </c>
      <c r="DW21" s="477">
        <v>3</v>
      </c>
      <c r="DX21" s="457">
        <v>169</v>
      </c>
      <c r="DY21" s="452"/>
      <c r="DZ21" s="40">
        <v>186</v>
      </c>
      <c r="EA21" s="76">
        <v>0.93939393939393945</v>
      </c>
      <c r="EB21" s="40">
        <v>100</v>
      </c>
      <c r="EC21" s="76">
        <v>0.50505050505050508</v>
      </c>
      <c r="ED21" s="40">
        <v>23</v>
      </c>
      <c r="EE21" s="40">
        <v>4</v>
      </c>
      <c r="EF21" s="40">
        <v>2</v>
      </c>
      <c r="EG21" s="320">
        <v>0.77969999999999995</v>
      </c>
      <c r="EH21" s="320">
        <v>0.46835443037974683</v>
      </c>
      <c r="EI21" s="320">
        <v>0.23699999999999999</v>
      </c>
      <c r="EJ21" s="320">
        <v>0.4932432432432432</v>
      </c>
      <c r="EK21" s="320">
        <v>0.20707070707070707</v>
      </c>
      <c r="EL21" s="320">
        <v>0.21717171717171721</v>
      </c>
      <c r="EM21" s="320">
        <v>-0.297665369649805</v>
      </c>
      <c r="EN21" s="341">
        <v>75000</v>
      </c>
      <c r="EO21" s="320">
        <v>6.2780269058295965E-2</v>
      </c>
      <c r="EP21" s="1"/>
    </row>
    <row r="22" spans="2:146" s="1" customFormat="1" x14ac:dyDescent="0.25">
      <c r="B22" s="7" t="s">
        <v>76</v>
      </c>
      <c r="C22" s="150">
        <v>54005</v>
      </c>
      <c r="D22" s="7" t="s">
        <v>76</v>
      </c>
      <c r="E22" s="7" t="s">
        <v>0</v>
      </c>
      <c r="F22" s="150">
        <v>3</v>
      </c>
      <c r="G22" s="42">
        <v>322378</v>
      </c>
      <c r="H22" s="42">
        <v>12642</v>
      </c>
      <c r="I22" s="42">
        <v>22059</v>
      </c>
      <c r="J22" s="65">
        <v>43.792566490269181</v>
      </c>
      <c r="K22" s="42">
        <v>7821</v>
      </c>
      <c r="L22" s="65">
        <v>2.81</v>
      </c>
      <c r="M22"/>
      <c r="N22" s="42">
        <v>8073</v>
      </c>
      <c r="O22" s="78">
        <v>2.5042031404128071E-2</v>
      </c>
      <c r="P22" s="65">
        <v>292.98</v>
      </c>
      <c r="Q22" s="363">
        <v>9.0881737107405974E-4</v>
      </c>
      <c r="R22" s="107">
        <v>20</v>
      </c>
      <c r="S22" s="85">
        <v>44259</v>
      </c>
      <c r="T22" s="115">
        <v>2.4</v>
      </c>
      <c r="U22" s="42">
        <v>98</v>
      </c>
      <c r="W22" s="458">
        <v>3094</v>
      </c>
      <c r="X22" s="458">
        <v>512</v>
      </c>
      <c r="Y22" s="127">
        <v>0.311</v>
      </c>
      <c r="Z22" s="128">
        <v>0.38325281803542671</v>
      </c>
      <c r="AA22" s="458">
        <v>710</v>
      </c>
      <c r="AB22" s="458">
        <v>832</v>
      </c>
      <c r="AC22" s="458">
        <v>3216</v>
      </c>
      <c r="AD22" s="458">
        <v>710</v>
      </c>
      <c r="AE22" s="458">
        <v>3926</v>
      </c>
      <c r="AF22" s="321">
        <v>268351828</v>
      </c>
      <c r="AG22"/>
      <c r="AH22" s="417">
        <v>33300</v>
      </c>
      <c r="AI22" s="470">
        <v>3582</v>
      </c>
      <c r="AJ22" s="78">
        <v>0.91237901171676006</v>
      </c>
      <c r="AK22" s="406">
        <v>156170544</v>
      </c>
      <c r="AL22" s="127">
        <v>0.58196191605596215</v>
      </c>
      <c r="AM22" s="478">
        <v>3578</v>
      </c>
      <c r="AN22" s="402">
        <v>154970444</v>
      </c>
      <c r="AO22" s="470">
        <v>3552</v>
      </c>
      <c r="AP22" s="402">
        <v>150589444</v>
      </c>
      <c r="AQ22" s="470">
        <v>2242</v>
      </c>
      <c r="AR22" s="400">
        <v>109719271</v>
      </c>
      <c r="AS22" s="482">
        <v>1310</v>
      </c>
      <c r="AT22" s="394">
        <v>0.36880630630630629</v>
      </c>
      <c r="AU22" s="400">
        <v>40870173</v>
      </c>
      <c r="AV22" s="470">
        <v>231</v>
      </c>
      <c r="AW22" s="311">
        <v>57252664</v>
      </c>
      <c r="AX22" s="470">
        <v>113</v>
      </c>
      <c r="AY22" s="311">
        <v>54928620</v>
      </c>
      <c r="AZ22" s="458">
        <v>607</v>
      </c>
      <c r="BA22" s="127">
        <v>0.155</v>
      </c>
      <c r="BB22" s="458">
        <v>425</v>
      </c>
      <c r="BC22" s="127">
        <v>0.108</v>
      </c>
      <c r="BD22" s="458">
        <v>2894</v>
      </c>
      <c r="BE22" s="127">
        <v>0.73699999999999999</v>
      </c>
      <c r="BF22" s="458">
        <v>3670</v>
      </c>
      <c r="BG22" s="127">
        <v>0.93500000000000005</v>
      </c>
      <c r="BH22" s="458">
        <v>1077</v>
      </c>
      <c r="BI22" s="127">
        <v>0.27432501273560878</v>
      </c>
      <c r="BJ22" s="458">
        <v>781</v>
      </c>
      <c r="BK22" s="458">
        <v>289</v>
      </c>
      <c r="BL22" s="458">
        <v>7</v>
      </c>
      <c r="BM22" s="431">
        <v>1970</v>
      </c>
      <c r="BN22" s="135" t="s">
        <v>100</v>
      </c>
      <c r="BO22" s="42">
        <v>3243</v>
      </c>
      <c r="BP22" s="78">
        <v>0.82500000000000007</v>
      </c>
      <c r="BQ22" s="42">
        <v>683</v>
      </c>
      <c r="BR22" s="78">
        <v>0.17399999999999999</v>
      </c>
      <c r="BS22" s="493">
        <v>181</v>
      </c>
      <c r="BT22" s="127">
        <v>5.8500323206205559E-2</v>
      </c>
      <c r="BU22" s="314">
        <v>0.64300000000000002</v>
      </c>
      <c r="BV22"/>
      <c r="BW22" s="458">
        <v>19</v>
      </c>
      <c r="BX22" s="458">
        <v>12</v>
      </c>
      <c r="BY22" s="458">
        <v>3</v>
      </c>
      <c r="BZ22" s="458">
        <v>14</v>
      </c>
      <c r="CA22" s="458">
        <v>2</v>
      </c>
      <c r="CB22" s="458">
        <v>0</v>
      </c>
      <c r="CC22" s="458">
        <v>10</v>
      </c>
      <c r="CD22" s="458">
        <v>1</v>
      </c>
      <c r="CE22" s="458">
        <v>0</v>
      </c>
      <c r="CF22" s="458">
        <v>1</v>
      </c>
      <c r="CG22" s="458">
        <v>7</v>
      </c>
      <c r="CH22" s="458">
        <v>0</v>
      </c>
      <c r="CI22" s="441">
        <v>1538.1</v>
      </c>
      <c r="CJ22" s="441">
        <v>295.60000000000002</v>
      </c>
      <c r="CK22" s="127">
        <v>0.192</v>
      </c>
      <c r="CL22" s="458">
        <v>143</v>
      </c>
      <c r="CM22" s="458">
        <v>55</v>
      </c>
      <c r="CN22" s="458">
        <v>88</v>
      </c>
      <c r="CO22" s="502">
        <v>125.5</v>
      </c>
      <c r="CP22" s="502">
        <v>40.099999999999987</v>
      </c>
      <c r="CQ22" s="127">
        <v>0.31952191235059751</v>
      </c>
      <c r="CR22"/>
      <c r="CS22" s="478">
        <v>3</v>
      </c>
      <c r="CT22" s="458">
        <v>0</v>
      </c>
      <c r="CU22" s="458">
        <v>2</v>
      </c>
      <c r="CV22" s="458">
        <v>1</v>
      </c>
      <c r="CW22" s="458">
        <v>96</v>
      </c>
      <c r="CX22" s="458">
        <v>38</v>
      </c>
      <c r="CY22" s="458">
        <v>69</v>
      </c>
      <c r="CZ22" s="458">
        <v>20</v>
      </c>
      <c r="DA22" s="458">
        <v>0</v>
      </c>
      <c r="DB22" s="458">
        <v>1</v>
      </c>
      <c r="DC22" s="458">
        <v>6</v>
      </c>
      <c r="DD22" s="458">
        <v>0</v>
      </c>
      <c r="DE22"/>
      <c r="DF22" s="402">
        <v>24190547</v>
      </c>
      <c r="DG22" s="78">
        <v>0.09</v>
      </c>
      <c r="DH22" s="419">
        <v>7556.7</v>
      </c>
      <c r="DI22" s="419">
        <v>20210277</v>
      </c>
      <c r="DJ22" s="321">
        <v>3980270</v>
      </c>
      <c r="DK22" s="42">
        <v>2302</v>
      </c>
      <c r="DL22" s="42">
        <v>1583</v>
      </c>
      <c r="DM22" s="42">
        <v>30</v>
      </c>
      <c r="DN22" s="42">
        <v>11</v>
      </c>
      <c r="DO22" s="127">
        <v>0.20699999999999999</v>
      </c>
      <c r="DP22" s="458">
        <v>2120</v>
      </c>
      <c r="DQ22" s="458">
        <v>456</v>
      </c>
      <c r="DR22" s="458">
        <v>911</v>
      </c>
      <c r="DS22" s="519">
        <v>439</v>
      </c>
      <c r="DT22" s="144">
        <v>0.14188752424046541</v>
      </c>
      <c r="DU22" s="519">
        <v>486</v>
      </c>
      <c r="DV22" s="419">
        <v>3666875</v>
      </c>
      <c r="DW22" s="519">
        <v>142</v>
      </c>
      <c r="DX22" s="458">
        <v>21219</v>
      </c>
      <c r="DY22" s="452"/>
      <c r="DZ22" s="42">
        <v>8281</v>
      </c>
      <c r="EA22" s="78">
        <v>0.37540233011469243</v>
      </c>
      <c r="EB22" s="42">
        <v>5871</v>
      </c>
      <c r="EC22" s="78">
        <v>0.26614987080103358</v>
      </c>
      <c r="ED22" s="42">
        <v>1091</v>
      </c>
      <c r="EE22" s="42">
        <v>173</v>
      </c>
      <c r="EF22" s="42">
        <v>100</v>
      </c>
      <c r="EG22" s="78">
        <v>0.79620000000000002</v>
      </c>
      <c r="EH22" s="78">
        <v>0.18590973021352769</v>
      </c>
      <c r="EI22" s="78">
        <v>0.35299999999999998</v>
      </c>
      <c r="EJ22" s="78">
        <v>0.15925878757004586</v>
      </c>
      <c r="EK22" s="78">
        <v>0.37467700258397935</v>
      </c>
      <c r="EL22" s="78">
        <v>0.25085690781956949</v>
      </c>
      <c r="EM22" s="78">
        <v>-0.11449916764789476</v>
      </c>
      <c r="EN22" s="342">
        <v>80100</v>
      </c>
      <c r="EO22" s="78">
        <v>0.27547537786445636</v>
      </c>
    </row>
    <row r="23" spans="2:146" x14ac:dyDescent="0.25">
      <c r="B23" s="424" t="s">
        <v>226</v>
      </c>
      <c r="C23" s="425">
        <v>540009</v>
      </c>
      <c r="D23" s="424" t="s">
        <v>227</v>
      </c>
      <c r="E23" s="424" t="s">
        <v>11</v>
      </c>
      <c r="F23" s="425">
        <v>7</v>
      </c>
      <c r="G23" s="44">
        <v>328021</v>
      </c>
      <c r="H23" s="44">
        <v>15335</v>
      </c>
      <c r="I23" s="44">
        <v>10048</v>
      </c>
      <c r="J23" s="66">
        <v>19.60459848607254</v>
      </c>
      <c r="K23" s="44">
        <v>3523</v>
      </c>
      <c r="L23" s="66">
        <v>2.75759296054499</v>
      </c>
      <c r="N23" s="44">
        <v>7784</v>
      </c>
      <c r="O23" s="80">
        <v>2.37301880062557E-2</v>
      </c>
      <c r="P23" s="66">
        <v>285.07</v>
      </c>
      <c r="Q23" s="364">
        <v>8.6906021260833909E-4</v>
      </c>
      <c r="R23" s="105">
        <v>18</v>
      </c>
      <c r="S23" s="82">
        <v>42550</v>
      </c>
      <c r="T23" s="114">
        <v>4</v>
      </c>
      <c r="U23" s="44">
        <v>14</v>
      </c>
      <c r="V23" s="1"/>
      <c r="W23" s="459">
        <v>590</v>
      </c>
      <c r="X23" s="459">
        <v>0</v>
      </c>
      <c r="Y23" s="129">
        <v>4.8000000000000001E-2</v>
      </c>
      <c r="Z23" s="130">
        <v>7.5796505652620763E-2</v>
      </c>
      <c r="AA23" s="459">
        <v>9</v>
      </c>
      <c r="AB23" s="459">
        <v>145</v>
      </c>
      <c r="AC23" s="459">
        <v>726</v>
      </c>
      <c r="AD23" s="459">
        <v>9</v>
      </c>
      <c r="AE23" s="459">
        <v>735</v>
      </c>
      <c r="AF23" s="138">
        <v>38559311</v>
      </c>
      <c r="AH23" s="418">
        <v>37400</v>
      </c>
      <c r="AI23" s="471">
        <v>657</v>
      </c>
      <c r="AJ23" s="80">
        <v>0.89387755102040811</v>
      </c>
      <c r="AK23" s="407">
        <v>30639927</v>
      </c>
      <c r="AL23" s="129">
        <v>0.79461811441599672</v>
      </c>
      <c r="AM23" s="479">
        <v>657</v>
      </c>
      <c r="AN23" s="401">
        <v>30639927</v>
      </c>
      <c r="AO23" s="471">
        <v>654</v>
      </c>
      <c r="AP23" s="401">
        <v>30100627</v>
      </c>
      <c r="AQ23" s="471">
        <v>412</v>
      </c>
      <c r="AR23" s="401">
        <v>24126228</v>
      </c>
      <c r="AS23" s="471">
        <v>242</v>
      </c>
      <c r="AT23" s="395">
        <v>0.37003058103975528</v>
      </c>
      <c r="AU23" s="401">
        <v>5974399</v>
      </c>
      <c r="AV23" s="471">
        <v>51</v>
      </c>
      <c r="AW23" s="139">
        <v>4857795</v>
      </c>
      <c r="AX23" s="471">
        <v>27</v>
      </c>
      <c r="AY23" s="139">
        <v>3061589</v>
      </c>
      <c r="AZ23" s="459">
        <v>127</v>
      </c>
      <c r="BA23" s="129">
        <v>0.17299999999999999</v>
      </c>
      <c r="BB23" s="459">
        <v>186</v>
      </c>
      <c r="BC23" s="129">
        <v>0.253</v>
      </c>
      <c r="BD23" s="459">
        <v>422</v>
      </c>
      <c r="BE23" s="129">
        <v>0.57399999999999995</v>
      </c>
      <c r="BF23" s="459">
        <v>673</v>
      </c>
      <c r="BG23" s="129">
        <v>0.91600000000000004</v>
      </c>
      <c r="BH23" s="459">
        <v>102</v>
      </c>
      <c r="BI23" s="129">
        <v>0.13877551020408163</v>
      </c>
      <c r="BJ23" s="459">
        <v>67</v>
      </c>
      <c r="BK23" s="459">
        <v>31</v>
      </c>
      <c r="BL23" s="459">
        <v>4</v>
      </c>
      <c r="BM23" s="432">
        <v>1978</v>
      </c>
      <c r="BN23" s="352" t="s">
        <v>791</v>
      </c>
      <c r="BO23" s="77">
        <v>673</v>
      </c>
      <c r="BP23" s="79">
        <v>0.91500000000000004</v>
      </c>
      <c r="BQ23" s="77">
        <v>62</v>
      </c>
      <c r="BR23" s="79">
        <v>8.4000000000000005E-2</v>
      </c>
      <c r="BS23" s="490">
        <v>6</v>
      </c>
      <c r="BT23" s="129">
        <v>1.0169491525423728E-2</v>
      </c>
      <c r="BU23" s="313">
        <v>0.78200000000000003</v>
      </c>
      <c r="BW23" s="459">
        <v>0</v>
      </c>
      <c r="BX23" s="459">
        <v>0</v>
      </c>
      <c r="BY23" s="459">
        <v>0</v>
      </c>
      <c r="BZ23" s="459">
        <v>0</v>
      </c>
      <c r="CA23" s="459">
        <v>0</v>
      </c>
      <c r="CB23" s="459">
        <v>0</v>
      </c>
      <c r="CC23" s="459">
        <v>0</v>
      </c>
      <c r="CD23" s="459">
        <v>0</v>
      </c>
      <c r="CE23" s="459">
        <v>0</v>
      </c>
      <c r="CF23" s="459">
        <v>0</v>
      </c>
      <c r="CG23" s="459">
        <v>0</v>
      </c>
      <c r="CH23" s="459">
        <v>0</v>
      </c>
      <c r="CI23" s="439">
        <v>2219.3000000000002</v>
      </c>
      <c r="CJ23" s="439">
        <v>5.0999999999999996</v>
      </c>
      <c r="CK23" s="129">
        <v>2E-3</v>
      </c>
      <c r="CL23" s="459">
        <v>129</v>
      </c>
      <c r="CM23" s="459">
        <v>0</v>
      </c>
      <c r="CN23" s="459">
        <v>129</v>
      </c>
      <c r="CO23" s="503">
        <v>65.599999999999994</v>
      </c>
      <c r="CP23" s="503">
        <v>0.7</v>
      </c>
      <c r="CQ23" s="129">
        <v>1.0670731707317074E-2</v>
      </c>
      <c r="CS23" s="479">
        <v>0</v>
      </c>
      <c r="CT23" s="459">
        <v>0</v>
      </c>
      <c r="CU23" s="459">
        <v>0</v>
      </c>
      <c r="CV23" s="459">
        <v>0</v>
      </c>
      <c r="CW23" s="459">
        <v>26</v>
      </c>
      <c r="CX23" s="459">
        <v>5</v>
      </c>
      <c r="CY23" s="459">
        <v>21</v>
      </c>
      <c r="CZ23" s="459">
        <v>4</v>
      </c>
      <c r="DA23" s="459">
        <v>0</v>
      </c>
      <c r="DB23" s="459">
        <v>0</v>
      </c>
      <c r="DC23" s="459">
        <v>1</v>
      </c>
      <c r="DD23" s="459">
        <v>0</v>
      </c>
      <c r="DF23" s="401">
        <v>2380636</v>
      </c>
      <c r="DG23" s="80">
        <v>6.2E-2</v>
      </c>
      <c r="DH23" s="407">
        <v>13299</v>
      </c>
      <c r="DI23" s="407">
        <v>2230909</v>
      </c>
      <c r="DJ23" s="138">
        <v>149727</v>
      </c>
      <c r="DK23" s="44">
        <v>589</v>
      </c>
      <c r="DL23" s="44">
        <v>145</v>
      </c>
      <c r="DM23" s="44">
        <v>1</v>
      </c>
      <c r="DN23" s="44">
        <v>0</v>
      </c>
      <c r="DO23" s="129">
        <v>0.313</v>
      </c>
      <c r="DP23" s="459">
        <v>584</v>
      </c>
      <c r="DQ23" s="459">
        <v>13</v>
      </c>
      <c r="DR23" s="459">
        <v>94</v>
      </c>
      <c r="DS23" s="479">
        <v>44</v>
      </c>
      <c r="DT23" s="129">
        <v>7.4576271186440682E-2</v>
      </c>
      <c r="DU23" s="479">
        <v>34</v>
      </c>
      <c r="DV23" s="407">
        <v>439028</v>
      </c>
      <c r="DW23" s="479">
        <v>11</v>
      </c>
      <c r="DX23" s="459">
        <v>2088</v>
      </c>
      <c r="DY23" s="452"/>
      <c r="DZ23" s="44">
        <v>1485</v>
      </c>
      <c r="EA23" s="80">
        <v>0.1477906050955414</v>
      </c>
      <c r="EB23" s="44">
        <v>453</v>
      </c>
      <c r="EC23" s="80">
        <v>4.508359872611465E-2</v>
      </c>
      <c r="ED23" s="44">
        <v>92</v>
      </c>
      <c r="EE23" s="44">
        <v>15</v>
      </c>
      <c r="EF23" s="44">
        <v>9</v>
      </c>
      <c r="EG23" s="80">
        <v>0.90739999999999998</v>
      </c>
      <c r="EH23" s="80">
        <v>0.21799602611410729</v>
      </c>
      <c r="EI23" s="80">
        <v>0.30817364098552991</v>
      </c>
      <c r="EJ23" s="80">
        <v>0.19291705498602049</v>
      </c>
      <c r="EK23" s="80">
        <v>0.39629777070063699</v>
      </c>
      <c r="EL23" s="80">
        <v>0.2094698919197118</v>
      </c>
      <c r="EM23" s="80">
        <v>-0.140865303363191</v>
      </c>
      <c r="EN23" s="340">
        <v>88700</v>
      </c>
      <c r="EO23" s="80">
        <v>0.32069034718041339</v>
      </c>
      <c r="EP23" s="1"/>
    </row>
    <row r="24" spans="2:146" x14ac:dyDescent="0.25">
      <c r="B24" s="3" t="s">
        <v>228</v>
      </c>
      <c r="C24" s="5">
        <v>540010</v>
      </c>
      <c r="D24" s="6" t="s">
        <v>227</v>
      </c>
      <c r="E24" s="6" t="s">
        <v>3</v>
      </c>
      <c r="F24" s="5">
        <v>7</v>
      </c>
      <c r="G24" s="40">
        <v>698</v>
      </c>
      <c r="H24" s="40">
        <v>460</v>
      </c>
      <c r="I24" s="40">
        <v>583</v>
      </c>
      <c r="J24" s="63">
        <v>534.55587392550149</v>
      </c>
      <c r="K24" s="40">
        <v>223</v>
      </c>
      <c r="L24" s="63">
        <v>2.61</v>
      </c>
      <c r="N24" s="40">
        <v>106</v>
      </c>
      <c r="O24" s="76">
        <v>0.15186246418338109</v>
      </c>
      <c r="P24" s="63">
        <v>4.3000000000000007</v>
      </c>
      <c r="Q24" s="362">
        <v>6.1604584527220644E-3</v>
      </c>
      <c r="R24" s="106">
        <v>18</v>
      </c>
      <c r="S24" s="83" t="s">
        <v>100</v>
      </c>
      <c r="T24" s="88">
        <v>3</v>
      </c>
      <c r="U24" s="40">
        <v>0</v>
      </c>
      <c r="V24" s="1"/>
      <c r="W24" s="457">
        <v>8</v>
      </c>
      <c r="X24" s="457">
        <v>0</v>
      </c>
      <c r="Y24" s="317">
        <v>4.2999999999999997E-2</v>
      </c>
      <c r="Z24" s="126">
        <v>7.5471698113207544E-2</v>
      </c>
      <c r="AA24" s="457">
        <v>1</v>
      </c>
      <c r="AB24" s="457">
        <v>12</v>
      </c>
      <c r="AC24" s="457">
        <v>19</v>
      </c>
      <c r="AD24" s="457">
        <v>1</v>
      </c>
      <c r="AE24" s="457">
        <v>20</v>
      </c>
      <c r="AF24" s="149">
        <v>1569969</v>
      </c>
      <c r="AH24" s="415">
        <v>0</v>
      </c>
      <c r="AI24" s="469">
        <v>13</v>
      </c>
      <c r="AJ24" s="320">
        <v>0.65</v>
      </c>
      <c r="AK24" s="374">
        <v>597100</v>
      </c>
      <c r="AL24" s="125">
        <v>0.38032598095885972</v>
      </c>
      <c r="AM24" s="477">
        <v>13</v>
      </c>
      <c r="AN24" s="398">
        <v>597100</v>
      </c>
      <c r="AO24" s="469">
        <v>13</v>
      </c>
      <c r="AP24" s="398">
        <v>597100</v>
      </c>
      <c r="AQ24" s="480">
        <v>8</v>
      </c>
      <c r="AR24" s="398">
        <v>402800</v>
      </c>
      <c r="AS24" s="469">
        <v>5</v>
      </c>
      <c r="AT24" s="390">
        <v>0.38461538461538458</v>
      </c>
      <c r="AU24" s="398">
        <v>194300</v>
      </c>
      <c r="AV24" s="469">
        <v>5</v>
      </c>
      <c r="AW24" s="140">
        <v>642869</v>
      </c>
      <c r="AX24" s="469">
        <v>2</v>
      </c>
      <c r="AY24" s="140">
        <v>330000</v>
      </c>
      <c r="AZ24" s="457">
        <v>3</v>
      </c>
      <c r="BA24" s="125">
        <v>0</v>
      </c>
      <c r="BB24" s="457">
        <v>7</v>
      </c>
      <c r="BC24" s="125">
        <v>0.35</v>
      </c>
      <c r="BD24" s="457">
        <v>10</v>
      </c>
      <c r="BE24" s="125">
        <v>0.5</v>
      </c>
      <c r="BF24" s="457">
        <v>17</v>
      </c>
      <c r="BG24" s="125">
        <v>0.85</v>
      </c>
      <c r="BH24" s="457">
        <v>2</v>
      </c>
      <c r="BI24" s="317">
        <v>0.1</v>
      </c>
      <c r="BJ24" s="457">
        <v>2</v>
      </c>
      <c r="BK24" s="457">
        <v>0</v>
      </c>
      <c r="BL24" s="457">
        <v>0</v>
      </c>
      <c r="BM24" s="430">
        <v>1956</v>
      </c>
      <c r="BN24" s="347" t="s">
        <v>791</v>
      </c>
      <c r="BO24" s="486">
        <v>18</v>
      </c>
      <c r="BP24" s="348">
        <v>0.9</v>
      </c>
      <c r="BQ24" s="40">
        <v>2</v>
      </c>
      <c r="BR24" s="320">
        <v>0.1</v>
      </c>
      <c r="BS24" s="491">
        <v>0</v>
      </c>
      <c r="BT24" s="125">
        <v>0</v>
      </c>
      <c r="BU24" s="312">
        <v>0.5</v>
      </c>
      <c r="BW24" s="457">
        <v>1</v>
      </c>
      <c r="BX24" s="457">
        <v>0</v>
      </c>
      <c r="BY24" s="457">
        <v>0</v>
      </c>
      <c r="BZ24" s="457">
        <v>1</v>
      </c>
      <c r="CA24" s="457">
        <v>0</v>
      </c>
      <c r="CB24" s="457">
        <v>0</v>
      </c>
      <c r="CC24" s="457">
        <v>0</v>
      </c>
      <c r="CD24" s="457">
        <v>0</v>
      </c>
      <c r="CE24" s="457">
        <v>0</v>
      </c>
      <c r="CF24" s="457">
        <v>1</v>
      </c>
      <c r="CG24" s="457">
        <v>0</v>
      </c>
      <c r="CH24" s="457">
        <v>0</v>
      </c>
      <c r="CI24" s="440">
        <v>17.5</v>
      </c>
      <c r="CJ24" s="440">
        <v>1.4</v>
      </c>
      <c r="CK24" s="317">
        <v>0.08</v>
      </c>
      <c r="CL24" s="457">
        <v>14</v>
      </c>
      <c r="CM24" s="457">
        <v>0</v>
      </c>
      <c r="CN24" s="457">
        <v>14</v>
      </c>
      <c r="CO24" s="501">
        <v>2.2000000000000002</v>
      </c>
      <c r="CP24" s="501">
        <v>0.1</v>
      </c>
      <c r="CQ24" s="125">
        <v>4.5454545454545456E-2</v>
      </c>
      <c r="CS24" s="477">
        <v>0</v>
      </c>
      <c r="CT24" s="457">
        <v>0</v>
      </c>
      <c r="CU24" s="457">
        <v>0</v>
      </c>
      <c r="CV24" s="457">
        <v>0</v>
      </c>
      <c r="CW24" s="457">
        <v>2</v>
      </c>
      <c r="CX24" s="457">
        <v>0</v>
      </c>
      <c r="CY24" s="457">
        <v>0</v>
      </c>
      <c r="CZ24" s="457">
        <v>1</v>
      </c>
      <c r="DA24" s="457">
        <v>0</v>
      </c>
      <c r="DB24" s="457">
        <v>0</v>
      </c>
      <c r="DC24" s="457">
        <v>1</v>
      </c>
      <c r="DD24" s="457">
        <v>0</v>
      </c>
      <c r="DF24" s="398">
        <v>24406</v>
      </c>
      <c r="DG24" s="320">
        <v>1.6E-2</v>
      </c>
      <c r="DH24" s="374">
        <v>12203.4</v>
      </c>
      <c r="DI24" s="374">
        <v>3804</v>
      </c>
      <c r="DJ24" s="149">
        <v>20602</v>
      </c>
      <c r="DK24" s="40">
        <v>18</v>
      </c>
      <c r="DL24" s="40">
        <v>2</v>
      </c>
      <c r="DM24" s="40">
        <v>0</v>
      </c>
      <c r="DN24" s="40">
        <v>0</v>
      </c>
      <c r="DO24" s="317">
        <v>0.221</v>
      </c>
      <c r="DP24" s="457">
        <v>18</v>
      </c>
      <c r="DQ24" s="457">
        <v>0</v>
      </c>
      <c r="DR24" s="457">
        <v>2</v>
      </c>
      <c r="DS24" s="518">
        <v>0</v>
      </c>
      <c r="DT24" s="148">
        <v>0</v>
      </c>
      <c r="DU24" s="518">
        <v>7</v>
      </c>
      <c r="DV24" s="374">
        <v>110673</v>
      </c>
      <c r="DW24" s="518">
        <v>2</v>
      </c>
      <c r="DX24" s="457">
        <v>16</v>
      </c>
      <c r="DY24" s="452"/>
      <c r="DZ24" s="40">
        <v>16</v>
      </c>
      <c r="EA24" s="76">
        <v>2.7444253859348199E-2</v>
      </c>
      <c r="EB24" s="40">
        <v>3</v>
      </c>
      <c r="EC24" s="76">
        <v>5.1457975986277877E-3</v>
      </c>
      <c r="ED24" s="40">
        <v>0</v>
      </c>
      <c r="EE24" s="40">
        <v>0</v>
      </c>
      <c r="EF24" s="40">
        <v>0</v>
      </c>
      <c r="EG24" s="320">
        <v>0.185</v>
      </c>
      <c r="EH24" s="320">
        <v>7.623318385650224E-2</v>
      </c>
      <c r="EI24" s="320">
        <v>0.06</v>
      </c>
      <c r="EJ24" s="320">
        <v>5.8111380145278453E-2</v>
      </c>
      <c r="EK24" s="320">
        <v>0.40994854202401371</v>
      </c>
      <c r="EL24" s="320">
        <v>9.9485420240137221E-2</v>
      </c>
      <c r="EM24" s="320">
        <v>-0.22745098039215703</v>
      </c>
      <c r="EN24" s="341">
        <v>85700</v>
      </c>
      <c r="EO24" s="320">
        <v>2.2580645161290321E-2</v>
      </c>
      <c r="EP24" s="1"/>
    </row>
    <row r="25" spans="2:146" x14ac:dyDescent="0.25">
      <c r="B25" s="12" t="s">
        <v>369</v>
      </c>
      <c r="C25" s="5">
        <v>540235</v>
      </c>
      <c r="D25" s="6" t="s">
        <v>227</v>
      </c>
      <c r="E25" s="6" t="s">
        <v>3</v>
      </c>
      <c r="F25" s="5">
        <v>7</v>
      </c>
      <c r="G25" s="40">
        <v>420</v>
      </c>
      <c r="H25" s="40">
        <v>247</v>
      </c>
      <c r="I25" s="40">
        <v>356</v>
      </c>
      <c r="J25" s="63">
        <v>542.47619047619048</v>
      </c>
      <c r="K25" s="40">
        <v>112</v>
      </c>
      <c r="L25" s="63">
        <v>3.18</v>
      </c>
      <c r="N25" s="40">
        <v>0</v>
      </c>
      <c r="O25" s="76">
        <v>0</v>
      </c>
      <c r="P25" s="63">
        <v>0</v>
      </c>
      <c r="Q25" s="362">
        <v>0</v>
      </c>
      <c r="R25" s="106">
        <v>18</v>
      </c>
      <c r="S25" s="83" t="s">
        <v>100</v>
      </c>
      <c r="T25" s="88">
        <v>0</v>
      </c>
      <c r="U25" s="40">
        <v>0</v>
      </c>
      <c r="V25" s="1"/>
      <c r="W25" s="457">
        <v>0</v>
      </c>
      <c r="X25" s="457">
        <v>0</v>
      </c>
      <c r="Y25" s="317">
        <v>0</v>
      </c>
      <c r="Z25" s="126">
        <v>0</v>
      </c>
      <c r="AA25" s="457" t="s">
        <v>100</v>
      </c>
      <c r="AB25" s="457" t="s">
        <v>100</v>
      </c>
      <c r="AC25" s="457" t="s">
        <v>100</v>
      </c>
      <c r="AD25" s="457" t="s">
        <v>100</v>
      </c>
      <c r="AE25" s="457" t="s">
        <v>100</v>
      </c>
      <c r="AF25" s="374" t="s">
        <v>100</v>
      </c>
      <c r="AH25" s="416">
        <v>0</v>
      </c>
      <c r="AI25" s="469" t="s">
        <v>100</v>
      </c>
      <c r="AJ25" s="320" t="s">
        <v>100</v>
      </c>
      <c r="AK25" s="374">
        <v>0</v>
      </c>
      <c r="AL25" s="125" t="s">
        <v>100</v>
      </c>
      <c r="AM25" s="477" t="s">
        <v>100</v>
      </c>
      <c r="AN25" s="398" t="s">
        <v>100</v>
      </c>
      <c r="AO25" s="469" t="s">
        <v>100</v>
      </c>
      <c r="AP25" s="398" t="s">
        <v>100</v>
      </c>
      <c r="AQ25" s="480" t="s">
        <v>100</v>
      </c>
      <c r="AR25" s="398" t="s">
        <v>100</v>
      </c>
      <c r="AS25" s="469" t="s">
        <v>100</v>
      </c>
      <c r="AT25" s="390" t="s">
        <v>100</v>
      </c>
      <c r="AU25" s="398" t="s">
        <v>100</v>
      </c>
      <c r="AV25" s="469" t="s">
        <v>100</v>
      </c>
      <c r="AW25" s="398" t="s">
        <v>100</v>
      </c>
      <c r="AX25" s="469" t="s">
        <v>100</v>
      </c>
      <c r="AY25" s="390" t="s">
        <v>100</v>
      </c>
      <c r="AZ25" s="457" t="s">
        <v>100</v>
      </c>
      <c r="BA25" s="125">
        <v>0</v>
      </c>
      <c r="BB25" s="457" t="s">
        <v>100</v>
      </c>
      <c r="BC25" s="125" t="s">
        <v>100</v>
      </c>
      <c r="BD25" s="457" t="s">
        <v>100</v>
      </c>
      <c r="BE25" s="125" t="s">
        <v>100</v>
      </c>
      <c r="BF25" s="457" t="s">
        <v>100</v>
      </c>
      <c r="BG25" s="125" t="s">
        <v>100</v>
      </c>
      <c r="BH25" s="457" t="s">
        <v>100</v>
      </c>
      <c r="BI25" s="124" t="s">
        <v>100</v>
      </c>
      <c r="BJ25" s="457" t="s">
        <v>100</v>
      </c>
      <c r="BK25" s="457" t="s">
        <v>100</v>
      </c>
      <c r="BL25" s="457" t="s">
        <v>100</v>
      </c>
      <c r="BM25" s="430" t="s">
        <v>100</v>
      </c>
      <c r="BN25" s="347" t="s">
        <v>791</v>
      </c>
      <c r="BO25" s="488" t="s">
        <v>100</v>
      </c>
      <c r="BP25" s="322" t="s">
        <v>100</v>
      </c>
      <c r="BQ25" s="40" t="s">
        <v>100</v>
      </c>
      <c r="BR25" s="320" t="s">
        <v>100</v>
      </c>
      <c r="BS25" s="491" t="s">
        <v>100</v>
      </c>
      <c r="BT25" s="125">
        <v>0</v>
      </c>
      <c r="BU25" s="312" t="e">
        <v>#N/A</v>
      </c>
      <c r="BW25" s="457">
        <v>0</v>
      </c>
      <c r="BX25" s="457">
        <v>0</v>
      </c>
      <c r="BY25" s="457">
        <v>0</v>
      </c>
      <c r="BZ25" s="457">
        <v>0</v>
      </c>
      <c r="CA25" s="457">
        <v>0</v>
      </c>
      <c r="CB25" s="457">
        <v>0</v>
      </c>
      <c r="CC25" s="457">
        <v>0</v>
      </c>
      <c r="CD25" s="457">
        <v>0</v>
      </c>
      <c r="CE25" s="457">
        <v>0</v>
      </c>
      <c r="CF25" s="457">
        <v>0</v>
      </c>
      <c r="CG25" s="457">
        <v>0</v>
      </c>
      <c r="CH25" s="457">
        <v>0</v>
      </c>
      <c r="CI25" s="440">
        <v>11.8</v>
      </c>
      <c r="CJ25" s="440">
        <v>0</v>
      </c>
      <c r="CK25" s="317">
        <v>0</v>
      </c>
      <c r="CL25" s="457">
        <v>0</v>
      </c>
      <c r="CM25" s="457">
        <v>0</v>
      </c>
      <c r="CN25" s="457">
        <v>0</v>
      </c>
      <c r="CO25" s="501">
        <v>0.7</v>
      </c>
      <c r="CP25" s="501">
        <v>0</v>
      </c>
      <c r="CQ25" s="125">
        <v>0</v>
      </c>
      <c r="CS25" s="477">
        <v>0</v>
      </c>
      <c r="CT25" s="457">
        <v>0</v>
      </c>
      <c r="CU25" s="457">
        <v>0</v>
      </c>
      <c r="CV25" s="457">
        <v>0</v>
      </c>
      <c r="CW25" s="457">
        <v>0</v>
      </c>
      <c r="CX25" s="457">
        <v>0</v>
      </c>
      <c r="CY25" s="457">
        <v>0</v>
      </c>
      <c r="CZ25" s="457">
        <v>0</v>
      </c>
      <c r="DA25" s="457">
        <v>0</v>
      </c>
      <c r="DB25" s="457">
        <v>0</v>
      </c>
      <c r="DC25" s="457">
        <v>0</v>
      </c>
      <c r="DD25" s="457">
        <v>0</v>
      </c>
      <c r="DF25" s="398" t="s">
        <v>100</v>
      </c>
      <c r="DG25" s="320" t="s">
        <v>100</v>
      </c>
      <c r="DH25" s="374" t="s">
        <v>100</v>
      </c>
      <c r="DI25" s="374" t="s">
        <v>100</v>
      </c>
      <c r="DJ25" s="374" t="s">
        <v>100</v>
      </c>
      <c r="DK25" s="40" t="s">
        <v>100</v>
      </c>
      <c r="DL25" s="40" t="s">
        <v>100</v>
      </c>
      <c r="DM25" s="40" t="s">
        <v>100</v>
      </c>
      <c r="DN25" s="40" t="s">
        <v>100</v>
      </c>
      <c r="DO25" s="317" t="s">
        <v>100</v>
      </c>
      <c r="DP25" s="457" t="s">
        <v>100</v>
      </c>
      <c r="DQ25" s="457" t="s">
        <v>100</v>
      </c>
      <c r="DR25" s="457" t="s">
        <v>100</v>
      </c>
      <c r="DS25" s="477">
        <v>0</v>
      </c>
      <c r="DT25" s="125">
        <v>0</v>
      </c>
      <c r="DU25" s="477">
        <v>0</v>
      </c>
      <c r="DV25" s="374" t="s">
        <v>100</v>
      </c>
      <c r="DW25" s="477">
        <v>0</v>
      </c>
      <c r="DX25" s="457" t="s">
        <v>100</v>
      </c>
      <c r="DY25" s="452"/>
      <c r="DZ25" s="40">
        <v>0</v>
      </c>
      <c r="EA25" s="76">
        <v>0</v>
      </c>
      <c r="EB25" s="40">
        <v>0</v>
      </c>
      <c r="EC25" s="76">
        <v>0</v>
      </c>
      <c r="ED25" s="40">
        <v>0</v>
      </c>
      <c r="EE25" s="40">
        <v>0</v>
      </c>
      <c r="EF25" s="40">
        <v>0</v>
      </c>
      <c r="EG25" s="320">
        <v>0.1938</v>
      </c>
      <c r="EH25" s="320">
        <v>0.21428571428571427</v>
      </c>
      <c r="EI25" s="320">
        <v>0.14599999999999999</v>
      </c>
      <c r="EJ25" s="320">
        <v>4.8672566371681415E-2</v>
      </c>
      <c r="EK25" s="320">
        <v>0.2556179775280899</v>
      </c>
      <c r="EL25" s="320">
        <v>0.17415730337078653</v>
      </c>
      <c r="EM25" s="320">
        <v>-4.6931407942238303E-2</v>
      </c>
      <c r="EN25" s="341">
        <v>141700</v>
      </c>
      <c r="EO25" s="320">
        <v>0.20634920634920634</v>
      </c>
      <c r="EP25" s="1"/>
    </row>
    <row r="26" spans="2:146" x14ac:dyDescent="0.25">
      <c r="B26" s="3" t="s">
        <v>229</v>
      </c>
      <c r="C26" s="5">
        <v>540237</v>
      </c>
      <c r="D26" s="6" t="s">
        <v>227</v>
      </c>
      <c r="E26" s="6" t="s">
        <v>3</v>
      </c>
      <c r="F26" s="5">
        <v>7</v>
      </c>
      <c r="G26" s="40">
        <v>779</v>
      </c>
      <c r="H26" s="40">
        <v>827</v>
      </c>
      <c r="I26" s="40">
        <v>906</v>
      </c>
      <c r="J26" s="63">
        <v>744.3388960205391</v>
      </c>
      <c r="K26" s="40">
        <v>341</v>
      </c>
      <c r="L26" s="63">
        <v>2.66</v>
      </c>
      <c r="N26" s="40">
        <v>110</v>
      </c>
      <c r="O26" s="76">
        <v>0.141206675224647</v>
      </c>
      <c r="P26" s="63">
        <v>3.48</v>
      </c>
      <c r="Q26" s="362">
        <v>4.4672657252888322E-3</v>
      </c>
      <c r="R26" s="106">
        <v>18</v>
      </c>
      <c r="S26" s="83" t="s">
        <v>100</v>
      </c>
      <c r="T26" s="88">
        <v>0.7</v>
      </c>
      <c r="U26" s="40">
        <v>0</v>
      </c>
      <c r="V26" s="1"/>
      <c r="W26" s="457">
        <v>8</v>
      </c>
      <c r="X26" s="457">
        <v>0</v>
      </c>
      <c r="Y26" s="317">
        <v>5.0999999999999997E-2</v>
      </c>
      <c r="Z26" s="126">
        <v>7.2727272727272724E-2</v>
      </c>
      <c r="AA26" s="457">
        <v>4</v>
      </c>
      <c r="AB26" s="457">
        <v>34</v>
      </c>
      <c r="AC26" s="457">
        <v>38</v>
      </c>
      <c r="AD26" s="457">
        <v>4</v>
      </c>
      <c r="AE26" s="457">
        <v>42</v>
      </c>
      <c r="AF26" s="149">
        <v>4968610</v>
      </c>
      <c r="AH26" s="416">
        <v>0</v>
      </c>
      <c r="AI26" s="469">
        <v>37</v>
      </c>
      <c r="AJ26" s="320">
        <v>0.88095238095238093</v>
      </c>
      <c r="AK26" s="374">
        <v>1820810</v>
      </c>
      <c r="AL26" s="125">
        <v>0.36646265253259969</v>
      </c>
      <c r="AM26" s="477">
        <v>37</v>
      </c>
      <c r="AN26" s="398">
        <v>1820810</v>
      </c>
      <c r="AO26" s="469">
        <v>37</v>
      </c>
      <c r="AP26" s="398">
        <v>1820810</v>
      </c>
      <c r="AQ26" s="480">
        <v>30</v>
      </c>
      <c r="AR26" s="398">
        <v>1645600</v>
      </c>
      <c r="AS26" s="469">
        <v>7</v>
      </c>
      <c r="AT26" s="390">
        <v>0.1891891891891892</v>
      </c>
      <c r="AU26" s="398">
        <v>175210</v>
      </c>
      <c r="AV26" s="469">
        <v>5</v>
      </c>
      <c r="AW26" s="140">
        <v>3147800</v>
      </c>
      <c r="AX26" s="469">
        <v>0</v>
      </c>
      <c r="AY26" s="140">
        <v>0</v>
      </c>
      <c r="AZ26" s="457">
        <v>19</v>
      </c>
      <c r="BA26" s="125">
        <v>0</v>
      </c>
      <c r="BB26" s="457">
        <v>9</v>
      </c>
      <c r="BC26" s="125">
        <v>0.214</v>
      </c>
      <c r="BD26" s="457">
        <v>14</v>
      </c>
      <c r="BE26" s="125">
        <v>0.33300000000000002</v>
      </c>
      <c r="BF26" s="457">
        <v>37</v>
      </c>
      <c r="BG26" s="125">
        <v>0.88100000000000001</v>
      </c>
      <c r="BH26" s="457">
        <v>2</v>
      </c>
      <c r="BI26" s="317">
        <v>4.7619047619047616E-2</v>
      </c>
      <c r="BJ26" s="457">
        <v>2</v>
      </c>
      <c r="BK26" s="457">
        <v>0</v>
      </c>
      <c r="BL26" s="457">
        <v>0</v>
      </c>
      <c r="BM26" s="430">
        <v>1960</v>
      </c>
      <c r="BN26" s="347" t="s">
        <v>791</v>
      </c>
      <c r="BO26" s="486">
        <v>42</v>
      </c>
      <c r="BP26" s="348">
        <v>1</v>
      </c>
      <c r="BQ26" s="40">
        <v>0</v>
      </c>
      <c r="BR26" s="320">
        <v>0</v>
      </c>
      <c r="BS26" s="491">
        <v>0</v>
      </c>
      <c r="BT26" s="125">
        <v>0</v>
      </c>
      <c r="BU26" s="312">
        <v>0.42899999999999999</v>
      </c>
      <c r="BW26" s="457">
        <v>0</v>
      </c>
      <c r="BX26" s="457">
        <v>0</v>
      </c>
      <c r="BY26" s="457">
        <v>0</v>
      </c>
      <c r="BZ26" s="457">
        <v>0</v>
      </c>
      <c r="CA26" s="457">
        <v>0</v>
      </c>
      <c r="CB26" s="457">
        <v>0</v>
      </c>
      <c r="CC26" s="457">
        <v>0</v>
      </c>
      <c r="CD26" s="457">
        <v>0</v>
      </c>
      <c r="CE26" s="457">
        <v>0</v>
      </c>
      <c r="CF26" s="457">
        <v>0</v>
      </c>
      <c r="CG26" s="457">
        <v>0</v>
      </c>
      <c r="CH26" s="457">
        <v>0</v>
      </c>
      <c r="CI26" s="440">
        <v>21.1</v>
      </c>
      <c r="CJ26" s="440">
        <v>0.5</v>
      </c>
      <c r="CK26" s="317">
        <v>2.4E-2</v>
      </c>
      <c r="CL26" s="457">
        <v>4</v>
      </c>
      <c r="CM26" s="457">
        <v>0</v>
      </c>
      <c r="CN26" s="457">
        <v>4</v>
      </c>
      <c r="CO26" s="501">
        <v>1.1000000000000001</v>
      </c>
      <c r="CP26" s="501">
        <v>0</v>
      </c>
      <c r="CQ26" s="125">
        <v>0</v>
      </c>
      <c r="CS26" s="477">
        <v>0</v>
      </c>
      <c r="CT26" s="457">
        <v>0</v>
      </c>
      <c r="CU26" s="457">
        <v>0</v>
      </c>
      <c r="CV26" s="457">
        <v>0</v>
      </c>
      <c r="CW26" s="457">
        <v>1</v>
      </c>
      <c r="CX26" s="457">
        <v>0</v>
      </c>
      <c r="CY26" s="457">
        <v>0</v>
      </c>
      <c r="CZ26" s="457">
        <v>0</v>
      </c>
      <c r="DA26" s="457">
        <v>0</v>
      </c>
      <c r="DB26" s="457">
        <v>0</v>
      </c>
      <c r="DC26" s="457">
        <v>1</v>
      </c>
      <c r="DD26" s="457">
        <v>0</v>
      </c>
      <c r="DF26" s="398">
        <v>10708</v>
      </c>
      <c r="DG26" s="320">
        <v>2E-3</v>
      </c>
      <c r="DH26" s="374">
        <v>5354.2</v>
      </c>
      <c r="DI26" s="374">
        <v>5539</v>
      </c>
      <c r="DJ26" s="149">
        <v>5169</v>
      </c>
      <c r="DK26" s="40">
        <v>40</v>
      </c>
      <c r="DL26" s="40">
        <v>2</v>
      </c>
      <c r="DM26" s="40">
        <v>0</v>
      </c>
      <c r="DN26" s="40">
        <v>0</v>
      </c>
      <c r="DO26" s="317">
        <v>0.218</v>
      </c>
      <c r="DP26" s="457">
        <v>40</v>
      </c>
      <c r="DQ26" s="457">
        <v>1</v>
      </c>
      <c r="DR26" s="457">
        <v>1</v>
      </c>
      <c r="DS26" s="477">
        <v>0</v>
      </c>
      <c r="DT26" s="125">
        <v>0</v>
      </c>
      <c r="DU26" s="477">
        <v>2</v>
      </c>
      <c r="DV26" s="374">
        <v>32587</v>
      </c>
      <c r="DW26" s="477">
        <v>0</v>
      </c>
      <c r="DX26" s="457">
        <v>15</v>
      </c>
      <c r="DY26" s="452"/>
      <c r="DZ26" s="40">
        <v>19</v>
      </c>
      <c r="EA26" s="76">
        <v>2.097130242825607E-2</v>
      </c>
      <c r="EB26" s="40">
        <v>11</v>
      </c>
      <c r="EC26" s="76">
        <v>1.2141280353200883E-2</v>
      </c>
      <c r="ED26" s="40">
        <v>2</v>
      </c>
      <c r="EE26" s="40">
        <v>0</v>
      </c>
      <c r="EF26" s="40">
        <v>0</v>
      </c>
      <c r="EG26" s="320">
        <v>0.48449999999999999</v>
      </c>
      <c r="EH26" s="320">
        <v>0.14956011730205279</v>
      </c>
      <c r="EI26" s="320">
        <v>0.16</v>
      </c>
      <c r="EJ26" s="320">
        <v>0.14444444444444443</v>
      </c>
      <c r="EK26" s="320">
        <v>0.41390728476821192</v>
      </c>
      <c r="EL26" s="320">
        <v>0.15783664459161148</v>
      </c>
      <c r="EM26" s="320">
        <v>-0.16409691629955903</v>
      </c>
      <c r="EN26" s="341">
        <v>101400</v>
      </c>
      <c r="EO26" s="320">
        <v>7.8431372549019607E-2</v>
      </c>
      <c r="EP26" s="1"/>
    </row>
    <row r="27" spans="2:146" x14ac:dyDescent="0.25">
      <c r="B27" s="3" t="s">
        <v>230</v>
      </c>
      <c r="C27" s="5">
        <v>540236</v>
      </c>
      <c r="D27" s="6" t="s">
        <v>227</v>
      </c>
      <c r="E27" s="6" t="s">
        <v>3</v>
      </c>
      <c r="F27" s="5">
        <v>7</v>
      </c>
      <c r="G27" s="40">
        <v>482</v>
      </c>
      <c r="H27" s="40">
        <v>949</v>
      </c>
      <c r="I27" s="40">
        <v>809</v>
      </c>
      <c r="J27" s="63">
        <v>1074.1908713692947</v>
      </c>
      <c r="K27" s="40">
        <v>333</v>
      </c>
      <c r="L27" s="63">
        <v>2.4</v>
      </c>
      <c r="N27" s="40">
        <v>85</v>
      </c>
      <c r="O27" s="76">
        <v>0.17634854771784231</v>
      </c>
      <c r="P27" s="63">
        <v>2.39</v>
      </c>
      <c r="Q27" s="362">
        <v>4.9585062240663893E-3</v>
      </c>
      <c r="R27" s="106">
        <v>18</v>
      </c>
      <c r="S27" s="83" t="s">
        <v>100</v>
      </c>
      <c r="T27" s="88">
        <v>1.9</v>
      </c>
      <c r="U27" s="40">
        <v>0</v>
      </c>
      <c r="V27" s="1"/>
      <c r="W27" s="457">
        <v>2</v>
      </c>
      <c r="X27" s="457">
        <v>0</v>
      </c>
      <c r="Y27" s="317">
        <v>2.8000000000000001E-2</v>
      </c>
      <c r="Z27" s="126">
        <v>2.3529411764705882E-2</v>
      </c>
      <c r="AA27" s="457">
        <v>0</v>
      </c>
      <c r="AB27" s="457">
        <v>25</v>
      </c>
      <c r="AC27" s="457">
        <v>27</v>
      </c>
      <c r="AD27" s="457">
        <v>0</v>
      </c>
      <c r="AE27" s="457">
        <v>27</v>
      </c>
      <c r="AF27" s="149">
        <v>2201790</v>
      </c>
      <c r="AH27" s="416">
        <v>0</v>
      </c>
      <c r="AI27" s="469">
        <v>11</v>
      </c>
      <c r="AJ27" s="320">
        <v>0.40740740740740738</v>
      </c>
      <c r="AK27" s="374">
        <v>915680</v>
      </c>
      <c r="AL27" s="125">
        <v>0.41587980688439857</v>
      </c>
      <c r="AM27" s="477">
        <v>7</v>
      </c>
      <c r="AN27" s="398">
        <v>425880</v>
      </c>
      <c r="AO27" s="469">
        <v>7</v>
      </c>
      <c r="AP27" s="398">
        <v>425880</v>
      </c>
      <c r="AQ27" s="480">
        <v>4</v>
      </c>
      <c r="AR27" s="399">
        <v>331600</v>
      </c>
      <c r="AS27" s="481">
        <v>3</v>
      </c>
      <c r="AT27" s="393">
        <v>0.42857142857142849</v>
      </c>
      <c r="AU27" s="399">
        <v>94280</v>
      </c>
      <c r="AV27" s="469">
        <v>16</v>
      </c>
      <c r="AW27" s="140">
        <v>1286110</v>
      </c>
      <c r="AX27" s="469">
        <v>0</v>
      </c>
      <c r="AY27" s="140">
        <v>0</v>
      </c>
      <c r="AZ27" s="457">
        <v>4</v>
      </c>
      <c r="BA27" s="125">
        <v>0</v>
      </c>
      <c r="BB27" s="457">
        <v>17</v>
      </c>
      <c r="BC27" s="125">
        <v>0.63</v>
      </c>
      <c r="BD27" s="457">
        <v>6</v>
      </c>
      <c r="BE27" s="125">
        <v>0.222</v>
      </c>
      <c r="BF27" s="457">
        <v>23</v>
      </c>
      <c r="BG27" s="125">
        <v>0.85199999999999998</v>
      </c>
      <c r="BH27" s="457">
        <v>1</v>
      </c>
      <c r="BI27" s="317">
        <v>3.7037037037037035E-2</v>
      </c>
      <c r="BJ27" s="457">
        <v>1</v>
      </c>
      <c r="BK27" s="457">
        <v>0</v>
      </c>
      <c r="BL27" s="457">
        <v>0</v>
      </c>
      <c r="BM27" s="430">
        <v>1968.5</v>
      </c>
      <c r="BN27" s="349" t="s">
        <v>791</v>
      </c>
      <c r="BO27" s="487">
        <v>27</v>
      </c>
      <c r="BP27" s="350">
        <v>1</v>
      </c>
      <c r="BQ27" s="489">
        <v>0</v>
      </c>
      <c r="BR27" s="351">
        <v>0</v>
      </c>
      <c r="BS27" s="492">
        <v>0</v>
      </c>
      <c r="BT27" s="125">
        <v>0</v>
      </c>
      <c r="BU27" s="312" t="s">
        <v>100</v>
      </c>
      <c r="BW27" s="457">
        <v>0</v>
      </c>
      <c r="BX27" s="457">
        <v>0</v>
      </c>
      <c r="BY27" s="457">
        <v>0</v>
      </c>
      <c r="BZ27" s="457">
        <v>0</v>
      </c>
      <c r="CA27" s="457">
        <v>0</v>
      </c>
      <c r="CB27" s="457">
        <v>0</v>
      </c>
      <c r="CC27" s="457">
        <v>0</v>
      </c>
      <c r="CD27" s="457">
        <v>0</v>
      </c>
      <c r="CE27" s="457">
        <v>0</v>
      </c>
      <c r="CF27" s="457">
        <v>0</v>
      </c>
      <c r="CG27" s="457">
        <v>0</v>
      </c>
      <c r="CH27" s="457">
        <v>0</v>
      </c>
      <c r="CI27" s="440">
        <v>18.7</v>
      </c>
      <c r="CJ27" s="440">
        <v>0.1</v>
      </c>
      <c r="CK27" s="317">
        <v>5.0000000000000001E-3</v>
      </c>
      <c r="CL27" s="457">
        <v>2</v>
      </c>
      <c r="CM27" s="457">
        <v>0</v>
      </c>
      <c r="CN27" s="457">
        <v>2</v>
      </c>
      <c r="CO27" s="501">
        <v>0</v>
      </c>
      <c r="CP27" s="501">
        <v>0</v>
      </c>
      <c r="CQ27" s="318">
        <v>0</v>
      </c>
      <c r="CS27" s="477">
        <v>4</v>
      </c>
      <c r="CT27" s="514">
        <v>0</v>
      </c>
      <c r="CU27" s="457">
        <v>0</v>
      </c>
      <c r="CV27" s="457">
        <v>4</v>
      </c>
      <c r="CW27" s="457">
        <v>0</v>
      </c>
      <c r="CX27" s="457">
        <v>0</v>
      </c>
      <c r="CY27" s="457">
        <v>0</v>
      </c>
      <c r="CZ27" s="457">
        <v>0</v>
      </c>
      <c r="DA27" s="457">
        <v>0</v>
      </c>
      <c r="DB27" s="457">
        <v>0</v>
      </c>
      <c r="DC27" s="457">
        <v>0</v>
      </c>
      <c r="DD27" s="457">
        <v>0</v>
      </c>
      <c r="DF27" s="398">
        <v>1003</v>
      </c>
      <c r="DG27" s="320">
        <v>0</v>
      </c>
      <c r="DH27" s="374">
        <v>1003.4</v>
      </c>
      <c r="DI27" s="374">
        <v>0</v>
      </c>
      <c r="DJ27" s="149">
        <v>1003</v>
      </c>
      <c r="DK27" s="40">
        <v>26</v>
      </c>
      <c r="DL27" s="40">
        <v>1</v>
      </c>
      <c r="DM27" s="40">
        <v>0</v>
      </c>
      <c r="DN27" s="40">
        <v>0</v>
      </c>
      <c r="DO27" s="317">
        <v>4.2999999999999997E-2</v>
      </c>
      <c r="DP27" s="457">
        <v>26</v>
      </c>
      <c r="DQ27" s="457">
        <v>1</v>
      </c>
      <c r="DR27" s="457">
        <v>0</v>
      </c>
      <c r="DS27" s="477">
        <v>0</v>
      </c>
      <c r="DT27" s="125">
        <v>0</v>
      </c>
      <c r="DU27" s="477">
        <v>5</v>
      </c>
      <c r="DV27" s="374">
        <v>5109</v>
      </c>
      <c r="DW27" s="477">
        <v>0</v>
      </c>
      <c r="DX27" s="457">
        <v>2</v>
      </c>
      <c r="DY27" s="452"/>
      <c r="DZ27" s="40">
        <v>0</v>
      </c>
      <c r="EA27" s="76">
        <v>0</v>
      </c>
      <c r="EB27" s="40">
        <v>0</v>
      </c>
      <c r="EC27" s="76">
        <v>0</v>
      </c>
      <c r="ED27" s="40">
        <v>0</v>
      </c>
      <c r="EE27" s="40">
        <v>0</v>
      </c>
      <c r="EF27" s="40">
        <v>0</v>
      </c>
      <c r="EG27" s="320">
        <v>0.79290000000000005</v>
      </c>
      <c r="EH27" s="320">
        <v>0.12912912912912913</v>
      </c>
      <c r="EI27" s="320">
        <v>0.34600000000000003</v>
      </c>
      <c r="EJ27" s="320">
        <v>0.18035426731078905</v>
      </c>
      <c r="EK27" s="320">
        <v>0.38813349814585907</v>
      </c>
      <c r="EL27" s="320">
        <v>0.3053152039555006</v>
      </c>
      <c r="EM27" s="320">
        <v>-0.131790744466801</v>
      </c>
      <c r="EN27" s="341">
        <v>73200</v>
      </c>
      <c r="EO27" s="320">
        <v>9.5703125E-2</v>
      </c>
      <c r="EP27" s="1"/>
    </row>
    <row r="28" spans="2:146" s="1" customFormat="1" x14ac:dyDescent="0.25">
      <c r="B28" s="7" t="s">
        <v>227</v>
      </c>
      <c r="C28" s="150">
        <v>54007</v>
      </c>
      <c r="D28" s="7" t="s">
        <v>227</v>
      </c>
      <c r="E28" s="7" t="s">
        <v>0</v>
      </c>
      <c r="F28" s="150">
        <v>7</v>
      </c>
      <c r="G28" s="42">
        <v>330400</v>
      </c>
      <c r="H28" s="42">
        <v>17818</v>
      </c>
      <c r="I28" s="42">
        <v>12702</v>
      </c>
      <c r="J28" s="65">
        <v>24.604358353510897</v>
      </c>
      <c r="K28" s="42">
        <v>4532</v>
      </c>
      <c r="L28" s="65">
        <v>2.73</v>
      </c>
      <c r="M28"/>
      <c r="N28" s="42">
        <v>8085</v>
      </c>
      <c r="O28" s="78">
        <v>2.447033898305085E-2</v>
      </c>
      <c r="P28" s="65">
        <v>298.22000000000003</v>
      </c>
      <c r="Q28" s="363">
        <v>9.0261110119038614E-4</v>
      </c>
      <c r="R28" s="107">
        <v>18</v>
      </c>
      <c r="S28" s="85">
        <v>42550</v>
      </c>
      <c r="T28" s="115">
        <v>3.3</v>
      </c>
      <c r="U28" s="42">
        <v>14</v>
      </c>
      <c r="W28" s="458">
        <v>608</v>
      </c>
      <c r="X28" s="458">
        <v>0</v>
      </c>
      <c r="Y28" s="127">
        <v>4.5999999999999999E-2</v>
      </c>
      <c r="Z28" s="128">
        <v>7.520098948670377E-2</v>
      </c>
      <c r="AA28" s="458">
        <v>14</v>
      </c>
      <c r="AB28" s="458">
        <v>216</v>
      </c>
      <c r="AC28" s="458">
        <v>810</v>
      </c>
      <c r="AD28" s="458">
        <v>14</v>
      </c>
      <c r="AE28" s="458">
        <v>824</v>
      </c>
      <c r="AF28" s="321">
        <v>47299680</v>
      </c>
      <c r="AG28"/>
      <c r="AH28" s="417">
        <v>37900</v>
      </c>
      <c r="AI28" s="470">
        <v>718</v>
      </c>
      <c r="AJ28" s="78">
        <v>0.87135922330097082</v>
      </c>
      <c r="AK28" s="406">
        <v>33973517</v>
      </c>
      <c r="AL28" s="127">
        <v>0.71826103263277896</v>
      </c>
      <c r="AM28" s="478">
        <v>714</v>
      </c>
      <c r="AN28" s="402">
        <v>33483717</v>
      </c>
      <c r="AO28" s="470">
        <v>711</v>
      </c>
      <c r="AP28" s="402">
        <v>32944417</v>
      </c>
      <c r="AQ28" s="470">
        <v>454</v>
      </c>
      <c r="AR28" s="400">
        <v>26506228</v>
      </c>
      <c r="AS28" s="482">
        <v>257</v>
      </c>
      <c r="AT28" s="394">
        <v>0.36146272855133621</v>
      </c>
      <c r="AU28" s="400">
        <v>6438189</v>
      </c>
      <c r="AV28" s="470">
        <v>77</v>
      </c>
      <c r="AW28" s="311">
        <v>9934574</v>
      </c>
      <c r="AX28" s="470">
        <v>29</v>
      </c>
      <c r="AY28" s="311">
        <v>3391589</v>
      </c>
      <c r="AZ28" s="458">
        <v>153</v>
      </c>
      <c r="BA28" s="127">
        <v>0.186</v>
      </c>
      <c r="BB28" s="458">
        <v>219</v>
      </c>
      <c r="BC28" s="127">
        <v>0.26600000000000001</v>
      </c>
      <c r="BD28" s="458">
        <v>452</v>
      </c>
      <c r="BE28" s="127">
        <v>0.54900000000000004</v>
      </c>
      <c r="BF28" s="458">
        <v>750</v>
      </c>
      <c r="BG28" s="127">
        <v>0.91</v>
      </c>
      <c r="BH28" s="458">
        <v>107</v>
      </c>
      <c r="BI28" s="127">
        <v>0.12985436893203883</v>
      </c>
      <c r="BJ28" s="458">
        <v>72</v>
      </c>
      <c r="BK28" s="458">
        <v>31</v>
      </c>
      <c r="BL28" s="458">
        <v>4</v>
      </c>
      <c r="BM28" s="431">
        <v>1977</v>
      </c>
      <c r="BN28" s="135" t="s">
        <v>100</v>
      </c>
      <c r="BO28" s="42">
        <v>760</v>
      </c>
      <c r="BP28" s="78">
        <v>0.92200000000000004</v>
      </c>
      <c r="BQ28" s="42">
        <v>64</v>
      </c>
      <c r="BR28" s="78">
        <v>7.8E-2</v>
      </c>
      <c r="BS28" s="493">
        <v>6</v>
      </c>
      <c r="BT28" s="127">
        <v>9.8684210526315784E-3</v>
      </c>
      <c r="BU28" s="314">
        <v>0.77400000000000002</v>
      </c>
      <c r="BV28"/>
      <c r="BW28" s="458">
        <v>1</v>
      </c>
      <c r="BX28" s="458">
        <v>0</v>
      </c>
      <c r="BY28" s="458">
        <v>0</v>
      </c>
      <c r="BZ28" s="458">
        <v>1</v>
      </c>
      <c r="CA28" s="458">
        <v>0</v>
      </c>
      <c r="CB28" s="458">
        <v>0</v>
      </c>
      <c r="CC28" s="458">
        <v>0</v>
      </c>
      <c r="CD28" s="458">
        <v>0</v>
      </c>
      <c r="CE28" s="458">
        <v>0</v>
      </c>
      <c r="CF28" s="458">
        <v>1</v>
      </c>
      <c r="CG28" s="458">
        <v>0</v>
      </c>
      <c r="CH28" s="458">
        <v>0</v>
      </c>
      <c r="CI28" s="441">
        <v>2288.4</v>
      </c>
      <c r="CJ28" s="441">
        <v>7.1</v>
      </c>
      <c r="CK28" s="127">
        <v>3.0000000000000001E-3</v>
      </c>
      <c r="CL28" s="458">
        <v>149</v>
      </c>
      <c r="CM28" s="458">
        <v>0</v>
      </c>
      <c r="CN28" s="458">
        <v>149</v>
      </c>
      <c r="CO28" s="502">
        <v>69.599999999999994</v>
      </c>
      <c r="CP28" s="502">
        <v>0.79999999999999993</v>
      </c>
      <c r="CQ28" s="127">
        <v>1.1494252873563218E-2</v>
      </c>
      <c r="CR28"/>
      <c r="CS28" s="478">
        <v>4</v>
      </c>
      <c r="CT28" s="458">
        <v>0</v>
      </c>
      <c r="CU28" s="458">
        <v>0</v>
      </c>
      <c r="CV28" s="458">
        <v>4</v>
      </c>
      <c r="CW28" s="458">
        <v>29</v>
      </c>
      <c r="CX28" s="458">
        <v>5</v>
      </c>
      <c r="CY28" s="458">
        <v>21</v>
      </c>
      <c r="CZ28" s="458">
        <v>5</v>
      </c>
      <c r="DA28" s="458">
        <v>0</v>
      </c>
      <c r="DB28" s="458">
        <v>0</v>
      </c>
      <c r="DC28" s="458">
        <v>3</v>
      </c>
      <c r="DD28" s="458">
        <v>0</v>
      </c>
      <c r="DE28"/>
      <c r="DF28" s="402">
        <v>2416753</v>
      </c>
      <c r="DG28" s="78">
        <v>5.0999999999999997E-2</v>
      </c>
      <c r="DH28" s="419">
        <v>13216</v>
      </c>
      <c r="DI28" s="419">
        <v>2240252</v>
      </c>
      <c r="DJ28" s="321">
        <v>176501</v>
      </c>
      <c r="DK28" s="42">
        <v>673</v>
      </c>
      <c r="DL28" s="42">
        <v>150</v>
      </c>
      <c r="DM28" s="42">
        <v>1</v>
      </c>
      <c r="DN28" s="42">
        <v>0</v>
      </c>
      <c r="DO28" s="127">
        <v>0.30399999999999999</v>
      </c>
      <c r="DP28" s="458">
        <v>668</v>
      </c>
      <c r="DQ28" s="458">
        <v>15</v>
      </c>
      <c r="DR28" s="458">
        <v>97</v>
      </c>
      <c r="DS28" s="519">
        <v>44</v>
      </c>
      <c r="DT28" s="144">
        <v>7.2368421052631582E-2</v>
      </c>
      <c r="DU28" s="519">
        <v>48</v>
      </c>
      <c r="DV28" s="419">
        <v>587397</v>
      </c>
      <c r="DW28" s="519">
        <v>13</v>
      </c>
      <c r="DX28" s="458">
        <v>2121</v>
      </c>
      <c r="DY28" s="452"/>
      <c r="DZ28" s="42">
        <v>1520</v>
      </c>
      <c r="EA28" s="78">
        <v>0.11966619430011022</v>
      </c>
      <c r="EB28" s="42">
        <v>467</v>
      </c>
      <c r="EC28" s="78">
        <v>3.6765863643520705E-2</v>
      </c>
      <c r="ED28" s="42">
        <v>94</v>
      </c>
      <c r="EE28" s="42">
        <v>15</v>
      </c>
      <c r="EF28" s="42">
        <v>9</v>
      </c>
      <c r="EG28" s="78">
        <v>0.87029999999999996</v>
      </c>
      <c r="EH28" s="78">
        <v>0.19924977934686672</v>
      </c>
      <c r="EI28" s="78">
        <v>0.28399999999999997</v>
      </c>
      <c r="EJ28" s="78">
        <v>0.17944899478778853</v>
      </c>
      <c r="EK28" s="78">
        <v>0.39371752479924427</v>
      </c>
      <c r="EL28" s="78">
        <v>0.20575632629962001</v>
      </c>
      <c r="EM28" s="78">
        <v>-0.1429456723817393</v>
      </c>
      <c r="EN28" s="342">
        <v>88700</v>
      </c>
      <c r="EO28" s="78">
        <v>0.26854460093896715</v>
      </c>
    </row>
    <row r="29" spans="2:146" x14ac:dyDescent="0.25">
      <c r="B29" s="424" t="s">
        <v>311</v>
      </c>
      <c r="C29" s="425">
        <v>540011</v>
      </c>
      <c r="D29" s="424" t="s">
        <v>309</v>
      </c>
      <c r="E29" s="424" t="s">
        <v>11</v>
      </c>
      <c r="F29" s="425">
        <v>11</v>
      </c>
      <c r="G29" s="44">
        <v>51000</v>
      </c>
      <c r="H29" s="44">
        <v>10424</v>
      </c>
      <c r="I29" s="44">
        <v>8213</v>
      </c>
      <c r="J29" s="66">
        <v>103.06509803921568</v>
      </c>
      <c r="K29" s="44">
        <v>3560</v>
      </c>
      <c r="L29" s="66">
        <v>2.2707865168539327</v>
      </c>
      <c r="N29" s="44">
        <v>1663</v>
      </c>
      <c r="O29" s="80">
        <v>3.2607843137254899E-2</v>
      </c>
      <c r="P29" s="66">
        <v>67.98</v>
      </c>
      <c r="Q29" s="364">
        <v>1.332941176470588E-3</v>
      </c>
      <c r="R29" s="105">
        <v>9</v>
      </c>
      <c r="S29" s="82">
        <v>42105</v>
      </c>
      <c r="T29" s="114">
        <v>2.1</v>
      </c>
      <c r="U29" s="44">
        <v>1</v>
      </c>
      <c r="V29" s="1"/>
      <c r="W29" s="459">
        <v>94</v>
      </c>
      <c r="X29" s="459">
        <v>6</v>
      </c>
      <c r="Y29" s="129">
        <v>1.6E-2</v>
      </c>
      <c r="Z29" s="130">
        <v>5.652435357787132E-2</v>
      </c>
      <c r="AA29" s="459">
        <v>31</v>
      </c>
      <c r="AB29" s="459">
        <v>70</v>
      </c>
      <c r="AC29" s="459">
        <v>133</v>
      </c>
      <c r="AD29" s="459">
        <v>31</v>
      </c>
      <c r="AE29" s="459">
        <v>164</v>
      </c>
      <c r="AF29" s="138">
        <v>8923380</v>
      </c>
      <c r="AH29" s="418">
        <v>34950</v>
      </c>
      <c r="AI29" s="471">
        <v>140</v>
      </c>
      <c r="AJ29" s="80">
        <v>0.85365853658536583</v>
      </c>
      <c r="AK29" s="407">
        <v>5511360</v>
      </c>
      <c r="AL29" s="129">
        <v>0.61763143562192802</v>
      </c>
      <c r="AM29" s="479">
        <v>140</v>
      </c>
      <c r="AN29" s="401">
        <v>5511360</v>
      </c>
      <c r="AO29" s="471">
        <v>139</v>
      </c>
      <c r="AP29" s="401">
        <v>5441060</v>
      </c>
      <c r="AQ29" s="471">
        <v>114</v>
      </c>
      <c r="AR29" s="401">
        <v>4842970</v>
      </c>
      <c r="AS29" s="471">
        <v>25</v>
      </c>
      <c r="AT29" s="395">
        <v>0.17985611510791369</v>
      </c>
      <c r="AU29" s="401">
        <v>598090</v>
      </c>
      <c r="AV29" s="471">
        <v>15</v>
      </c>
      <c r="AW29" s="139">
        <v>2546120</v>
      </c>
      <c r="AX29" s="471">
        <v>9</v>
      </c>
      <c r="AY29" s="139">
        <v>865900</v>
      </c>
      <c r="AZ29" s="459">
        <v>78</v>
      </c>
      <c r="BA29" s="129">
        <v>0.47599999999999998</v>
      </c>
      <c r="BB29" s="459">
        <v>35</v>
      </c>
      <c r="BC29" s="129">
        <v>0.21299999999999999</v>
      </c>
      <c r="BD29" s="459">
        <v>51</v>
      </c>
      <c r="BE29" s="129">
        <v>0.311</v>
      </c>
      <c r="BF29" s="459">
        <v>131</v>
      </c>
      <c r="BG29" s="129">
        <v>0.79900000000000004</v>
      </c>
      <c r="BH29" s="459">
        <v>21</v>
      </c>
      <c r="BI29" s="129">
        <v>0.12804878048780488</v>
      </c>
      <c r="BJ29" s="459">
        <v>19</v>
      </c>
      <c r="BK29" s="459">
        <v>1</v>
      </c>
      <c r="BL29" s="459">
        <v>1</v>
      </c>
      <c r="BM29" s="432">
        <v>1950</v>
      </c>
      <c r="BN29" s="352" t="s">
        <v>792</v>
      </c>
      <c r="BO29" s="77">
        <v>138</v>
      </c>
      <c r="BP29" s="79">
        <v>0.84100000000000008</v>
      </c>
      <c r="BQ29" s="77">
        <v>26</v>
      </c>
      <c r="BR29" s="79">
        <v>0.159</v>
      </c>
      <c r="BS29" s="490">
        <v>7</v>
      </c>
      <c r="BT29" s="129">
        <v>7.4468085106382975E-2</v>
      </c>
      <c r="BU29" s="313">
        <v>0.82299999999999995</v>
      </c>
      <c r="BW29" s="459">
        <v>2</v>
      </c>
      <c r="BX29" s="459">
        <v>1</v>
      </c>
      <c r="BY29" s="459">
        <v>0</v>
      </c>
      <c r="BZ29" s="459">
        <v>2</v>
      </c>
      <c r="CA29" s="459">
        <v>0</v>
      </c>
      <c r="CB29" s="459">
        <v>0</v>
      </c>
      <c r="CC29" s="459">
        <v>0</v>
      </c>
      <c r="CD29" s="459">
        <v>0</v>
      </c>
      <c r="CE29" s="459">
        <v>0</v>
      </c>
      <c r="CF29" s="459">
        <v>0</v>
      </c>
      <c r="CG29" s="459">
        <v>2</v>
      </c>
      <c r="CH29" s="459">
        <v>0</v>
      </c>
      <c r="CI29" s="439">
        <v>397.9</v>
      </c>
      <c r="CJ29" s="439">
        <v>23.8</v>
      </c>
      <c r="CK29" s="129">
        <v>0.06</v>
      </c>
      <c r="CL29" s="459">
        <v>50</v>
      </c>
      <c r="CM29" s="459">
        <v>17</v>
      </c>
      <c r="CN29" s="459">
        <v>33</v>
      </c>
      <c r="CO29" s="503">
        <v>14.8</v>
      </c>
      <c r="CP29" s="503">
        <v>1.1000000000000001</v>
      </c>
      <c r="CQ29" s="129">
        <v>7.4324324324324328E-2</v>
      </c>
      <c r="CS29" s="479">
        <v>0</v>
      </c>
      <c r="CT29" s="459">
        <v>0</v>
      </c>
      <c r="CU29" s="459">
        <v>0</v>
      </c>
      <c r="CV29" s="459">
        <v>0</v>
      </c>
      <c r="CW29" s="459">
        <v>4</v>
      </c>
      <c r="CX29" s="459">
        <v>0</v>
      </c>
      <c r="CY29" s="459">
        <v>2</v>
      </c>
      <c r="CZ29" s="459">
        <v>1</v>
      </c>
      <c r="DA29" s="459">
        <v>0</v>
      </c>
      <c r="DB29" s="459">
        <v>0</v>
      </c>
      <c r="DC29" s="459">
        <v>1</v>
      </c>
      <c r="DD29" s="459">
        <v>0</v>
      </c>
      <c r="DF29" s="401">
        <v>515256</v>
      </c>
      <c r="DG29" s="80">
        <v>5.8000000000000003E-2</v>
      </c>
      <c r="DH29" s="407">
        <v>5612.6</v>
      </c>
      <c r="DI29" s="407">
        <v>271131</v>
      </c>
      <c r="DJ29" s="138">
        <v>244125</v>
      </c>
      <c r="DK29" s="44">
        <v>122</v>
      </c>
      <c r="DL29" s="44">
        <v>40</v>
      </c>
      <c r="DM29" s="44">
        <v>2</v>
      </c>
      <c r="DN29" s="44">
        <v>0</v>
      </c>
      <c r="DO29" s="129">
        <v>0.16</v>
      </c>
      <c r="DP29" s="459">
        <v>120</v>
      </c>
      <c r="DQ29" s="459">
        <v>8</v>
      </c>
      <c r="DR29" s="459">
        <v>33</v>
      </c>
      <c r="DS29" s="479">
        <v>3</v>
      </c>
      <c r="DT29" s="129">
        <v>3.1914893617021274E-2</v>
      </c>
      <c r="DU29" s="479">
        <v>51</v>
      </c>
      <c r="DV29" s="407">
        <v>554182</v>
      </c>
      <c r="DW29" s="479">
        <v>10</v>
      </c>
      <c r="DX29" s="459">
        <v>316</v>
      </c>
      <c r="DY29" s="452"/>
      <c r="DZ29" s="44">
        <v>182</v>
      </c>
      <c r="EA29" s="80">
        <v>2.2159990259344942E-2</v>
      </c>
      <c r="EB29" s="44">
        <v>91</v>
      </c>
      <c r="EC29" s="80">
        <v>1.1079995129672471E-2</v>
      </c>
      <c r="ED29" s="44">
        <v>15</v>
      </c>
      <c r="EE29" s="44">
        <v>3</v>
      </c>
      <c r="EF29" s="44">
        <v>2</v>
      </c>
      <c r="EG29" s="80">
        <v>0.46289999999999998</v>
      </c>
      <c r="EH29" s="80">
        <v>9.9745667972053129E-2</v>
      </c>
      <c r="EI29" s="80">
        <v>0.23892812638761163</v>
      </c>
      <c r="EJ29" s="80">
        <v>8.7923396212612914E-2</v>
      </c>
      <c r="EK29" s="80">
        <v>0.41566501996878458</v>
      </c>
      <c r="EL29" s="80">
        <v>0.19516268715699442</v>
      </c>
      <c r="EM29" s="80">
        <v>-5.67027204195346E-2</v>
      </c>
      <c r="EN29" s="340">
        <v>93500</v>
      </c>
      <c r="EO29" s="80">
        <v>0.21962264150943397</v>
      </c>
      <c r="EP29" s="1"/>
    </row>
    <row r="30" spans="2:146" x14ac:dyDescent="0.25">
      <c r="B30" s="13" t="s">
        <v>313</v>
      </c>
      <c r="C30" s="5">
        <v>540014</v>
      </c>
      <c r="D30" s="6" t="s">
        <v>309</v>
      </c>
      <c r="E30" s="6" t="s">
        <v>23</v>
      </c>
      <c r="F30" s="5">
        <v>11</v>
      </c>
      <c r="G30" s="40">
        <v>4407</v>
      </c>
      <c r="H30" s="40">
        <v>4523</v>
      </c>
      <c r="I30" s="40">
        <v>6927</v>
      </c>
      <c r="J30" s="63">
        <v>1005.9632402995234</v>
      </c>
      <c r="K30" s="40">
        <v>3083</v>
      </c>
      <c r="L30" s="63">
        <v>2.23</v>
      </c>
      <c r="N30" s="40">
        <v>124</v>
      </c>
      <c r="O30" s="76">
        <v>2.8137054685727251E-2</v>
      </c>
      <c r="P30" s="63">
        <v>9.67</v>
      </c>
      <c r="Q30" s="362">
        <v>2.1942364420240528E-3</v>
      </c>
      <c r="R30" s="106">
        <v>9</v>
      </c>
      <c r="S30" s="83" t="s">
        <v>100</v>
      </c>
      <c r="T30" s="88">
        <v>2.5</v>
      </c>
      <c r="U30" s="40">
        <v>0</v>
      </c>
      <c r="V30" s="1"/>
      <c r="W30" s="457">
        <v>31</v>
      </c>
      <c r="X30" s="457">
        <v>0</v>
      </c>
      <c r="Y30" s="317">
        <v>0.01</v>
      </c>
      <c r="Z30" s="126">
        <v>0.25</v>
      </c>
      <c r="AA30" s="457">
        <v>6</v>
      </c>
      <c r="AB30" s="457">
        <v>13</v>
      </c>
      <c r="AC30" s="457">
        <v>38</v>
      </c>
      <c r="AD30" s="457">
        <v>6</v>
      </c>
      <c r="AE30" s="457">
        <v>44</v>
      </c>
      <c r="AF30" s="149">
        <v>45064730</v>
      </c>
      <c r="AH30" s="374">
        <v>72250</v>
      </c>
      <c r="AI30" s="469">
        <v>11</v>
      </c>
      <c r="AJ30" s="320">
        <v>0.25</v>
      </c>
      <c r="AK30" s="374">
        <v>5795330</v>
      </c>
      <c r="AL30" s="125">
        <v>0.12860012697291201</v>
      </c>
      <c r="AM30" s="477">
        <v>9</v>
      </c>
      <c r="AN30" s="398">
        <v>323630</v>
      </c>
      <c r="AO30" s="469">
        <v>8</v>
      </c>
      <c r="AP30" s="398">
        <v>302830</v>
      </c>
      <c r="AQ30" s="480">
        <v>7</v>
      </c>
      <c r="AR30" s="398">
        <v>276400</v>
      </c>
      <c r="AS30" s="469">
        <v>1</v>
      </c>
      <c r="AT30" s="390">
        <v>0.125</v>
      </c>
      <c r="AU30" s="398">
        <v>26430</v>
      </c>
      <c r="AV30" s="469">
        <v>32</v>
      </c>
      <c r="AW30" s="140">
        <v>15474400</v>
      </c>
      <c r="AX30" s="469">
        <v>1</v>
      </c>
      <c r="AY30" s="140">
        <v>23795000</v>
      </c>
      <c r="AZ30" s="457">
        <v>6</v>
      </c>
      <c r="BA30" s="125">
        <v>0.13600000000000001</v>
      </c>
      <c r="BB30" s="457">
        <v>35</v>
      </c>
      <c r="BC30" s="125">
        <v>0.79500000000000004</v>
      </c>
      <c r="BD30" s="457">
        <v>3</v>
      </c>
      <c r="BE30" s="125">
        <v>6.8000000000000005E-2</v>
      </c>
      <c r="BF30" s="457">
        <v>35</v>
      </c>
      <c r="BG30" s="125">
        <v>0.79500000000000004</v>
      </c>
      <c r="BH30" s="457">
        <v>12</v>
      </c>
      <c r="BI30" s="317">
        <v>0.27272727272727271</v>
      </c>
      <c r="BJ30" s="457">
        <v>12</v>
      </c>
      <c r="BK30" s="457">
        <v>0</v>
      </c>
      <c r="BL30" s="457">
        <v>0</v>
      </c>
      <c r="BM30" s="430">
        <v>1967</v>
      </c>
      <c r="BN30" s="124" t="s">
        <v>793</v>
      </c>
      <c r="BO30" s="486">
        <v>31</v>
      </c>
      <c r="BP30" s="348">
        <v>0.70499999999999996</v>
      </c>
      <c r="BQ30" s="40">
        <v>13</v>
      </c>
      <c r="BR30" s="320">
        <v>0.29499999999999998</v>
      </c>
      <c r="BS30" s="491">
        <v>2</v>
      </c>
      <c r="BT30" s="125">
        <v>6.5000000000000002E-2</v>
      </c>
      <c r="BU30" s="436">
        <v>0.4</v>
      </c>
      <c r="BW30" s="457">
        <v>0</v>
      </c>
      <c r="BX30" s="457">
        <v>0</v>
      </c>
      <c r="BY30" s="457">
        <v>0</v>
      </c>
      <c r="BZ30" s="457">
        <v>0</v>
      </c>
      <c r="CA30" s="457">
        <v>0</v>
      </c>
      <c r="CB30" s="457">
        <v>0</v>
      </c>
      <c r="CC30" s="457">
        <v>0</v>
      </c>
      <c r="CD30" s="457">
        <v>0</v>
      </c>
      <c r="CE30" s="457">
        <v>0</v>
      </c>
      <c r="CF30" s="457">
        <v>0</v>
      </c>
      <c r="CG30" s="457">
        <v>0</v>
      </c>
      <c r="CH30" s="457">
        <v>0</v>
      </c>
      <c r="CI30" s="440">
        <v>50.5</v>
      </c>
      <c r="CJ30" s="88">
        <v>3</v>
      </c>
      <c r="CK30" s="76">
        <v>5.8999999999999997E-2</v>
      </c>
      <c r="CL30" s="40">
        <v>9</v>
      </c>
      <c r="CM30" s="40">
        <v>0</v>
      </c>
      <c r="CN30" s="457">
        <v>9</v>
      </c>
      <c r="CO30" s="63">
        <v>4.9000000000000004</v>
      </c>
      <c r="CP30" s="63">
        <v>0.2</v>
      </c>
      <c r="CQ30" s="76">
        <v>0.66700000000000004</v>
      </c>
      <c r="CS30" s="40">
        <v>0</v>
      </c>
      <c r="CT30" s="40">
        <v>0</v>
      </c>
      <c r="CU30" s="457">
        <v>0</v>
      </c>
      <c r="CV30" s="40">
        <v>0</v>
      </c>
      <c r="CW30" s="40">
        <v>1</v>
      </c>
      <c r="CX30" s="40">
        <v>0</v>
      </c>
      <c r="CY30" s="515">
        <v>0</v>
      </c>
      <c r="CZ30" s="40">
        <v>0</v>
      </c>
      <c r="DA30" s="40">
        <v>0</v>
      </c>
      <c r="DB30" s="40">
        <v>0</v>
      </c>
      <c r="DC30" s="40">
        <v>1</v>
      </c>
      <c r="DD30" s="457">
        <v>0</v>
      </c>
      <c r="DF30" s="447">
        <v>857551</v>
      </c>
      <c r="DG30" s="449">
        <v>1.9E-2</v>
      </c>
      <c r="DH30" s="374">
        <v>14230.5</v>
      </c>
      <c r="DI30" s="374">
        <v>4296</v>
      </c>
      <c r="DJ30" s="353">
        <v>853255</v>
      </c>
      <c r="DK30" s="40">
        <v>28</v>
      </c>
      <c r="DL30" s="40">
        <v>12</v>
      </c>
      <c r="DM30" s="40">
        <v>2</v>
      </c>
      <c r="DN30" s="40">
        <v>2</v>
      </c>
      <c r="DO30" s="317">
        <v>0.114</v>
      </c>
      <c r="DP30" s="457">
        <v>28</v>
      </c>
      <c r="DQ30" s="457">
        <v>6</v>
      </c>
      <c r="DR30" s="457">
        <v>10</v>
      </c>
      <c r="DS30" s="518">
        <v>0</v>
      </c>
      <c r="DT30" s="148">
        <v>0</v>
      </c>
      <c r="DU30" s="518">
        <v>42</v>
      </c>
      <c r="DV30" s="374">
        <v>536558</v>
      </c>
      <c r="DW30" s="518">
        <v>4</v>
      </c>
      <c r="DX30" s="457">
        <v>266</v>
      </c>
      <c r="DY30" s="452"/>
      <c r="DZ30" s="40">
        <v>341</v>
      </c>
      <c r="EA30" s="76">
        <v>4.9000000000000002E-2</v>
      </c>
      <c r="EB30" s="40">
        <v>7</v>
      </c>
      <c r="EC30" s="76">
        <v>1E-3</v>
      </c>
      <c r="ED30" s="40">
        <v>1</v>
      </c>
      <c r="EE30" s="40">
        <v>0</v>
      </c>
      <c r="EF30" s="40">
        <v>0</v>
      </c>
      <c r="EG30" s="320">
        <v>0.2334</v>
      </c>
      <c r="EH30" s="320">
        <v>0.13586765223512801</v>
      </c>
      <c r="EI30" s="320">
        <v>0.2</v>
      </c>
      <c r="EJ30" s="320">
        <v>5.7559532196702803E-2</v>
      </c>
      <c r="EK30" s="320">
        <v>0.39597911227154098</v>
      </c>
      <c r="EL30" s="320">
        <v>0.17888113367174299</v>
      </c>
      <c r="EM30" s="320">
        <v>-2.9539409211815762E-2</v>
      </c>
      <c r="EN30" s="341">
        <v>96700</v>
      </c>
      <c r="EO30" s="320">
        <v>2.7854300581573309E-2</v>
      </c>
      <c r="EP30" s="1"/>
    </row>
    <row r="31" spans="2:146" x14ac:dyDescent="0.25">
      <c r="B31" s="3" t="s">
        <v>308</v>
      </c>
      <c r="C31" s="5">
        <v>540093</v>
      </c>
      <c r="D31" s="6" t="s">
        <v>309</v>
      </c>
      <c r="E31" s="6" t="s">
        <v>3</v>
      </c>
      <c r="F31" s="5">
        <v>11</v>
      </c>
      <c r="G31" s="40">
        <v>1193</v>
      </c>
      <c r="H31" s="40">
        <v>470</v>
      </c>
      <c r="I31" s="40">
        <v>591</v>
      </c>
      <c r="J31" s="63">
        <v>317.0494551550712</v>
      </c>
      <c r="K31" s="40">
        <v>249</v>
      </c>
      <c r="L31" s="63">
        <v>2.37</v>
      </c>
      <c r="N31" s="40">
        <v>186</v>
      </c>
      <c r="O31" s="76">
        <v>0.15590947191953061</v>
      </c>
      <c r="P31" s="63">
        <v>5.0999999999999996</v>
      </c>
      <c r="Q31" s="362">
        <v>4.2749371332774519E-3</v>
      </c>
      <c r="R31" s="106">
        <v>9</v>
      </c>
      <c r="S31" s="83" t="s">
        <v>100</v>
      </c>
      <c r="T31" s="88">
        <v>3.3</v>
      </c>
      <c r="U31" s="40">
        <v>0</v>
      </c>
      <c r="V31" s="1"/>
      <c r="W31" s="457">
        <v>2</v>
      </c>
      <c r="X31" s="457">
        <v>0</v>
      </c>
      <c r="Y31" s="317">
        <v>1.4999999999999999E-2</v>
      </c>
      <c r="Z31" s="126">
        <v>1.0752688172043012E-2</v>
      </c>
      <c r="AA31" s="457">
        <v>0</v>
      </c>
      <c r="AB31" s="457">
        <v>5</v>
      </c>
      <c r="AC31" s="457">
        <v>7</v>
      </c>
      <c r="AD31" s="457">
        <v>0</v>
      </c>
      <c r="AE31" s="457">
        <v>7</v>
      </c>
      <c r="AF31" s="374">
        <v>6778200</v>
      </c>
      <c r="AH31" s="416">
        <v>0</v>
      </c>
      <c r="AI31" s="469">
        <v>0</v>
      </c>
      <c r="AJ31" s="320">
        <v>0</v>
      </c>
      <c r="AK31" s="374">
        <v>0</v>
      </c>
      <c r="AL31" s="125">
        <v>0</v>
      </c>
      <c r="AM31" s="477">
        <v>0</v>
      </c>
      <c r="AN31" s="398">
        <v>0</v>
      </c>
      <c r="AO31" s="469">
        <v>0</v>
      </c>
      <c r="AP31" s="398">
        <v>0</v>
      </c>
      <c r="AQ31" s="480">
        <v>0</v>
      </c>
      <c r="AR31" s="398">
        <v>0</v>
      </c>
      <c r="AS31" s="469">
        <v>0</v>
      </c>
      <c r="AT31" s="390">
        <v>0</v>
      </c>
      <c r="AU31" s="398">
        <v>0</v>
      </c>
      <c r="AV31" s="469">
        <v>6</v>
      </c>
      <c r="AW31" s="140">
        <v>6470700</v>
      </c>
      <c r="AX31" s="469">
        <v>1</v>
      </c>
      <c r="AY31" s="140">
        <v>307500</v>
      </c>
      <c r="AZ31" s="457">
        <v>0</v>
      </c>
      <c r="BA31" s="125">
        <v>0</v>
      </c>
      <c r="BB31" s="457">
        <v>7</v>
      </c>
      <c r="BC31" s="125">
        <v>1</v>
      </c>
      <c r="BD31" s="457">
        <v>0</v>
      </c>
      <c r="BE31" s="125">
        <v>0</v>
      </c>
      <c r="BF31" s="457">
        <v>5</v>
      </c>
      <c r="BG31" s="125">
        <v>0.71399999999999997</v>
      </c>
      <c r="BH31" s="457">
        <v>1</v>
      </c>
      <c r="BI31" s="317">
        <v>0.14285714285714285</v>
      </c>
      <c r="BJ31" s="457">
        <v>0</v>
      </c>
      <c r="BK31" s="457">
        <v>1</v>
      </c>
      <c r="BL31" s="457">
        <v>0</v>
      </c>
      <c r="BM31" s="430">
        <v>1996</v>
      </c>
      <c r="BN31" s="347" t="s">
        <v>791</v>
      </c>
      <c r="BO31" s="486">
        <v>7</v>
      </c>
      <c r="BP31" s="348">
        <v>1</v>
      </c>
      <c r="BQ31" s="40">
        <v>0</v>
      </c>
      <c r="BR31" s="320">
        <v>0</v>
      </c>
      <c r="BS31" s="491">
        <v>0</v>
      </c>
      <c r="BT31" s="125">
        <v>0</v>
      </c>
      <c r="BU31" s="312" t="s">
        <v>100</v>
      </c>
      <c r="BW31" s="457">
        <v>0</v>
      </c>
      <c r="BX31" s="457">
        <v>0</v>
      </c>
      <c r="BY31" s="457">
        <v>0</v>
      </c>
      <c r="BZ31" s="457">
        <v>0</v>
      </c>
      <c r="CA31" s="457">
        <v>0</v>
      </c>
      <c r="CB31" s="457">
        <v>0</v>
      </c>
      <c r="CC31" s="457">
        <v>0</v>
      </c>
      <c r="CD31" s="457">
        <v>0</v>
      </c>
      <c r="CE31" s="457">
        <v>0</v>
      </c>
      <c r="CF31" s="457">
        <v>0</v>
      </c>
      <c r="CG31" s="457">
        <v>0</v>
      </c>
      <c r="CH31" s="457">
        <v>0</v>
      </c>
      <c r="CI31" s="440">
        <v>9.8000000000000007</v>
      </c>
      <c r="CJ31" s="440">
        <v>0.2</v>
      </c>
      <c r="CK31" s="317">
        <v>0.02</v>
      </c>
      <c r="CL31" s="457">
        <v>0</v>
      </c>
      <c r="CM31" s="457">
        <v>0</v>
      </c>
      <c r="CN31" s="457">
        <v>0</v>
      </c>
      <c r="CO31" s="501">
        <v>4</v>
      </c>
      <c r="CP31" s="501">
        <v>2.4</v>
      </c>
      <c r="CQ31" s="125">
        <v>0.6</v>
      </c>
      <c r="CS31" s="477">
        <v>0</v>
      </c>
      <c r="CT31" s="457">
        <v>0</v>
      </c>
      <c r="CU31" s="457">
        <v>0</v>
      </c>
      <c r="CV31" s="457">
        <v>0</v>
      </c>
      <c r="CW31" s="457">
        <v>1</v>
      </c>
      <c r="CX31" s="457">
        <v>0</v>
      </c>
      <c r="CY31" s="457">
        <v>1</v>
      </c>
      <c r="CZ31" s="457">
        <v>0</v>
      </c>
      <c r="DA31" s="457">
        <v>0</v>
      </c>
      <c r="DB31" s="457">
        <v>0</v>
      </c>
      <c r="DC31" s="457">
        <v>0</v>
      </c>
      <c r="DD31" s="457">
        <v>0</v>
      </c>
      <c r="DF31" s="398">
        <v>44398</v>
      </c>
      <c r="DG31" s="320">
        <v>7.0000000000000001E-3</v>
      </c>
      <c r="DH31" s="374">
        <v>22199.200000000001</v>
      </c>
      <c r="DI31" s="374">
        <v>0</v>
      </c>
      <c r="DJ31" s="149">
        <v>44398</v>
      </c>
      <c r="DK31" s="40">
        <v>5</v>
      </c>
      <c r="DL31" s="40">
        <v>2</v>
      </c>
      <c r="DM31" s="40">
        <v>0</v>
      </c>
      <c r="DN31" s="40">
        <v>0</v>
      </c>
      <c r="DO31" s="317">
        <v>0.106</v>
      </c>
      <c r="DP31" s="457">
        <v>6</v>
      </c>
      <c r="DQ31" s="457">
        <v>0</v>
      </c>
      <c r="DR31" s="457">
        <v>1</v>
      </c>
      <c r="DS31" s="477">
        <v>0</v>
      </c>
      <c r="DT31" s="125">
        <v>0</v>
      </c>
      <c r="DU31" s="477">
        <v>0</v>
      </c>
      <c r="DV31" s="374">
        <v>0</v>
      </c>
      <c r="DW31" s="477">
        <v>0</v>
      </c>
      <c r="DX31" s="457">
        <v>21</v>
      </c>
      <c r="DY31" s="452"/>
      <c r="DZ31" s="40">
        <v>2</v>
      </c>
      <c r="EA31" s="76">
        <v>1.9455252918287938E-3</v>
      </c>
      <c r="EB31" s="40">
        <v>0</v>
      </c>
      <c r="EC31" s="76">
        <v>0</v>
      </c>
      <c r="ED31" s="40">
        <v>0</v>
      </c>
      <c r="EE31" s="40">
        <v>0</v>
      </c>
      <c r="EF31" s="40">
        <v>0</v>
      </c>
      <c r="EG31" s="320">
        <v>0.1101</v>
      </c>
      <c r="EH31" s="320">
        <v>5.8823529411764698E-2</v>
      </c>
      <c r="EI31" s="320">
        <v>0.2</v>
      </c>
      <c r="EJ31" s="320">
        <v>0</v>
      </c>
      <c r="EK31" s="320">
        <v>0.13910505836575876</v>
      </c>
      <c r="EL31" s="320">
        <v>2.1400778210116732E-2</v>
      </c>
      <c r="EM31" s="320">
        <v>-0.24613899613899601</v>
      </c>
      <c r="EN31" s="341">
        <v>98800</v>
      </c>
      <c r="EO31" s="320">
        <v>4.8192771084337352E-2</v>
      </c>
      <c r="EP31" s="1"/>
    </row>
    <row r="32" spans="2:146" x14ac:dyDescent="0.25">
      <c r="B32" s="3" t="s">
        <v>310</v>
      </c>
      <c r="C32" s="5">
        <v>540012</v>
      </c>
      <c r="D32" s="6" t="s">
        <v>309</v>
      </c>
      <c r="E32" s="6" t="s">
        <v>3</v>
      </c>
      <c r="F32" s="5">
        <v>11</v>
      </c>
      <c r="G32" s="40">
        <v>471</v>
      </c>
      <c r="H32" s="40">
        <v>339</v>
      </c>
      <c r="I32" s="40">
        <v>1028</v>
      </c>
      <c r="J32" s="63">
        <v>1396.8577494692145</v>
      </c>
      <c r="K32" s="40">
        <v>153</v>
      </c>
      <c r="L32" s="63">
        <v>1.95</v>
      </c>
      <c r="N32" s="40">
        <v>65</v>
      </c>
      <c r="O32" s="76">
        <v>0.13800424628450109</v>
      </c>
      <c r="P32" s="63">
        <v>3.51</v>
      </c>
      <c r="Q32" s="362">
        <v>7.4522292993630572E-3</v>
      </c>
      <c r="R32" s="106">
        <v>9</v>
      </c>
      <c r="S32" s="83" t="s">
        <v>100</v>
      </c>
      <c r="T32" s="88">
        <v>3.5</v>
      </c>
      <c r="U32" s="40">
        <v>0</v>
      </c>
      <c r="V32" s="1"/>
      <c r="W32" s="457">
        <v>2</v>
      </c>
      <c r="X32" s="457">
        <v>0</v>
      </c>
      <c r="Y32" s="317">
        <v>1.4999999999999999E-2</v>
      </c>
      <c r="Z32" s="126">
        <v>3.0769230769230771E-2</v>
      </c>
      <c r="AA32" s="457">
        <v>0</v>
      </c>
      <c r="AB32" s="457">
        <v>3</v>
      </c>
      <c r="AC32" s="457">
        <v>5</v>
      </c>
      <c r="AD32" s="457">
        <v>0</v>
      </c>
      <c r="AE32" s="457">
        <v>5</v>
      </c>
      <c r="AF32" s="149">
        <v>535928</v>
      </c>
      <c r="AH32" s="416">
        <v>0</v>
      </c>
      <c r="AI32" s="469">
        <v>4</v>
      </c>
      <c r="AJ32" s="320">
        <v>0.8</v>
      </c>
      <c r="AK32" s="374">
        <v>299500</v>
      </c>
      <c r="AL32" s="125">
        <v>0.5588437252765297</v>
      </c>
      <c r="AM32" s="477">
        <v>4</v>
      </c>
      <c r="AN32" s="398">
        <v>299500</v>
      </c>
      <c r="AO32" s="469">
        <v>4</v>
      </c>
      <c r="AP32" s="398">
        <v>299500</v>
      </c>
      <c r="AQ32" s="480">
        <v>3</v>
      </c>
      <c r="AR32" s="398">
        <v>269500</v>
      </c>
      <c r="AS32" s="469">
        <v>1</v>
      </c>
      <c r="AT32" s="390">
        <v>0.25</v>
      </c>
      <c r="AU32" s="398">
        <v>30000</v>
      </c>
      <c r="AV32" s="469">
        <v>0</v>
      </c>
      <c r="AW32" s="140">
        <v>0</v>
      </c>
      <c r="AX32" s="469">
        <v>1</v>
      </c>
      <c r="AY32" s="140">
        <v>236428</v>
      </c>
      <c r="AZ32" s="457">
        <v>2</v>
      </c>
      <c r="BA32" s="125">
        <v>0</v>
      </c>
      <c r="BB32" s="457">
        <v>2</v>
      </c>
      <c r="BC32" s="125">
        <v>0.4</v>
      </c>
      <c r="BD32" s="457">
        <v>1</v>
      </c>
      <c r="BE32" s="125">
        <v>0.2</v>
      </c>
      <c r="BF32" s="457">
        <v>5</v>
      </c>
      <c r="BG32" s="125">
        <v>1</v>
      </c>
      <c r="BH32" s="457">
        <v>1</v>
      </c>
      <c r="BI32" s="317">
        <v>0.2</v>
      </c>
      <c r="BJ32" s="457">
        <v>1</v>
      </c>
      <c r="BK32" s="457">
        <v>0</v>
      </c>
      <c r="BL32" s="457">
        <v>0</v>
      </c>
      <c r="BM32" s="430">
        <v>1935</v>
      </c>
      <c r="BN32" s="347" t="s">
        <v>793</v>
      </c>
      <c r="BO32" s="486">
        <v>4</v>
      </c>
      <c r="BP32" s="348">
        <v>0.8</v>
      </c>
      <c r="BQ32" s="40">
        <v>1</v>
      </c>
      <c r="BR32" s="320">
        <v>0.2</v>
      </c>
      <c r="BS32" s="491">
        <v>1</v>
      </c>
      <c r="BT32" s="125">
        <v>0</v>
      </c>
      <c r="BU32" s="312">
        <v>0</v>
      </c>
      <c r="BW32" s="457">
        <v>1</v>
      </c>
      <c r="BX32" s="457">
        <v>1</v>
      </c>
      <c r="BY32" s="457">
        <v>0</v>
      </c>
      <c r="BZ32" s="457">
        <v>1</v>
      </c>
      <c r="CA32" s="457">
        <v>0</v>
      </c>
      <c r="CB32" s="457">
        <v>0</v>
      </c>
      <c r="CC32" s="457">
        <v>0</v>
      </c>
      <c r="CD32" s="457">
        <v>0</v>
      </c>
      <c r="CE32" s="457">
        <v>0</v>
      </c>
      <c r="CF32" s="457">
        <v>1</v>
      </c>
      <c r="CG32" s="457">
        <v>0</v>
      </c>
      <c r="CH32" s="457">
        <v>0</v>
      </c>
      <c r="CI32" s="440">
        <v>9.6</v>
      </c>
      <c r="CJ32" s="440">
        <v>0.1</v>
      </c>
      <c r="CK32" s="317">
        <v>0.01</v>
      </c>
      <c r="CL32" s="457">
        <v>2</v>
      </c>
      <c r="CM32" s="457">
        <v>0</v>
      </c>
      <c r="CN32" s="457">
        <v>2</v>
      </c>
      <c r="CO32" s="501">
        <v>0</v>
      </c>
      <c r="CP32" s="501">
        <v>0</v>
      </c>
      <c r="CQ32" s="318">
        <v>0</v>
      </c>
      <c r="CS32" s="477">
        <v>0</v>
      </c>
      <c r="CT32" s="457">
        <v>0</v>
      </c>
      <c r="CU32" s="457">
        <v>0</v>
      </c>
      <c r="CV32" s="457">
        <v>0</v>
      </c>
      <c r="CW32" s="457">
        <v>0</v>
      </c>
      <c r="CX32" s="457">
        <v>0</v>
      </c>
      <c r="CY32" s="457">
        <v>0</v>
      </c>
      <c r="CZ32" s="457">
        <v>0</v>
      </c>
      <c r="DA32" s="457">
        <v>0</v>
      </c>
      <c r="DB32" s="457">
        <v>0</v>
      </c>
      <c r="DC32" s="457">
        <v>0</v>
      </c>
      <c r="DD32" s="457">
        <v>0</v>
      </c>
      <c r="DF32" s="398">
        <v>24472</v>
      </c>
      <c r="DG32" s="320">
        <v>4.5999999999999999E-2</v>
      </c>
      <c r="DH32" s="374">
        <v>24472.799999999999</v>
      </c>
      <c r="DI32" s="374">
        <v>0</v>
      </c>
      <c r="DJ32" s="149">
        <v>24472</v>
      </c>
      <c r="DK32" s="40">
        <v>4</v>
      </c>
      <c r="DL32" s="40">
        <v>1</v>
      </c>
      <c r="DM32" s="40">
        <v>0</v>
      </c>
      <c r="DN32" s="40">
        <v>0</v>
      </c>
      <c r="DO32" s="317">
        <v>0.104</v>
      </c>
      <c r="DP32" s="457">
        <v>4</v>
      </c>
      <c r="DQ32" s="457">
        <v>0</v>
      </c>
      <c r="DR32" s="457">
        <v>1</v>
      </c>
      <c r="DS32" s="477">
        <v>0</v>
      </c>
      <c r="DT32" s="125">
        <v>0</v>
      </c>
      <c r="DU32" s="477">
        <v>3</v>
      </c>
      <c r="DV32" s="374">
        <v>9704</v>
      </c>
      <c r="DW32" s="477">
        <v>2</v>
      </c>
      <c r="DX32" s="457">
        <v>9</v>
      </c>
      <c r="DY32" s="452"/>
      <c r="DZ32" s="40">
        <v>233</v>
      </c>
      <c r="EA32" s="76">
        <v>8.1984517945109081E-2</v>
      </c>
      <c r="EB32" s="40">
        <v>196</v>
      </c>
      <c r="EC32" s="76">
        <v>6.8965517241379309E-2</v>
      </c>
      <c r="ED32" s="40">
        <v>32</v>
      </c>
      <c r="EE32" s="40">
        <v>7</v>
      </c>
      <c r="EF32" s="40">
        <v>4</v>
      </c>
      <c r="EG32" s="320">
        <v>4.3999999999999997E-2</v>
      </c>
      <c r="EH32" s="320">
        <v>4.9497847919655669E-2</v>
      </c>
      <c r="EI32" s="320">
        <v>0.215</v>
      </c>
      <c r="EJ32" s="320">
        <v>5.7581573896353169E-2</v>
      </c>
      <c r="EK32" s="320">
        <v>0.32547501759324421</v>
      </c>
      <c r="EL32" s="320">
        <v>0.12596762843068263</v>
      </c>
      <c r="EM32" s="320">
        <v>-4.62156731413262E-2</v>
      </c>
      <c r="EN32" s="341">
        <v>103400</v>
      </c>
      <c r="EO32" s="320">
        <v>0</v>
      </c>
      <c r="EP32" s="1"/>
    </row>
    <row r="33" spans="2:146" x14ac:dyDescent="0.25">
      <c r="B33" s="3" t="s">
        <v>312</v>
      </c>
      <c r="C33" s="5">
        <v>540013</v>
      </c>
      <c r="D33" s="6" t="s">
        <v>309</v>
      </c>
      <c r="E33" s="6" t="s">
        <v>3</v>
      </c>
      <c r="F33" s="5">
        <v>11</v>
      </c>
      <c r="G33" s="40">
        <v>1337</v>
      </c>
      <c r="H33" s="40">
        <v>2372</v>
      </c>
      <c r="I33" s="40">
        <v>2842</v>
      </c>
      <c r="J33" s="63">
        <v>1360.4188481675392</v>
      </c>
      <c r="K33" s="40">
        <v>1394</v>
      </c>
      <c r="L33" s="63">
        <v>2.04</v>
      </c>
      <c r="N33" s="40">
        <v>35</v>
      </c>
      <c r="O33" s="76">
        <v>2.6178010471204188E-2</v>
      </c>
      <c r="P33" s="63">
        <v>2.12</v>
      </c>
      <c r="Q33" s="362">
        <v>1.585639491398654E-3</v>
      </c>
      <c r="R33" s="106">
        <v>9</v>
      </c>
      <c r="S33" s="83" t="s">
        <v>100</v>
      </c>
      <c r="T33" s="88">
        <v>1.6</v>
      </c>
      <c r="U33" s="40">
        <v>0</v>
      </c>
      <c r="V33" s="1"/>
      <c r="W33" s="457">
        <v>64</v>
      </c>
      <c r="X33" s="457">
        <v>0</v>
      </c>
      <c r="Y33" s="317">
        <v>3.5000000000000003E-2</v>
      </c>
      <c r="Z33" s="126">
        <v>1.8285714285714285</v>
      </c>
      <c r="AA33" s="457">
        <v>15</v>
      </c>
      <c r="AB33" s="457">
        <v>18</v>
      </c>
      <c r="AC33" s="457">
        <v>67</v>
      </c>
      <c r="AD33" s="457">
        <v>15</v>
      </c>
      <c r="AE33" s="457">
        <v>82</v>
      </c>
      <c r="AF33" s="149">
        <v>7732346</v>
      </c>
      <c r="AH33" s="416">
        <v>56100</v>
      </c>
      <c r="AI33" s="469">
        <v>50</v>
      </c>
      <c r="AJ33" s="320">
        <v>0.6097560975609756</v>
      </c>
      <c r="AK33" s="374">
        <v>3283790</v>
      </c>
      <c r="AL33" s="125">
        <v>0.42468223744772932</v>
      </c>
      <c r="AM33" s="477">
        <v>49</v>
      </c>
      <c r="AN33" s="398">
        <v>2246990</v>
      </c>
      <c r="AO33" s="469">
        <v>46</v>
      </c>
      <c r="AP33" s="398">
        <v>2098090</v>
      </c>
      <c r="AQ33" s="480">
        <v>42</v>
      </c>
      <c r="AR33" s="398">
        <v>2043590</v>
      </c>
      <c r="AS33" s="469">
        <v>4</v>
      </c>
      <c r="AT33" s="390">
        <v>8.6956521739130432E-2</v>
      </c>
      <c r="AU33" s="398">
        <v>54500</v>
      </c>
      <c r="AV33" s="469">
        <v>24</v>
      </c>
      <c r="AW33" s="140">
        <v>3194656</v>
      </c>
      <c r="AX33" s="469">
        <v>8</v>
      </c>
      <c r="AY33" s="140">
        <v>1253900</v>
      </c>
      <c r="AZ33" s="457">
        <v>43</v>
      </c>
      <c r="BA33" s="125">
        <v>0.52400000000000002</v>
      </c>
      <c r="BB33" s="457">
        <v>34</v>
      </c>
      <c r="BC33" s="125">
        <v>0.41499999999999998</v>
      </c>
      <c r="BD33" s="457">
        <v>5</v>
      </c>
      <c r="BE33" s="125">
        <v>6.0999999999999999E-2</v>
      </c>
      <c r="BF33" s="457">
        <v>33</v>
      </c>
      <c r="BG33" s="125">
        <v>0.40200000000000002</v>
      </c>
      <c r="BH33" s="457">
        <v>16</v>
      </c>
      <c r="BI33" s="317">
        <v>0.1951219512195122</v>
      </c>
      <c r="BJ33" s="457">
        <v>16</v>
      </c>
      <c r="BK33" s="457">
        <v>0</v>
      </c>
      <c r="BL33" s="457">
        <v>0</v>
      </c>
      <c r="BM33" s="430">
        <v>1925</v>
      </c>
      <c r="BN33" s="347" t="s">
        <v>794</v>
      </c>
      <c r="BO33" s="486">
        <v>70</v>
      </c>
      <c r="BP33" s="348">
        <v>0.85399999999999998</v>
      </c>
      <c r="BQ33" s="40">
        <v>12</v>
      </c>
      <c r="BR33" s="320">
        <v>0.14599999999999999</v>
      </c>
      <c r="BS33" s="491">
        <v>3</v>
      </c>
      <c r="BT33" s="125">
        <v>4.6875E-2</v>
      </c>
      <c r="BU33" s="312">
        <v>0.5</v>
      </c>
      <c r="BW33" s="457">
        <v>2</v>
      </c>
      <c r="BX33" s="457">
        <v>1</v>
      </c>
      <c r="BY33" s="457">
        <v>0</v>
      </c>
      <c r="BZ33" s="457">
        <v>1</v>
      </c>
      <c r="CA33" s="457">
        <v>1</v>
      </c>
      <c r="CB33" s="457">
        <v>0</v>
      </c>
      <c r="CC33" s="457">
        <v>0</v>
      </c>
      <c r="CD33" s="457">
        <v>0</v>
      </c>
      <c r="CE33" s="457">
        <v>0</v>
      </c>
      <c r="CF33" s="457">
        <v>1</v>
      </c>
      <c r="CG33" s="457">
        <v>1</v>
      </c>
      <c r="CH33" s="457">
        <v>0</v>
      </c>
      <c r="CI33" s="440">
        <v>25.8</v>
      </c>
      <c r="CJ33" s="440">
        <v>1.1000000000000001</v>
      </c>
      <c r="CK33" s="317">
        <v>4.2999999999999997E-2</v>
      </c>
      <c r="CL33" s="457">
        <v>0</v>
      </c>
      <c r="CM33" s="457">
        <v>0</v>
      </c>
      <c r="CN33" s="457">
        <v>0</v>
      </c>
      <c r="CO33" s="501">
        <v>2.4</v>
      </c>
      <c r="CP33" s="501">
        <v>0</v>
      </c>
      <c r="CQ33" s="125">
        <v>0</v>
      </c>
      <c r="CS33" s="477">
        <v>0</v>
      </c>
      <c r="CT33" s="457">
        <v>0</v>
      </c>
      <c r="CU33" s="457">
        <v>0</v>
      </c>
      <c r="CV33" s="457">
        <v>0</v>
      </c>
      <c r="CW33" s="457">
        <v>3</v>
      </c>
      <c r="CX33" s="457">
        <v>0</v>
      </c>
      <c r="CY33" s="457">
        <v>2</v>
      </c>
      <c r="CZ33" s="457">
        <v>1</v>
      </c>
      <c r="DA33" s="457">
        <v>0</v>
      </c>
      <c r="DB33" s="457">
        <v>0</v>
      </c>
      <c r="DC33" s="457">
        <v>0</v>
      </c>
      <c r="DD33" s="457">
        <v>0</v>
      </c>
      <c r="DF33" s="398">
        <v>621335</v>
      </c>
      <c r="DG33" s="320">
        <v>0.08</v>
      </c>
      <c r="DH33" s="374">
        <v>4109.3</v>
      </c>
      <c r="DI33" s="374">
        <v>75175</v>
      </c>
      <c r="DJ33" s="149">
        <v>546160</v>
      </c>
      <c r="DK33" s="40">
        <v>46</v>
      </c>
      <c r="DL33" s="40">
        <v>34</v>
      </c>
      <c r="DM33" s="40">
        <v>1</v>
      </c>
      <c r="DN33" s="40">
        <v>1</v>
      </c>
      <c r="DO33" s="317">
        <v>7.3999999999999996E-2</v>
      </c>
      <c r="DP33" s="457">
        <v>44</v>
      </c>
      <c r="DQ33" s="457">
        <v>19</v>
      </c>
      <c r="DR33" s="457">
        <v>19</v>
      </c>
      <c r="DS33" s="477">
        <v>0</v>
      </c>
      <c r="DT33" s="125">
        <v>0</v>
      </c>
      <c r="DU33" s="477">
        <v>23</v>
      </c>
      <c r="DV33" s="374">
        <v>720205</v>
      </c>
      <c r="DW33" s="477">
        <v>6</v>
      </c>
      <c r="DX33" s="457">
        <v>267</v>
      </c>
      <c r="DY33" s="452"/>
      <c r="DZ33" s="40">
        <v>341</v>
      </c>
      <c r="EA33" s="76">
        <v>4.9227659881622636E-2</v>
      </c>
      <c r="EB33" s="40">
        <v>7</v>
      </c>
      <c r="EC33" s="76">
        <v>1.0105384726432798E-3</v>
      </c>
      <c r="ED33" s="40">
        <v>1</v>
      </c>
      <c r="EE33" s="40">
        <v>0</v>
      </c>
      <c r="EF33" s="40">
        <v>0</v>
      </c>
      <c r="EG33" s="320">
        <v>0.2334</v>
      </c>
      <c r="EH33" s="76">
        <v>0.13586765223512848</v>
      </c>
      <c r="EI33" s="76">
        <v>0.2</v>
      </c>
      <c r="EJ33" s="320">
        <v>5.7559532196702824E-2</v>
      </c>
      <c r="EK33" s="320">
        <v>0.39597911227154048</v>
      </c>
      <c r="EL33" s="320">
        <v>0.1788811336717428</v>
      </c>
      <c r="EM33" s="320">
        <v>-2.9524967081940599E-2</v>
      </c>
      <c r="EN33" s="341">
        <v>96700</v>
      </c>
      <c r="EO33" s="320">
        <v>2.7903886612778202E-2</v>
      </c>
      <c r="EP33" s="1"/>
    </row>
    <row r="34" spans="2:146" x14ac:dyDescent="0.25">
      <c r="B34" s="3" t="s">
        <v>314</v>
      </c>
      <c r="C34" s="5">
        <v>540015</v>
      </c>
      <c r="D34" s="6" t="s">
        <v>309</v>
      </c>
      <c r="E34" s="6" t="s">
        <v>3</v>
      </c>
      <c r="F34" s="5">
        <v>11</v>
      </c>
      <c r="G34" s="40">
        <v>850</v>
      </c>
      <c r="H34" s="40">
        <v>2388</v>
      </c>
      <c r="I34" s="40">
        <v>2442</v>
      </c>
      <c r="J34" s="63">
        <v>1838.6823529411765</v>
      </c>
      <c r="K34" s="40">
        <v>1159</v>
      </c>
      <c r="L34" s="63">
        <v>2.11</v>
      </c>
      <c r="N34" s="40">
        <v>266</v>
      </c>
      <c r="O34" s="76">
        <v>0.31294117647058822</v>
      </c>
      <c r="P34" s="63">
        <v>3.55</v>
      </c>
      <c r="Q34" s="362">
        <v>4.1764705882352954E-3</v>
      </c>
      <c r="R34" s="106">
        <v>9</v>
      </c>
      <c r="S34" s="83" t="s">
        <v>100</v>
      </c>
      <c r="T34" s="88">
        <v>2.1</v>
      </c>
      <c r="U34" s="40">
        <v>2</v>
      </c>
      <c r="V34" s="1"/>
      <c r="W34" s="457">
        <v>716</v>
      </c>
      <c r="X34" s="457">
        <v>5</v>
      </c>
      <c r="Y34" s="317">
        <v>0.33400000000000002</v>
      </c>
      <c r="Z34" s="126">
        <v>2.6917293233082709</v>
      </c>
      <c r="AA34" s="457">
        <v>7</v>
      </c>
      <c r="AB34" s="457">
        <v>81</v>
      </c>
      <c r="AC34" s="457">
        <v>790</v>
      </c>
      <c r="AD34" s="457">
        <v>7</v>
      </c>
      <c r="AE34" s="457">
        <v>797</v>
      </c>
      <c r="AF34" s="149">
        <v>76973670</v>
      </c>
      <c r="AH34" s="416">
        <v>51500</v>
      </c>
      <c r="AI34" s="469">
        <v>620</v>
      </c>
      <c r="AJ34" s="320">
        <v>0.77791718946047683</v>
      </c>
      <c r="AK34" s="374">
        <v>33280900</v>
      </c>
      <c r="AL34" s="125">
        <v>0.43236732768490838</v>
      </c>
      <c r="AM34" s="477">
        <v>619</v>
      </c>
      <c r="AN34" s="398">
        <v>32979700</v>
      </c>
      <c r="AO34" s="469">
        <v>570</v>
      </c>
      <c r="AP34" s="398">
        <v>30002000</v>
      </c>
      <c r="AQ34" s="480">
        <v>570</v>
      </c>
      <c r="AR34" s="398">
        <v>30002000</v>
      </c>
      <c r="AS34" s="469">
        <v>0</v>
      </c>
      <c r="AT34" s="390">
        <v>0</v>
      </c>
      <c r="AU34" s="398">
        <v>0</v>
      </c>
      <c r="AV34" s="469">
        <v>149</v>
      </c>
      <c r="AW34" s="140">
        <v>25480470</v>
      </c>
      <c r="AX34" s="469">
        <v>28</v>
      </c>
      <c r="AY34" s="140">
        <v>18212300</v>
      </c>
      <c r="AZ34" s="457">
        <v>572</v>
      </c>
      <c r="BA34" s="125">
        <v>0.71799999999999997</v>
      </c>
      <c r="BB34" s="457">
        <v>207</v>
      </c>
      <c r="BC34" s="125">
        <v>0.26</v>
      </c>
      <c r="BD34" s="457">
        <v>18</v>
      </c>
      <c r="BE34" s="125">
        <v>2.3E-2</v>
      </c>
      <c r="BF34" s="457">
        <v>292</v>
      </c>
      <c r="BG34" s="125">
        <v>0.36599999999999999</v>
      </c>
      <c r="BH34" s="457">
        <v>207</v>
      </c>
      <c r="BI34" s="317">
        <v>0.25972396486825594</v>
      </c>
      <c r="BJ34" s="457">
        <v>175</v>
      </c>
      <c r="BK34" s="457">
        <v>31</v>
      </c>
      <c r="BL34" s="457">
        <v>1</v>
      </c>
      <c r="BM34" s="430">
        <v>1920</v>
      </c>
      <c r="BN34" s="347" t="s">
        <v>795</v>
      </c>
      <c r="BO34" s="486">
        <v>750</v>
      </c>
      <c r="BP34" s="348">
        <v>0.94200000000000006</v>
      </c>
      <c r="BQ34" s="40">
        <v>47</v>
      </c>
      <c r="BR34" s="320">
        <v>5.8999999999999997E-2</v>
      </c>
      <c r="BS34" s="491">
        <v>17</v>
      </c>
      <c r="BT34" s="125">
        <v>2.3743016759776536E-2</v>
      </c>
      <c r="BU34" s="312">
        <v>0.77700000000000002</v>
      </c>
      <c r="BW34" s="457">
        <v>7</v>
      </c>
      <c r="BX34" s="457">
        <v>5</v>
      </c>
      <c r="BY34" s="457">
        <v>0</v>
      </c>
      <c r="BZ34" s="457">
        <v>7</v>
      </c>
      <c r="CA34" s="457">
        <v>0</v>
      </c>
      <c r="CB34" s="457">
        <v>0</v>
      </c>
      <c r="CC34" s="457">
        <v>1</v>
      </c>
      <c r="CD34" s="457">
        <v>0</v>
      </c>
      <c r="CE34" s="457">
        <v>0</v>
      </c>
      <c r="CF34" s="457">
        <v>3</v>
      </c>
      <c r="CG34" s="457">
        <v>2</v>
      </c>
      <c r="CH34" s="457">
        <v>1</v>
      </c>
      <c r="CI34" s="440">
        <v>34.200000000000003</v>
      </c>
      <c r="CJ34" s="440">
        <v>14.6</v>
      </c>
      <c r="CK34" s="317">
        <v>0.42699999999999999</v>
      </c>
      <c r="CL34" s="457">
        <v>0</v>
      </c>
      <c r="CM34" s="457">
        <v>0</v>
      </c>
      <c r="CN34" s="457">
        <v>0</v>
      </c>
      <c r="CO34" s="501">
        <v>2.4</v>
      </c>
      <c r="CP34" s="501">
        <v>1.9</v>
      </c>
      <c r="CQ34" s="125">
        <v>0.79166666666666663</v>
      </c>
      <c r="CS34" s="477">
        <v>507</v>
      </c>
      <c r="CT34" s="457">
        <v>134</v>
      </c>
      <c r="CU34" s="457">
        <v>1</v>
      </c>
      <c r="CV34" s="457">
        <v>506</v>
      </c>
      <c r="CW34" s="457">
        <v>15</v>
      </c>
      <c r="CX34" s="457">
        <v>5</v>
      </c>
      <c r="CY34" s="457">
        <v>9</v>
      </c>
      <c r="CZ34" s="457">
        <v>5</v>
      </c>
      <c r="DA34" s="457">
        <v>0</v>
      </c>
      <c r="DB34" s="457">
        <v>0</v>
      </c>
      <c r="DC34" s="457">
        <v>1</v>
      </c>
      <c r="DD34" s="457">
        <v>0</v>
      </c>
      <c r="DF34" s="398">
        <v>6004377</v>
      </c>
      <c r="DG34" s="320">
        <v>7.8E-2</v>
      </c>
      <c r="DH34" s="374">
        <v>4347.7</v>
      </c>
      <c r="DI34" s="374">
        <v>2624968</v>
      </c>
      <c r="DJ34" s="149">
        <v>3379409</v>
      </c>
      <c r="DK34" s="40">
        <v>214</v>
      </c>
      <c r="DL34" s="40">
        <v>572</v>
      </c>
      <c r="DM34" s="40">
        <v>6</v>
      </c>
      <c r="DN34" s="40">
        <v>5</v>
      </c>
      <c r="DO34" s="317">
        <v>0.104</v>
      </c>
      <c r="DP34" s="457">
        <v>189</v>
      </c>
      <c r="DQ34" s="457">
        <v>288</v>
      </c>
      <c r="DR34" s="457">
        <v>312</v>
      </c>
      <c r="DS34" s="477">
        <v>8</v>
      </c>
      <c r="DT34" s="125">
        <v>1.11731843575419E-2</v>
      </c>
      <c r="DU34" s="477">
        <v>373</v>
      </c>
      <c r="DV34" s="374">
        <v>4019901</v>
      </c>
      <c r="DW34" s="477">
        <v>136</v>
      </c>
      <c r="DX34" s="457">
        <v>3050</v>
      </c>
      <c r="DY34" s="452"/>
      <c r="DZ34" s="40">
        <v>1348</v>
      </c>
      <c r="EA34" s="76">
        <v>0.55200655200655202</v>
      </c>
      <c r="EB34" s="40">
        <v>1017</v>
      </c>
      <c r="EC34" s="76">
        <v>0.41646191646191644</v>
      </c>
      <c r="ED34" s="40">
        <v>200</v>
      </c>
      <c r="EE34" s="40">
        <v>42</v>
      </c>
      <c r="EF34" s="40">
        <v>25</v>
      </c>
      <c r="EG34" s="320">
        <v>0.18060000000000001</v>
      </c>
      <c r="EH34" s="320">
        <v>0.16824849007765316</v>
      </c>
      <c r="EI34" s="320">
        <v>0.10300000000000001</v>
      </c>
      <c r="EJ34" s="320">
        <v>6.4449064449064453E-2</v>
      </c>
      <c r="EK34" s="320">
        <v>0.34643734643734642</v>
      </c>
      <c r="EL34" s="320">
        <v>0.13677313677313677</v>
      </c>
      <c r="EM34" s="320">
        <v>-0.12655971479500899</v>
      </c>
      <c r="EN34" s="341">
        <v>84600</v>
      </c>
      <c r="EO34" s="320">
        <v>2.5457438345266509E-2</v>
      </c>
      <c r="EP34" s="1"/>
    </row>
    <row r="35" spans="2:146" x14ac:dyDescent="0.25">
      <c r="B35" s="11" t="s">
        <v>388</v>
      </c>
      <c r="C35" s="5">
        <v>540084</v>
      </c>
      <c r="D35" s="6" t="s">
        <v>309</v>
      </c>
      <c r="E35" s="6" t="s">
        <v>3</v>
      </c>
      <c r="F35" s="5">
        <v>11</v>
      </c>
      <c r="G35" s="40">
        <v>92</v>
      </c>
      <c r="H35" s="40">
        <v>290</v>
      </c>
      <c r="I35" s="40">
        <v>560</v>
      </c>
      <c r="J35" s="63">
        <v>3895.6521739130399</v>
      </c>
      <c r="K35" s="40">
        <v>213</v>
      </c>
      <c r="L35" s="63">
        <v>2.61</v>
      </c>
      <c r="N35" s="40">
        <v>0</v>
      </c>
      <c r="O35" s="76">
        <v>0</v>
      </c>
      <c r="P35" s="63">
        <v>0</v>
      </c>
      <c r="Q35" s="362">
        <v>0</v>
      </c>
      <c r="R35" s="106">
        <v>9</v>
      </c>
      <c r="S35" s="83" t="s">
        <v>100</v>
      </c>
      <c r="T35" s="88">
        <v>0</v>
      </c>
      <c r="U35" s="40">
        <v>0</v>
      </c>
      <c r="V35" s="1"/>
      <c r="W35" s="457">
        <v>0</v>
      </c>
      <c r="X35" s="457">
        <v>0</v>
      </c>
      <c r="Y35" s="317">
        <v>0</v>
      </c>
      <c r="Z35" s="126">
        <v>0</v>
      </c>
      <c r="AA35" s="457" t="s">
        <v>100</v>
      </c>
      <c r="AB35" s="457" t="s">
        <v>100</v>
      </c>
      <c r="AC35" s="457" t="s">
        <v>100</v>
      </c>
      <c r="AD35" s="457" t="s">
        <v>100</v>
      </c>
      <c r="AE35" s="457" t="s">
        <v>100</v>
      </c>
      <c r="AF35" s="374" t="s">
        <v>100</v>
      </c>
      <c r="AH35" s="416">
        <v>0</v>
      </c>
      <c r="AI35" s="469" t="s">
        <v>100</v>
      </c>
      <c r="AJ35" s="320" t="s">
        <v>100</v>
      </c>
      <c r="AK35" s="374">
        <v>0</v>
      </c>
      <c r="AL35" s="125" t="s">
        <v>100</v>
      </c>
      <c r="AM35" s="477" t="s">
        <v>100</v>
      </c>
      <c r="AN35" s="398" t="s">
        <v>100</v>
      </c>
      <c r="AO35" s="469" t="s">
        <v>100</v>
      </c>
      <c r="AP35" s="398" t="s">
        <v>100</v>
      </c>
      <c r="AQ35" s="480" t="s">
        <v>100</v>
      </c>
      <c r="AR35" s="399" t="s">
        <v>100</v>
      </c>
      <c r="AS35" s="481" t="s">
        <v>100</v>
      </c>
      <c r="AT35" s="393" t="s">
        <v>100</v>
      </c>
      <c r="AU35" s="399" t="s">
        <v>100</v>
      </c>
      <c r="AV35" s="469" t="s">
        <v>100</v>
      </c>
      <c r="AW35" s="398" t="s">
        <v>100</v>
      </c>
      <c r="AX35" s="469" t="s">
        <v>100</v>
      </c>
      <c r="AY35" s="390" t="s">
        <v>100</v>
      </c>
      <c r="AZ35" s="457" t="s">
        <v>100</v>
      </c>
      <c r="BA35" s="125">
        <v>0</v>
      </c>
      <c r="BB35" s="457" t="s">
        <v>100</v>
      </c>
      <c r="BC35" s="125" t="s">
        <v>100</v>
      </c>
      <c r="BD35" s="457" t="s">
        <v>100</v>
      </c>
      <c r="BE35" s="125" t="s">
        <v>100</v>
      </c>
      <c r="BF35" s="457" t="s">
        <v>100</v>
      </c>
      <c r="BG35" s="125" t="s">
        <v>100</v>
      </c>
      <c r="BH35" s="457" t="s">
        <v>100</v>
      </c>
      <c r="BI35" s="124" t="s">
        <v>100</v>
      </c>
      <c r="BJ35" s="457" t="s">
        <v>100</v>
      </c>
      <c r="BK35" s="457" t="s">
        <v>100</v>
      </c>
      <c r="BL35" s="457" t="s">
        <v>100</v>
      </c>
      <c r="BM35" s="430" t="s">
        <v>100</v>
      </c>
      <c r="BN35" s="349" t="s">
        <v>792</v>
      </c>
      <c r="BO35" s="488" t="s">
        <v>100</v>
      </c>
      <c r="BP35" s="322" t="s">
        <v>100</v>
      </c>
      <c r="BQ35" s="489" t="s">
        <v>100</v>
      </c>
      <c r="BR35" s="351" t="s">
        <v>100</v>
      </c>
      <c r="BS35" s="492" t="s">
        <v>100</v>
      </c>
      <c r="BT35" s="125">
        <v>0</v>
      </c>
      <c r="BU35" s="312" t="e">
        <v>#N/A</v>
      </c>
      <c r="BW35" s="457">
        <v>0</v>
      </c>
      <c r="BX35" s="457">
        <v>0</v>
      </c>
      <c r="BY35" s="457">
        <v>0</v>
      </c>
      <c r="BZ35" s="457">
        <v>0</v>
      </c>
      <c r="CA35" s="457">
        <v>0</v>
      </c>
      <c r="CB35" s="457">
        <v>0</v>
      </c>
      <c r="CC35" s="457">
        <v>0</v>
      </c>
      <c r="CD35" s="457">
        <v>0</v>
      </c>
      <c r="CE35" s="457">
        <v>0</v>
      </c>
      <c r="CF35" s="457">
        <v>0</v>
      </c>
      <c r="CG35" s="457">
        <v>0</v>
      </c>
      <c r="CH35" s="457">
        <v>0</v>
      </c>
      <c r="CI35" s="440">
        <v>4.4000000000000004</v>
      </c>
      <c r="CJ35" s="440">
        <v>0</v>
      </c>
      <c r="CK35" s="317">
        <v>0</v>
      </c>
      <c r="CL35" s="457">
        <v>0</v>
      </c>
      <c r="CM35" s="457">
        <v>0</v>
      </c>
      <c r="CN35" s="457">
        <v>0</v>
      </c>
      <c r="CO35" s="501">
        <v>0</v>
      </c>
      <c r="CP35" s="501">
        <v>0</v>
      </c>
      <c r="CQ35" s="318">
        <v>0</v>
      </c>
      <c r="CS35" s="477">
        <v>0</v>
      </c>
      <c r="CT35" s="514">
        <v>0</v>
      </c>
      <c r="CU35" s="514">
        <v>0</v>
      </c>
      <c r="CV35" s="457">
        <v>0</v>
      </c>
      <c r="CW35" s="457">
        <v>0</v>
      </c>
      <c r="CX35" s="457">
        <v>0</v>
      </c>
      <c r="CY35" s="457">
        <v>0</v>
      </c>
      <c r="CZ35" s="457">
        <v>0</v>
      </c>
      <c r="DA35" s="457">
        <v>0</v>
      </c>
      <c r="DB35" s="457">
        <v>0</v>
      </c>
      <c r="DC35" s="457">
        <v>0</v>
      </c>
      <c r="DD35" s="457">
        <v>0</v>
      </c>
      <c r="DF35" s="398" t="s">
        <v>100</v>
      </c>
      <c r="DG35" s="320" t="s">
        <v>100</v>
      </c>
      <c r="DH35" s="374" t="s">
        <v>100</v>
      </c>
      <c r="DI35" s="374" t="s">
        <v>100</v>
      </c>
      <c r="DJ35" s="374" t="s">
        <v>100</v>
      </c>
      <c r="DK35" s="40" t="s">
        <v>100</v>
      </c>
      <c r="DL35" s="40" t="s">
        <v>100</v>
      </c>
      <c r="DM35" s="40" t="s">
        <v>100</v>
      </c>
      <c r="DN35" s="40" t="s">
        <v>100</v>
      </c>
      <c r="DO35" s="317" t="s">
        <v>100</v>
      </c>
      <c r="DP35" s="457" t="s">
        <v>100</v>
      </c>
      <c r="DQ35" s="457" t="s">
        <v>100</v>
      </c>
      <c r="DR35" s="457" t="s">
        <v>100</v>
      </c>
      <c r="DS35" s="477">
        <v>0</v>
      </c>
      <c r="DT35" s="125">
        <v>0</v>
      </c>
      <c r="DU35" s="477">
        <v>0</v>
      </c>
      <c r="DV35" s="374" t="s">
        <v>100</v>
      </c>
      <c r="DW35" s="477">
        <v>0</v>
      </c>
      <c r="DX35" s="457" t="s">
        <v>100</v>
      </c>
      <c r="DY35" s="452"/>
      <c r="DZ35" s="40">
        <v>0</v>
      </c>
      <c r="EA35" s="76">
        <v>0</v>
      </c>
      <c r="EB35" s="40">
        <v>0</v>
      </c>
      <c r="EC35" s="76">
        <v>0</v>
      </c>
      <c r="ED35" s="40">
        <v>0</v>
      </c>
      <c r="EE35" s="40">
        <v>0</v>
      </c>
      <c r="EF35" s="40">
        <v>0</v>
      </c>
      <c r="EG35" s="320">
        <v>0.71360000000000001</v>
      </c>
      <c r="EH35" s="320">
        <v>0.18779342723004691</v>
      </c>
      <c r="EI35" s="320">
        <v>0.25600000000000001</v>
      </c>
      <c r="EJ35" s="320">
        <v>5.9659090909090912E-2</v>
      </c>
      <c r="EK35" s="320">
        <v>0.48749999999999999</v>
      </c>
      <c r="EL35" s="320">
        <v>0.30411449016100178</v>
      </c>
      <c r="EM35" s="320">
        <v>-0.14657210401891252</v>
      </c>
      <c r="EN35" s="341">
        <v>53400</v>
      </c>
      <c r="EO35" s="320">
        <v>2.4489795918367349E-2</v>
      </c>
      <c r="EP35" s="1"/>
    </row>
    <row r="36" spans="2:146" s="1" customFormat="1" x14ac:dyDescent="0.25">
      <c r="B36" s="7" t="s">
        <v>309</v>
      </c>
      <c r="C36" s="150">
        <v>54009</v>
      </c>
      <c r="D36" s="7" t="s">
        <v>309</v>
      </c>
      <c r="E36" s="7" t="s">
        <v>0</v>
      </c>
      <c r="F36" s="150">
        <v>11</v>
      </c>
      <c r="G36" s="42">
        <v>59350</v>
      </c>
      <c r="H36" s="42">
        <v>20806</v>
      </c>
      <c r="I36" s="42">
        <v>22603</v>
      </c>
      <c r="J36" s="65">
        <v>243.73917438921652</v>
      </c>
      <c r="K36" s="42">
        <v>9811</v>
      </c>
      <c r="L36" s="65">
        <v>2.21</v>
      </c>
      <c r="M36"/>
      <c r="N36" s="42">
        <v>2339</v>
      </c>
      <c r="O36" s="78">
        <v>3.941027801179444E-2</v>
      </c>
      <c r="P36" s="65">
        <v>78.31</v>
      </c>
      <c r="Q36" s="363">
        <v>1.319683181664982E-3</v>
      </c>
      <c r="R36" s="107">
        <v>9</v>
      </c>
      <c r="S36" s="85">
        <v>42105</v>
      </c>
      <c r="T36" s="115">
        <v>2.1</v>
      </c>
      <c r="U36" s="42">
        <v>3</v>
      </c>
      <c r="W36" s="458">
        <v>909</v>
      </c>
      <c r="X36" s="458">
        <v>11</v>
      </c>
      <c r="Y36" s="127">
        <v>5.2999999999999999E-2</v>
      </c>
      <c r="Z36" s="128">
        <v>0.38862761864044465</v>
      </c>
      <c r="AA36" s="458">
        <v>59</v>
      </c>
      <c r="AB36" s="458">
        <v>190</v>
      </c>
      <c r="AC36" s="458">
        <v>1040</v>
      </c>
      <c r="AD36" s="458">
        <v>59</v>
      </c>
      <c r="AE36" s="458">
        <v>1099</v>
      </c>
      <c r="AF36" s="321">
        <v>146008254</v>
      </c>
      <c r="AG36"/>
      <c r="AH36" s="417">
        <v>50600</v>
      </c>
      <c r="AI36" s="470">
        <v>825</v>
      </c>
      <c r="AJ36" s="78">
        <v>0.75068243858052774</v>
      </c>
      <c r="AK36" s="406">
        <v>48170880</v>
      </c>
      <c r="AL36" s="127">
        <v>0.32991888253112039</v>
      </c>
      <c r="AM36" s="478">
        <v>821</v>
      </c>
      <c r="AN36" s="402">
        <v>41361180</v>
      </c>
      <c r="AO36" s="470">
        <v>767</v>
      </c>
      <c r="AP36" s="402">
        <v>38143480</v>
      </c>
      <c r="AQ36" s="470">
        <v>736</v>
      </c>
      <c r="AR36" s="400">
        <v>37434460</v>
      </c>
      <c r="AS36" s="482">
        <v>31</v>
      </c>
      <c r="AT36" s="394">
        <v>4.0417209908735333E-2</v>
      </c>
      <c r="AU36" s="400">
        <v>709020</v>
      </c>
      <c r="AV36" s="470">
        <v>226</v>
      </c>
      <c r="AW36" s="311">
        <v>53166346</v>
      </c>
      <c r="AX36" s="470">
        <v>48</v>
      </c>
      <c r="AY36" s="311">
        <v>44671028</v>
      </c>
      <c r="AZ36" s="458">
        <v>701</v>
      </c>
      <c r="BA36" s="127">
        <v>0.63800000000000001</v>
      </c>
      <c r="BB36" s="458">
        <v>320</v>
      </c>
      <c r="BC36" s="127">
        <v>0.29099999999999998</v>
      </c>
      <c r="BD36" s="458">
        <v>78</v>
      </c>
      <c r="BE36" s="127">
        <v>7.0999999999999994E-2</v>
      </c>
      <c r="BF36" s="458">
        <v>501</v>
      </c>
      <c r="BG36" s="127">
        <v>0.45600000000000002</v>
      </c>
      <c r="BH36" s="458">
        <v>258</v>
      </c>
      <c r="BI36" s="127">
        <v>0.23475887170154686</v>
      </c>
      <c r="BJ36" s="458">
        <v>223</v>
      </c>
      <c r="BK36" s="458">
        <v>33</v>
      </c>
      <c r="BL36" s="458">
        <v>2</v>
      </c>
      <c r="BM36" s="431">
        <v>1924</v>
      </c>
      <c r="BN36" s="135" t="s">
        <v>100</v>
      </c>
      <c r="BO36" s="42">
        <v>1000</v>
      </c>
      <c r="BP36" s="78">
        <v>0.91</v>
      </c>
      <c r="BQ36" s="42">
        <v>99</v>
      </c>
      <c r="BR36" s="78">
        <v>0.09</v>
      </c>
      <c r="BS36" s="493">
        <v>30</v>
      </c>
      <c r="BT36" s="127">
        <v>3.3003300330033E-2</v>
      </c>
      <c r="BU36" s="314">
        <v>0.76500000000000001</v>
      </c>
      <c r="BV36"/>
      <c r="BW36" s="458">
        <v>12</v>
      </c>
      <c r="BX36" s="458">
        <v>8</v>
      </c>
      <c r="BY36" s="458">
        <v>0</v>
      </c>
      <c r="BZ36" s="458">
        <v>11</v>
      </c>
      <c r="CA36" s="458">
        <v>1</v>
      </c>
      <c r="CB36" s="458">
        <v>0</v>
      </c>
      <c r="CC36" s="458">
        <v>1</v>
      </c>
      <c r="CD36" s="458">
        <v>0</v>
      </c>
      <c r="CE36" s="458">
        <v>0</v>
      </c>
      <c r="CF36" s="458">
        <v>5</v>
      </c>
      <c r="CG36" s="458">
        <v>5</v>
      </c>
      <c r="CH36" s="458">
        <v>1</v>
      </c>
      <c r="CI36" s="441">
        <v>532.20000000000005</v>
      </c>
      <c r="CJ36" s="441">
        <v>42.8</v>
      </c>
      <c r="CK36" s="127">
        <v>0.08</v>
      </c>
      <c r="CL36" s="458">
        <v>61</v>
      </c>
      <c r="CM36" s="458">
        <v>17</v>
      </c>
      <c r="CN36" s="458">
        <v>44</v>
      </c>
      <c r="CO36" s="502">
        <v>28.5</v>
      </c>
      <c r="CP36" s="502">
        <v>5.6</v>
      </c>
      <c r="CQ36" s="127">
        <v>0.19649122807017544</v>
      </c>
      <c r="CR36"/>
      <c r="CS36" s="478">
        <v>507</v>
      </c>
      <c r="CT36" s="458">
        <v>134</v>
      </c>
      <c r="CU36" s="458">
        <v>1</v>
      </c>
      <c r="CV36" s="458">
        <v>506</v>
      </c>
      <c r="CW36" s="458">
        <v>24</v>
      </c>
      <c r="CX36" s="458">
        <v>5</v>
      </c>
      <c r="CY36" s="458">
        <v>14</v>
      </c>
      <c r="CZ36" s="458">
        <v>7</v>
      </c>
      <c r="DA36" s="458">
        <v>0</v>
      </c>
      <c r="DB36" s="458">
        <v>0</v>
      </c>
      <c r="DC36" s="458">
        <v>3</v>
      </c>
      <c r="DD36" s="458">
        <v>0</v>
      </c>
      <c r="DE36"/>
      <c r="DF36" s="402">
        <v>8067389</v>
      </c>
      <c r="DG36" s="78">
        <v>5.5E-2</v>
      </c>
      <c r="DH36" s="419">
        <v>4466.5</v>
      </c>
      <c r="DI36" s="419">
        <v>2975570</v>
      </c>
      <c r="DJ36" s="321">
        <v>5091819</v>
      </c>
      <c r="DK36" s="42">
        <v>419</v>
      </c>
      <c r="DL36" s="42">
        <v>661</v>
      </c>
      <c r="DM36" s="42">
        <v>11</v>
      </c>
      <c r="DN36" s="42">
        <v>8</v>
      </c>
      <c r="DO36" s="127">
        <v>0.107</v>
      </c>
      <c r="DP36" s="458">
        <v>391</v>
      </c>
      <c r="DQ36" s="458">
        <v>321</v>
      </c>
      <c r="DR36" s="458">
        <v>376</v>
      </c>
      <c r="DS36" s="519">
        <v>11</v>
      </c>
      <c r="DT36" s="144">
        <v>1.2101210121012101E-2</v>
      </c>
      <c r="DU36" s="519">
        <v>620</v>
      </c>
      <c r="DV36" s="419">
        <v>7450224</v>
      </c>
      <c r="DW36" s="519">
        <v>158</v>
      </c>
      <c r="DX36" s="458">
        <v>3929</v>
      </c>
      <c r="DY36" s="452"/>
      <c r="DZ36" s="42">
        <v>2106</v>
      </c>
      <c r="EA36" s="78">
        <v>9.3173472547891878E-2</v>
      </c>
      <c r="EB36" s="42">
        <v>1311</v>
      </c>
      <c r="EC36" s="78">
        <v>5.8001150289784545E-2</v>
      </c>
      <c r="ED36" s="42">
        <v>248</v>
      </c>
      <c r="EE36" s="42">
        <v>52</v>
      </c>
      <c r="EF36" s="42">
        <v>31</v>
      </c>
      <c r="EG36" s="78">
        <v>0.2407</v>
      </c>
      <c r="EH36" s="78">
        <v>0.1173172969116298</v>
      </c>
      <c r="EI36" s="78">
        <v>0.20699999999999999</v>
      </c>
      <c r="EJ36" s="78">
        <v>7.0525737314526465E-2</v>
      </c>
      <c r="EK36" s="78">
        <v>0.37822412954032653</v>
      </c>
      <c r="EL36" s="78">
        <v>0.17199642697632872</v>
      </c>
      <c r="EM36" s="78">
        <v>-6.2736299804728071E-2</v>
      </c>
      <c r="EN36" s="342">
        <v>93500</v>
      </c>
      <c r="EO36" s="78">
        <v>9.4227188081936683E-2</v>
      </c>
    </row>
    <row r="37" spans="2:146" x14ac:dyDescent="0.25">
      <c r="B37" s="424" t="s">
        <v>42</v>
      </c>
      <c r="C37" s="425">
        <v>540016</v>
      </c>
      <c r="D37" s="424" t="s">
        <v>41</v>
      </c>
      <c r="E37" s="424" t="s">
        <v>11</v>
      </c>
      <c r="F37" s="425">
        <v>2</v>
      </c>
      <c r="G37" s="44">
        <v>169257</v>
      </c>
      <c r="H37" s="44">
        <v>20782</v>
      </c>
      <c r="I37" s="44">
        <v>44057</v>
      </c>
      <c r="J37" s="66">
        <v>166.58974222631855</v>
      </c>
      <c r="K37" s="44">
        <v>18133</v>
      </c>
      <c r="L37" s="66">
        <v>2.4112391771907573</v>
      </c>
      <c r="N37" s="44">
        <v>10116</v>
      </c>
      <c r="O37" s="80">
        <v>5.9767099735904571E-2</v>
      </c>
      <c r="P37" s="66">
        <v>274.52999999999997</v>
      </c>
      <c r="Q37" s="364">
        <v>1.6219713217178609E-3</v>
      </c>
      <c r="R37" s="105">
        <v>21</v>
      </c>
      <c r="S37" s="82">
        <v>44259</v>
      </c>
      <c r="T37" s="114">
        <v>1.7</v>
      </c>
      <c r="U37" s="44">
        <v>5</v>
      </c>
      <c r="V37" s="1"/>
      <c r="W37" s="459">
        <v>1489</v>
      </c>
      <c r="X37" s="459">
        <v>87</v>
      </c>
      <c r="Y37" s="129">
        <v>9.1999999999999998E-2</v>
      </c>
      <c r="Z37" s="130">
        <v>0.14719256623171215</v>
      </c>
      <c r="AA37" s="459">
        <v>189</v>
      </c>
      <c r="AB37" s="459">
        <v>416</v>
      </c>
      <c r="AC37" s="459">
        <v>1716</v>
      </c>
      <c r="AD37" s="459">
        <v>189</v>
      </c>
      <c r="AE37" s="459">
        <v>1905</v>
      </c>
      <c r="AF37" s="138">
        <v>210598784</v>
      </c>
      <c r="AH37" s="418">
        <v>46400</v>
      </c>
      <c r="AI37" s="471">
        <v>1716</v>
      </c>
      <c r="AJ37" s="80">
        <v>0.90078740157480319</v>
      </c>
      <c r="AK37" s="407">
        <v>105423491</v>
      </c>
      <c r="AL37" s="129">
        <v>0.50058926741001508</v>
      </c>
      <c r="AM37" s="479">
        <v>1711</v>
      </c>
      <c r="AN37" s="401">
        <v>97255791</v>
      </c>
      <c r="AO37" s="471">
        <v>1683</v>
      </c>
      <c r="AP37" s="401">
        <v>94810100</v>
      </c>
      <c r="AQ37" s="471">
        <v>1071</v>
      </c>
      <c r="AR37" s="401">
        <v>77048730</v>
      </c>
      <c r="AS37" s="471">
        <v>612</v>
      </c>
      <c r="AT37" s="395">
        <v>0.36363636363636359</v>
      </c>
      <c r="AU37" s="401">
        <v>17761370</v>
      </c>
      <c r="AV37" s="471">
        <v>142</v>
      </c>
      <c r="AW37" s="139">
        <v>33041238</v>
      </c>
      <c r="AX37" s="471">
        <v>47</v>
      </c>
      <c r="AY37" s="139">
        <v>72134055</v>
      </c>
      <c r="AZ37" s="459">
        <v>327</v>
      </c>
      <c r="BA37" s="129">
        <v>0.17199999999999999</v>
      </c>
      <c r="BB37" s="459">
        <v>252</v>
      </c>
      <c r="BC37" s="129">
        <v>0.13200000000000001</v>
      </c>
      <c r="BD37" s="459">
        <v>1326</v>
      </c>
      <c r="BE37" s="129">
        <v>0.69599999999999995</v>
      </c>
      <c r="BF37" s="459">
        <v>1730</v>
      </c>
      <c r="BG37" s="129">
        <v>0.90800000000000003</v>
      </c>
      <c r="BH37" s="459">
        <v>239</v>
      </c>
      <c r="BI37" s="129">
        <v>0.12545931758530185</v>
      </c>
      <c r="BJ37" s="459">
        <v>205</v>
      </c>
      <c r="BK37" s="459">
        <v>34</v>
      </c>
      <c r="BL37" s="459">
        <v>0</v>
      </c>
      <c r="BM37" s="432">
        <v>1978</v>
      </c>
      <c r="BN37" s="352" t="s">
        <v>796</v>
      </c>
      <c r="BO37" s="77">
        <v>1253</v>
      </c>
      <c r="BP37" s="79">
        <v>0.65800000000000003</v>
      </c>
      <c r="BQ37" s="77">
        <v>652</v>
      </c>
      <c r="BR37" s="79">
        <v>0.34200000000000003</v>
      </c>
      <c r="BS37" s="490">
        <v>79</v>
      </c>
      <c r="BT37" s="129">
        <v>5.3055742108797849E-2</v>
      </c>
      <c r="BU37" s="313">
        <v>0.64400000000000002</v>
      </c>
      <c r="BW37" s="459">
        <v>5</v>
      </c>
      <c r="BX37" s="459">
        <v>5</v>
      </c>
      <c r="BY37" s="459">
        <v>0</v>
      </c>
      <c r="BZ37" s="459">
        <v>2</v>
      </c>
      <c r="CA37" s="459">
        <v>2</v>
      </c>
      <c r="CB37" s="459">
        <v>1</v>
      </c>
      <c r="CC37" s="459">
        <v>3</v>
      </c>
      <c r="CD37" s="459">
        <v>1</v>
      </c>
      <c r="CE37" s="459">
        <v>1</v>
      </c>
      <c r="CF37" s="459">
        <v>0</v>
      </c>
      <c r="CG37" s="459">
        <v>0</v>
      </c>
      <c r="CH37" s="459">
        <v>0</v>
      </c>
      <c r="CI37" s="439">
        <v>1498.4</v>
      </c>
      <c r="CJ37" s="439">
        <v>136.1</v>
      </c>
      <c r="CK37" s="129">
        <v>9.0999999999999998E-2</v>
      </c>
      <c r="CL37" s="459">
        <v>130</v>
      </c>
      <c r="CM37" s="459">
        <v>41</v>
      </c>
      <c r="CN37" s="459">
        <v>89</v>
      </c>
      <c r="CO37" s="503">
        <v>45.8</v>
      </c>
      <c r="CP37" s="503">
        <v>7</v>
      </c>
      <c r="CQ37" s="129">
        <v>0.15283842794759828</v>
      </c>
      <c r="CS37" s="479">
        <v>1</v>
      </c>
      <c r="CT37" s="459">
        <v>1</v>
      </c>
      <c r="CU37" s="459">
        <v>1</v>
      </c>
      <c r="CV37" s="459">
        <v>0</v>
      </c>
      <c r="CW37" s="459">
        <v>27</v>
      </c>
      <c r="CX37" s="459">
        <v>3</v>
      </c>
      <c r="CY37" s="459">
        <v>20</v>
      </c>
      <c r="CZ37" s="459">
        <v>4</v>
      </c>
      <c r="DA37" s="459">
        <v>0</v>
      </c>
      <c r="DB37" s="459">
        <v>2</v>
      </c>
      <c r="DC37" s="459">
        <v>1</v>
      </c>
      <c r="DD37" s="459">
        <v>0</v>
      </c>
      <c r="DF37" s="401">
        <v>6171140</v>
      </c>
      <c r="DG37" s="80">
        <v>2.9000000000000001E-2</v>
      </c>
      <c r="DH37" s="407">
        <v>5315.9</v>
      </c>
      <c r="DI37" s="407">
        <v>4544594</v>
      </c>
      <c r="DJ37" s="138">
        <v>1626546</v>
      </c>
      <c r="DK37" s="44">
        <v>1434</v>
      </c>
      <c r="DL37" s="44">
        <v>459</v>
      </c>
      <c r="DM37" s="44">
        <v>10</v>
      </c>
      <c r="DN37" s="44">
        <v>2</v>
      </c>
      <c r="DO37" s="129">
        <v>0.13600000000000001</v>
      </c>
      <c r="DP37" s="459">
        <v>1375</v>
      </c>
      <c r="DQ37" s="459">
        <v>182</v>
      </c>
      <c r="DR37" s="459">
        <v>296</v>
      </c>
      <c r="DS37" s="479">
        <v>52</v>
      </c>
      <c r="DT37" s="129">
        <v>3.4922766957689727E-2</v>
      </c>
      <c r="DU37" s="479">
        <v>287</v>
      </c>
      <c r="DV37" s="407">
        <v>3329397</v>
      </c>
      <c r="DW37" s="479">
        <v>92</v>
      </c>
      <c r="DX37" s="459">
        <v>4389</v>
      </c>
      <c r="DY37" s="452"/>
      <c r="DZ37" s="44">
        <v>3410</v>
      </c>
      <c r="EA37" s="80">
        <v>7.7399732165149698E-2</v>
      </c>
      <c r="EB37" s="44">
        <v>1579</v>
      </c>
      <c r="EC37" s="80">
        <v>3.583993463013823E-2</v>
      </c>
      <c r="ED37" s="44">
        <v>282</v>
      </c>
      <c r="EE37" s="44">
        <v>52</v>
      </c>
      <c r="EF37" s="44">
        <v>30</v>
      </c>
      <c r="EG37" s="80">
        <v>0.22220000000000001</v>
      </c>
      <c r="EH37" s="80">
        <v>0.1661582256387262</v>
      </c>
      <c r="EI37" s="80">
        <v>0.22516451545013372</v>
      </c>
      <c r="EJ37" s="80">
        <v>9.1849074715675549E-2</v>
      </c>
      <c r="EK37" s="80">
        <v>0.37537259562823749</v>
      </c>
      <c r="EL37" s="80">
        <v>0.15758607087901519</v>
      </c>
      <c r="EM37" s="80">
        <v>-1.6225717762653798E-2</v>
      </c>
      <c r="EN37" s="340">
        <v>129900</v>
      </c>
      <c r="EO37" s="80">
        <v>0.16567083107007061</v>
      </c>
      <c r="EP37" s="1"/>
    </row>
    <row r="38" spans="2:146" x14ac:dyDescent="0.25">
      <c r="B38" s="13" t="s">
        <v>43</v>
      </c>
      <c r="C38" s="5">
        <v>540018</v>
      </c>
      <c r="D38" s="6" t="s">
        <v>41</v>
      </c>
      <c r="E38" s="6" t="s">
        <v>23</v>
      </c>
      <c r="F38" s="5">
        <v>2</v>
      </c>
      <c r="G38" s="40">
        <v>11107</v>
      </c>
      <c r="H38" s="40">
        <v>18782</v>
      </c>
      <c r="I38" s="40">
        <v>43504</v>
      </c>
      <c r="J38" s="63">
        <v>2506.7579004231566</v>
      </c>
      <c r="K38" s="40">
        <v>18318</v>
      </c>
      <c r="L38" s="63">
        <v>2.2200000000000002</v>
      </c>
      <c r="N38" s="40">
        <v>913</v>
      </c>
      <c r="O38" s="76">
        <v>8.2200414153236701E-2</v>
      </c>
      <c r="P38" s="63">
        <v>32.9</v>
      </c>
      <c r="Q38" s="362">
        <v>2.962095975510939E-3</v>
      </c>
      <c r="R38" s="106">
        <v>21</v>
      </c>
      <c r="S38" s="83" t="s">
        <v>100</v>
      </c>
      <c r="T38" s="88">
        <v>1</v>
      </c>
      <c r="U38" s="40">
        <v>0</v>
      </c>
      <c r="V38" s="1"/>
      <c r="W38" s="457">
        <v>881</v>
      </c>
      <c r="X38" s="457">
        <v>58</v>
      </c>
      <c r="Y38" s="317">
        <v>5.1999999999999998E-2</v>
      </c>
      <c r="Z38" s="126">
        <v>0.96495071193866377</v>
      </c>
      <c r="AA38" s="457">
        <v>438</v>
      </c>
      <c r="AB38" s="457">
        <v>101</v>
      </c>
      <c r="AC38" s="457">
        <v>544</v>
      </c>
      <c r="AD38" s="457">
        <v>438</v>
      </c>
      <c r="AE38" s="457">
        <v>982</v>
      </c>
      <c r="AF38" s="149">
        <v>128909327</v>
      </c>
      <c r="AH38" s="374">
        <v>82350</v>
      </c>
      <c r="AI38" s="469">
        <v>947</v>
      </c>
      <c r="AJ38" s="320">
        <v>0.96435845213849292</v>
      </c>
      <c r="AK38" s="374">
        <v>88212620</v>
      </c>
      <c r="AL38" s="125">
        <v>0.68429974814778138</v>
      </c>
      <c r="AM38" s="477">
        <v>946</v>
      </c>
      <c r="AN38" s="398">
        <v>86427520</v>
      </c>
      <c r="AO38" s="469">
        <v>819</v>
      </c>
      <c r="AP38" s="398">
        <v>71537120</v>
      </c>
      <c r="AQ38" s="480">
        <v>802</v>
      </c>
      <c r="AR38" s="398">
        <v>71073100</v>
      </c>
      <c r="AS38" s="469">
        <v>17</v>
      </c>
      <c r="AT38" s="390">
        <v>2.075702075702076E-2</v>
      </c>
      <c r="AU38" s="398">
        <v>464020</v>
      </c>
      <c r="AV38" s="469">
        <v>26</v>
      </c>
      <c r="AW38" s="140">
        <v>24034832</v>
      </c>
      <c r="AX38" s="469">
        <v>9</v>
      </c>
      <c r="AY38" s="140">
        <v>16661875</v>
      </c>
      <c r="AZ38" s="457">
        <v>427</v>
      </c>
      <c r="BA38" s="125">
        <v>0.435</v>
      </c>
      <c r="BB38" s="457">
        <v>90</v>
      </c>
      <c r="BC38" s="125">
        <v>9.1999999999999998E-2</v>
      </c>
      <c r="BD38" s="457">
        <v>465</v>
      </c>
      <c r="BE38" s="125">
        <v>0.47399999999999998</v>
      </c>
      <c r="BF38" s="457">
        <v>536</v>
      </c>
      <c r="BG38" s="125">
        <v>0.54600000000000004</v>
      </c>
      <c r="BH38" s="457">
        <v>31</v>
      </c>
      <c r="BI38" s="317">
        <v>3.1568228105906315E-2</v>
      </c>
      <c r="BJ38" s="457">
        <v>25</v>
      </c>
      <c r="BK38" s="457">
        <v>6</v>
      </c>
      <c r="BL38" s="457">
        <v>0</v>
      </c>
      <c r="BM38" s="430">
        <v>1940</v>
      </c>
      <c r="BN38" s="124" t="s">
        <v>798</v>
      </c>
      <c r="BO38" s="486">
        <v>967</v>
      </c>
      <c r="BP38" s="348">
        <v>0.98399999999999999</v>
      </c>
      <c r="BQ38" s="40">
        <v>15</v>
      </c>
      <c r="BR38" s="320">
        <v>6.0000000000000001E-3</v>
      </c>
      <c r="BS38" s="491">
        <v>0</v>
      </c>
      <c r="BT38" s="125">
        <v>0</v>
      </c>
      <c r="BU38" s="436">
        <v>0.64200000000000002</v>
      </c>
      <c r="BW38" s="457">
        <v>13</v>
      </c>
      <c r="BX38" s="457">
        <v>10</v>
      </c>
      <c r="BY38" s="457">
        <v>0</v>
      </c>
      <c r="BZ38" s="457">
        <v>1</v>
      </c>
      <c r="CA38" s="457">
        <v>0</v>
      </c>
      <c r="CB38" s="457">
        <v>12</v>
      </c>
      <c r="CC38" s="457">
        <v>6</v>
      </c>
      <c r="CD38" s="457">
        <v>1</v>
      </c>
      <c r="CE38" s="457">
        <v>3</v>
      </c>
      <c r="CF38" s="457">
        <v>0</v>
      </c>
      <c r="CG38" s="457">
        <v>3</v>
      </c>
      <c r="CH38" s="457">
        <v>0</v>
      </c>
      <c r="CI38" s="88">
        <v>348.3</v>
      </c>
      <c r="CJ38" s="88">
        <v>23.8</v>
      </c>
      <c r="CK38" s="76">
        <v>6.8000000000000005E-2</v>
      </c>
      <c r="CL38" s="40">
        <v>58</v>
      </c>
      <c r="CM38" s="40">
        <v>0</v>
      </c>
      <c r="CN38" s="457">
        <v>58</v>
      </c>
      <c r="CO38" s="63">
        <v>16.8</v>
      </c>
      <c r="CP38" s="63">
        <v>1.3</v>
      </c>
      <c r="CQ38" s="76">
        <v>0.86699999999999999</v>
      </c>
      <c r="CS38" s="40">
        <v>13</v>
      </c>
      <c r="CT38" s="40">
        <v>0</v>
      </c>
      <c r="CU38" s="457">
        <v>1</v>
      </c>
      <c r="CV38" s="40">
        <v>12</v>
      </c>
      <c r="CW38" s="40">
        <v>6</v>
      </c>
      <c r="CX38" s="40">
        <v>1</v>
      </c>
      <c r="CY38" s="515">
        <v>5</v>
      </c>
      <c r="CZ38" s="40">
        <v>0</v>
      </c>
      <c r="DA38" s="40">
        <v>1</v>
      </c>
      <c r="DB38" s="40">
        <v>0</v>
      </c>
      <c r="DC38" s="40">
        <v>0</v>
      </c>
      <c r="DD38" s="457">
        <v>0</v>
      </c>
      <c r="DF38" s="447">
        <v>11126596</v>
      </c>
      <c r="DG38" s="449">
        <v>8.5999999999999993E-2</v>
      </c>
      <c r="DH38" s="374">
        <v>4404</v>
      </c>
      <c r="DI38" s="374">
        <v>3025296</v>
      </c>
      <c r="DJ38" s="149">
        <v>8101300</v>
      </c>
      <c r="DK38" s="40">
        <v>563</v>
      </c>
      <c r="DL38" s="40">
        <v>415</v>
      </c>
      <c r="DM38" s="40">
        <v>2</v>
      </c>
      <c r="DN38" s="40">
        <v>2</v>
      </c>
      <c r="DO38" s="317">
        <v>4.5999999999999999E-2</v>
      </c>
      <c r="DP38" s="457">
        <v>545</v>
      </c>
      <c r="DQ38" s="457">
        <v>308</v>
      </c>
      <c r="DR38" s="457">
        <v>124</v>
      </c>
      <c r="DS38" s="518">
        <v>5</v>
      </c>
      <c r="DT38" s="148">
        <v>6.0000000000000001E-3</v>
      </c>
      <c r="DU38" s="518">
        <v>221</v>
      </c>
      <c r="DV38" s="374">
        <v>2781851</v>
      </c>
      <c r="DW38" s="518">
        <v>79</v>
      </c>
      <c r="DX38" s="457">
        <v>1625</v>
      </c>
      <c r="DY38" s="452"/>
      <c r="DZ38" s="40">
        <v>2444</v>
      </c>
      <c r="EA38" s="76">
        <v>5.6000000000000001E-2</v>
      </c>
      <c r="EB38" s="40">
        <v>1197</v>
      </c>
      <c r="EC38" s="76">
        <v>2.8000000000000001E-2</v>
      </c>
      <c r="ED38" s="40">
        <v>263</v>
      </c>
      <c r="EE38" s="40">
        <v>53</v>
      </c>
      <c r="EF38" s="40">
        <v>31</v>
      </c>
      <c r="EG38" s="320">
        <v>0.39200000000000002</v>
      </c>
      <c r="EH38" s="320">
        <v>0.307030419598117</v>
      </c>
      <c r="EI38" s="320">
        <v>0.26100000000000001</v>
      </c>
      <c r="EJ38" s="320">
        <v>0.12242045000665699</v>
      </c>
      <c r="EK38" s="320">
        <v>0.32843168595358302</v>
      </c>
      <c r="EL38" s="320">
        <v>0.20186187486468901</v>
      </c>
      <c r="EM38" s="320">
        <v>-4.6731638790113703E-2</v>
      </c>
      <c r="EN38" s="341">
        <v>98600</v>
      </c>
      <c r="EO38" s="320">
        <v>7.3122091734987814E-3</v>
      </c>
      <c r="EP38" s="1"/>
    </row>
    <row r="39" spans="2:146" x14ac:dyDescent="0.25">
      <c r="B39" s="3" t="s">
        <v>40</v>
      </c>
      <c r="C39" s="5">
        <v>540017</v>
      </c>
      <c r="D39" s="6" t="s">
        <v>41</v>
      </c>
      <c r="E39" s="6" t="s">
        <v>3</v>
      </c>
      <c r="F39" s="5">
        <v>2</v>
      </c>
      <c r="G39" s="40">
        <v>2617</v>
      </c>
      <c r="H39" s="40">
        <v>1702</v>
      </c>
      <c r="I39" s="40">
        <v>4280</v>
      </c>
      <c r="J39" s="63">
        <v>1046.6946885747038</v>
      </c>
      <c r="K39" s="40">
        <v>1581</v>
      </c>
      <c r="L39" s="63">
        <v>2.21</v>
      </c>
      <c r="N39" s="40">
        <v>323</v>
      </c>
      <c r="O39" s="76">
        <v>0.1234237676729079</v>
      </c>
      <c r="P39" s="63">
        <v>16.96</v>
      </c>
      <c r="Q39" s="362">
        <v>6.4807030951471141E-3</v>
      </c>
      <c r="R39" s="106">
        <v>21</v>
      </c>
      <c r="S39" s="83" t="s">
        <v>100</v>
      </c>
      <c r="T39" s="88">
        <v>2.1</v>
      </c>
      <c r="U39" s="40">
        <v>0</v>
      </c>
      <c r="V39" s="1"/>
      <c r="W39" s="457">
        <v>31</v>
      </c>
      <c r="X39" s="457">
        <v>0</v>
      </c>
      <c r="Y39" s="317">
        <v>2.5000000000000001E-2</v>
      </c>
      <c r="Z39" s="126">
        <v>9.5975232198142413E-2</v>
      </c>
      <c r="AA39" s="457">
        <v>7</v>
      </c>
      <c r="AB39" s="457">
        <v>12</v>
      </c>
      <c r="AC39" s="457">
        <v>36</v>
      </c>
      <c r="AD39" s="457">
        <v>7</v>
      </c>
      <c r="AE39" s="457">
        <v>43</v>
      </c>
      <c r="AF39" s="149">
        <v>8479150</v>
      </c>
      <c r="AH39" s="374">
        <v>84500</v>
      </c>
      <c r="AI39" s="469">
        <v>31</v>
      </c>
      <c r="AJ39" s="320">
        <v>0.72093023255813948</v>
      </c>
      <c r="AK39" s="374">
        <v>2172550</v>
      </c>
      <c r="AL39" s="125">
        <v>0.25622261665379192</v>
      </c>
      <c r="AM39" s="477">
        <v>31</v>
      </c>
      <c r="AN39" s="398">
        <v>2172550</v>
      </c>
      <c r="AO39" s="469">
        <v>30</v>
      </c>
      <c r="AP39" s="398">
        <v>2059650</v>
      </c>
      <c r="AQ39" s="480">
        <v>27</v>
      </c>
      <c r="AR39" s="398">
        <v>1933200</v>
      </c>
      <c r="AS39" s="469">
        <v>3</v>
      </c>
      <c r="AT39" s="390">
        <v>0.1</v>
      </c>
      <c r="AU39" s="398">
        <v>126450</v>
      </c>
      <c r="AV39" s="469">
        <v>11</v>
      </c>
      <c r="AW39" s="140">
        <v>5349200</v>
      </c>
      <c r="AX39" s="469">
        <v>1</v>
      </c>
      <c r="AY39" s="140">
        <v>957400</v>
      </c>
      <c r="AZ39" s="457">
        <v>10</v>
      </c>
      <c r="BA39" s="125">
        <v>0.23300000000000001</v>
      </c>
      <c r="BB39" s="457">
        <v>14</v>
      </c>
      <c r="BC39" s="125">
        <v>0.32600000000000001</v>
      </c>
      <c r="BD39" s="457">
        <v>19</v>
      </c>
      <c r="BE39" s="125">
        <v>0.442</v>
      </c>
      <c r="BF39" s="457">
        <v>36</v>
      </c>
      <c r="BG39" s="125">
        <v>0.83699999999999997</v>
      </c>
      <c r="BH39" s="457">
        <v>6</v>
      </c>
      <c r="BI39" s="317">
        <v>0.13953488372093023</v>
      </c>
      <c r="BJ39" s="457">
        <v>6</v>
      </c>
      <c r="BK39" s="457">
        <v>0</v>
      </c>
      <c r="BL39" s="457">
        <v>0</v>
      </c>
      <c r="BM39" s="430">
        <v>1977</v>
      </c>
      <c r="BN39" s="347" t="s">
        <v>797</v>
      </c>
      <c r="BO39" s="486">
        <v>31</v>
      </c>
      <c r="BP39" s="348">
        <v>0.72099999999999997</v>
      </c>
      <c r="BQ39" s="40">
        <v>12</v>
      </c>
      <c r="BR39" s="320">
        <v>0.27900000000000003</v>
      </c>
      <c r="BS39" s="491">
        <v>0</v>
      </c>
      <c r="BT39" s="125">
        <v>0</v>
      </c>
      <c r="BU39" s="312">
        <v>0.63600000000000001</v>
      </c>
      <c r="BW39" s="457">
        <v>1</v>
      </c>
      <c r="BX39" s="457">
        <v>0</v>
      </c>
      <c r="BY39" s="457">
        <v>0</v>
      </c>
      <c r="BZ39" s="457">
        <v>0</v>
      </c>
      <c r="CA39" s="457">
        <v>0</v>
      </c>
      <c r="CB39" s="457">
        <v>1</v>
      </c>
      <c r="CC39" s="457">
        <v>0</v>
      </c>
      <c r="CD39" s="457">
        <v>0</v>
      </c>
      <c r="CE39" s="457">
        <v>0</v>
      </c>
      <c r="CF39" s="457">
        <v>1</v>
      </c>
      <c r="CG39" s="457">
        <v>0</v>
      </c>
      <c r="CH39" s="457">
        <v>0</v>
      </c>
      <c r="CI39" s="440">
        <v>72.2</v>
      </c>
      <c r="CJ39" s="440">
        <v>6.2</v>
      </c>
      <c r="CK39" s="317">
        <v>8.5999999999999993E-2</v>
      </c>
      <c r="CL39" s="457">
        <v>29</v>
      </c>
      <c r="CM39" s="457">
        <v>0</v>
      </c>
      <c r="CN39" s="457">
        <v>29</v>
      </c>
      <c r="CO39" s="501">
        <v>6</v>
      </c>
      <c r="CP39" s="501">
        <v>0.1</v>
      </c>
      <c r="CQ39" s="125">
        <v>1.6666666666666666E-2</v>
      </c>
      <c r="CS39" s="477">
        <v>0</v>
      </c>
      <c r="CT39" s="457">
        <v>0</v>
      </c>
      <c r="CU39" s="457">
        <v>0</v>
      </c>
      <c r="CV39" s="457">
        <v>0</v>
      </c>
      <c r="CW39" s="457">
        <v>1</v>
      </c>
      <c r="CX39" s="457">
        <v>0</v>
      </c>
      <c r="CY39" s="457">
        <v>1</v>
      </c>
      <c r="CZ39" s="457">
        <v>0</v>
      </c>
      <c r="DA39" s="457">
        <v>0</v>
      </c>
      <c r="DB39" s="457">
        <v>0</v>
      </c>
      <c r="DC39" s="457">
        <v>0</v>
      </c>
      <c r="DD39" s="457">
        <v>0</v>
      </c>
      <c r="DF39" s="398">
        <v>203606</v>
      </c>
      <c r="DG39" s="320">
        <v>2.4E-2</v>
      </c>
      <c r="DH39" s="374">
        <v>8374.9</v>
      </c>
      <c r="DI39" s="374">
        <v>31029</v>
      </c>
      <c r="DJ39" s="149">
        <v>172577</v>
      </c>
      <c r="DK39" s="40">
        <v>33</v>
      </c>
      <c r="DL39" s="40">
        <v>9</v>
      </c>
      <c r="DM39" s="40">
        <v>0</v>
      </c>
      <c r="DN39" s="40">
        <v>1</v>
      </c>
      <c r="DO39" s="317">
        <v>0.11600000000000001</v>
      </c>
      <c r="DP39" s="457">
        <v>32</v>
      </c>
      <c r="DQ39" s="457">
        <v>3</v>
      </c>
      <c r="DR39" s="457">
        <v>8</v>
      </c>
      <c r="DS39" s="477">
        <v>0</v>
      </c>
      <c r="DT39" s="125">
        <v>0</v>
      </c>
      <c r="DU39" s="477">
        <v>13</v>
      </c>
      <c r="DV39" s="374">
        <v>65340</v>
      </c>
      <c r="DW39" s="477">
        <v>0</v>
      </c>
      <c r="DX39" s="457">
        <v>146</v>
      </c>
      <c r="DY39" s="452"/>
      <c r="DZ39" s="40">
        <v>2444</v>
      </c>
      <c r="EA39" s="76">
        <v>5.61787421846267E-2</v>
      </c>
      <c r="EB39" s="40">
        <v>1197</v>
      </c>
      <c r="EC39" s="76">
        <v>2.7514711290915778E-2</v>
      </c>
      <c r="ED39" s="40">
        <v>263</v>
      </c>
      <c r="EE39" s="40">
        <v>53</v>
      </c>
      <c r="EF39" s="40">
        <v>31</v>
      </c>
      <c r="EG39" s="320">
        <v>0.39200000000000002</v>
      </c>
      <c r="EH39" s="76">
        <v>0.30703041959811711</v>
      </c>
      <c r="EI39" s="76">
        <v>0.26100000000000001</v>
      </c>
      <c r="EJ39" s="320">
        <v>0.12242045000665688</v>
      </c>
      <c r="EK39" s="320">
        <v>0.32843168595358352</v>
      </c>
      <c r="EL39" s="320">
        <v>0.20186187486468932</v>
      </c>
      <c r="EM39" s="320">
        <v>-4.6725548455370601E-2</v>
      </c>
      <c r="EN39" s="341">
        <v>98600</v>
      </c>
      <c r="EO39" s="320">
        <v>7.3136658722984605E-3</v>
      </c>
      <c r="EP39" s="1"/>
    </row>
    <row r="40" spans="2:146" x14ac:dyDescent="0.25">
      <c r="B40" s="3" t="s">
        <v>44</v>
      </c>
      <c r="C40" s="5">
        <v>540019</v>
      </c>
      <c r="D40" s="6" t="s">
        <v>41</v>
      </c>
      <c r="E40" s="6" t="s">
        <v>3</v>
      </c>
      <c r="F40" s="5">
        <v>2</v>
      </c>
      <c r="G40" s="40">
        <v>1288</v>
      </c>
      <c r="H40" s="40">
        <v>1272</v>
      </c>
      <c r="I40" s="40">
        <v>2781</v>
      </c>
      <c r="J40" s="63">
        <v>1381.8633540372671</v>
      </c>
      <c r="K40" s="40">
        <v>1366</v>
      </c>
      <c r="L40" s="63">
        <v>2.04</v>
      </c>
      <c r="N40" s="40">
        <v>455</v>
      </c>
      <c r="O40" s="76">
        <v>0.35326086956521741</v>
      </c>
      <c r="P40" s="63">
        <v>7.41</v>
      </c>
      <c r="Q40" s="362">
        <v>5.7531055900621117E-3</v>
      </c>
      <c r="R40" s="106">
        <v>21</v>
      </c>
      <c r="S40" s="83" t="s">
        <v>100</v>
      </c>
      <c r="T40" s="88">
        <v>2.9</v>
      </c>
      <c r="U40" s="40">
        <v>0</v>
      </c>
      <c r="V40" s="1"/>
      <c r="W40" s="457">
        <v>407</v>
      </c>
      <c r="X40" s="457">
        <v>45</v>
      </c>
      <c r="Y40" s="317">
        <v>0.33900000000000002</v>
      </c>
      <c r="Z40" s="126">
        <v>0.89450549450549455</v>
      </c>
      <c r="AA40" s="457">
        <v>10</v>
      </c>
      <c r="AB40" s="457">
        <v>24</v>
      </c>
      <c r="AC40" s="457">
        <v>421</v>
      </c>
      <c r="AD40" s="457">
        <v>10</v>
      </c>
      <c r="AE40" s="457">
        <v>431</v>
      </c>
      <c r="AF40" s="149">
        <v>59876669</v>
      </c>
      <c r="AH40" s="374">
        <v>55200</v>
      </c>
      <c r="AI40" s="469">
        <v>330</v>
      </c>
      <c r="AJ40" s="320">
        <v>0.76744186046511631</v>
      </c>
      <c r="AK40" s="374">
        <v>22808640</v>
      </c>
      <c r="AL40" s="125">
        <v>0.38092700180098532</v>
      </c>
      <c r="AM40" s="477">
        <v>329</v>
      </c>
      <c r="AN40" s="398">
        <v>22579240</v>
      </c>
      <c r="AO40" s="469">
        <v>295</v>
      </c>
      <c r="AP40" s="398">
        <v>16663640</v>
      </c>
      <c r="AQ40" s="480">
        <v>216</v>
      </c>
      <c r="AR40" s="399">
        <v>14424900</v>
      </c>
      <c r="AS40" s="481">
        <v>79</v>
      </c>
      <c r="AT40" s="393">
        <v>0.26779661016949152</v>
      </c>
      <c r="AU40" s="399">
        <v>2238740</v>
      </c>
      <c r="AV40" s="469">
        <v>79</v>
      </c>
      <c r="AW40" s="140">
        <v>10059700</v>
      </c>
      <c r="AX40" s="469">
        <v>21</v>
      </c>
      <c r="AY40" s="140">
        <v>27008329</v>
      </c>
      <c r="AZ40" s="457">
        <v>56</v>
      </c>
      <c r="BA40" s="125">
        <v>0.13</v>
      </c>
      <c r="BB40" s="457">
        <v>117</v>
      </c>
      <c r="BC40" s="125">
        <v>0.27100000000000002</v>
      </c>
      <c r="BD40" s="457">
        <v>258</v>
      </c>
      <c r="BE40" s="125">
        <v>0.59899999999999998</v>
      </c>
      <c r="BF40" s="457">
        <v>327</v>
      </c>
      <c r="BG40" s="125">
        <v>0.75900000000000001</v>
      </c>
      <c r="BH40" s="457">
        <v>187</v>
      </c>
      <c r="BI40" s="317">
        <v>0.43387470997679817</v>
      </c>
      <c r="BJ40" s="457">
        <v>163</v>
      </c>
      <c r="BK40" s="457">
        <v>24</v>
      </c>
      <c r="BL40" s="457">
        <v>0</v>
      </c>
      <c r="BM40" s="430">
        <v>1951</v>
      </c>
      <c r="BN40" s="349" t="s">
        <v>796</v>
      </c>
      <c r="BO40" s="487">
        <v>343</v>
      </c>
      <c r="BP40" s="350">
        <v>0.79600000000000004</v>
      </c>
      <c r="BQ40" s="489">
        <v>88</v>
      </c>
      <c r="BR40" s="351">
        <v>0.20399999999999999</v>
      </c>
      <c r="BS40" s="492">
        <v>22</v>
      </c>
      <c r="BT40" s="125">
        <v>5.4054054054054057E-2</v>
      </c>
      <c r="BU40" s="312">
        <v>0.495</v>
      </c>
      <c r="BW40" s="457">
        <v>3</v>
      </c>
      <c r="BX40" s="457">
        <v>2</v>
      </c>
      <c r="BY40" s="457">
        <v>1</v>
      </c>
      <c r="BZ40" s="457">
        <v>2</v>
      </c>
      <c r="CA40" s="457">
        <v>0</v>
      </c>
      <c r="CB40" s="457">
        <v>0</v>
      </c>
      <c r="CC40" s="457">
        <v>1</v>
      </c>
      <c r="CD40" s="457">
        <v>0</v>
      </c>
      <c r="CE40" s="457">
        <v>0</v>
      </c>
      <c r="CF40" s="457">
        <v>1</v>
      </c>
      <c r="CG40" s="457">
        <v>1</v>
      </c>
      <c r="CH40" s="457">
        <v>0</v>
      </c>
      <c r="CI40" s="440">
        <v>43.1</v>
      </c>
      <c r="CJ40" s="440">
        <v>9.8000000000000007</v>
      </c>
      <c r="CK40" s="317">
        <v>0.22700000000000001</v>
      </c>
      <c r="CL40" s="457">
        <v>12</v>
      </c>
      <c r="CM40" s="457">
        <v>0</v>
      </c>
      <c r="CN40" s="457">
        <v>12</v>
      </c>
      <c r="CO40" s="501">
        <v>0</v>
      </c>
      <c r="CP40" s="501">
        <v>0</v>
      </c>
      <c r="CQ40" s="318">
        <v>0</v>
      </c>
      <c r="CS40" s="477">
        <v>0</v>
      </c>
      <c r="CT40" s="514">
        <v>0</v>
      </c>
      <c r="CU40" s="514">
        <v>0</v>
      </c>
      <c r="CV40" s="457">
        <v>0</v>
      </c>
      <c r="CW40" s="457">
        <v>13</v>
      </c>
      <c r="CX40" s="457">
        <v>4</v>
      </c>
      <c r="CY40" s="457">
        <v>8</v>
      </c>
      <c r="CZ40" s="457">
        <v>5</v>
      </c>
      <c r="DA40" s="457">
        <v>0</v>
      </c>
      <c r="DB40" s="457">
        <v>0</v>
      </c>
      <c r="DC40" s="457">
        <v>0</v>
      </c>
      <c r="DD40" s="457">
        <v>0</v>
      </c>
      <c r="DF40" s="398">
        <v>6523959</v>
      </c>
      <c r="DG40" s="320">
        <v>0.109</v>
      </c>
      <c r="DH40" s="374">
        <v>8035.1</v>
      </c>
      <c r="DI40" s="374">
        <v>3375664</v>
      </c>
      <c r="DJ40" s="149">
        <v>3148295</v>
      </c>
      <c r="DK40" s="40">
        <v>141</v>
      </c>
      <c r="DL40" s="40">
        <v>276</v>
      </c>
      <c r="DM40" s="40">
        <v>11</v>
      </c>
      <c r="DN40" s="40">
        <v>3</v>
      </c>
      <c r="DO40" s="317">
        <v>0.151</v>
      </c>
      <c r="DP40" s="457">
        <v>127</v>
      </c>
      <c r="DQ40" s="457">
        <v>89</v>
      </c>
      <c r="DR40" s="457">
        <v>173</v>
      </c>
      <c r="DS40" s="477">
        <v>42</v>
      </c>
      <c r="DT40" s="125">
        <v>0.10319410319410319</v>
      </c>
      <c r="DU40" s="477">
        <v>190</v>
      </c>
      <c r="DV40" s="374">
        <v>2622739</v>
      </c>
      <c r="DW40" s="477">
        <v>73</v>
      </c>
      <c r="DX40" s="457">
        <v>3154</v>
      </c>
      <c r="DY40" s="452"/>
      <c r="DZ40" s="40">
        <v>942</v>
      </c>
      <c r="EA40" s="76">
        <v>0.33872707659115425</v>
      </c>
      <c r="EB40" s="40">
        <v>769</v>
      </c>
      <c r="EC40" s="76">
        <v>0.27651923768428621</v>
      </c>
      <c r="ED40" s="40">
        <v>167</v>
      </c>
      <c r="EE40" s="40">
        <v>37</v>
      </c>
      <c r="EF40" s="40">
        <v>21</v>
      </c>
      <c r="EG40" s="320">
        <v>0.32590000000000002</v>
      </c>
      <c r="EH40" s="320">
        <v>0.12884333821376281</v>
      </c>
      <c r="EI40" s="320">
        <v>0.14400000000000002</v>
      </c>
      <c r="EJ40" s="320">
        <v>0.16675139806812406</v>
      </c>
      <c r="EK40" s="320">
        <v>0.37576411362819129</v>
      </c>
      <c r="EL40" s="320">
        <v>0.21143473570658033</v>
      </c>
      <c r="EM40" s="320">
        <v>0.16013206768468802</v>
      </c>
      <c r="EN40" s="341">
        <v>104800</v>
      </c>
      <c r="EO40" s="320">
        <v>0.14215985356924954</v>
      </c>
      <c r="EP40" s="1"/>
    </row>
    <row r="41" spans="2:146" s="1" customFormat="1" x14ac:dyDescent="0.25">
      <c r="B41" s="7" t="s">
        <v>41</v>
      </c>
      <c r="C41" s="150">
        <v>54011</v>
      </c>
      <c r="D41" s="7" t="s">
        <v>41</v>
      </c>
      <c r="E41" s="7" t="s">
        <v>0</v>
      </c>
      <c r="F41" s="150">
        <v>2</v>
      </c>
      <c r="G41" s="42">
        <v>184269</v>
      </c>
      <c r="H41" s="42">
        <v>42538</v>
      </c>
      <c r="I41" s="42">
        <v>94622</v>
      </c>
      <c r="J41" s="65">
        <v>328.63954327640567</v>
      </c>
      <c r="K41" s="42">
        <v>39398</v>
      </c>
      <c r="L41" s="65">
        <v>2.2999999999999998</v>
      </c>
      <c r="M41"/>
      <c r="N41" s="42">
        <v>11807</v>
      </c>
      <c r="O41" s="78">
        <v>6.4074803683744963E-2</v>
      </c>
      <c r="P41" s="65">
        <v>315.42</v>
      </c>
      <c r="Q41" s="363">
        <v>1.7120525415909029E-3</v>
      </c>
      <c r="R41" s="107">
        <v>21</v>
      </c>
      <c r="S41" s="85">
        <v>44259</v>
      </c>
      <c r="T41" s="115">
        <v>1.5</v>
      </c>
      <c r="U41" s="42">
        <v>5</v>
      </c>
      <c r="W41" s="458">
        <v>2808</v>
      </c>
      <c r="X41" s="458">
        <v>190</v>
      </c>
      <c r="Y41" s="127">
        <v>7.9000000000000001E-2</v>
      </c>
      <c r="Z41" s="128">
        <v>0.23782501905649192</v>
      </c>
      <c r="AA41" s="458">
        <v>644</v>
      </c>
      <c r="AB41" s="458">
        <v>553</v>
      </c>
      <c r="AC41" s="458">
        <v>2717</v>
      </c>
      <c r="AD41" s="458">
        <v>644</v>
      </c>
      <c r="AE41" s="458">
        <v>3361</v>
      </c>
      <c r="AF41" s="321">
        <v>407863930</v>
      </c>
      <c r="AG41"/>
      <c r="AH41" s="419">
        <v>55600</v>
      </c>
      <c r="AI41" s="470">
        <v>3024</v>
      </c>
      <c r="AJ41" s="78">
        <v>0.9</v>
      </c>
      <c r="AK41" s="406">
        <v>218617301</v>
      </c>
      <c r="AL41" s="127">
        <v>0.53600547859184311</v>
      </c>
      <c r="AM41" s="478">
        <v>3017</v>
      </c>
      <c r="AN41" s="402">
        <v>208435101</v>
      </c>
      <c r="AO41" s="470">
        <v>2827</v>
      </c>
      <c r="AP41" s="402">
        <v>185070510</v>
      </c>
      <c r="AQ41" s="470">
        <v>2116</v>
      </c>
      <c r="AR41" s="400">
        <v>164479930</v>
      </c>
      <c r="AS41" s="482">
        <v>711</v>
      </c>
      <c r="AT41" s="394">
        <v>0.25150336045277683</v>
      </c>
      <c r="AU41" s="400">
        <v>20590580</v>
      </c>
      <c r="AV41" s="470">
        <v>258</v>
      </c>
      <c r="AW41" s="311">
        <v>72484970</v>
      </c>
      <c r="AX41" s="470">
        <v>78</v>
      </c>
      <c r="AY41" s="311">
        <v>116761659</v>
      </c>
      <c r="AZ41" s="458">
        <v>820</v>
      </c>
      <c r="BA41" s="127">
        <v>0.24399999999999999</v>
      </c>
      <c r="BB41" s="458">
        <v>473</v>
      </c>
      <c r="BC41" s="127">
        <v>0.14099999999999999</v>
      </c>
      <c r="BD41" s="458">
        <v>2068</v>
      </c>
      <c r="BE41" s="127">
        <v>0.61499999999999999</v>
      </c>
      <c r="BF41" s="458">
        <v>2629</v>
      </c>
      <c r="BG41" s="127">
        <v>0.78200000000000003</v>
      </c>
      <c r="BH41" s="458">
        <v>463</v>
      </c>
      <c r="BI41" s="127">
        <v>0.13775662005355549</v>
      </c>
      <c r="BJ41" s="458">
        <v>399</v>
      </c>
      <c r="BK41" s="458">
        <v>64</v>
      </c>
      <c r="BL41" s="458">
        <v>0</v>
      </c>
      <c r="BM41" s="431">
        <v>1960</v>
      </c>
      <c r="BN41" s="135" t="s">
        <v>100</v>
      </c>
      <c r="BO41" s="42">
        <v>2594</v>
      </c>
      <c r="BP41" s="78">
        <v>0.77200000000000002</v>
      </c>
      <c r="BQ41" s="42">
        <v>767</v>
      </c>
      <c r="BR41" s="78">
        <v>0.22800000000000001</v>
      </c>
      <c r="BS41" s="493">
        <v>101</v>
      </c>
      <c r="BT41" s="127">
        <v>3.596866096866097E-2</v>
      </c>
      <c r="BU41" s="314">
        <v>0.625</v>
      </c>
      <c r="BV41"/>
      <c r="BW41" s="458">
        <v>22</v>
      </c>
      <c r="BX41" s="458">
        <v>17</v>
      </c>
      <c r="BY41" s="458">
        <v>1</v>
      </c>
      <c r="BZ41" s="458">
        <v>5</v>
      </c>
      <c r="CA41" s="458">
        <v>2</v>
      </c>
      <c r="CB41" s="458">
        <v>14</v>
      </c>
      <c r="CC41" s="458">
        <v>10</v>
      </c>
      <c r="CD41" s="458">
        <v>2</v>
      </c>
      <c r="CE41" s="458">
        <v>4</v>
      </c>
      <c r="CF41" s="458">
        <v>2</v>
      </c>
      <c r="CG41" s="458">
        <v>4</v>
      </c>
      <c r="CH41" s="458">
        <v>0</v>
      </c>
      <c r="CI41" s="441">
        <v>1962</v>
      </c>
      <c r="CJ41" s="441">
        <v>175.9</v>
      </c>
      <c r="CK41" s="127">
        <v>0.09</v>
      </c>
      <c r="CL41" s="458">
        <v>229</v>
      </c>
      <c r="CM41" s="458">
        <v>41</v>
      </c>
      <c r="CN41" s="458">
        <v>188</v>
      </c>
      <c r="CO41" s="502">
        <v>68.599999999999994</v>
      </c>
      <c r="CP41" s="502">
        <v>8.4</v>
      </c>
      <c r="CQ41" s="127">
        <v>0.12244897959183675</v>
      </c>
      <c r="CR41"/>
      <c r="CS41" s="478">
        <v>14</v>
      </c>
      <c r="CT41" s="458">
        <v>1</v>
      </c>
      <c r="CU41" s="458">
        <v>2</v>
      </c>
      <c r="CV41" s="458">
        <v>12</v>
      </c>
      <c r="CW41" s="458">
        <v>47</v>
      </c>
      <c r="CX41" s="458">
        <v>8</v>
      </c>
      <c r="CY41" s="458">
        <v>34</v>
      </c>
      <c r="CZ41" s="458">
        <v>9</v>
      </c>
      <c r="DA41" s="458">
        <v>1</v>
      </c>
      <c r="DB41" s="458">
        <v>2</v>
      </c>
      <c r="DC41" s="458">
        <v>1</v>
      </c>
      <c r="DD41" s="458">
        <v>0</v>
      </c>
      <c r="DE41"/>
      <c r="DF41" s="402">
        <v>24025301</v>
      </c>
      <c r="DG41" s="78">
        <v>5.8999999999999997E-2</v>
      </c>
      <c r="DH41" s="419">
        <v>5337.2</v>
      </c>
      <c r="DI41" s="419">
        <v>10976583</v>
      </c>
      <c r="DJ41" s="321">
        <v>13048718</v>
      </c>
      <c r="DK41" s="42">
        <v>2171</v>
      </c>
      <c r="DL41" s="42">
        <v>1159</v>
      </c>
      <c r="DM41" s="42">
        <v>23</v>
      </c>
      <c r="DN41" s="42">
        <v>8</v>
      </c>
      <c r="DO41" s="127">
        <v>9.8000000000000004E-2</v>
      </c>
      <c r="DP41" s="458">
        <v>2079</v>
      </c>
      <c r="DQ41" s="458">
        <v>582</v>
      </c>
      <c r="DR41" s="458">
        <v>601</v>
      </c>
      <c r="DS41" s="519">
        <v>99</v>
      </c>
      <c r="DT41" s="144">
        <v>3.5256410256410256E-2</v>
      </c>
      <c r="DU41" s="519">
        <v>763</v>
      </c>
      <c r="DV41" s="419">
        <v>9451860</v>
      </c>
      <c r="DW41" s="519">
        <v>244</v>
      </c>
      <c r="DX41" s="458">
        <v>9314</v>
      </c>
      <c r="DY41" s="452"/>
      <c r="DZ41" s="42">
        <v>6851</v>
      </c>
      <c r="EA41" s="78">
        <v>7.2403880704275961E-2</v>
      </c>
      <c r="EB41" s="42">
        <v>3554</v>
      </c>
      <c r="EC41" s="78">
        <v>3.7559975481389105E-2</v>
      </c>
      <c r="ED41" s="42">
        <v>713</v>
      </c>
      <c r="EE41" s="42">
        <v>142</v>
      </c>
      <c r="EF41" s="42">
        <v>82</v>
      </c>
      <c r="EG41" s="78">
        <v>0.25919999999999999</v>
      </c>
      <c r="EH41" s="78">
        <v>0.22686430783288494</v>
      </c>
      <c r="EI41" s="78">
        <v>0.23800000000000002</v>
      </c>
      <c r="EJ41" s="78">
        <v>0.10733963783331492</v>
      </c>
      <c r="EK41" s="78">
        <v>0.35251844180000425</v>
      </c>
      <c r="EL41" s="78">
        <v>0.1798558829855883</v>
      </c>
      <c r="EM41" s="78">
        <v>-2.0442487982641016E-2</v>
      </c>
      <c r="EN41" s="342">
        <v>129900</v>
      </c>
      <c r="EO41" s="78">
        <v>8.128478915336465E-2</v>
      </c>
    </row>
    <row r="42" spans="2:146" x14ac:dyDescent="0.25">
      <c r="B42" s="424" t="s">
        <v>137</v>
      </c>
      <c r="C42" s="425">
        <v>540020</v>
      </c>
      <c r="D42" s="424" t="s">
        <v>138</v>
      </c>
      <c r="E42" s="424" t="s">
        <v>11</v>
      </c>
      <c r="F42" s="425">
        <v>5</v>
      </c>
      <c r="G42" s="44">
        <v>179050</v>
      </c>
      <c r="H42" s="44">
        <v>3554</v>
      </c>
      <c r="I42" s="44">
        <v>6077</v>
      </c>
      <c r="J42" s="66">
        <v>21.721753700083774</v>
      </c>
      <c r="K42" s="44">
        <v>2262</v>
      </c>
      <c r="L42" s="66">
        <v>2.6865605658709106</v>
      </c>
      <c r="N42" s="44">
        <v>6372</v>
      </c>
      <c r="O42" s="80">
        <v>3.5587824629991632E-2</v>
      </c>
      <c r="P42" s="66">
        <v>141.83000000000001</v>
      </c>
      <c r="Q42" s="364">
        <v>7.9212510471935219E-4</v>
      </c>
      <c r="R42" s="105">
        <v>17</v>
      </c>
      <c r="S42" s="82">
        <v>45168</v>
      </c>
      <c r="T42" s="114">
        <v>3</v>
      </c>
      <c r="U42" s="44">
        <v>5</v>
      </c>
      <c r="V42" s="1"/>
      <c r="W42" s="459">
        <v>428</v>
      </c>
      <c r="X42" s="459">
        <v>0</v>
      </c>
      <c r="Y42" s="129">
        <v>0.13800000000000001</v>
      </c>
      <c r="Z42" s="130">
        <v>6.7168863779033264E-2</v>
      </c>
      <c r="AA42" s="459">
        <v>23</v>
      </c>
      <c r="AB42" s="459">
        <v>61</v>
      </c>
      <c r="AC42" s="459">
        <v>466</v>
      </c>
      <c r="AD42" s="459">
        <v>23</v>
      </c>
      <c r="AE42" s="459">
        <v>489</v>
      </c>
      <c r="AF42" s="138">
        <v>32273846</v>
      </c>
      <c r="AH42" s="407">
        <v>27400</v>
      </c>
      <c r="AI42" s="471">
        <v>448</v>
      </c>
      <c r="AJ42" s="80">
        <v>0.91615541922290389</v>
      </c>
      <c r="AK42" s="407">
        <v>14376863</v>
      </c>
      <c r="AL42" s="129">
        <v>0.44546482002795701</v>
      </c>
      <c r="AM42" s="479">
        <v>447</v>
      </c>
      <c r="AN42" s="401">
        <v>14351863</v>
      </c>
      <c r="AO42" s="471">
        <v>443</v>
      </c>
      <c r="AP42" s="401">
        <v>14219813</v>
      </c>
      <c r="AQ42" s="471">
        <v>332</v>
      </c>
      <c r="AR42" s="401">
        <v>12310413</v>
      </c>
      <c r="AS42" s="471">
        <v>111</v>
      </c>
      <c r="AT42" s="395">
        <v>0.25056433408577877</v>
      </c>
      <c r="AU42" s="401">
        <v>1909400</v>
      </c>
      <c r="AV42" s="471">
        <v>22</v>
      </c>
      <c r="AW42" s="139">
        <v>2906922</v>
      </c>
      <c r="AX42" s="471">
        <v>19</v>
      </c>
      <c r="AY42" s="139">
        <v>14990061</v>
      </c>
      <c r="AZ42" s="459">
        <v>116</v>
      </c>
      <c r="BA42" s="129">
        <v>0.23699999999999999</v>
      </c>
      <c r="BB42" s="459">
        <v>230</v>
      </c>
      <c r="BC42" s="129">
        <v>0.47</v>
      </c>
      <c r="BD42" s="459">
        <v>143</v>
      </c>
      <c r="BE42" s="129">
        <v>0.29199999999999998</v>
      </c>
      <c r="BF42" s="459">
        <v>437</v>
      </c>
      <c r="BG42" s="129">
        <v>0.89400000000000002</v>
      </c>
      <c r="BH42" s="459">
        <v>115</v>
      </c>
      <c r="BI42" s="129">
        <v>0.23517382413087934</v>
      </c>
      <c r="BJ42" s="459">
        <v>89</v>
      </c>
      <c r="BK42" s="459">
        <v>25</v>
      </c>
      <c r="BL42" s="459">
        <v>1</v>
      </c>
      <c r="BM42" s="432">
        <v>1958</v>
      </c>
      <c r="BN42" s="352" t="s">
        <v>799</v>
      </c>
      <c r="BO42" s="77">
        <v>433</v>
      </c>
      <c r="BP42" s="79">
        <v>0.88600000000000001</v>
      </c>
      <c r="BQ42" s="77">
        <v>56</v>
      </c>
      <c r="BR42" s="79">
        <v>0.115</v>
      </c>
      <c r="BS42" s="490">
        <v>10</v>
      </c>
      <c r="BT42" s="129">
        <v>2.336448598130841E-2</v>
      </c>
      <c r="BU42" s="313">
        <v>0.76600000000000001</v>
      </c>
      <c r="BW42" s="459">
        <v>3</v>
      </c>
      <c r="BX42" s="459">
        <v>1</v>
      </c>
      <c r="BY42" s="459">
        <v>0</v>
      </c>
      <c r="BZ42" s="459">
        <v>2</v>
      </c>
      <c r="CA42" s="459">
        <v>1</v>
      </c>
      <c r="CB42" s="459">
        <v>0</v>
      </c>
      <c r="CC42" s="459">
        <v>1</v>
      </c>
      <c r="CD42" s="459">
        <v>0</v>
      </c>
      <c r="CE42" s="459">
        <v>0</v>
      </c>
      <c r="CF42" s="459">
        <v>0</v>
      </c>
      <c r="CG42" s="459">
        <v>2</v>
      </c>
      <c r="CH42" s="459">
        <v>0</v>
      </c>
      <c r="CI42" s="439">
        <v>1399.6</v>
      </c>
      <c r="CJ42" s="439">
        <v>22.3</v>
      </c>
      <c r="CK42" s="129">
        <v>1.6E-2</v>
      </c>
      <c r="CL42" s="459">
        <v>48</v>
      </c>
      <c r="CM42" s="459">
        <v>0</v>
      </c>
      <c r="CN42" s="459">
        <v>48</v>
      </c>
      <c r="CO42" s="503">
        <v>0</v>
      </c>
      <c r="CP42" s="503">
        <v>0</v>
      </c>
      <c r="CQ42" s="319">
        <v>0</v>
      </c>
      <c r="CS42" s="479">
        <v>0</v>
      </c>
      <c r="CT42" s="459">
        <v>0</v>
      </c>
      <c r="CU42" s="459">
        <v>0</v>
      </c>
      <c r="CV42" s="459">
        <v>0</v>
      </c>
      <c r="CW42" s="459">
        <v>17</v>
      </c>
      <c r="CX42" s="459">
        <v>5</v>
      </c>
      <c r="CY42" s="459">
        <v>12</v>
      </c>
      <c r="CZ42" s="459">
        <v>2</v>
      </c>
      <c r="DA42" s="459">
        <v>0</v>
      </c>
      <c r="DB42" s="459">
        <v>0</v>
      </c>
      <c r="DC42" s="459">
        <v>3</v>
      </c>
      <c r="DD42" s="459">
        <v>0</v>
      </c>
      <c r="DF42" s="401">
        <v>1917492</v>
      </c>
      <c r="DG42" s="80">
        <v>5.8999999999999997E-2</v>
      </c>
      <c r="DH42" s="407">
        <v>6004.5</v>
      </c>
      <c r="DI42" s="407">
        <v>1336333</v>
      </c>
      <c r="DJ42" s="138">
        <v>581159</v>
      </c>
      <c r="DK42" s="44">
        <v>316</v>
      </c>
      <c r="DL42" s="44">
        <v>171</v>
      </c>
      <c r="DM42" s="44">
        <v>1</v>
      </c>
      <c r="DN42" s="44">
        <v>1</v>
      </c>
      <c r="DO42" s="129">
        <v>0.215</v>
      </c>
      <c r="DP42" s="459">
        <v>308</v>
      </c>
      <c r="DQ42" s="459">
        <v>29</v>
      </c>
      <c r="DR42" s="459">
        <v>118</v>
      </c>
      <c r="DS42" s="479">
        <v>34</v>
      </c>
      <c r="DT42" s="129">
        <v>7.9439252336448593E-2</v>
      </c>
      <c r="DU42" s="479">
        <v>145</v>
      </c>
      <c r="DV42" s="407">
        <v>980193</v>
      </c>
      <c r="DW42" s="479">
        <v>36</v>
      </c>
      <c r="DX42" s="459">
        <v>1707</v>
      </c>
      <c r="DY42" s="452"/>
      <c r="DZ42" s="44">
        <v>1079</v>
      </c>
      <c r="EA42" s="80">
        <v>0.17755471449728485</v>
      </c>
      <c r="EB42" s="44">
        <v>422</v>
      </c>
      <c r="EC42" s="80">
        <v>6.944215896001317E-2</v>
      </c>
      <c r="ED42" s="44">
        <v>91</v>
      </c>
      <c r="EE42" s="44">
        <v>15</v>
      </c>
      <c r="EF42" s="44">
        <v>9</v>
      </c>
      <c r="EG42" s="80">
        <v>0.87029999999999996</v>
      </c>
      <c r="EH42" s="80">
        <v>0.25950486295313879</v>
      </c>
      <c r="EI42" s="80">
        <v>0.35842771485676217</v>
      </c>
      <c r="EJ42" s="80">
        <v>0.15058670143415906</v>
      </c>
      <c r="EK42" s="80">
        <v>0.39377982557182828</v>
      </c>
      <c r="EL42" s="80">
        <v>0.22231364159947342</v>
      </c>
      <c r="EM42" s="80">
        <v>-0.188366827059157</v>
      </c>
      <c r="EN42" s="340">
        <v>103700</v>
      </c>
      <c r="EO42" s="80">
        <v>0.28929159802306426</v>
      </c>
      <c r="EP42" s="1"/>
    </row>
    <row r="43" spans="2:146" x14ac:dyDescent="0.25">
      <c r="B43" s="3" t="s">
        <v>139</v>
      </c>
      <c r="C43" s="5">
        <v>540021</v>
      </c>
      <c r="D43" s="6" t="s">
        <v>138</v>
      </c>
      <c r="E43" s="6" t="s">
        <v>3</v>
      </c>
      <c r="F43" s="5">
        <v>5</v>
      </c>
      <c r="G43" s="40">
        <v>329</v>
      </c>
      <c r="H43" s="40">
        <v>400</v>
      </c>
      <c r="I43" s="40">
        <v>343</v>
      </c>
      <c r="J43" s="63">
        <v>667.23404255319156</v>
      </c>
      <c r="K43" s="40">
        <v>128</v>
      </c>
      <c r="L43" s="63">
        <v>2.52</v>
      </c>
      <c r="N43" s="40">
        <v>112</v>
      </c>
      <c r="O43" s="76">
        <v>0.34042553191489361</v>
      </c>
      <c r="P43" s="63">
        <v>2.9</v>
      </c>
      <c r="Q43" s="362">
        <v>8.8145896656534953E-3</v>
      </c>
      <c r="R43" s="106">
        <v>17</v>
      </c>
      <c r="S43" s="83" t="s">
        <v>100</v>
      </c>
      <c r="T43" s="88">
        <v>3.6</v>
      </c>
      <c r="U43" s="40">
        <v>0</v>
      </c>
      <c r="V43" s="1"/>
      <c r="W43" s="457">
        <v>120</v>
      </c>
      <c r="X43" s="457">
        <v>0</v>
      </c>
      <c r="Y43" s="317">
        <v>0.33500000000000002</v>
      </c>
      <c r="Z43" s="126">
        <v>1.0714285714285714</v>
      </c>
      <c r="AA43" s="457">
        <v>3</v>
      </c>
      <c r="AB43" s="457">
        <v>14</v>
      </c>
      <c r="AC43" s="457">
        <v>131</v>
      </c>
      <c r="AD43" s="457">
        <v>3</v>
      </c>
      <c r="AE43" s="457">
        <v>134</v>
      </c>
      <c r="AF43" s="149">
        <v>6568069</v>
      </c>
      <c r="AH43" s="374">
        <v>27800</v>
      </c>
      <c r="AI43" s="469">
        <v>95</v>
      </c>
      <c r="AJ43" s="320">
        <v>0.70895522388059706</v>
      </c>
      <c r="AK43" s="374">
        <v>2735225</v>
      </c>
      <c r="AL43" s="125">
        <v>0.41644279315579658</v>
      </c>
      <c r="AM43" s="477">
        <v>95</v>
      </c>
      <c r="AN43" s="398">
        <v>2735225</v>
      </c>
      <c r="AO43" s="469">
        <v>95</v>
      </c>
      <c r="AP43" s="398">
        <v>2735225</v>
      </c>
      <c r="AQ43" s="480">
        <v>82</v>
      </c>
      <c r="AR43" s="399">
        <v>2538875</v>
      </c>
      <c r="AS43" s="481">
        <v>13</v>
      </c>
      <c r="AT43" s="393">
        <v>0.1368421052631579</v>
      </c>
      <c r="AU43" s="399">
        <v>196350</v>
      </c>
      <c r="AV43" s="469">
        <v>36</v>
      </c>
      <c r="AW43" s="140">
        <v>2818294</v>
      </c>
      <c r="AX43" s="469">
        <v>3</v>
      </c>
      <c r="AY43" s="140">
        <v>1014550</v>
      </c>
      <c r="AZ43" s="457">
        <v>28</v>
      </c>
      <c r="BA43" s="125">
        <v>0.20899999999999999</v>
      </c>
      <c r="BB43" s="457">
        <v>75</v>
      </c>
      <c r="BC43" s="125">
        <v>0.56000000000000005</v>
      </c>
      <c r="BD43" s="457">
        <v>31</v>
      </c>
      <c r="BE43" s="125">
        <v>0.23100000000000001</v>
      </c>
      <c r="BF43" s="457">
        <v>116</v>
      </c>
      <c r="BG43" s="125">
        <v>0.86599999999999999</v>
      </c>
      <c r="BH43" s="457">
        <v>74</v>
      </c>
      <c r="BI43" s="317">
        <v>0.55223880597014929</v>
      </c>
      <c r="BJ43" s="457">
        <v>69</v>
      </c>
      <c r="BK43" s="457">
        <v>5</v>
      </c>
      <c r="BL43" s="457">
        <v>0</v>
      </c>
      <c r="BM43" s="430">
        <v>1950</v>
      </c>
      <c r="BN43" s="349" t="s">
        <v>799</v>
      </c>
      <c r="BO43" s="487">
        <v>131</v>
      </c>
      <c r="BP43" s="350">
        <v>0.97699999999999998</v>
      </c>
      <c r="BQ43" s="489">
        <v>3</v>
      </c>
      <c r="BR43" s="351">
        <v>2.1999999999999999E-2</v>
      </c>
      <c r="BS43" s="492">
        <v>2</v>
      </c>
      <c r="BT43" s="125">
        <v>1.6666666666666666E-2</v>
      </c>
      <c r="BU43" s="312">
        <v>0.68200000000000005</v>
      </c>
      <c r="BW43" s="457">
        <v>1</v>
      </c>
      <c r="BX43" s="457">
        <v>0</v>
      </c>
      <c r="BY43" s="457">
        <v>0</v>
      </c>
      <c r="BZ43" s="457">
        <v>1</v>
      </c>
      <c r="CA43" s="457">
        <v>0</v>
      </c>
      <c r="CB43" s="457">
        <v>0</v>
      </c>
      <c r="CC43" s="457">
        <v>0</v>
      </c>
      <c r="CD43" s="457">
        <v>0</v>
      </c>
      <c r="CE43" s="457">
        <v>0</v>
      </c>
      <c r="CF43" s="457">
        <v>0</v>
      </c>
      <c r="CG43" s="457">
        <v>1</v>
      </c>
      <c r="CH43" s="457">
        <v>0</v>
      </c>
      <c r="CI43" s="440">
        <v>14.5</v>
      </c>
      <c r="CJ43" s="440">
        <v>4.5999999999999996</v>
      </c>
      <c r="CK43" s="317">
        <v>0.317</v>
      </c>
      <c r="CL43" s="457">
        <v>3</v>
      </c>
      <c r="CM43" s="457">
        <v>0</v>
      </c>
      <c r="CN43" s="457">
        <v>3</v>
      </c>
      <c r="CO43" s="501">
        <v>0</v>
      </c>
      <c r="CP43" s="501">
        <v>0</v>
      </c>
      <c r="CQ43" s="318">
        <v>0</v>
      </c>
      <c r="CS43" s="477">
        <v>1</v>
      </c>
      <c r="CT43" s="514">
        <v>0</v>
      </c>
      <c r="CU43" s="514">
        <v>1</v>
      </c>
      <c r="CV43" s="457">
        <v>0</v>
      </c>
      <c r="CW43" s="457">
        <v>2</v>
      </c>
      <c r="CX43" s="457">
        <v>0</v>
      </c>
      <c r="CY43" s="457">
        <v>0</v>
      </c>
      <c r="CZ43" s="457">
        <v>2</v>
      </c>
      <c r="DA43" s="457">
        <v>0</v>
      </c>
      <c r="DB43" s="457">
        <v>0</v>
      </c>
      <c r="DC43" s="457">
        <v>0</v>
      </c>
      <c r="DD43" s="457">
        <v>0</v>
      </c>
      <c r="DF43" s="398">
        <v>799188</v>
      </c>
      <c r="DG43" s="320">
        <v>0.122</v>
      </c>
      <c r="DH43" s="374">
        <v>6003.3</v>
      </c>
      <c r="DI43" s="374">
        <v>536687</v>
      </c>
      <c r="DJ43" s="149">
        <v>262501</v>
      </c>
      <c r="DK43" s="40">
        <v>41</v>
      </c>
      <c r="DL43" s="40">
        <v>91</v>
      </c>
      <c r="DM43" s="40">
        <v>2</v>
      </c>
      <c r="DN43" s="40">
        <v>0</v>
      </c>
      <c r="DO43" s="317">
        <v>0.24099999999999999</v>
      </c>
      <c r="DP43" s="457">
        <v>35</v>
      </c>
      <c r="DQ43" s="457">
        <v>21</v>
      </c>
      <c r="DR43" s="457">
        <v>65</v>
      </c>
      <c r="DS43" s="518">
        <v>13</v>
      </c>
      <c r="DT43" s="148">
        <v>0.10833333333333334</v>
      </c>
      <c r="DU43" s="518">
        <v>144</v>
      </c>
      <c r="DV43" s="374">
        <v>1366885</v>
      </c>
      <c r="DW43" s="518">
        <v>42</v>
      </c>
      <c r="DX43" s="457">
        <v>717</v>
      </c>
      <c r="DY43" s="452"/>
      <c r="DZ43" s="40">
        <v>224</v>
      </c>
      <c r="EA43" s="76">
        <v>0.65306122448979587</v>
      </c>
      <c r="EB43" s="40">
        <v>60</v>
      </c>
      <c r="EC43" s="76">
        <v>0.1749271137026239</v>
      </c>
      <c r="ED43" s="40">
        <v>14</v>
      </c>
      <c r="EE43" s="40">
        <v>2</v>
      </c>
      <c r="EF43" s="40">
        <v>1</v>
      </c>
      <c r="EG43" s="320">
        <v>0.91180000000000005</v>
      </c>
      <c r="EH43" s="320">
        <v>0.25</v>
      </c>
      <c r="EI43" s="320">
        <v>0.40500000000000003</v>
      </c>
      <c r="EJ43" s="320">
        <v>0.22666666666666666</v>
      </c>
      <c r="EK43" s="320">
        <v>0.48396501457725949</v>
      </c>
      <c r="EL43" s="320">
        <v>0.24148606811145512</v>
      </c>
      <c r="EM43" s="320">
        <v>-0.11942959001782499</v>
      </c>
      <c r="EN43" s="341">
        <v>63400</v>
      </c>
      <c r="EO43" s="320">
        <v>2.9787234042553193E-2</v>
      </c>
      <c r="EP43" s="1"/>
    </row>
    <row r="44" spans="2:146" s="1" customFormat="1" x14ac:dyDescent="0.25">
      <c r="B44" s="7" t="s">
        <v>138</v>
      </c>
      <c r="C44" s="150">
        <v>54013</v>
      </c>
      <c r="D44" s="7" t="s">
        <v>138</v>
      </c>
      <c r="E44" s="7" t="s">
        <v>0</v>
      </c>
      <c r="F44" s="150">
        <v>5</v>
      </c>
      <c r="G44" s="42">
        <v>179379</v>
      </c>
      <c r="H44" s="42">
        <v>3954</v>
      </c>
      <c r="I44" s="42">
        <v>6420</v>
      </c>
      <c r="J44" s="65">
        <v>22.905691301657384</v>
      </c>
      <c r="K44" s="42">
        <v>2390</v>
      </c>
      <c r="L44" s="65">
        <v>2.68</v>
      </c>
      <c r="M44"/>
      <c r="N44" s="42">
        <v>6484</v>
      </c>
      <c r="O44" s="78">
        <v>3.6146929127712828E-2</v>
      </c>
      <c r="P44" s="65">
        <v>144.24</v>
      </c>
      <c r="Q44" s="363">
        <v>8.0411198697722113E-4</v>
      </c>
      <c r="R44" s="107">
        <v>17</v>
      </c>
      <c r="S44" s="85">
        <v>45168</v>
      </c>
      <c r="T44" s="115">
        <v>3.2</v>
      </c>
      <c r="U44" s="42">
        <v>5</v>
      </c>
      <c r="W44" s="458">
        <v>548</v>
      </c>
      <c r="X44" s="458">
        <v>0</v>
      </c>
      <c r="Y44" s="127">
        <v>0.158</v>
      </c>
      <c r="Z44" s="128">
        <v>8.4515731030228261E-2</v>
      </c>
      <c r="AA44" s="458">
        <v>26</v>
      </c>
      <c r="AB44" s="458">
        <v>75</v>
      </c>
      <c r="AC44" s="458">
        <v>597</v>
      </c>
      <c r="AD44" s="458">
        <v>26</v>
      </c>
      <c r="AE44" s="458">
        <v>623</v>
      </c>
      <c r="AF44" s="321">
        <v>38841915</v>
      </c>
      <c r="AG44"/>
      <c r="AH44" s="419">
        <v>27500</v>
      </c>
      <c r="AI44" s="470">
        <v>543</v>
      </c>
      <c r="AJ44" s="78">
        <v>0.8715890850722311</v>
      </c>
      <c r="AK44" s="406">
        <v>17112088</v>
      </c>
      <c r="AL44" s="127">
        <v>0.44055726912537652</v>
      </c>
      <c r="AM44" s="478">
        <v>542</v>
      </c>
      <c r="AN44" s="402">
        <v>17087088</v>
      </c>
      <c r="AO44" s="470">
        <v>538</v>
      </c>
      <c r="AP44" s="402">
        <v>16955038</v>
      </c>
      <c r="AQ44" s="470">
        <v>414</v>
      </c>
      <c r="AR44" s="400">
        <v>14849288</v>
      </c>
      <c r="AS44" s="482">
        <v>124</v>
      </c>
      <c r="AT44" s="394">
        <v>0.2304832713754647</v>
      </c>
      <c r="AU44" s="400">
        <v>2105750</v>
      </c>
      <c r="AV44" s="470">
        <v>58</v>
      </c>
      <c r="AW44" s="311">
        <v>5725216</v>
      </c>
      <c r="AX44" s="470">
        <v>22</v>
      </c>
      <c r="AY44" s="311">
        <v>16004611</v>
      </c>
      <c r="AZ44" s="458">
        <v>144</v>
      </c>
      <c r="BA44" s="127">
        <v>0.23100000000000001</v>
      </c>
      <c r="BB44" s="458">
        <v>305</v>
      </c>
      <c r="BC44" s="127">
        <v>0.49</v>
      </c>
      <c r="BD44" s="458">
        <v>174</v>
      </c>
      <c r="BE44" s="127">
        <v>0.27900000000000003</v>
      </c>
      <c r="BF44" s="458">
        <v>553</v>
      </c>
      <c r="BG44" s="127">
        <v>0.88800000000000001</v>
      </c>
      <c r="BH44" s="458">
        <v>189</v>
      </c>
      <c r="BI44" s="127">
        <v>0.30337078651685395</v>
      </c>
      <c r="BJ44" s="458">
        <v>158</v>
      </c>
      <c r="BK44" s="458">
        <v>30</v>
      </c>
      <c r="BL44" s="458">
        <v>1</v>
      </c>
      <c r="BM44" s="431">
        <v>1955</v>
      </c>
      <c r="BN44" s="135" t="s">
        <v>100</v>
      </c>
      <c r="BO44" s="42">
        <v>564</v>
      </c>
      <c r="BP44" s="78">
        <v>0.90500000000000003</v>
      </c>
      <c r="BQ44" s="42">
        <v>59</v>
      </c>
      <c r="BR44" s="78">
        <v>9.5000000000000001E-2</v>
      </c>
      <c r="BS44" s="493">
        <v>12</v>
      </c>
      <c r="BT44" s="127">
        <v>2.1897810218978103E-2</v>
      </c>
      <c r="BU44" s="314">
        <v>0.751</v>
      </c>
      <c r="BV44"/>
      <c r="BW44" s="458">
        <v>4</v>
      </c>
      <c r="BX44" s="458">
        <v>1</v>
      </c>
      <c r="BY44" s="458">
        <v>0</v>
      </c>
      <c r="BZ44" s="458">
        <v>3</v>
      </c>
      <c r="CA44" s="458">
        <v>1</v>
      </c>
      <c r="CB44" s="458">
        <v>0</v>
      </c>
      <c r="CC44" s="458">
        <v>1</v>
      </c>
      <c r="CD44" s="458">
        <v>0</v>
      </c>
      <c r="CE44" s="458">
        <v>0</v>
      </c>
      <c r="CF44" s="458">
        <v>0</v>
      </c>
      <c r="CG44" s="458">
        <v>3</v>
      </c>
      <c r="CH44" s="458">
        <v>0</v>
      </c>
      <c r="CI44" s="441">
        <v>1414.1</v>
      </c>
      <c r="CJ44" s="441">
        <v>26.9</v>
      </c>
      <c r="CK44" s="127">
        <v>1.9E-2</v>
      </c>
      <c r="CL44" s="458">
        <v>51</v>
      </c>
      <c r="CM44" s="458">
        <v>0</v>
      </c>
      <c r="CN44" s="458">
        <v>51</v>
      </c>
      <c r="CO44" s="502">
        <v>0</v>
      </c>
      <c r="CP44" s="502">
        <v>0</v>
      </c>
      <c r="CQ44" s="323">
        <v>0</v>
      </c>
      <c r="CR44"/>
      <c r="CS44" s="478">
        <v>1</v>
      </c>
      <c r="CT44" s="458">
        <v>0</v>
      </c>
      <c r="CU44" s="458">
        <v>1</v>
      </c>
      <c r="CV44" s="458">
        <v>0</v>
      </c>
      <c r="CW44" s="458">
        <v>19</v>
      </c>
      <c r="CX44" s="458">
        <v>5</v>
      </c>
      <c r="CY44" s="458">
        <v>12</v>
      </c>
      <c r="CZ44" s="458">
        <v>4</v>
      </c>
      <c r="DA44" s="458">
        <v>0</v>
      </c>
      <c r="DB44" s="458">
        <v>0</v>
      </c>
      <c r="DC44" s="458">
        <v>3</v>
      </c>
      <c r="DD44" s="458">
        <v>0</v>
      </c>
      <c r="DE44"/>
      <c r="DF44" s="402">
        <v>2716680</v>
      </c>
      <c r="DG44" s="78">
        <v>7.0000000000000007E-2</v>
      </c>
      <c r="DH44" s="419">
        <v>6003.3</v>
      </c>
      <c r="DI44" s="419">
        <v>1873020</v>
      </c>
      <c r="DJ44" s="321">
        <v>843660</v>
      </c>
      <c r="DK44" s="42">
        <v>357</v>
      </c>
      <c r="DL44" s="42">
        <v>262</v>
      </c>
      <c r="DM44" s="42">
        <v>3</v>
      </c>
      <c r="DN44" s="42">
        <v>1</v>
      </c>
      <c r="DO44" s="127">
        <v>0.22</v>
      </c>
      <c r="DP44" s="458">
        <v>343</v>
      </c>
      <c r="DQ44" s="458">
        <v>50</v>
      </c>
      <c r="DR44" s="458">
        <v>183</v>
      </c>
      <c r="DS44" s="519">
        <v>47</v>
      </c>
      <c r="DT44" s="144">
        <v>8.576642335766424E-2</v>
      </c>
      <c r="DU44" s="519">
        <v>289</v>
      </c>
      <c r="DV44" s="419">
        <v>2347078</v>
      </c>
      <c r="DW44" s="519">
        <v>78</v>
      </c>
      <c r="DX44" s="458">
        <v>2424</v>
      </c>
      <c r="DY44" s="452"/>
      <c r="DZ44" s="42">
        <v>1303</v>
      </c>
      <c r="EA44" s="78">
        <v>0.2029595015576324</v>
      </c>
      <c r="EB44" s="42">
        <v>482</v>
      </c>
      <c r="EC44" s="78">
        <v>7.5077881619937697E-2</v>
      </c>
      <c r="ED44" s="42">
        <v>105</v>
      </c>
      <c r="EE44" s="42">
        <v>17</v>
      </c>
      <c r="EF44" s="42">
        <v>10</v>
      </c>
      <c r="EG44" s="78">
        <v>0.90739999999999998</v>
      </c>
      <c r="EH44" s="78">
        <v>0.25899581589958159</v>
      </c>
      <c r="EI44" s="78">
        <v>0.36099999999999999</v>
      </c>
      <c r="EJ44" s="78">
        <v>0.15413300186451212</v>
      </c>
      <c r="EK44" s="78">
        <v>0.3985981308411215</v>
      </c>
      <c r="EL44" s="78">
        <v>0.22328124999999999</v>
      </c>
      <c r="EM44" s="78">
        <v>-0.18329618460731611</v>
      </c>
      <c r="EN44" s="342">
        <v>103700</v>
      </c>
      <c r="EO44" s="78">
        <v>0.27064220183486237</v>
      </c>
    </row>
    <row r="45" spans="2:146" x14ac:dyDescent="0.25">
      <c r="B45" s="424" t="s">
        <v>83</v>
      </c>
      <c r="C45" s="425">
        <v>540022</v>
      </c>
      <c r="D45" s="424" t="s">
        <v>82</v>
      </c>
      <c r="E45" s="424" t="s">
        <v>11</v>
      </c>
      <c r="F45" s="425">
        <v>3</v>
      </c>
      <c r="G45" s="44">
        <v>219517</v>
      </c>
      <c r="H45" s="44">
        <v>4828</v>
      </c>
      <c r="I45" s="44">
        <v>7550</v>
      </c>
      <c r="J45" s="66">
        <v>22.011962627040273</v>
      </c>
      <c r="K45" s="44">
        <v>2696</v>
      </c>
      <c r="L45" s="66">
        <v>2.7804154302670625</v>
      </c>
      <c r="N45" s="44">
        <v>5674</v>
      </c>
      <c r="O45" s="80">
        <v>2.5847656445742238E-2</v>
      </c>
      <c r="P45" s="66">
        <v>166.22</v>
      </c>
      <c r="Q45" s="364">
        <v>7.5720787000551205E-4</v>
      </c>
      <c r="R45" s="105">
        <v>17</v>
      </c>
      <c r="S45" s="82">
        <v>45168</v>
      </c>
      <c r="T45" s="114">
        <v>2.4</v>
      </c>
      <c r="U45" s="44">
        <v>14</v>
      </c>
      <c r="V45" s="1"/>
      <c r="W45" s="459">
        <v>768</v>
      </c>
      <c r="X45" s="459">
        <v>4</v>
      </c>
      <c r="Y45" s="129">
        <v>0.20399999999999999</v>
      </c>
      <c r="Z45" s="130">
        <v>0.1353542474444836</v>
      </c>
      <c r="AA45" s="459">
        <v>34</v>
      </c>
      <c r="AB45" s="459">
        <v>216</v>
      </c>
      <c r="AC45" s="459">
        <v>950</v>
      </c>
      <c r="AD45" s="459">
        <v>34</v>
      </c>
      <c r="AE45" s="459">
        <v>984</v>
      </c>
      <c r="AF45" s="138">
        <v>30386354</v>
      </c>
      <c r="AH45" s="407">
        <v>19850</v>
      </c>
      <c r="AI45" s="471">
        <v>944</v>
      </c>
      <c r="AJ45" s="80">
        <v>0.95934959349593496</v>
      </c>
      <c r="AK45" s="407">
        <v>25785623</v>
      </c>
      <c r="AL45" s="129">
        <v>0.84859220030149063</v>
      </c>
      <c r="AM45" s="479">
        <v>944</v>
      </c>
      <c r="AN45" s="401">
        <v>25785623</v>
      </c>
      <c r="AO45" s="471">
        <v>940</v>
      </c>
      <c r="AP45" s="401">
        <v>25706423</v>
      </c>
      <c r="AQ45" s="471">
        <v>651</v>
      </c>
      <c r="AR45" s="401">
        <v>22590584</v>
      </c>
      <c r="AS45" s="471">
        <v>289</v>
      </c>
      <c r="AT45" s="395">
        <v>0.30744680851063833</v>
      </c>
      <c r="AU45" s="401">
        <v>3115839</v>
      </c>
      <c r="AV45" s="471">
        <v>21</v>
      </c>
      <c r="AW45" s="139">
        <v>1826883</v>
      </c>
      <c r="AX45" s="471">
        <v>19</v>
      </c>
      <c r="AY45" s="139">
        <v>2773848</v>
      </c>
      <c r="AZ45" s="459">
        <v>142</v>
      </c>
      <c r="BA45" s="129">
        <v>0.14399999999999999</v>
      </c>
      <c r="BB45" s="459">
        <v>231</v>
      </c>
      <c r="BC45" s="129">
        <v>0.23499999999999999</v>
      </c>
      <c r="BD45" s="459">
        <v>611</v>
      </c>
      <c r="BE45" s="129">
        <v>0.621</v>
      </c>
      <c r="BF45" s="459">
        <v>936</v>
      </c>
      <c r="BG45" s="129">
        <v>0.95099999999999996</v>
      </c>
      <c r="BH45" s="459">
        <v>127</v>
      </c>
      <c r="BI45" s="129">
        <v>0.1290650406504065</v>
      </c>
      <c r="BJ45" s="459">
        <v>92</v>
      </c>
      <c r="BK45" s="459">
        <v>27</v>
      </c>
      <c r="BL45" s="459">
        <v>8</v>
      </c>
      <c r="BM45" s="432">
        <v>1977</v>
      </c>
      <c r="BN45" s="352" t="s">
        <v>799</v>
      </c>
      <c r="BO45" s="77">
        <v>694</v>
      </c>
      <c r="BP45" s="79">
        <v>0.70500000000000007</v>
      </c>
      <c r="BQ45" s="77">
        <v>290</v>
      </c>
      <c r="BR45" s="79">
        <v>0.29499999999999998</v>
      </c>
      <c r="BS45" s="490">
        <v>35</v>
      </c>
      <c r="BT45" s="129">
        <v>4.5572916666666664E-2</v>
      </c>
      <c r="BU45" s="313">
        <v>0.71799999999999997</v>
      </c>
      <c r="BW45" s="459">
        <v>1</v>
      </c>
      <c r="BX45" s="459">
        <v>0</v>
      </c>
      <c r="BY45" s="459">
        <v>0</v>
      </c>
      <c r="BZ45" s="459">
        <v>1</v>
      </c>
      <c r="CA45" s="459">
        <v>0</v>
      </c>
      <c r="CB45" s="459">
        <v>0</v>
      </c>
      <c r="CC45" s="459">
        <v>0</v>
      </c>
      <c r="CD45" s="459">
        <v>0</v>
      </c>
      <c r="CE45" s="459">
        <v>0</v>
      </c>
      <c r="CF45" s="459">
        <v>0</v>
      </c>
      <c r="CG45" s="459">
        <v>1</v>
      </c>
      <c r="CH45" s="459">
        <v>0</v>
      </c>
      <c r="CI45" s="439">
        <v>1500.1</v>
      </c>
      <c r="CJ45" s="439">
        <v>45.3</v>
      </c>
      <c r="CK45" s="129">
        <v>0.03</v>
      </c>
      <c r="CL45" s="459">
        <v>85</v>
      </c>
      <c r="CM45" s="459">
        <v>0</v>
      </c>
      <c r="CN45" s="459">
        <v>85</v>
      </c>
      <c r="CO45" s="503">
        <v>63.9</v>
      </c>
      <c r="CP45" s="503">
        <v>9.3999999999999986</v>
      </c>
      <c r="CQ45" s="129">
        <v>0.14710485133020343</v>
      </c>
      <c r="CS45" s="479">
        <v>0</v>
      </c>
      <c r="CT45" s="459">
        <v>0</v>
      </c>
      <c r="CU45" s="459">
        <v>0</v>
      </c>
      <c r="CV45" s="459">
        <v>0</v>
      </c>
      <c r="CW45" s="459">
        <v>16</v>
      </c>
      <c r="CX45" s="459">
        <v>2</v>
      </c>
      <c r="CY45" s="459">
        <v>14</v>
      </c>
      <c r="CZ45" s="459">
        <v>2</v>
      </c>
      <c r="DA45" s="459">
        <v>0</v>
      </c>
      <c r="DB45" s="459">
        <v>0</v>
      </c>
      <c r="DC45" s="459">
        <v>0</v>
      </c>
      <c r="DD45" s="459">
        <v>0</v>
      </c>
      <c r="DF45" s="401">
        <v>1648617</v>
      </c>
      <c r="DG45" s="80">
        <v>5.3999999999999999E-2</v>
      </c>
      <c r="DH45" s="407">
        <v>5231.3999999999996</v>
      </c>
      <c r="DI45" s="407">
        <v>1611323</v>
      </c>
      <c r="DJ45" s="138">
        <v>37294</v>
      </c>
      <c r="DK45" s="44">
        <v>792</v>
      </c>
      <c r="DL45" s="44">
        <v>191</v>
      </c>
      <c r="DM45" s="44">
        <v>1</v>
      </c>
      <c r="DN45" s="44">
        <v>0</v>
      </c>
      <c r="DO45" s="129">
        <v>0.20899999999999999</v>
      </c>
      <c r="DP45" s="459">
        <v>763</v>
      </c>
      <c r="DQ45" s="459">
        <v>46</v>
      </c>
      <c r="DR45" s="459">
        <v>134</v>
      </c>
      <c r="DS45" s="479">
        <v>41</v>
      </c>
      <c r="DT45" s="129">
        <v>5.3385416666666664E-2</v>
      </c>
      <c r="DU45" s="479">
        <v>60</v>
      </c>
      <c r="DV45" s="407">
        <v>1455557</v>
      </c>
      <c r="DW45" s="479">
        <v>11</v>
      </c>
      <c r="DX45" s="459">
        <v>1818</v>
      </c>
      <c r="DY45" s="452"/>
      <c r="DZ45" s="44">
        <v>2063</v>
      </c>
      <c r="EA45" s="80">
        <v>0.2732450331125828</v>
      </c>
      <c r="EB45" s="44">
        <v>828</v>
      </c>
      <c r="EC45" s="80">
        <v>0.10966887417218543</v>
      </c>
      <c r="ED45" s="44">
        <v>173</v>
      </c>
      <c r="EE45" s="44">
        <v>28</v>
      </c>
      <c r="EF45" s="44">
        <v>16</v>
      </c>
      <c r="EG45" s="80">
        <v>0.92589999999999995</v>
      </c>
      <c r="EH45" s="80">
        <v>0.23182492581602376</v>
      </c>
      <c r="EI45" s="80">
        <v>0.34347142108023071</v>
      </c>
      <c r="EJ45" s="80">
        <v>0.1972285497342445</v>
      </c>
      <c r="EK45" s="80">
        <v>0.38198675496688744</v>
      </c>
      <c r="EL45" s="80">
        <v>0.27352705945081313</v>
      </c>
      <c r="EM45" s="80">
        <v>-0.13940415964024699</v>
      </c>
      <c r="EN45" s="340">
        <v>87700</v>
      </c>
      <c r="EO45" s="80">
        <v>0.29405405405405405</v>
      </c>
      <c r="EP45" s="1"/>
    </row>
    <row r="46" spans="2:146" x14ac:dyDescent="0.25">
      <c r="B46" s="3" t="s">
        <v>81</v>
      </c>
      <c r="C46" s="5">
        <v>540023</v>
      </c>
      <c r="D46" s="6" t="s">
        <v>82</v>
      </c>
      <c r="E46" s="6" t="s">
        <v>3</v>
      </c>
      <c r="F46" s="5">
        <v>3</v>
      </c>
      <c r="G46" s="40">
        <v>394</v>
      </c>
      <c r="H46" s="40">
        <v>316</v>
      </c>
      <c r="I46" s="40">
        <v>626</v>
      </c>
      <c r="J46" s="63">
        <v>1016.8527918781724</v>
      </c>
      <c r="K46" s="40">
        <v>200</v>
      </c>
      <c r="L46" s="63">
        <v>3.06</v>
      </c>
      <c r="N46" s="40">
        <v>114</v>
      </c>
      <c r="O46" s="76">
        <v>0.28934010152284262</v>
      </c>
      <c r="P46" s="63">
        <v>5.16</v>
      </c>
      <c r="Q46" s="362">
        <v>1.309644670050761E-2</v>
      </c>
      <c r="R46" s="106">
        <v>17</v>
      </c>
      <c r="S46" s="83" t="s">
        <v>100</v>
      </c>
      <c r="T46" s="88">
        <v>2</v>
      </c>
      <c r="U46" s="40">
        <v>0</v>
      </c>
      <c r="V46" s="1"/>
      <c r="W46" s="457">
        <v>23</v>
      </c>
      <c r="X46" s="457">
        <v>0</v>
      </c>
      <c r="Y46" s="317">
        <v>0.18</v>
      </c>
      <c r="Z46" s="126">
        <v>0.20175438596491227</v>
      </c>
      <c r="AA46" s="457">
        <v>2</v>
      </c>
      <c r="AB46" s="457">
        <v>34</v>
      </c>
      <c r="AC46" s="457">
        <v>55</v>
      </c>
      <c r="AD46" s="457">
        <v>2</v>
      </c>
      <c r="AE46" s="457">
        <v>57</v>
      </c>
      <c r="AF46" s="149">
        <v>23296976</v>
      </c>
      <c r="AH46" s="374">
        <v>36100</v>
      </c>
      <c r="AI46" s="469">
        <v>39</v>
      </c>
      <c r="AJ46" s="320">
        <v>0.68421052631578949</v>
      </c>
      <c r="AK46" s="374">
        <v>1123536</v>
      </c>
      <c r="AL46" s="125">
        <v>4.822668830495426E-2</v>
      </c>
      <c r="AM46" s="477">
        <v>38</v>
      </c>
      <c r="AN46" s="398">
        <v>1048536</v>
      </c>
      <c r="AO46" s="469">
        <v>38</v>
      </c>
      <c r="AP46" s="398">
        <v>1048536</v>
      </c>
      <c r="AQ46" s="480">
        <v>24</v>
      </c>
      <c r="AR46" s="399">
        <v>929366</v>
      </c>
      <c r="AS46" s="481">
        <v>14</v>
      </c>
      <c r="AT46" s="393">
        <v>0.36842105263157893</v>
      </c>
      <c r="AU46" s="399">
        <v>119170</v>
      </c>
      <c r="AV46" s="469">
        <v>15</v>
      </c>
      <c r="AW46" s="140">
        <v>2516900</v>
      </c>
      <c r="AX46" s="469">
        <v>3</v>
      </c>
      <c r="AY46" s="140">
        <v>19656540</v>
      </c>
      <c r="AZ46" s="457">
        <v>14</v>
      </c>
      <c r="BA46" s="125">
        <v>0.246</v>
      </c>
      <c r="BB46" s="457">
        <v>24</v>
      </c>
      <c r="BC46" s="125">
        <v>0.42099999999999999</v>
      </c>
      <c r="BD46" s="457">
        <v>19</v>
      </c>
      <c r="BE46" s="125">
        <v>0.33300000000000002</v>
      </c>
      <c r="BF46" s="457">
        <v>52</v>
      </c>
      <c r="BG46" s="125">
        <v>0.91200000000000003</v>
      </c>
      <c r="BH46" s="457">
        <v>4</v>
      </c>
      <c r="BI46" s="317">
        <v>7.0175438596491224E-2</v>
      </c>
      <c r="BJ46" s="457">
        <v>4</v>
      </c>
      <c r="BK46" s="457">
        <v>0</v>
      </c>
      <c r="BL46" s="457">
        <v>0</v>
      </c>
      <c r="BM46" s="430">
        <v>1976</v>
      </c>
      <c r="BN46" s="349" t="s">
        <v>799</v>
      </c>
      <c r="BO46" s="487">
        <v>45</v>
      </c>
      <c r="BP46" s="350">
        <v>0.79</v>
      </c>
      <c r="BQ46" s="489">
        <v>12</v>
      </c>
      <c r="BR46" s="351">
        <v>0.21099999999999999</v>
      </c>
      <c r="BS46" s="492">
        <v>3</v>
      </c>
      <c r="BT46" s="125">
        <v>0.13043478260869565</v>
      </c>
      <c r="BU46" s="312">
        <v>0.13300000000000001</v>
      </c>
      <c r="BW46" s="457">
        <v>2</v>
      </c>
      <c r="BX46" s="457">
        <v>1</v>
      </c>
      <c r="BY46" s="457">
        <v>0</v>
      </c>
      <c r="BZ46" s="457">
        <v>2</v>
      </c>
      <c r="CA46" s="457">
        <v>0</v>
      </c>
      <c r="CB46" s="457">
        <v>0</v>
      </c>
      <c r="CC46" s="457">
        <v>1</v>
      </c>
      <c r="CD46" s="457">
        <v>0</v>
      </c>
      <c r="CE46" s="457">
        <v>0</v>
      </c>
      <c r="CF46" s="457">
        <v>1</v>
      </c>
      <c r="CG46" s="457">
        <v>0</v>
      </c>
      <c r="CH46" s="457">
        <v>0</v>
      </c>
      <c r="CI46" s="440">
        <v>15.8</v>
      </c>
      <c r="CJ46" s="440">
        <v>0.2</v>
      </c>
      <c r="CK46" s="317">
        <v>1.2999999999999999E-2</v>
      </c>
      <c r="CL46" s="457">
        <v>3</v>
      </c>
      <c r="CM46" s="457">
        <v>0</v>
      </c>
      <c r="CN46" s="457">
        <v>3</v>
      </c>
      <c r="CO46" s="501">
        <v>1</v>
      </c>
      <c r="CP46" s="501">
        <v>0</v>
      </c>
      <c r="CQ46" s="125">
        <v>0</v>
      </c>
      <c r="CS46" s="477">
        <v>0</v>
      </c>
      <c r="CT46" s="514">
        <v>0</v>
      </c>
      <c r="CU46" s="514">
        <v>0</v>
      </c>
      <c r="CV46" s="457">
        <v>0</v>
      </c>
      <c r="CW46" s="457">
        <v>1</v>
      </c>
      <c r="CX46" s="457">
        <v>0</v>
      </c>
      <c r="CY46" s="457">
        <v>0</v>
      </c>
      <c r="CZ46" s="457">
        <v>1</v>
      </c>
      <c r="DA46" s="457">
        <v>0</v>
      </c>
      <c r="DB46" s="457">
        <v>0</v>
      </c>
      <c r="DC46" s="457">
        <v>0</v>
      </c>
      <c r="DD46" s="457">
        <v>0</v>
      </c>
      <c r="DF46" s="398">
        <v>712148</v>
      </c>
      <c r="DG46" s="320">
        <v>3.1E-2</v>
      </c>
      <c r="DH46" s="374">
        <v>3984.3</v>
      </c>
      <c r="DI46" s="374">
        <v>702</v>
      </c>
      <c r="DJ46" s="149">
        <v>711446</v>
      </c>
      <c r="DK46" s="40">
        <v>52</v>
      </c>
      <c r="DL46" s="40">
        <v>4</v>
      </c>
      <c r="DM46" s="40">
        <v>0</v>
      </c>
      <c r="DN46" s="40">
        <v>1</v>
      </c>
      <c r="DO46" s="317">
        <v>6.9000000000000006E-2</v>
      </c>
      <c r="DP46" s="457">
        <v>51</v>
      </c>
      <c r="DQ46" s="457">
        <v>4</v>
      </c>
      <c r="DR46" s="457">
        <v>2</v>
      </c>
      <c r="DS46" s="518">
        <v>0</v>
      </c>
      <c r="DT46" s="148">
        <v>0</v>
      </c>
      <c r="DU46" s="518">
        <v>11</v>
      </c>
      <c r="DV46" s="374">
        <v>178478</v>
      </c>
      <c r="DW46" s="518">
        <v>0</v>
      </c>
      <c r="DX46" s="457">
        <v>218</v>
      </c>
      <c r="DY46" s="452"/>
      <c r="DZ46" s="40">
        <v>46</v>
      </c>
      <c r="EA46" s="76">
        <v>7.3482428115015971E-2</v>
      </c>
      <c r="EB46" s="40">
        <v>0</v>
      </c>
      <c r="EC46" s="76">
        <v>0</v>
      </c>
      <c r="ED46" s="40">
        <v>0</v>
      </c>
      <c r="EE46" s="40">
        <v>0</v>
      </c>
      <c r="EF46" s="40">
        <v>0</v>
      </c>
      <c r="EG46" s="320">
        <v>0.96909999999999996</v>
      </c>
      <c r="EH46" s="320">
        <v>0.63</v>
      </c>
      <c r="EI46" s="320">
        <v>0.26300000000000001</v>
      </c>
      <c r="EJ46" s="320">
        <v>0.23121387283236994</v>
      </c>
      <c r="EK46" s="320">
        <v>0.50319488817891378</v>
      </c>
      <c r="EL46" s="320">
        <v>0.23322683706070285</v>
      </c>
      <c r="EM46" s="320">
        <v>-0.19348268839103899</v>
      </c>
      <c r="EN46" s="341">
        <v>71400</v>
      </c>
      <c r="EO46" s="320">
        <v>9.5744680851063843E-2</v>
      </c>
      <c r="EP46" s="1"/>
    </row>
    <row r="47" spans="2:146" s="1" customFormat="1" x14ac:dyDescent="0.25">
      <c r="B47" s="7" t="s">
        <v>82</v>
      </c>
      <c r="C47" s="150">
        <v>54015</v>
      </c>
      <c r="D47" s="7" t="s">
        <v>82</v>
      </c>
      <c r="E47" s="7" t="s">
        <v>0</v>
      </c>
      <c r="F47" s="150">
        <v>3</v>
      </c>
      <c r="G47" s="42">
        <v>219911</v>
      </c>
      <c r="H47" s="42">
        <v>5144</v>
      </c>
      <c r="I47" s="42">
        <v>8176</v>
      </c>
      <c r="J47" s="65">
        <v>23.794353170146103</v>
      </c>
      <c r="K47" s="42">
        <v>2896</v>
      </c>
      <c r="L47" s="65">
        <v>2.8</v>
      </c>
      <c r="M47"/>
      <c r="N47" s="42">
        <v>5788</v>
      </c>
      <c r="O47" s="78">
        <v>2.6319738439641489E-2</v>
      </c>
      <c r="P47" s="65">
        <v>167.03</v>
      </c>
      <c r="Q47" s="363">
        <v>7.5953799281524258E-4</v>
      </c>
      <c r="R47" s="107">
        <v>17</v>
      </c>
      <c r="S47" s="85">
        <v>45168</v>
      </c>
      <c r="T47" s="115">
        <v>2.4</v>
      </c>
      <c r="U47" s="42">
        <v>14</v>
      </c>
      <c r="W47" s="458">
        <v>791</v>
      </c>
      <c r="X47" s="458">
        <v>4</v>
      </c>
      <c r="Y47" s="127">
        <v>0.20200000000000001</v>
      </c>
      <c r="Z47" s="128">
        <v>0.13666205943331031</v>
      </c>
      <c r="AA47" s="458">
        <v>36</v>
      </c>
      <c r="AB47" s="458">
        <v>250</v>
      </c>
      <c r="AC47" s="458">
        <v>1005</v>
      </c>
      <c r="AD47" s="458">
        <v>36</v>
      </c>
      <c r="AE47" s="458">
        <v>1041</v>
      </c>
      <c r="AF47" s="321">
        <v>53683330</v>
      </c>
      <c r="AG47"/>
      <c r="AH47" s="419">
        <v>20200</v>
      </c>
      <c r="AI47" s="470">
        <v>983</v>
      </c>
      <c r="AJ47" s="78">
        <v>0.94428434197886646</v>
      </c>
      <c r="AK47" s="406">
        <v>26909159</v>
      </c>
      <c r="AL47" s="127">
        <v>0.50125726179802932</v>
      </c>
      <c r="AM47" s="478">
        <v>982</v>
      </c>
      <c r="AN47" s="402">
        <v>26834159</v>
      </c>
      <c r="AO47" s="470">
        <v>978</v>
      </c>
      <c r="AP47" s="402">
        <v>26754959</v>
      </c>
      <c r="AQ47" s="470">
        <v>675</v>
      </c>
      <c r="AR47" s="400">
        <v>23519950</v>
      </c>
      <c r="AS47" s="482">
        <v>303</v>
      </c>
      <c r="AT47" s="394">
        <v>0.30981595092024539</v>
      </c>
      <c r="AU47" s="400">
        <v>3235009</v>
      </c>
      <c r="AV47" s="470">
        <v>36</v>
      </c>
      <c r="AW47" s="311">
        <v>4343783</v>
      </c>
      <c r="AX47" s="470">
        <v>22</v>
      </c>
      <c r="AY47" s="311">
        <v>22430388</v>
      </c>
      <c r="AZ47" s="458">
        <v>156</v>
      </c>
      <c r="BA47" s="127">
        <v>0.15</v>
      </c>
      <c r="BB47" s="458">
        <v>255</v>
      </c>
      <c r="BC47" s="127">
        <v>0.245</v>
      </c>
      <c r="BD47" s="458">
        <v>630</v>
      </c>
      <c r="BE47" s="127">
        <v>0.60499999999999998</v>
      </c>
      <c r="BF47" s="458">
        <v>988</v>
      </c>
      <c r="BG47" s="127">
        <v>0.94899999999999995</v>
      </c>
      <c r="BH47" s="458">
        <v>131</v>
      </c>
      <c r="BI47" s="127">
        <v>0.12584053794428435</v>
      </c>
      <c r="BJ47" s="458">
        <v>96</v>
      </c>
      <c r="BK47" s="458">
        <v>27</v>
      </c>
      <c r="BL47" s="458">
        <v>8</v>
      </c>
      <c r="BM47" s="431">
        <v>1977</v>
      </c>
      <c r="BN47" s="135" t="s">
        <v>100</v>
      </c>
      <c r="BO47" s="42">
        <v>739</v>
      </c>
      <c r="BP47" s="78">
        <v>0.71100000000000008</v>
      </c>
      <c r="BQ47" s="42">
        <v>302</v>
      </c>
      <c r="BR47" s="78">
        <v>0.28999999999999998</v>
      </c>
      <c r="BS47" s="493">
        <v>38</v>
      </c>
      <c r="BT47" s="127">
        <v>4.804045512010114E-2</v>
      </c>
      <c r="BU47" s="314">
        <v>0.70699999999999996</v>
      </c>
      <c r="BV47"/>
      <c r="BW47" s="458">
        <v>3</v>
      </c>
      <c r="BX47" s="458">
        <v>1</v>
      </c>
      <c r="BY47" s="458">
        <v>0</v>
      </c>
      <c r="BZ47" s="458">
        <v>3</v>
      </c>
      <c r="CA47" s="458">
        <v>0</v>
      </c>
      <c r="CB47" s="458">
        <v>0</v>
      </c>
      <c r="CC47" s="458">
        <v>1</v>
      </c>
      <c r="CD47" s="458">
        <v>0</v>
      </c>
      <c r="CE47" s="458">
        <v>0</v>
      </c>
      <c r="CF47" s="458">
        <v>1</v>
      </c>
      <c r="CG47" s="458">
        <v>1</v>
      </c>
      <c r="CH47" s="458">
        <v>0</v>
      </c>
      <c r="CI47" s="441">
        <v>1515.9</v>
      </c>
      <c r="CJ47" s="441">
        <v>45.5</v>
      </c>
      <c r="CK47" s="127">
        <v>0.03</v>
      </c>
      <c r="CL47" s="458">
        <v>88</v>
      </c>
      <c r="CM47" s="458">
        <v>0</v>
      </c>
      <c r="CN47" s="458">
        <v>88</v>
      </c>
      <c r="CO47" s="502">
        <v>64.900000000000006</v>
      </c>
      <c r="CP47" s="502">
        <v>9.3999999999999986</v>
      </c>
      <c r="CQ47" s="127">
        <v>0.14483821263482277</v>
      </c>
      <c r="CR47"/>
      <c r="CS47" s="478">
        <v>0</v>
      </c>
      <c r="CT47" s="458">
        <v>0</v>
      </c>
      <c r="CU47" s="458">
        <v>0</v>
      </c>
      <c r="CV47" s="458">
        <v>0</v>
      </c>
      <c r="CW47" s="458">
        <v>17</v>
      </c>
      <c r="CX47" s="458">
        <v>2</v>
      </c>
      <c r="CY47" s="458">
        <v>14</v>
      </c>
      <c r="CZ47" s="458">
        <v>3</v>
      </c>
      <c r="DA47" s="458">
        <v>0</v>
      </c>
      <c r="DB47" s="458">
        <v>0</v>
      </c>
      <c r="DC47" s="458">
        <v>0</v>
      </c>
      <c r="DD47" s="458">
        <v>0</v>
      </c>
      <c r="DE47"/>
      <c r="DF47" s="402">
        <v>2360765</v>
      </c>
      <c r="DG47" s="78">
        <v>4.3999999999999997E-2</v>
      </c>
      <c r="DH47" s="419">
        <v>5217.2</v>
      </c>
      <c r="DI47" s="419">
        <v>1612025</v>
      </c>
      <c r="DJ47" s="321">
        <v>748740</v>
      </c>
      <c r="DK47" s="42">
        <v>844</v>
      </c>
      <c r="DL47" s="42">
        <v>195</v>
      </c>
      <c r="DM47" s="42">
        <v>1</v>
      </c>
      <c r="DN47" s="42">
        <v>1</v>
      </c>
      <c r="DO47" s="127">
        <v>0.20399999999999999</v>
      </c>
      <c r="DP47" s="458">
        <v>814</v>
      </c>
      <c r="DQ47" s="458">
        <v>50</v>
      </c>
      <c r="DR47" s="458">
        <v>136</v>
      </c>
      <c r="DS47" s="519">
        <v>41</v>
      </c>
      <c r="DT47" s="144">
        <v>5.1833122629582805E-2</v>
      </c>
      <c r="DU47" s="519">
        <v>71</v>
      </c>
      <c r="DV47" s="419">
        <v>1634035</v>
      </c>
      <c r="DW47" s="519">
        <v>11</v>
      </c>
      <c r="DX47" s="458">
        <v>2036</v>
      </c>
      <c r="DY47" s="452"/>
      <c r="DZ47" s="42">
        <v>2109</v>
      </c>
      <c r="EA47" s="78">
        <v>0.25795009784735812</v>
      </c>
      <c r="EB47" s="42">
        <v>828</v>
      </c>
      <c r="EC47" s="78">
        <v>0.10127201565557729</v>
      </c>
      <c r="ED47" s="42">
        <v>173</v>
      </c>
      <c r="EE47" s="42">
        <v>28</v>
      </c>
      <c r="EF47" s="42">
        <v>16</v>
      </c>
      <c r="EG47" s="78">
        <v>0.94440000000000002</v>
      </c>
      <c r="EH47" s="78">
        <v>0.25932320441988949</v>
      </c>
      <c r="EI47" s="78">
        <v>0.33799999999999997</v>
      </c>
      <c r="EJ47" s="78">
        <v>0.19932312076950481</v>
      </c>
      <c r="EK47" s="78">
        <v>0.39126712328767121</v>
      </c>
      <c r="EL47" s="78">
        <v>0.27042322834645671</v>
      </c>
      <c r="EM47" s="78">
        <v>-0.14223311314724058</v>
      </c>
      <c r="EN47" s="342">
        <v>87700</v>
      </c>
      <c r="EO47" s="78">
        <v>0.28001004520341538</v>
      </c>
    </row>
    <row r="48" spans="2:146" x14ac:dyDescent="0.25">
      <c r="B48" s="424" t="s">
        <v>173</v>
      </c>
      <c r="C48" s="425">
        <v>540024</v>
      </c>
      <c r="D48" s="424" t="s">
        <v>174</v>
      </c>
      <c r="E48" s="424" t="s">
        <v>11</v>
      </c>
      <c r="F48" s="425">
        <v>6</v>
      </c>
      <c r="G48" s="44">
        <v>204678</v>
      </c>
      <c r="H48" s="44">
        <v>8721</v>
      </c>
      <c r="I48" s="44">
        <v>7031</v>
      </c>
      <c r="J48" s="66">
        <v>21.984971516235255</v>
      </c>
      <c r="K48" s="44">
        <v>1998</v>
      </c>
      <c r="L48" s="66">
        <v>3.1036036036036037</v>
      </c>
      <c r="N48" s="44">
        <v>5643</v>
      </c>
      <c r="O48" s="80">
        <v>2.757013455280978E-2</v>
      </c>
      <c r="P48" s="66">
        <v>176.7</v>
      </c>
      <c r="Q48" s="364">
        <v>8.633072435728314E-4</v>
      </c>
      <c r="R48" s="105">
        <v>16</v>
      </c>
      <c r="S48" s="82">
        <v>42945</v>
      </c>
      <c r="T48" s="114">
        <v>1.2</v>
      </c>
      <c r="U48" s="44">
        <v>0</v>
      </c>
      <c r="V48" s="1"/>
      <c r="W48" s="459">
        <v>369</v>
      </c>
      <c r="X48" s="459">
        <v>0</v>
      </c>
      <c r="Y48" s="129">
        <v>8.5999999999999993E-2</v>
      </c>
      <c r="Z48" s="130">
        <v>6.5390749601275916E-2</v>
      </c>
      <c r="AA48" s="459">
        <v>43</v>
      </c>
      <c r="AB48" s="459">
        <v>379</v>
      </c>
      <c r="AC48" s="459">
        <v>705</v>
      </c>
      <c r="AD48" s="459">
        <v>43</v>
      </c>
      <c r="AE48" s="459">
        <v>748</v>
      </c>
      <c r="AF48" s="138">
        <v>34288826</v>
      </c>
      <c r="AH48" s="407">
        <v>29950</v>
      </c>
      <c r="AI48" s="471">
        <v>695</v>
      </c>
      <c r="AJ48" s="80">
        <v>0.92914438502673802</v>
      </c>
      <c r="AK48" s="407">
        <v>27245257</v>
      </c>
      <c r="AL48" s="129">
        <v>0.79458121429995887</v>
      </c>
      <c r="AM48" s="479">
        <v>695</v>
      </c>
      <c r="AN48" s="401">
        <v>27245257</v>
      </c>
      <c r="AO48" s="471">
        <v>695</v>
      </c>
      <c r="AP48" s="401">
        <v>27245257</v>
      </c>
      <c r="AQ48" s="471">
        <v>498</v>
      </c>
      <c r="AR48" s="401">
        <v>25273167</v>
      </c>
      <c r="AS48" s="471">
        <v>197</v>
      </c>
      <c r="AT48" s="395">
        <v>0.28345323741007189</v>
      </c>
      <c r="AU48" s="401">
        <v>1972090</v>
      </c>
      <c r="AV48" s="471">
        <v>22</v>
      </c>
      <c r="AW48" s="139">
        <v>4414222</v>
      </c>
      <c r="AX48" s="471">
        <v>31</v>
      </c>
      <c r="AY48" s="139">
        <v>2629347</v>
      </c>
      <c r="AZ48" s="459">
        <v>133</v>
      </c>
      <c r="BA48" s="129">
        <v>0.17799999999999999</v>
      </c>
      <c r="BB48" s="459">
        <v>271</v>
      </c>
      <c r="BC48" s="129">
        <v>0.36199999999999999</v>
      </c>
      <c r="BD48" s="459">
        <v>344</v>
      </c>
      <c r="BE48" s="129">
        <v>0.46</v>
      </c>
      <c r="BF48" s="459">
        <v>676</v>
      </c>
      <c r="BG48" s="129">
        <v>0.90400000000000003</v>
      </c>
      <c r="BH48" s="459">
        <v>74</v>
      </c>
      <c r="BI48" s="129">
        <v>9.8930481283422467E-2</v>
      </c>
      <c r="BJ48" s="459">
        <v>73</v>
      </c>
      <c r="BK48" s="459">
        <v>1</v>
      </c>
      <c r="BL48" s="459">
        <v>0</v>
      </c>
      <c r="BM48" s="432">
        <v>1970</v>
      </c>
      <c r="BN48" s="352" t="s">
        <v>799</v>
      </c>
      <c r="BO48" s="77">
        <v>609</v>
      </c>
      <c r="BP48" s="79">
        <v>0.81499999999999995</v>
      </c>
      <c r="BQ48" s="77">
        <v>139</v>
      </c>
      <c r="BR48" s="79">
        <v>0.186</v>
      </c>
      <c r="BS48" s="490">
        <v>12</v>
      </c>
      <c r="BT48" s="129">
        <v>3.2520325203252036E-2</v>
      </c>
      <c r="BU48" s="313">
        <v>0.86699999999999999</v>
      </c>
      <c r="BW48" s="459">
        <v>3</v>
      </c>
      <c r="BX48" s="459">
        <v>2</v>
      </c>
      <c r="BY48" s="459">
        <v>0</v>
      </c>
      <c r="BZ48" s="459">
        <v>3</v>
      </c>
      <c r="CA48" s="459">
        <v>0</v>
      </c>
      <c r="CB48" s="459">
        <v>0</v>
      </c>
      <c r="CC48" s="459">
        <v>0</v>
      </c>
      <c r="CD48" s="459">
        <v>0</v>
      </c>
      <c r="CE48" s="459">
        <v>0</v>
      </c>
      <c r="CF48" s="459">
        <v>0</v>
      </c>
      <c r="CG48" s="459">
        <v>3</v>
      </c>
      <c r="CH48" s="459">
        <v>0</v>
      </c>
      <c r="CI48" s="439">
        <v>1343.4</v>
      </c>
      <c r="CJ48" s="439">
        <v>57.5</v>
      </c>
      <c r="CK48" s="129">
        <v>4.2999999999999997E-2</v>
      </c>
      <c r="CL48" s="459">
        <v>93</v>
      </c>
      <c r="CM48" s="459">
        <v>40</v>
      </c>
      <c r="CN48" s="459">
        <v>53</v>
      </c>
      <c r="CO48" s="503">
        <v>20.2</v>
      </c>
      <c r="CP48" s="503">
        <v>0.8</v>
      </c>
      <c r="CQ48" s="129">
        <v>3.9603960396039604E-2</v>
      </c>
      <c r="CS48" s="479">
        <v>1</v>
      </c>
      <c r="CT48" s="459">
        <v>0</v>
      </c>
      <c r="CU48" s="459">
        <v>1</v>
      </c>
      <c r="CV48" s="459">
        <v>0</v>
      </c>
      <c r="CW48" s="459">
        <v>25</v>
      </c>
      <c r="CX48" s="459">
        <v>2</v>
      </c>
      <c r="CY48" s="459">
        <v>21</v>
      </c>
      <c r="CZ48" s="459">
        <v>4</v>
      </c>
      <c r="DA48" s="459">
        <v>0</v>
      </c>
      <c r="DB48" s="459">
        <v>0</v>
      </c>
      <c r="DC48" s="459">
        <v>0</v>
      </c>
      <c r="DD48" s="459">
        <v>0</v>
      </c>
      <c r="DF48" s="401">
        <v>1014850</v>
      </c>
      <c r="DG48" s="80">
        <v>0.03</v>
      </c>
      <c r="DH48" s="407">
        <v>2887.8</v>
      </c>
      <c r="DI48" s="407">
        <v>879606</v>
      </c>
      <c r="DJ48" s="138">
        <v>135244</v>
      </c>
      <c r="DK48" s="44">
        <v>593</v>
      </c>
      <c r="DL48" s="44">
        <v>154</v>
      </c>
      <c r="DM48" s="44">
        <v>1</v>
      </c>
      <c r="DN48" s="44">
        <v>0</v>
      </c>
      <c r="DO48" s="129">
        <v>0.10299999999999999</v>
      </c>
      <c r="DP48" s="459">
        <v>558</v>
      </c>
      <c r="DQ48" s="459">
        <v>87</v>
      </c>
      <c r="DR48" s="459">
        <v>93</v>
      </c>
      <c r="DS48" s="479">
        <v>10</v>
      </c>
      <c r="DT48" s="129">
        <v>2.7100271002710029E-2</v>
      </c>
      <c r="DU48" s="479">
        <v>44</v>
      </c>
      <c r="DV48" s="407">
        <v>316774</v>
      </c>
      <c r="DW48" s="479">
        <v>7</v>
      </c>
      <c r="DX48" s="459">
        <v>758</v>
      </c>
      <c r="DY48" s="452"/>
      <c r="DZ48" s="44">
        <v>1048</v>
      </c>
      <c r="EA48" s="80">
        <v>0.14905418859337222</v>
      </c>
      <c r="EB48" s="44">
        <v>552</v>
      </c>
      <c r="EC48" s="80">
        <v>7.8509458114066275E-2</v>
      </c>
      <c r="ED48" s="44">
        <v>93</v>
      </c>
      <c r="EE48" s="44">
        <v>13</v>
      </c>
      <c r="EF48" s="44">
        <v>8</v>
      </c>
      <c r="EG48" s="80">
        <v>0.20369999999999999</v>
      </c>
      <c r="EH48" s="80">
        <v>0.1056056056056056</v>
      </c>
      <c r="EI48" s="80">
        <v>0.23233695652173914</v>
      </c>
      <c r="EJ48" s="80">
        <v>0.16226912928759896</v>
      </c>
      <c r="EK48" s="80">
        <v>0.33665196984781681</v>
      </c>
      <c r="EL48" s="80">
        <v>0.15723270440251572</v>
      </c>
      <c r="EM48" s="80">
        <v>-3.0093533956893001E-2</v>
      </c>
      <c r="EN48" s="340">
        <v>135900</v>
      </c>
      <c r="EO48" s="80">
        <v>0.20286813571178733</v>
      </c>
      <c r="EP48" s="1"/>
    </row>
    <row r="49" spans="2:146" x14ac:dyDescent="0.25">
      <c r="B49" s="3" t="s">
        <v>175</v>
      </c>
      <c r="C49" s="5">
        <v>540025</v>
      </c>
      <c r="D49" s="6" t="s">
        <v>174</v>
      </c>
      <c r="E49" s="6" t="s">
        <v>3</v>
      </c>
      <c r="F49" s="5">
        <v>6</v>
      </c>
      <c r="G49" s="40">
        <v>241</v>
      </c>
      <c r="H49" s="40">
        <v>567</v>
      </c>
      <c r="I49" s="40">
        <v>898</v>
      </c>
      <c r="J49" s="63">
        <v>2384.7302904564312</v>
      </c>
      <c r="K49" s="40">
        <v>311</v>
      </c>
      <c r="L49" s="63">
        <v>2.89</v>
      </c>
      <c r="N49" s="40">
        <v>29</v>
      </c>
      <c r="O49" s="76">
        <v>0.1203319502074689</v>
      </c>
      <c r="P49" s="63">
        <v>1.77</v>
      </c>
      <c r="Q49" s="362">
        <v>7.3443983402489629E-3</v>
      </c>
      <c r="R49" s="106">
        <v>16</v>
      </c>
      <c r="S49" s="83" t="s">
        <v>100</v>
      </c>
      <c r="T49" s="88">
        <v>0.7</v>
      </c>
      <c r="U49" s="40">
        <v>0</v>
      </c>
      <c r="V49" s="1"/>
      <c r="W49" s="457">
        <v>15</v>
      </c>
      <c r="X49" s="457">
        <v>0</v>
      </c>
      <c r="Y49" s="317">
        <v>3.5000000000000003E-2</v>
      </c>
      <c r="Z49" s="126">
        <v>0.51724137931034486</v>
      </c>
      <c r="AA49" s="457">
        <v>3</v>
      </c>
      <c r="AB49" s="457">
        <v>5</v>
      </c>
      <c r="AC49" s="457">
        <v>17</v>
      </c>
      <c r="AD49" s="457">
        <v>3</v>
      </c>
      <c r="AE49" s="457">
        <v>20</v>
      </c>
      <c r="AF49" s="149">
        <v>823500</v>
      </c>
      <c r="AH49" s="374">
        <v>37600</v>
      </c>
      <c r="AI49" s="469">
        <v>17</v>
      </c>
      <c r="AJ49" s="320">
        <v>0.85</v>
      </c>
      <c r="AK49" s="374">
        <v>660400</v>
      </c>
      <c r="AL49" s="125">
        <v>0.80194292653309052</v>
      </c>
      <c r="AM49" s="477">
        <v>17</v>
      </c>
      <c r="AN49" s="398">
        <v>660400</v>
      </c>
      <c r="AO49" s="469">
        <v>17</v>
      </c>
      <c r="AP49" s="398">
        <v>660400</v>
      </c>
      <c r="AQ49" s="480">
        <v>16</v>
      </c>
      <c r="AR49" s="399">
        <v>641200</v>
      </c>
      <c r="AS49" s="481">
        <v>1</v>
      </c>
      <c r="AT49" s="393">
        <v>5.8823529411764712E-2</v>
      </c>
      <c r="AU49" s="399">
        <v>19200</v>
      </c>
      <c r="AV49" s="469">
        <v>2</v>
      </c>
      <c r="AW49" s="140">
        <v>84100</v>
      </c>
      <c r="AX49" s="469">
        <v>1</v>
      </c>
      <c r="AY49" s="140">
        <v>79000</v>
      </c>
      <c r="AZ49" s="457">
        <v>5</v>
      </c>
      <c r="BA49" s="125">
        <v>0.25</v>
      </c>
      <c r="BB49" s="457">
        <v>6</v>
      </c>
      <c r="BC49" s="125">
        <v>0.3</v>
      </c>
      <c r="BD49" s="457">
        <v>9</v>
      </c>
      <c r="BE49" s="125">
        <v>0.45</v>
      </c>
      <c r="BF49" s="457">
        <v>18</v>
      </c>
      <c r="BG49" s="125">
        <v>0.9</v>
      </c>
      <c r="BH49" s="457">
        <v>1</v>
      </c>
      <c r="BI49" s="317">
        <v>0.05</v>
      </c>
      <c r="BJ49" s="457">
        <v>0</v>
      </c>
      <c r="BK49" s="457">
        <v>1</v>
      </c>
      <c r="BL49" s="457">
        <v>0</v>
      </c>
      <c r="BM49" s="430">
        <v>1932.5</v>
      </c>
      <c r="BN49" s="349" t="s">
        <v>799</v>
      </c>
      <c r="BO49" s="487">
        <v>18</v>
      </c>
      <c r="BP49" s="350">
        <v>0.9</v>
      </c>
      <c r="BQ49" s="489">
        <v>2</v>
      </c>
      <c r="BR49" s="351">
        <v>0.1</v>
      </c>
      <c r="BS49" s="492">
        <v>0</v>
      </c>
      <c r="BT49" s="125">
        <v>0</v>
      </c>
      <c r="BU49" s="312">
        <v>0.5</v>
      </c>
      <c r="BW49" s="457">
        <v>0</v>
      </c>
      <c r="BX49" s="457">
        <v>0</v>
      </c>
      <c r="BY49" s="457">
        <v>0</v>
      </c>
      <c r="BZ49" s="457">
        <v>0</v>
      </c>
      <c r="CA49" s="457">
        <v>0</v>
      </c>
      <c r="CB49" s="457">
        <v>0</v>
      </c>
      <c r="CC49" s="457">
        <v>0</v>
      </c>
      <c r="CD49" s="457">
        <v>0</v>
      </c>
      <c r="CE49" s="457">
        <v>0</v>
      </c>
      <c r="CF49" s="457">
        <v>0</v>
      </c>
      <c r="CG49" s="457">
        <v>0</v>
      </c>
      <c r="CH49" s="457">
        <v>0</v>
      </c>
      <c r="CI49" s="440">
        <v>14.5</v>
      </c>
      <c r="CJ49" s="440">
        <v>0.5</v>
      </c>
      <c r="CK49" s="317">
        <v>3.4000000000000002E-2</v>
      </c>
      <c r="CL49" s="457">
        <v>4</v>
      </c>
      <c r="CM49" s="457">
        <v>0</v>
      </c>
      <c r="CN49" s="457">
        <v>4</v>
      </c>
      <c r="CO49" s="501">
        <v>0.7</v>
      </c>
      <c r="CP49" s="501">
        <v>0</v>
      </c>
      <c r="CQ49" s="125">
        <v>0</v>
      </c>
      <c r="CS49" s="477">
        <v>0</v>
      </c>
      <c r="CT49" s="514">
        <v>0</v>
      </c>
      <c r="CU49" s="514">
        <v>0</v>
      </c>
      <c r="CV49" s="457">
        <v>0</v>
      </c>
      <c r="CW49" s="457">
        <v>1</v>
      </c>
      <c r="CX49" s="457">
        <v>0</v>
      </c>
      <c r="CY49" s="457">
        <v>1</v>
      </c>
      <c r="CZ49" s="457">
        <v>0</v>
      </c>
      <c r="DA49" s="457">
        <v>0</v>
      </c>
      <c r="DB49" s="457">
        <v>0</v>
      </c>
      <c r="DC49" s="457">
        <v>0</v>
      </c>
      <c r="DD49" s="457">
        <v>0</v>
      </c>
      <c r="DF49" s="398">
        <v>10331</v>
      </c>
      <c r="DG49" s="320">
        <v>1.2999999999999999E-2</v>
      </c>
      <c r="DH49" s="374">
        <v>1021.2</v>
      </c>
      <c r="DI49" s="374">
        <v>2112</v>
      </c>
      <c r="DJ49" s="149">
        <v>8219</v>
      </c>
      <c r="DK49" s="40">
        <v>18</v>
      </c>
      <c r="DL49" s="40">
        <v>2</v>
      </c>
      <c r="DM49" s="40">
        <v>0</v>
      </c>
      <c r="DN49" s="40">
        <v>0</v>
      </c>
      <c r="DO49" s="317">
        <v>4.2999999999999997E-2</v>
      </c>
      <c r="DP49" s="457">
        <v>17</v>
      </c>
      <c r="DQ49" s="457">
        <v>2</v>
      </c>
      <c r="DR49" s="457">
        <v>1</v>
      </c>
      <c r="DS49" s="518">
        <v>0</v>
      </c>
      <c r="DT49" s="148">
        <v>0</v>
      </c>
      <c r="DU49" s="518">
        <v>16</v>
      </c>
      <c r="DV49" s="374">
        <v>110421</v>
      </c>
      <c r="DW49" s="518">
        <v>5</v>
      </c>
      <c r="DX49" s="457">
        <v>9</v>
      </c>
      <c r="DY49" s="452"/>
      <c r="DZ49" s="40">
        <v>35</v>
      </c>
      <c r="EA49" s="76">
        <v>3.8975501113585748E-2</v>
      </c>
      <c r="EB49" s="40">
        <v>23</v>
      </c>
      <c r="EC49" s="76">
        <v>2.5612472160356347E-2</v>
      </c>
      <c r="ED49" s="40">
        <v>4</v>
      </c>
      <c r="EE49" s="40">
        <v>1</v>
      </c>
      <c r="EF49" s="40">
        <v>0</v>
      </c>
      <c r="EG49" s="320">
        <v>0.41399999999999998</v>
      </c>
      <c r="EH49" s="320">
        <v>0.1157556270096463</v>
      </c>
      <c r="EI49" s="320">
        <v>0.12300000000000001</v>
      </c>
      <c r="EJ49" s="320">
        <v>0.18867924528301888</v>
      </c>
      <c r="EK49" s="320">
        <v>0.28173719376391981</v>
      </c>
      <c r="EL49" s="320">
        <v>0.22717149220489977</v>
      </c>
      <c r="EM49" s="320">
        <v>-0.20848484848484902</v>
      </c>
      <c r="EN49" s="341">
        <v>102900</v>
      </c>
      <c r="EO49" s="320">
        <v>9.0322580645161285E-2</v>
      </c>
      <c r="EP49" s="1"/>
    </row>
    <row r="50" spans="2:146" s="1" customFormat="1" x14ac:dyDescent="0.25">
      <c r="B50" s="7" t="s">
        <v>174</v>
      </c>
      <c r="C50" s="150">
        <v>54017</v>
      </c>
      <c r="D50" s="7" t="s">
        <v>174</v>
      </c>
      <c r="E50" s="7" t="s">
        <v>0</v>
      </c>
      <c r="F50" s="150">
        <v>6</v>
      </c>
      <c r="G50" s="42">
        <v>204919</v>
      </c>
      <c r="H50" s="42">
        <v>9288</v>
      </c>
      <c r="I50" s="42">
        <v>7929</v>
      </c>
      <c r="J50" s="65">
        <v>24.763735915166478</v>
      </c>
      <c r="K50" s="42">
        <v>2309</v>
      </c>
      <c r="L50" s="65">
        <v>3.07</v>
      </c>
      <c r="M50"/>
      <c r="N50" s="42">
        <v>5672</v>
      </c>
      <c r="O50" s="78">
        <v>2.7679229354037448E-2</v>
      </c>
      <c r="P50" s="65">
        <v>178.06</v>
      </c>
      <c r="Q50" s="363">
        <v>8.6892445832520014E-4</v>
      </c>
      <c r="R50" s="107">
        <v>16</v>
      </c>
      <c r="S50" s="85">
        <v>42945</v>
      </c>
      <c r="T50" s="115">
        <v>1.2</v>
      </c>
      <c r="U50" s="42">
        <v>0</v>
      </c>
      <c r="W50" s="458">
        <v>384</v>
      </c>
      <c r="X50" s="458">
        <v>0</v>
      </c>
      <c r="Y50" s="127">
        <v>8.3000000000000004E-2</v>
      </c>
      <c r="Z50" s="128">
        <v>6.7700987306064886E-2</v>
      </c>
      <c r="AA50" s="458">
        <v>46</v>
      </c>
      <c r="AB50" s="458">
        <v>384</v>
      </c>
      <c r="AC50" s="458">
        <v>722</v>
      </c>
      <c r="AD50" s="458">
        <v>46</v>
      </c>
      <c r="AE50" s="458">
        <v>768</v>
      </c>
      <c r="AF50" s="321">
        <v>35112326</v>
      </c>
      <c r="AG50"/>
      <c r="AH50" s="419">
        <v>30850</v>
      </c>
      <c r="AI50" s="470">
        <v>712</v>
      </c>
      <c r="AJ50" s="78">
        <v>0.92708333333333337</v>
      </c>
      <c r="AK50" s="406">
        <v>27905657</v>
      </c>
      <c r="AL50" s="127">
        <v>0.79475387076321857</v>
      </c>
      <c r="AM50" s="478">
        <v>712</v>
      </c>
      <c r="AN50" s="402">
        <v>27905657</v>
      </c>
      <c r="AO50" s="470">
        <v>712</v>
      </c>
      <c r="AP50" s="402">
        <v>27905657</v>
      </c>
      <c r="AQ50" s="470">
        <v>514</v>
      </c>
      <c r="AR50" s="400">
        <v>25914367</v>
      </c>
      <c r="AS50" s="482">
        <v>198</v>
      </c>
      <c r="AT50" s="394">
        <v>0.27808988764044951</v>
      </c>
      <c r="AU50" s="400">
        <v>1991290</v>
      </c>
      <c r="AV50" s="470">
        <v>24</v>
      </c>
      <c r="AW50" s="311">
        <v>4498322</v>
      </c>
      <c r="AX50" s="470">
        <v>32</v>
      </c>
      <c r="AY50" s="311">
        <v>2708347</v>
      </c>
      <c r="AZ50" s="458">
        <v>138</v>
      </c>
      <c r="BA50" s="127">
        <v>0.18</v>
      </c>
      <c r="BB50" s="458">
        <v>277</v>
      </c>
      <c r="BC50" s="127">
        <v>0.36099999999999999</v>
      </c>
      <c r="BD50" s="458">
        <v>353</v>
      </c>
      <c r="BE50" s="127">
        <v>0.46</v>
      </c>
      <c r="BF50" s="458">
        <v>694</v>
      </c>
      <c r="BG50" s="127">
        <v>0.90400000000000003</v>
      </c>
      <c r="BH50" s="458">
        <v>75</v>
      </c>
      <c r="BI50" s="127">
        <v>9.765625E-2</v>
      </c>
      <c r="BJ50" s="458">
        <v>73</v>
      </c>
      <c r="BK50" s="458">
        <v>2</v>
      </c>
      <c r="BL50" s="458">
        <v>0</v>
      </c>
      <c r="BM50" s="431">
        <v>1970</v>
      </c>
      <c r="BN50" s="135" t="s">
        <v>100</v>
      </c>
      <c r="BO50" s="42">
        <v>627</v>
      </c>
      <c r="BP50" s="78">
        <v>0.81699999999999995</v>
      </c>
      <c r="BQ50" s="42">
        <v>141</v>
      </c>
      <c r="BR50" s="78">
        <v>0.184</v>
      </c>
      <c r="BS50" s="493">
        <v>12</v>
      </c>
      <c r="BT50" s="127">
        <v>3.125E-2</v>
      </c>
      <c r="BU50" s="314">
        <v>0.85399999999999998</v>
      </c>
      <c r="BV50"/>
      <c r="BW50" s="458">
        <v>3</v>
      </c>
      <c r="BX50" s="458">
        <v>2</v>
      </c>
      <c r="BY50" s="458">
        <v>0</v>
      </c>
      <c r="BZ50" s="458">
        <v>3</v>
      </c>
      <c r="CA50" s="458">
        <v>0</v>
      </c>
      <c r="CB50" s="458">
        <v>0</v>
      </c>
      <c r="CC50" s="458">
        <v>0</v>
      </c>
      <c r="CD50" s="458">
        <v>0</v>
      </c>
      <c r="CE50" s="458">
        <v>0</v>
      </c>
      <c r="CF50" s="458">
        <v>0</v>
      </c>
      <c r="CG50" s="458">
        <v>3</v>
      </c>
      <c r="CH50" s="458">
        <v>0</v>
      </c>
      <c r="CI50" s="441">
        <v>1357.9</v>
      </c>
      <c r="CJ50" s="441">
        <v>58</v>
      </c>
      <c r="CK50" s="127">
        <v>4.2999999999999997E-2</v>
      </c>
      <c r="CL50" s="458">
        <v>97</v>
      </c>
      <c r="CM50" s="458">
        <v>40</v>
      </c>
      <c r="CN50" s="458">
        <v>57</v>
      </c>
      <c r="CO50" s="502">
        <v>20.9</v>
      </c>
      <c r="CP50" s="502">
        <v>0.8</v>
      </c>
      <c r="CQ50" s="127">
        <v>3.8277511961722493E-2</v>
      </c>
      <c r="CR50"/>
      <c r="CS50" s="478">
        <v>1</v>
      </c>
      <c r="CT50" s="458">
        <v>0</v>
      </c>
      <c r="CU50" s="458">
        <v>1</v>
      </c>
      <c r="CV50" s="458">
        <v>0</v>
      </c>
      <c r="CW50" s="458">
        <v>26</v>
      </c>
      <c r="CX50" s="458">
        <v>2</v>
      </c>
      <c r="CY50" s="458">
        <v>22</v>
      </c>
      <c r="CZ50" s="458">
        <v>4</v>
      </c>
      <c r="DA50" s="458">
        <v>0</v>
      </c>
      <c r="DB50" s="458">
        <v>0</v>
      </c>
      <c r="DC50" s="458">
        <v>0</v>
      </c>
      <c r="DD50" s="458">
        <v>0</v>
      </c>
      <c r="DE50"/>
      <c r="DF50" s="402">
        <v>1025181</v>
      </c>
      <c r="DG50" s="78">
        <v>2.9000000000000001E-2</v>
      </c>
      <c r="DH50" s="419">
        <v>2862</v>
      </c>
      <c r="DI50" s="419">
        <v>881718</v>
      </c>
      <c r="DJ50" s="321">
        <v>143463</v>
      </c>
      <c r="DK50" s="42">
        <v>611</v>
      </c>
      <c r="DL50" s="42">
        <v>156</v>
      </c>
      <c r="DM50" s="42">
        <v>1</v>
      </c>
      <c r="DN50" s="42">
        <v>0</v>
      </c>
      <c r="DO50" s="127">
        <v>0.1</v>
      </c>
      <c r="DP50" s="458">
        <v>575</v>
      </c>
      <c r="DQ50" s="458">
        <v>89</v>
      </c>
      <c r="DR50" s="458">
        <v>94</v>
      </c>
      <c r="DS50" s="519">
        <v>10</v>
      </c>
      <c r="DT50" s="144">
        <v>2.6041666666666668E-2</v>
      </c>
      <c r="DU50" s="519">
        <v>60</v>
      </c>
      <c r="DV50" s="419">
        <v>427195</v>
      </c>
      <c r="DW50" s="519">
        <v>12</v>
      </c>
      <c r="DX50" s="458">
        <v>767</v>
      </c>
      <c r="DY50" s="452"/>
      <c r="DZ50" s="42">
        <v>1083</v>
      </c>
      <c r="EA50" s="78">
        <v>0.13658721150208097</v>
      </c>
      <c r="EB50" s="42">
        <v>575</v>
      </c>
      <c r="EC50" s="78">
        <v>7.2518602598057758E-2</v>
      </c>
      <c r="ED50" s="42">
        <v>97</v>
      </c>
      <c r="EE50" s="42">
        <v>14</v>
      </c>
      <c r="EF50" s="42">
        <v>8</v>
      </c>
      <c r="EG50" s="78">
        <v>0.20369999999999999</v>
      </c>
      <c r="EH50" s="78">
        <v>0.10697271546123863</v>
      </c>
      <c r="EI50" s="78">
        <v>0.217</v>
      </c>
      <c r="EJ50" s="78">
        <v>0.16509592729720629</v>
      </c>
      <c r="EK50" s="78">
        <v>0.33043258922941104</v>
      </c>
      <c r="EL50" s="78">
        <v>0.16607972953937175</v>
      </c>
      <c r="EM50" s="78">
        <v>-4.803706413069983E-2</v>
      </c>
      <c r="EN50" s="342">
        <v>135900</v>
      </c>
      <c r="EO50" s="78">
        <v>0.1871239470517449</v>
      </c>
    </row>
    <row r="51" spans="2:146" x14ac:dyDescent="0.25">
      <c r="B51" s="424" t="s">
        <v>113</v>
      </c>
      <c r="C51" s="425">
        <v>540026</v>
      </c>
      <c r="D51" s="424" t="s">
        <v>112</v>
      </c>
      <c r="E51" s="424" t="s">
        <v>11</v>
      </c>
      <c r="F51" s="425">
        <v>4</v>
      </c>
      <c r="G51" s="44">
        <v>412137</v>
      </c>
      <c r="H51" s="44">
        <v>15469</v>
      </c>
      <c r="I51" s="44">
        <v>24213</v>
      </c>
      <c r="J51" s="66">
        <v>37.599924297017736</v>
      </c>
      <c r="K51" s="44">
        <v>8861</v>
      </c>
      <c r="L51" s="66">
        <v>2.611894819997743</v>
      </c>
      <c r="N51" s="44">
        <v>4456</v>
      </c>
      <c r="O51" s="80">
        <v>1.081193874852294E-2</v>
      </c>
      <c r="P51" s="66">
        <v>372.45</v>
      </c>
      <c r="Q51" s="364">
        <v>9.0370435073774014E-4</v>
      </c>
      <c r="R51" s="105">
        <v>17</v>
      </c>
      <c r="S51" s="82">
        <v>44788</v>
      </c>
      <c r="T51" s="114">
        <v>1.2</v>
      </c>
      <c r="U51" s="44">
        <v>23</v>
      </c>
      <c r="V51" s="1"/>
      <c r="W51" s="459">
        <v>1157</v>
      </c>
      <c r="X51" s="459">
        <v>34</v>
      </c>
      <c r="Y51" s="129">
        <v>9.7000000000000003E-2</v>
      </c>
      <c r="Z51" s="130">
        <v>0.25964991023339318</v>
      </c>
      <c r="AA51" s="459">
        <v>536</v>
      </c>
      <c r="AB51" s="459">
        <v>341</v>
      </c>
      <c r="AC51" s="459">
        <v>962</v>
      </c>
      <c r="AD51" s="459">
        <v>536</v>
      </c>
      <c r="AE51" s="459">
        <v>1498</v>
      </c>
      <c r="AF51" s="138">
        <v>74204039</v>
      </c>
      <c r="AH51" s="407">
        <v>28600</v>
      </c>
      <c r="AI51" s="471">
        <v>1396</v>
      </c>
      <c r="AJ51" s="80">
        <v>0.93190921228304402</v>
      </c>
      <c r="AK51" s="407">
        <v>49418242</v>
      </c>
      <c r="AL51" s="129">
        <v>0.6659777913167233</v>
      </c>
      <c r="AM51" s="479">
        <v>1394</v>
      </c>
      <c r="AN51" s="401">
        <v>48857142</v>
      </c>
      <c r="AO51" s="471">
        <v>1376</v>
      </c>
      <c r="AP51" s="401">
        <v>47898802</v>
      </c>
      <c r="AQ51" s="471">
        <v>1143</v>
      </c>
      <c r="AR51" s="401">
        <v>43875552</v>
      </c>
      <c r="AS51" s="471">
        <v>233</v>
      </c>
      <c r="AT51" s="395">
        <v>0.1693313953488372</v>
      </c>
      <c r="AU51" s="401">
        <v>4023250</v>
      </c>
      <c r="AV51" s="471">
        <v>56</v>
      </c>
      <c r="AW51" s="139">
        <v>15249513</v>
      </c>
      <c r="AX51" s="471">
        <v>46</v>
      </c>
      <c r="AY51" s="139">
        <v>9536284</v>
      </c>
      <c r="AZ51" s="459">
        <v>303</v>
      </c>
      <c r="BA51" s="129">
        <v>0.20200000000000001</v>
      </c>
      <c r="BB51" s="459">
        <v>357</v>
      </c>
      <c r="BC51" s="129">
        <v>0.23799999999999999</v>
      </c>
      <c r="BD51" s="459">
        <v>838</v>
      </c>
      <c r="BE51" s="129">
        <v>0.55900000000000005</v>
      </c>
      <c r="BF51" s="459">
        <v>1401</v>
      </c>
      <c r="BG51" s="129">
        <v>0.93500000000000005</v>
      </c>
      <c r="BH51" s="459">
        <v>235</v>
      </c>
      <c r="BI51" s="129">
        <v>0.1568758344459279</v>
      </c>
      <c r="BJ51" s="459">
        <v>178</v>
      </c>
      <c r="BK51" s="459">
        <v>40</v>
      </c>
      <c r="BL51" s="459">
        <v>17</v>
      </c>
      <c r="BM51" s="432">
        <v>1945</v>
      </c>
      <c r="BN51" s="352" t="s">
        <v>800</v>
      </c>
      <c r="BO51" s="77">
        <v>1307</v>
      </c>
      <c r="BP51" s="79">
        <v>0.87199999999999989</v>
      </c>
      <c r="BQ51" s="77">
        <v>191</v>
      </c>
      <c r="BR51" s="79">
        <v>0.128</v>
      </c>
      <c r="BS51" s="490">
        <v>31</v>
      </c>
      <c r="BT51" s="129">
        <v>2.6793431287813311E-2</v>
      </c>
      <c r="BU51" s="313">
        <v>0.78400000000000003</v>
      </c>
      <c r="BW51" s="459">
        <v>5</v>
      </c>
      <c r="BX51" s="459">
        <v>2</v>
      </c>
      <c r="BY51" s="459">
        <v>0</v>
      </c>
      <c r="BZ51" s="459">
        <v>4</v>
      </c>
      <c r="CA51" s="459">
        <v>0</v>
      </c>
      <c r="CB51" s="459">
        <v>1</v>
      </c>
      <c r="CC51" s="459">
        <v>2</v>
      </c>
      <c r="CD51" s="459">
        <v>0</v>
      </c>
      <c r="CE51" s="459">
        <v>0</v>
      </c>
      <c r="CF51" s="459">
        <v>0</v>
      </c>
      <c r="CG51" s="459">
        <v>3</v>
      </c>
      <c r="CH51" s="459">
        <v>0</v>
      </c>
      <c r="CI51" s="439">
        <v>2300.4</v>
      </c>
      <c r="CJ51" s="439">
        <v>96</v>
      </c>
      <c r="CK51" s="129">
        <v>4.2000000000000003E-2</v>
      </c>
      <c r="CL51" s="459">
        <v>182</v>
      </c>
      <c r="CM51" s="459">
        <v>138</v>
      </c>
      <c r="CN51" s="459">
        <v>44</v>
      </c>
      <c r="CO51" s="503">
        <v>167</v>
      </c>
      <c r="CP51" s="503">
        <v>14.8</v>
      </c>
      <c r="CQ51" s="129">
        <v>8.8622754491017974E-2</v>
      </c>
      <c r="CS51" s="479">
        <v>1</v>
      </c>
      <c r="CT51" s="459">
        <v>1</v>
      </c>
      <c r="CU51" s="459">
        <v>1</v>
      </c>
      <c r="CV51" s="459">
        <v>0</v>
      </c>
      <c r="CW51" s="459">
        <v>43</v>
      </c>
      <c r="CX51" s="459">
        <v>12</v>
      </c>
      <c r="CY51" s="459">
        <v>33</v>
      </c>
      <c r="CZ51" s="459">
        <v>7</v>
      </c>
      <c r="DA51" s="459">
        <v>0</v>
      </c>
      <c r="DB51" s="459">
        <v>0</v>
      </c>
      <c r="DC51" s="459">
        <v>3</v>
      </c>
      <c r="DD51" s="459">
        <v>0</v>
      </c>
      <c r="DF51" s="401">
        <v>4385501</v>
      </c>
      <c r="DG51" s="80">
        <v>5.8999999999999997E-2</v>
      </c>
      <c r="DH51" s="407">
        <v>3383</v>
      </c>
      <c r="DI51" s="407">
        <v>3746889</v>
      </c>
      <c r="DJ51" s="138">
        <v>638612</v>
      </c>
      <c r="DK51" s="44">
        <v>1005</v>
      </c>
      <c r="DL51" s="44">
        <v>488</v>
      </c>
      <c r="DM51" s="44">
        <v>4</v>
      </c>
      <c r="DN51" s="44">
        <v>1</v>
      </c>
      <c r="DO51" s="129">
        <v>0.121</v>
      </c>
      <c r="DP51" s="459">
        <v>909</v>
      </c>
      <c r="DQ51" s="459">
        <v>219</v>
      </c>
      <c r="DR51" s="459">
        <v>298</v>
      </c>
      <c r="DS51" s="479">
        <v>72</v>
      </c>
      <c r="DT51" s="129">
        <v>6.2229904926534137E-2</v>
      </c>
      <c r="DU51" s="479">
        <v>206</v>
      </c>
      <c r="DV51" s="407">
        <v>2216705</v>
      </c>
      <c r="DW51" s="479">
        <v>45</v>
      </c>
      <c r="DX51" s="459">
        <v>3734</v>
      </c>
      <c r="DY51" s="452"/>
      <c r="DZ51" s="44">
        <v>2868</v>
      </c>
      <c r="EA51" s="80">
        <v>0.11844876719117829</v>
      </c>
      <c r="EB51" s="44">
        <v>1548</v>
      </c>
      <c r="EC51" s="80">
        <v>6.3932598191054388E-2</v>
      </c>
      <c r="ED51" s="44">
        <v>291</v>
      </c>
      <c r="EE51" s="44">
        <v>50</v>
      </c>
      <c r="EF51" s="44">
        <v>29</v>
      </c>
      <c r="EG51" s="80">
        <v>0.66659999999999997</v>
      </c>
      <c r="EH51" s="80">
        <v>0.18398462697361981</v>
      </c>
      <c r="EI51" s="80">
        <v>0.2568091336839497</v>
      </c>
      <c r="EJ51" s="80">
        <v>0.16414426105088092</v>
      </c>
      <c r="EK51" s="80">
        <v>0.37071621690948575</v>
      </c>
      <c r="EL51" s="80">
        <v>0.26418131766110542</v>
      </c>
      <c r="EM51" s="80">
        <v>-0.17437625514823502</v>
      </c>
      <c r="EN51" s="340">
        <v>95700</v>
      </c>
      <c r="EO51" s="80">
        <v>0.17299349240780912</v>
      </c>
      <c r="EP51" s="1"/>
    </row>
    <row r="52" spans="2:146" x14ac:dyDescent="0.25">
      <c r="B52" s="13" t="s">
        <v>96</v>
      </c>
      <c r="C52" s="5">
        <v>540029</v>
      </c>
      <c r="D52" s="6" t="s">
        <v>112</v>
      </c>
      <c r="E52" s="6" t="s">
        <v>23</v>
      </c>
      <c r="F52" s="5">
        <v>4</v>
      </c>
      <c r="G52" s="40">
        <v>794</v>
      </c>
      <c r="H52" s="40">
        <v>346</v>
      </c>
      <c r="I52" s="40">
        <v>1260</v>
      </c>
      <c r="J52" s="63">
        <v>1015.617128463476</v>
      </c>
      <c r="K52" s="40">
        <v>484</v>
      </c>
      <c r="L52" s="63">
        <v>2.2000000000000002</v>
      </c>
      <c r="N52" s="40">
        <v>8</v>
      </c>
      <c r="O52" s="76">
        <v>1.0075566750629719E-2</v>
      </c>
      <c r="P52" s="63">
        <v>1.02</v>
      </c>
      <c r="Q52" s="362">
        <v>1.28463476070529E-3</v>
      </c>
      <c r="R52" s="106">
        <v>17</v>
      </c>
      <c r="S52" s="83" t="s">
        <v>100</v>
      </c>
      <c r="T52" s="88">
        <v>3.9</v>
      </c>
      <c r="U52" s="40">
        <v>0</v>
      </c>
      <c r="V52" s="1"/>
      <c r="W52" s="457">
        <v>1</v>
      </c>
      <c r="X52" s="457">
        <v>0</v>
      </c>
      <c r="Y52" s="317">
        <v>3.2000000000000001E-2</v>
      </c>
      <c r="Z52" s="126">
        <v>0.125</v>
      </c>
      <c r="AA52" s="457">
        <v>1</v>
      </c>
      <c r="AB52" s="457">
        <v>10</v>
      </c>
      <c r="AC52" s="457">
        <v>10</v>
      </c>
      <c r="AD52" s="457">
        <v>1</v>
      </c>
      <c r="AE52" s="457">
        <v>11</v>
      </c>
      <c r="AF52" s="149">
        <v>4191840</v>
      </c>
      <c r="AH52" s="374">
        <v>137900</v>
      </c>
      <c r="AI52" s="469">
        <v>9</v>
      </c>
      <c r="AJ52" s="320">
        <v>0.81818181818181823</v>
      </c>
      <c r="AK52" s="374">
        <v>976900</v>
      </c>
      <c r="AL52" s="125">
        <v>0.23304801709988929</v>
      </c>
      <c r="AM52" s="477">
        <v>9</v>
      </c>
      <c r="AN52" s="398">
        <v>976900</v>
      </c>
      <c r="AO52" s="469">
        <v>8</v>
      </c>
      <c r="AP52" s="398">
        <v>839000</v>
      </c>
      <c r="AQ52" s="480">
        <v>8</v>
      </c>
      <c r="AR52" s="398">
        <v>839000</v>
      </c>
      <c r="AS52" s="469">
        <v>0</v>
      </c>
      <c r="AT52" s="390">
        <v>0</v>
      </c>
      <c r="AU52" s="398">
        <v>0</v>
      </c>
      <c r="AV52" s="469">
        <v>1</v>
      </c>
      <c r="AW52" s="140">
        <v>1000000</v>
      </c>
      <c r="AX52" s="469">
        <v>1</v>
      </c>
      <c r="AY52" s="140">
        <v>2214940</v>
      </c>
      <c r="AZ52" s="457">
        <v>3</v>
      </c>
      <c r="BA52" s="125">
        <v>0.27300000000000002</v>
      </c>
      <c r="BB52" s="457">
        <v>6</v>
      </c>
      <c r="BC52" s="125">
        <v>0.54500000000000004</v>
      </c>
      <c r="BD52" s="457">
        <v>2</v>
      </c>
      <c r="BE52" s="125">
        <v>0.182</v>
      </c>
      <c r="BF52" s="457">
        <v>6</v>
      </c>
      <c r="BG52" s="125">
        <v>0.54500000000000004</v>
      </c>
      <c r="BH52" s="457">
        <v>1</v>
      </c>
      <c r="BI52" s="317">
        <v>9.0909090909090912E-2</v>
      </c>
      <c r="BJ52" s="457">
        <v>1</v>
      </c>
      <c r="BK52" s="457">
        <v>0</v>
      </c>
      <c r="BL52" s="457">
        <v>0</v>
      </c>
      <c r="BM52" s="430">
        <v>1942.5</v>
      </c>
      <c r="BN52" s="124" t="s">
        <v>804</v>
      </c>
      <c r="BO52" s="486">
        <v>8</v>
      </c>
      <c r="BP52" s="348">
        <v>0.72799999999999998</v>
      </c>
      <c r="BQ52" s="40">
        <v>3</v>
      </c>
      <c r="BR52" s="320">
        <v>0.27300000000000002</v>
      </c>
      <c r="BS52" s="491">
        <v>0</v>
      </c>
      <c r="BT52" s="125">
        <v>0</v>
      </c>
      <c r="BU52" s="436">
        <v>0.5</v>
      </c>
      <c r="BW52" s="457">
        <v>3</v>
      </c>
      <c r="BX52" s="457">
        <v>2</v>
      </c>
      <c r="BY52" s="457">
        <v>0</v>
      </c>
      <c r="BZ52" s="457">
        <v>0</v>
      </c>
      <c r="CA52" s="457">
        <v>0</v>
      </c>
      <c r="CB52" s="457">
        <v>3</v>
      </c>
      <c r="CC52" s="457">
        <v>0</v>
      </c>
      <c r="CD52" s="457">
        <v>1</v>
      </c>
      <c r="CE52" s="457">
        <v>1</v>
      </c>
      <c r="CF52" s="457">
        <v>1</v>
      </c>
      <c r="CG52" s="457">
        <v>0</v>
      </c>
      <c r="CH52" s="457">
        <v>0</v>
      </c>
      <c r="CI52" s="88">
        <v>12</v>
      </c>
      <c r="CJ52" s="88">
        <v>0.1</v>
      </c>
      <c r="CK52" s="76">
        <v>8.0000000000000002E-3</v>
      </c>
      <c r="CL52" s="40">
        <v>2</v>
      </c>
      <c r="CM52" s="40">
        <v>2</v>
      </c>
      <c r="CN52" s="457">
        <v>0</v>
      </c>
      <c r="CO52" s="63">
        <v>1.5</v>
      </c>
      <c r="CP52" s="63">
        <v>0</v>
      </c>
      <c r="CQ52" s="76">
        <v>0</v>
      </c>
      <c r="CS52" s="40">
        <v>0</v>
      </c>
      <c r="CT52" s="40">
        <v>0</v>
      </c>
      <c r="CU52" s="457">
        <v>0</v>
      </c>
      <c r="CV52" s="40">
        <v>0</v>
      </c>
      <c r="CW52" s="40">
        <v>1</v>
      </c>
      <c r="CX52" s="40">
        <v>0</v>
      </c>
      <c r="CY52" s="515">
        <v>1</v>
      </c>
      <c r="CZ52" s="40">
        <v>0</v>
      </c>
      <c r="DA52" s="40">
        <v>0</v>
      </c>
      <c r="DB52" s="40">
        <v>0</v>
      </c>
      <c r="DC52" s="457">
        <v>0</v>
      </c>
      <c r="DD52" s="457">
        <v>0</v>
      </c>
      <c r="DF52" s="447">
        <v>24801</v>
      </c>
      <c r="DG52" s="449">
        <v>6.0000000000000001E-3</v>
      </c>
      <c r="DH52" s="374">
        <v>24801.5</v>
      </c>
      <c r="DI52" s="374">
        <v>24801</v>
      </c>
      <c r="DJ52" s="149">
        <v>0</v>
      </c>
      <c r="DK52" s="40">
        <v>10</v>
      </c>
      <c r="DL52" s="40">
        <v>1</v>
      </c>
      <c r="DM52" s="40">
        <v>0</v>
      </c>
      <c r="DN52" s="40">
        <v>0</v>
      </c>
      <c r="DO52" s="317">
        <v>0.17699999999999999</v>
      </c>
      <c r="DP52" s="457">
        <v>10</v>
      </c>
      <c r="DQ52" s="457">
        <v>0</v>
      </c>
      <c r="DR52" s="457">
        <v>1</v>
      </c>
      <c r="DS52" s="518">
        <v>0</v>
      </c>
      <c r="DT52" s="148">
        <v>0</v>
      </c>
      <c r="DU52" s="518">
        <v>0</v>
      </c>
      <c r="DV52" s="374">
        <v>0</v>
      </c>
      <c r="DW52" s="518">
        <v>0</v>
      </c>
      <c r="DX52" s="457">
        <v>17</v>
      </c>
      <c r="DY52" s="452"/>
      <c r="DZ52" s="40">
        <v>7</v>
      </c>
      <c r="EA52" s="76">
        <v>6.0000000000000001E-3</v>
      </c>
      <c r="EB52" s="40">
        <v>7</v>
      </c>
      <c r="EC52" s="76">
        <v>6.0000000000000001E-3</v>
      </c>
      <c r="ED52" s="40">
        <v>2</v>
      </c>
      <c r="EE52" s="40">
        <v>0</v>
      </c>
      <c r="EF52" s="40">
        <v>0</v>
      </c>
      <c r="EG52" s="320">
        <v>0.76649999999999996</v>
      </c>
      <c r="EH52" s="320">
        <v>0.38862559241706202</v>
      </c>
      <c r="EI52" s="320">
        <v>0.36399999999999999</v>
      </c>
      <c r="EJ52" s="320">
        <v>0.17346938775510201</v>
      </c>
      <c r="EK52" s="320">
        <v>0.33211900425015201</v>
      </c>
      <c r="EL52" s="320">
        <v>0.393230769230769</v>
      </c>
      <c r="EM52" s="320">
        <v>-0.22106943335993617</v>
      </c>
      <c r="EN52" s="341">
        <v>86700</v>
      </c>
      <c r="EO52" s="320">
        <v>0</v>
      </c>
      <c r="EP52" s="1"/>
    </row>
    <row r="53" spans="2:146" x14ac:dyDescent="0.25">
      <c r="B53" s="13" t="s">
        <v>99</v>
      </c>
      <c r="C53" s="5">
        <v>540033</v>
      </c>
      <c r="D53" s="6" t="s">
        <v>112</v>
      </c>
      <c r="E53" s="6" t="s">
        <v>23</v>
      </c>
      <c r="F53" s="5">
        <v>4</v>
      </c>
      <c r="G53" s="40">
        <v>1025</v>
      </c>
      <c r="H53" s="40">
        <v>437</v>
      </c>
      <c r="I53" s="40">
        <v>1012</v>
      </c>
      <c r="J53" s="63">
        <v>631.88292682926829</v>
      </c>
      <c r="K53" s="40">
        <v>399</v>
      </c>
      <c r="L53" s="63">
        <v>2.54</v>
      </c>
      <c r="N53" s="40">
        <v>182</v>
      </c>
      <c r="O53" s="76">
        <v>0.17756097560975609</v>
      </c>
      <c r="P53" s="63">
        <v>2.72</v>
      </c>
      <c r="Q53" s="362">
        <v>2.6536585365853661E-3</v>
      </c>
      <c r="R53" s="106">
        <v>17</v>
      </c>
      <c r="S53" s="83" t="s">
        <v>100</v>
      </c>
      <c r="T53" s="88">
        <v>1.9</v>
      </c>
      <c r="U53" s="40">
        <v>0</v>
      </c>
      <c r="V53" s="1"/>
      <c r="W53" s="457">
        <v>53</v>
      </c>
      <c r="X53" s="457">
        <v>8</v>
      </c>
      <c r="Y53" s="317">
        <v>0.16900000000000001</v>
      </c>
      <c r="Z53" s="126">
        <v>0.29120879120879123</v>
      </c>
      <c r="AA53" s="457">
        <v>11</v>
      </c>
      <c r="AB53" s="457">
        <v>21</v>
      </c>
      <c r="AC53" s="457">
        <v>63</v>
      </c>
      <c r="AD53" s="457">
        <v>11</v>
      </c>
      <c r="AE53" s="457">
        <v>74</v>
      </c>
      <c r="AF53" s="149">
        <v>3916630</v>
      </c>
      <c r="AH53" s="374">
        <v>24750</v>
      </c>
      <c r="AI53" s="469">
        <v>64</v>
      </c>
      <c r="AJ53" s="320">
        <v>0.86486486486486491</v>
      </c>
      <c r="AK53" s="374">
        <v>2318380</v>
      </c>
      <c r="AL53" s="125">
        <v>0.59193235000497879</v>
      </c>
      <c r="AM53" s="477">
        <v>64</v>
      </c>
      <c r="AN53" s="398">
        <v>2318380</v>
      </c>
      <c r="AO53" s="469">
        <v>61</v>
      </c>
      <c r="AP53" s="398">
        <v>2133080</v>
      </c>
      <c r="AQ53" s="480">
        <v>55</v>
      </c>
      <c r="AR53" s="398">
        <v>2056620</v>
      </c>
      <c r="AS53" s="469">
        <v>6</v>
      </c>
      <c r="AT53" s="390">
        <v>9.8360655737704916E-2</v>
      </c>
      <c r="AU53" s="398">
        <v>76460</v>
      </c>
      <c r="AV53" s="469">
        <v>7</v>
      </c>
      <c r="AW53" s="140">
        <v>801900</v>
      </c>
      <c r="AX53" s="469">
        <v>3</v>
      </c>
      <c r="AY53" s="140">
        <v>796350</v>
      </c>
      <c r="AZ53" s="457">
        <v>32</v>
      </c>
      <c r="BA53" s="125">
        <v>0.432</v>
      </c>
      <c r="BB53" s="457">
        <v>13</v>
      </c>
      <c r="BC53" s="125">
        <v>0.17599999999999999</v>
      </c>
      <c r="BD53" s="457">
        <v>29</v>
      </c>
      <c r="BE53" s="125">
        <v>0.39200000000000002</v>
      </c>
      <c r="BF53" s="457">
        <v>65</v>
      </c>
      <c r="BG53" s="125">
        <v>0.878</v>
      </c>
      <c r="BH53" s="457">
        <v>16</v>
      </c>
      <c r="BI53" s="317">
        <v>0.21621621621621623</v>
      </c>
      <c r="BJ53" s="457">
        <v>15</v>
      </c>
      <c r="BK53" s="457">
        <v>1</v>
      </c>
      <c r="BL53" s="457">
        <v>0</v>
      </c>
      <c r="BM53" s="430">
        <v>1948.5</v>
      </c>
      <c r="BN53" s="124" t="s">
        <v>807</v>
      </c>
      <c r="BO53" s="486">
        <v>61</v>
      </c>
      <c r="BP53" s="348">
        <v>0.82499999999999996</v>
      </c>
      <c r="BQ53" s="40">
        <v>13</v>
      </c>
      <c r="BR53" s="320">
        <v>0.17599999999999999</v>
      </c>
      <c r="BS53" s="491">
        <v>3</v>
      </c>
      <c r="BT53" s="125">
        <v>5.7000000000000002E-2</v>
      </c>
      <c r="BU53" s="436">
        <v>0.71099999999999997</v>
      </c>
      <c r="BW53" s="457">
        <v>4</v>
      </c>
      <c r="BX53" s="457">
        <v>1</v>
      </c>
      <c r="BY53" s="457">
        <v>0</v>
      </c>
      <c r="BZ53" s="457">
        <v>0</v>
      </c>
      <c r="CA53" s="457">
        <v>0</v>
      </c>
      <c r="CB53" s="457">
        <v>4</v>
      </c>
      <c r="CC53" s="457">
        <v>1</v>
      </c>
      <c r="CD53" s="457">
        <v>0</v>
      </c>
      <c r="CE53" s="457">
        <v>0</v>
      </c>
      <c r="CF53" s="457">
        <v>2</v>
      </c>
      <c r="CG53" s="457">
        <v>1</v>
      </c>
      <c r="CH53" s="457">
        <v>0</v>
      </c>
      <c r="CI53" s="88">
        <v>16.8</v>
      </c>
      <c r="CJ53" s="88">
        <v>1.8</v>
      </c>
      <c r="CK53" s="76">
        <v>0.107</v>
      </c>
      <c r="CL53" s="40">
        <v>6</v>
      </c>
      <c r="CM53" s="40">
        <v>6</v>
      </c>
      <c r="CN53" s="457">
        <v>0</v>
      </c>
      <c r="CO53" s="63">
        <v>2.5</v>
      </c>
      <c r="CP53" s="63">
        <v>0</v>
      </c>
      <c r="CQ53" s="76">
        <v>0</v>
      </c>
      <c r="CS53" s="40">
        <v>0</v>
      </c>
      <c r="CT53" s="40">
        <v>0</v>
      </c>
      <c r="CU53" s="457">
        <v>0</v>
      </c>
      <c r="CV53" s="40">
        <v>0</v>
      </c>
      <c r="CW53" s="40">
        <v>3</v>
      </c>
      <c r="CX53" s="40">
        <v>1</v>
      </c>
      <c r="CY53" s="515">
        <v>3</v>
      </c>
      <c r="CZ53" s="40">
        <v>0</v>
      </c>
      <c r="DA53" s="40">
        <v>0</v>
      </c>
      <c r="DB53" s="40">
        <v>0</v>
      </c>
      <c r="DC53" s="457">
        <v>0</v>
      </c>
      <c r="DD53" s="457">
        <v>0</v>
      </c>
      <c r="DF53" s="374">
        <v>204007</v>
      </c>
      <c r="DG53" s="317">
        <v>5.1999999999999998E-2</v>
      </c>
      <c r="DH53" s="374">
        <v>2038.1</v>
      </c>
      <c r="DI53" s="374">
        <v>154052</v>
      </c>
      <c r="DJ53" s="149">
        <v>49955</v>
      </c>
      <c r="DK53" s="40">
        <v>49</v>
      </c>
      <c r="DL53" s="40">
        <v>25</v>
      </c>
      <c r="DM53" s="40">
        <v>0</v>
      </c>
      <c r="DN53" s="40">
        <v>0</v>
      </c>
      <c r="DO53" s="317">
        <v>0.151</v>
      </c>
      <c r="DP53" s="457">
        <v>42</v>
      </c>
      <c r="DQ53" s="457">
        <v>10</v>
      </c>
      <c r="DR53" s="457">
        <v>20</v>
      </c>
      <c r="DS53" s="477">
        <v>2</v>
      </c>
      <c r="DT53" s="125">
        <v>3.7999999999999999E-2</v>
      </c>
      <c r="DU53" s="518">
        <v>8</v>
      </c>
      <c r="DV53" s="374">
        <v>406868</v>
      </c>
      <c r="DW53" s="477">
        <v>0</v>
      </c>
      <c r="DX53" s="457">
        <v>169</v>
      </c>
      <c r="DY53" s="452"/>
      <c r="DZ53" s="40">
        <v>130</v>
      </c>
      <c r="EA53" s="76">
        <v>0.128</v>
      </c>
      <c r="EB53" s="40">
        <v>107</v>
      </c>
      <c r="EC53" s="76">
        <v>0.106</v>
      </c>
      <c r="ED53" s="40">
        <v>25</v>
      </c>
      <c r="EE53" s="40">
        <v>4</v>
      </c>
      <c r="EF53" s="40">
        <v>3</v>
      </c>
      <c r="EG53" s="320">
        <v>0.74439999999999995</v>
      </c>
      <c r="EH53" s="320">
        <v>0.287128712871287</v>
      </c>
      <c r="EI53" s="320">
        <v>0.57699999999999996</v>
      </c>
      <c r="EJ53" s="320">
        <v>7.85024154589372E-2</v>
      </c>
      <c r="EK53" s="320">
        <v>0.57463414634146304</v>
      </c>
      <c r="EL53" s="320">
        <v>0.32292682926829303</v>
      </c>
      <c r="EM53" s="320">
        <v>-7.2319201995012475E-2</v>
      </c>
      <c r="EN53" s="341">
        <v>100700</v>
      </c>
      <c r="EO53" s="320">
        <v>2.7088036117381489E-2</v>
      </c>
      <c r="EP53" s="1"/>
    </row>
    <row r="54" spans="2:146" x14ac:dyDescent="0.25">
      <c r="B54" s="3" t="s">
        <v>111</v>
      </c>
      <c r="C54" s="5">
        <v>540027</v>
      </c>
      <c r="D54" s="6" t="s">
        <v>112</v>
      </c>
      <c r="E54" s="6" t="s">
        <v>3</v>
      </c>
      <c r="F54" s="5">
        <v>4</v>
      </c>
      <c r="G54" s="40">
        <v>1005</v>
      </c>
      <c r="H54" s="40">
        <v>739</v>
      </c>
      <c r="I54" s="40">
        <v>1209</v>
      </c>
      <c r="J54" s="63">
        <v>769.91044776119406</v>
      </c>
      <c r="K54" s="40">
        <v>460</v>
      </c>
      <c r="L54" s="63">
        <v>2.63</v>
      </c>
      <c r="N54" s="40">
        <v>19</v>
      </c>
      <c r="O54" s="76">
        <v>1.8905472636815919E-2</v>
      </c>
      <c r="P54" s="63">
        <v>1.88</v>
      </c>
      <c r="Q54" s="362">
        <v>1.8706467661691541E-3</v>
      </c>
      <c r="R54" s="106">
        <v>17</v>
      </c>
      <c r="S54" s="83" t="s">
        <v>100</v>
      </c>
      <c r="T54" s="88">
        <v>0</v>
      </c>
      <c r="U54" s="40">
        <v>0</v>
      </c>
      <c r="V54" s="1"/>
      <c r="W54" s="457">
        <v>0</v>
      </c>
      <c r="X54" s="457">
        <v>0</v>
      </c>
      <c r="Y54" s="317">
        <v>1E-3</v>
      </c>
      <c r="Z54" s="126">
        <v>0</v>
      </c>
      <c r="AA54" s="457">
        <v>0</v>
      </c>
      <c r="AB54" s="457">
        <v>1</v>
      </c>
      <c r="AC54" s="457">
        <v>1</v>
      </c>
      <c r="AD54" s="457">
        <v>0</v>
      </c>
      <c r="AE54" s="457">
        <v>1</v>
      </c>
      <c r="AF54" s="149">
        <v>65700</v>
      </c>
      <c r="AH54" s="374">
        <v>0</v>
      </c>
      <c r="AI54" s="469">
        <v>1</v>
      </c>
      <c r="AJ54" s="320">
        <v>1</v>
      </c>
      <c r="AK54" s="374">
        <v>65700</v>
      </c>
      <c r="AL54" s="125">
        <v>1</v>
      </c>
      <c r="AM54" s="477">
        <v>1</v>
      </c>
      <c r="AN54" s="398">
        <v>65700</v>
      </c>
      <c r="AO54" s="469">
        <v>1</v>
      </c>
      <c r="AP54" s="398">
        <v>65700</v>
      </c>
      <c r="AQ54" s="480">
        <v>1</v>
      </c>
      <c r="AR54" s="398">
        <v>65700</v>
      </c>
      <c r="AS54" s="469">
        <v>0</v>
      </c>
      <c r="AT54" s="390">
        <v>0</v>
      </c>
      <c r="AU54" s="398">
        <v>0</v>
      </c>
      <c r="AV54" s="469">
        <v>0</v>
      </c>
      <c r="AW54" s="140">
        <v>0</v>
      </c>
      <c r="AX54" s="469">
        <v>0</v>
      </c>
      <c r="AY54" s="140">
        <v>0</v>
      </c>
      <c r="AZ54" s="457">
        <v>0</v>
      </c>
      <c r="BA54" s="125">
        <v>0</v>
      </c>
      <c r="BB54" s="457">
        <v>1</v>
      </c>
      <c r="BC54" s="125">
        <v>1</v>
      </c>
      <c r="BD54" s="457">
        <v>0</v>
      </c>
      <c r="BE54" s="125">
        <v>0</v>
      </c>
      <c r="BF54" s="457">
        <v>1</v>
      </c>
      <c r="BG54" s="125">
        <v>1</v>
      </c>
      <c r="BH54" s="457">
        <v>0</v>
      </c>
      <c r="BI54" s="317">
        <v>0</v>
      </c>
      <c r="BJ54" s="457">
        <v>0</v>
      </c>
      <c r="BK54" s="457">
        <v>0</v>
      </c>
      <c r="BL54" s="457">
        <v>0</v>
      </c>
      <c r="BM54" s="430">
        <v>1946</v>
      </c>
      <c r="BN54" s="347" t="s">
        <v>801</v>
      </c>
      <c r="BO54" s="486">
        <v>1</v>
      </c>
      <c r="BP54" s="348">
        <v>1</v>
      </c>
      <c r="BQ54" s="40">
        <v>0</v>
      </c>
      <c r="BR54" s="320">
        <v>0</v>
      </c>
      <c r="BS54" s="491">
        <v>0</v>
      </c>
      <c r="BT54" s="125">
        <v>0</v>
      </c>
      <c r="BU54" s="312" t="s">
        <v>100</v>
      </c>
      <c r="BW54" s="457">
        <v>0</v>
      </c>
      <c r="BX54" s="457">
        <v>0</v>
      </c>
      <c r="BY54" s="457">
        <v>0</v>
      </c>
      <c r="BZ54" s="457">
        <v>0</v>
      </c>
      <c r="CA54" s="457">
        <v>0</v>
      </c>
      <c r="CB54" s="457">
        <v>0</v>
      </c>
      <c r="CC54" s="457">
        <v>0</v>
      </c>
      <c r="CD54" s="457">
        <v>0</v>
      </c>
      <c r="CE54" s="457">
        <v>0</v>
      </c>
      <c r="CF54" s="457">
        <v>0</v>
      </c>
      <c r="CG54" s="457">
        <v>0</v>
      </c>
      <c r="CH54" s="457">
        <v>0</v>
      </c>
      <c r="CI54" s="440">
        <v>30.9</v>
      </c>
      <c r="CJ54" s="440">
        <v>0.2</v>
      </c>
      <c r="CK54" s="317">
        <v>6.0000000000000001E-3</v>
      </c>
      <c r="CL54" s="457">
        <v>3</v>
      </c>
      <c r="CM54" s="457">
        <v>1</v>
      </c>
      <c r="CN54" s="457">
        <v>2</v>
      </c>
      <c r="CO54" s="501">
        <v>0</v>
      </c>
      <c r="CP54" s="501">
        <v>0</v>
      </c>
      <c r="CQ54" s="318">
        <v>0</v>
      </c>
      <c r="CS54" s="477">
        <v>0</v>
      </c>
      <c r="CT54" s="457">
        <v>0</v>
      </c>
      <c r="CU54" s="457">
        <v>0</v>
      </c>
      <c r="CV54" s="457">
        <v>0</v>
      </c>
      <c r="CW54" s="457">
        <v>0</v>
      </c>
      <c r="CX54" s="457">
        <v>0</v>
      </c>
      <c r="CY54" s="457">
        <v>0</v>
      </c>
      <c r="CZ54" s="457">
        <v>0</v>
      </c>
      <c r="DA54" s="457">
        <v>0</v>
      </c>
      <c r="DB54" s="457">
        <v>0</v>
      </c>
      <c r="DC54" s="457">
        <v>0</v>
      </c>
      <c r="DD54" s="457">
        <v>0</v>
      </c>
      <c r="DF54" s="398">
        <v>0</v>
      </c>
      <c r="DG54" s="320">
        <v>0</v>
      </c>
      <c r="DH54" s="374">
        <v>0</v>
      </c>
      <c r="DI54" s="374">
        <v>0</v>
      </c>
      <c r="DJ54" s="149">
        <v>0</v>
      </c>
      <c r="DK54" s="40">
        <v>1</v>
      </c>
      <c r="DL54" s="40">
        <v>0</v>
      </c>
      <c r="DM54" s="40">
        <v>0</v>
      </c>
      <c r="DN54" s="40">
        <v>0</v>
      </c>
      <c r="DO54" s="317">
        <v>0</v>
      </c>
      <c r="DP54" s="457">
        <v>1</v>
      </c>
      <c r="DQ54" s="457">
        <v>0</v>
      </c>
      <c r="DR54" s="457">
        <v>0</v>
      </c>
      <c r="DS54" s="477">
        <v>0</v>
      </c>
      <c r="DT54" s="125">
        <v>0</v>
      </c>
      <c r="DU54" s="477">
        <v>3</v>
      </c>
      <c r="DV54" s="374">
        <v>1357</v>
      </c>
      <c r="DW54" s="477">
        <v>0</v>
      </c>
      <c r="DX54" s="457">
        <v>0</v>
      </c>
      <c r="DY54" s="452"/>
      <c r="DZ54" s="40">
        <v>77</v>
      </c>
      <c r="EA54" s="76">
        <v>0.12359550561797752</v>
      </c>
      <c r="EB54" s="40">
        <v>69</v>
      </c>
      <c r="EC54" s="76">
        <v>0.11075441412520064</v>
      </c>
      <c r="ED54" s="40">
        <v>16</v>
      </c>
      <c r="EE54" s="40">
        <v>3</v>
      </c>
      <c r="EF54" s="40">
        <v>2</v>
      </c>
      <c r="EG54" s="320">
        <v>0.62109999999999999</v>
      </c>
      <c r="EH54" s="320">
        <v>0.3728813559322034</v>
      </c>
      <c r="EI54" s="320">
        <v>0.26100000000000001</v>
      </c>
      <c r="EJ54" s="320">
        <v>0.18333333333333332</v>
      </c>
      <c r="EK54" s="320">
        <v>0.32102728731942215</v>
      </c>
      <c r="EL54" s="320">
        <v>0.15248796147672553</v>
      </c>
      <c r="EM54" s="320">
        <v>-9.93485342019544E-2</v>
      </c>
      <c r="EN54" s="341">
        <v>67100</v>
      </c>
      <c r="EO54" s="320">
        <v>2.3880597014925377E-2</v>
      </c>
      <c r="EP54" s="1"/>
    </row>
    <row r="55" spans="2:146" x14ac:dyDescent="0.25">
      <c r="B55" s="12" t="s">
        <v>370</v>
      </c>
      <c r="C55" s="5">
        <v>540293</v>
      </c>
      <c r="D55" s="6" t="s">
        <v>112</v>
      </c>
      <c r="E55" s="6" t="s">
        <v>3</v>
      </c>
      <c r="F55" s="5">
        <v>4</v>
      </c>
      <c r="G55" s="40">
        <v>3724</v>
      </c>
      <c r="H55" s="40">
        <v>1530</v>
      </c>
      <c r="I55" s="40">
        <v>2882</v>
      </c>
      <c r="J55" s="63">
        <v>495.29538131041886</v>
      </c>
      <c r="K55" s="40">
        <v>1254</v>
      </c>
      <c r="L55" s="63">
        <v>2.27</v>
      </c>
      <c r="N55" s="40">
        <v>21</v>
      </c>
      <c r="O55" s="76">
        <v>5.6390977443609019E-3</v>
      </c>
      <c r="P55" s="63">
        <v>7.84</v>
      </c>
      <c r="Q55" s="362">
        <v>2.1052631578947368E-3</v>
      </c>
      <c r="R55" s="106">
        <v>17</v>
      </c>
      <c r="S55" s="83" t="s">
        <v>100</v>
      </c>
      <c r="T55" s="88">
        <v>0</v>
      </c>
      <c r="U55" s="40">
        <v>0</v>
      </c>
      <c r="V55" s="1"/>
      <c r="W55" s="457">
        <v>0</v>
      </c>
      <c r="X55" s="457">
        <v>0</v>
      </c>
      <c r="Y55" s="317">
        <v>0</v>
      </c>
      <c r="Z55" s="126">
        <v>0</v>
      </c>
      <c r="AA55" s="457" t="s">
        <v>100</v>
      </c>
      <c r="AB55" s="457" t="s">
        <v>100</v>
      </c>
      <c r="AC55" s="457" t="s">
        <v>100</v>
      </c>
      <c r="AD55" s="457" t="s">
        <v>100</v>
      </c>
      <c r="AE55" s="457" t="s">
        <v>100</v>
      </c>
      <c r="AF55" s="374" t="s">
        <v>100</v>
      </c>
      <c r="AH55" s="374">
        <v>0</v>
      </c>
      <c r="AI55" s="469" t="s">
        <v>100</v>
      </c>
      <c r="AJ55" s="320" t="s">
        <v>100</v>
      </c>
      <c r="AK55" s="374">
        <v>0</v>
      </c>
      <c r="AL55" s="125" t="s">
        <v>100</v>
      </c>
      <c r="AM55" s="477" t="s">
        <v>100</v>
      </c>
      <c r="AN55" s="398" t="s">
        <v>100</v>
      </c>
      <c r="AO55" s="469" t="s">
        <v>100</v>
      </c>
      <c r="AP55" s="398" t="s">
        <v>100</v>
      </c>
      <c r="AQ55" s="480" t="s">
        <v>100</v>
      </c>
      <c r="AR55" s="398" t="s">
        <v>100</v>
      </c>
      <c r="AS55" s="469" t="s">
        <v>100</v>
      </c>
      <c r="AT55" s="390" t="s">
        <v>100</v>
      </c>
      <c r="AU55" s="398" t="s">
        <v>100</v>
      </c>
      <c r="AV55" s="469" t="s">
        <v>100</v>
      </c>
      <c r="AW55" s="398" t="s">
        <v>100</v>
      </c>
      <c r="AX55" s="469" t="s">
        <v>100</v>
      </c>
      <c r="AY55" s="390" t="s">
        <v>100</v>
      </c>
      <c r="AZ55" s="457" t="s">
        <v>100</v>
      </c>
      <c r="BA55" s="125">
        <v>0</v>
      </c>
      <c r="BB55" s="457" t="s">
        <v>100</v>
      </c>
      <c r="BC55" s="125" t="s">
        <v>100</v>
      </c>
      <c r="BD55" s="457" t="s">
        <v>100</v>
      </c>
      <c r="BE55" s="125" t="s">
        <v>100</v>
      </c>
      <c r="BF55" s="457" t="s">
        <v>100</v>
      </c>
      <c r="BG55" s="125" t="s">
        <v>100</v>
      </c>
      <c r="BH55" s="457" t="s">
        <v>100</v>
      </c>
      <c r="BI55" s="124" t="s">
        <v>100</v>
      </c>
      <c r="BJ55" s="457" t="s">
        <v>100</v>
      </c>
      <c r="BK55" s="457" t="s">
        <v>100</v>
      </c>
      <c r="BL55" s="457" t="s">
        <v>100</v>
      </c>
      <c r="BM55" s="430" t="s">
        <v>100</v>
      </c>
      <c r="BN55" s="347" t="s">
        <v>800</v>
      </c>
      <c r="BO55" s="488" t="s">
        <v>100</v>
      </c>
      <c r="BP55" s="322" t="s">
        <v>100</v>
      </c>
      <c r="BQ55" s="40" t="s">
        <v>100</v>
      </c>
      <c r="BR55" s="320" t="s">
        <v>100</v>
      </c>
      <c r="BS55" s="491" t="s">
        <v>100</v>
      </c>
      <c r="BT55" s="125">
        <v>0</v>
      </c>
      <c r="BU55" s="312" t="s">
        <v>100</v>
      </c>
      <c r="BW55" s="457">
        <v>0</v>
      </c>
      <c r="BX55" s="457">
        <v>0</v>
      </c>
      <c r="BY55" s="457">
        <v>0</v>
      </c>
      <c r="BZ55" s="457">
        <v>0</v>
      </c>
      <c r="CA55" s="457">
        <v>0</v>
      </c>
      <c r="CB55" s="457">
        <v>0</v>
      </c>
      <c r="CC55" s="457">
        <v>0</v>
      </c>
      <c r="CD55" s="457">
        <v>0</v>
      </c>
      <c r="CE55" s="457">
        <v>0</v>
      </c>
      <c r="CF55" s="457">
        <v>0</v>
      </c>
      <c r="CG55" s="457">
        <v>0</v>
      </c>
      <c r="CH55" s="457">
        <v>0</v>
      </c>
      <c r="CI55" s="440">
        <v>61.3</v>
      </c>
      <c r="CJ55" s="440">
        <v>1.6</v>
      </c>
      <c r="CK55" s="317">
        <v>2.5999999999999999E-2</v>
      </c>
      <c r="CL55" s="457">
        <v>4</v>
      </c>
      <c r="CM55" s="457">
        <v>1</v>
      </c>
      <c r="CN55" s="457">
        <v>3</v>
      </c>
      <c r="CO55" s="501">
        <v>6.1</v>
      </c>
      <c r="CP55" s="501">
        <v>3.7</v>
      </c>
      <c r="CQ55" s="125">
        <v>0.60655737704918045</v>
      </c>
      <c r="CS55" s="477">
        <v>0</v>
      </c>
      <c r="CT55" s="457">
        <v>0</v>
      </c>
      <c r="CU55" s="457">
        <v>0</v>
      </c>
      <c r="CV55" s="457">
        <v>0</v>
      </c>
      <c r="CW55" s="457">
        <v>0</v>
      </c>
      <c r="CX55" s="457">
        <v>0</v>
      </c>
      <c r="CY55" s="457">
        <v>0</v>
      </c>
      <c r="CZ55" s="457">
        <v>0</v>
      </c>
      <c r="DA55" s="457">
        <v>0</v>
      </c>
      <c r="DB55" s="457">
        <v>0</v>
      </c>
      <c r="DC55" s="457">
        <v>0</v>
      </c>
      <c r="DD55" s="457">
        <v>0</v>
      </c>
      <c r="DF55" s="398" t="s">
        <v>100</v>
      </c>
      <c r="DG55" s="320" t="s">
        <v>100</v>
      </c>
      <c r="DH55" s="374" t="s">
        <v>100</v>
      </c>
      <c r="DI55" s="374" t="s">
        <v>100</v>
      </c>
      <c r="DJ55" s="374" t="s">
        <v>100</v>
      </c>
      <c r="DK55" s="40" t="s">
        <v>100</v>
      </c>
      <c r="DL55" s="40" t="s">
        <v>100</v>
      </c>
      <c r="DM55" s="40" t="s">
        <v>100</v>
      </c>
      <c r="DN55" s="40" t="s">
        <v>100</v>
      </c>
      <c r="DO55" s="317" t="s">
        <v>100</v>
      </c>
      <c r="DP55" s="457" t="s">
        <v>100</v>
      </c>
      <c r="DQ55" s="457" t="s">
        <v>100</v>
      </c>
      <c r="DR55" s="457" t="s">
        <v>100</v>
      </c>
      <c r="DS55" s="477">
        <v>0</v>
      </c>
      <c r="DT55" s="125">
        <v>0</v>
      </c>
      <c r="DU55" s="477">
        <v>1</v>
      </c>
      <c r="DV55" s="374">
        <v>0</v>
      </c>
      <c r="DW55" s="477">
        <v>0</v>
      </c>
      <c r="DX55" s="457" t="s">
        <v>100</v>
      </c>
      <c r="DY55" s="452"/>
      <c r="DZ55" s="40">
        <v>54</v>
      </c>
      <c r="EA55" s="76">
        <v>0.10526315789473684</v>
      </c>
      <c r="EB55" s="40">
        <v>18</v>
      </c>
      <c r="EC55" s="76">
        <v>3.5087719298245612E-2</v>
      </c>
      <c r="ED55" s="40">
        <v>4</v>
      </c>
      <c r="EE55" s="40">
        <v>1</v>
      </c>
      <c r="EF55" s="40">
        <v>0</v>
      </c>
      <c r="EG55" s="320">
        <v>0.77529999999999999</v>
      </c>
      <c r="EH55" s="320">
        <v>0.22500000000000001</v>
      </c>
      <c r="EI55" s="320">
        <v>0.46799999999999997</v>
      </c>
      <c r="EJ55" s="320">
        <v>0.11506849315068493</v>
      </c>
      <c r="EK55" s="320">
        <v>0.52826510721247566</v>
      </c>
      <c r="EL55" s="320">
        <v>0.19298245614035087</v>
      </c>
      <c r="EM55" s="320">
        <v>-0.14511873350923499</v>
      </c>
      <c r="EN55" s="341">
        <v>109400</v>
      </c>
      <c r="EO55" s="320">
        <v>0.13618677042801555</v>
      </c>
      <c r="EP55" s="1"/>
    </row>
    <row r="56" spans="2:146" x14ac:dyDescent="0.25">
      <c r="B56" s="3" t="s">
        <v>114</v>
      </c>
      <c r="C56" s="5">
        <v>540294</v>
      </c>
      <c r="D56" s="6" t="s">
        <v>112</v>
      </c>
      <c r="E56" s="6" t="s">
        <v>3</v>
      </c>
      <c r="F56" s="5">
        <v>4</v>
      </c>
      <c r="G56" s="40">
        <v>1032</v>
      </c>
      <c r="H56" s="40">
        <v>372</v>
      </c>
      <c r="I56" s="40">
        <v>623</v>
      </c>
      <c r="J56" s="63">
        <v>386.3565891472868</v>
      </c>
      <c r="K56" s="40">
        <v>236</v>
      </c>
      <c r="L56" s="63">
        <v>2.64</v>
      </c>
      <c r="N56" s="40">
        <v>60</v>
      </c>
      <c r="O56" s="76">
        <v>5.8139534883720929E-2</v>
      </c>
      <c r="P56" s="63">
        <v>2.21</v>
      </c>
      <c r="Q56" s="362">
        <v>2.141472868217054E-3</v>
      </c>
      <c r="R56" s="106">
        <v>17</v>
      </c>
      <c r="S56" s="83" t="s">
        <v>100</v>
      </c>
      <c r="T56" s="88">
        <v>1.4</v>
      </c>
      <c r="U56" s="40">
        <v>0</v>
      </c>
      <c r="V56" s="1"/>
      <c r="W56" s="457">
        <v>41</v>
      </c>
      <c r="X56" s="457">
        <v>2</v>
      </c>
      <c r="Y56" s="317">
        <v>0.11</v>
      </c>
      <c r="Z56" s="126">
        <v>0.68333333333333335</v>
      </c>
      <c r="AA56" s="457">
        <v>19</v>
      </c>
      <c r="AB56" s="457">
        <v>0</v>
      </c>
      <c r="AC56" s="457">
        <v>22</v>
      </c>
      <c r="AD56" s="457">
        <v>19</v>
      </c>
      <c r="AE56" s="457">
        <v>41</v>
      </c>
      <c r="AF56" s="149">
        <v>2853580</v>
      </c>
      <c r="AH56" s="374">
        <v>31400</v>
      </c>
      <c r="AI56" s="469">
        <v>20</v>
      </c>
      <c r="AJ56" s="320">
        <v>0.48780487804878048</v>
      </c>
      <c r="AK56" s="374">
        <v>807380</v>
      </c>
      <c r="AL56" s="125">
        <v>0.28293582096874798</v>
      </c>
      <c r="AM56" s="477">
        <v>19</v>
      </c>
      <c r="AN56" s="398">
        <v>627580</v>
      </c>
      <c r="AO56" s="469">
        <v>17</v>
      </c>
      <c r="AP56" s="398">
        <v>567280</v>
      </c>
      <c r="AQ56" s="480">
        <v>16</v>
      </c>
      <c r="AR56" s="398">
        <v>557300</v>
      </c>
      <c r="AS56" s="469">
        <v>1</v>
      </c>
      <c r="AT56" s="390">
        <v>5.8823529411764712E-2</v>
      </c>
      <c r="AU56" s="398">
        <v>9980</v>
      </c>
      <c r="AV56" s="469">
        <v>21</v>
      </c>
      <c r="AW56" s="140">
        <v>2046200</v>
      </c>
      <c r="AX56" s="469">
        <v>0</v>
      </c>
      <c r="AY56" s="140">
        <v>0</v>
      </c>
      <c r="AZ56" s="457">
        <v>12</v>
      </c>
      <c r="BA56" s="125">
        <v>0.29299999999999998</v>
      </c>
      <c r="BB56" s="457">
        <v>24</v>
      </c>
      <c r="BC56" s="125">
        <v>0.58499999999999996</v>
      </c>
      <c r="BD56" s="457">
        <v>5</v>
      </c>
      <c r="BE56" s="125">
        <v>0.122</v>
      </c>
      <c r="BF56" s="457">
        <v>31</v>
      </c>
      <c r="BG56" s="125">
        <v>0.75600000000000001</v>
      </c>
      <c r="BH56" s="457">
        <v>8</v>
      </c>
      <c r="BI56" s="317">
        <v>0.1951219512195122</v>
      </c>
      <c r="BJ56" s="457">
        <v>6</v>
      </c>
      <c r="BK56" s="457">
        <v>2</v>
      </c>
      <c r="BL56" s="457">
        <v>0</v>
      </c>
      <c r="BM56" s="430">
        <v>1946.5</v>
      </c>
      <c r="BN56" s="347" t="s">
        <v>802</v>
      </c>
      <c r="BO56" s="486">
        <v>39</v>
      </c>
      <c r="BP56" s="348">
        <v>0.95099999999999996</v>
      </c>
      <c r="BQ56" s="40">
        <v>2</v>
      </c>
      <c r="BR56" s="320">
        <v>4.9000000000000002E-2</v>
      </c>
      <c r="BS56" s="491">
        <v>0</v>
      </c>
      <c r="BT56" s="125">
        <v>0</v>
      </c>
      <c r="BU56" s="312">
        <v>0.66700000000000004</v>
      </c>
      <c r="BW56" s="457">
        <v>2</v>
      </c>
      <c r="BX56" s="457">
        <v>0</v>
      </c>
      <c r="BY56" s="457">
        <v>0</v>
      </c>
      <c r="BZ56" s="457">
        <v>0</v>
      </c>
      <c r="CA56" s="457">
        <v>0</v>
      </c>
      <c r="CB56" s="457">
        <v>2</v>
      </c>
      <c r="CC56" s="457">
        <v>0</v>
      </c>
      <c r="CD56" s="457">
        <v>0</v>
      </c>
      <c r="CE56" s="457">
        <v>0</v>
      </c>
      <c r="CF56" s="457">
        <v>1</v>
      </c>
      <c r="CG56" s="457">
        <v>1</v>
      </c>
      <c r="CH56" s="457">
        <v>0</v>
      </c>
      <c r="CI56" s="440">
        <v>20.399999999999999</v>
      </c>
      <c r="CJ56" s="440">
        <v>1.8</v>
      </c>
      <c r="CK56" s="317">
        <v>8.7999999999999995E-2</v>
      </c>
      <c r="CL56" s="457">
        <v>3</v>
      </c>
      <c r="CM56" s="457">
        <v>3</v>
      </c>
      <c r="CN56" s="457">
        <v>0</v>
      </c>
      <c r="CO56" s="501">
        <v>2.5</v>
      </c>
      <c r="CP56" s="501">
        <v>0.1</v>
      </c>
      <c r="CQ56" s="125">
        <v>0.04</v>
      </c>
      <c r="CS56" s="477">
        <v>0</v>
      </c>
      <c r="CT56" s="457">
        <v>0</v>
      </c>
      <c r="CU56" s="457">
        <v>0</v>
      </c>
      <c r="CV56" s="457">
        <v>0</v>
      </c>
      <c r="CW56" s="457">
        <v>0</v>
      </c>
      <c r="CX56" s="457">
        <v>0</v>
      </c>
      <c r="CY56" s="457">
        <v>0</v>
      </c>
      <c r="CZ56" s="457">
        <v>0</v>
      </c>
      <c r="DA56" s="457">
        <v>0</v>
      </c>
      <c r="DB56" s="457">
        <v>0</v>
      </c>
      <c r="DC56" s="457">
        <v>0</v>
      </c>
      <c r="DD56" s="457">
        <v>0</v>
      </c>
      <c r="DF56" s="398">
        <v>148861</v>
      </c>
      <c r="DG56" s="320">
        <v>5.1999999999999998E-2</v>
      </c>
      <c r="DH56" s="374">
        <v>3018.2</v>
      </c>
      <c r="DI56" s="374">
        <v>70883</v>
      </c>
      <c r="DJ56" s="149">
        <v>77978</v>
      </c>
      <c r="DK56" s="40">
        <v>19</v>
      </c>
      <c r="DL56" s="40">
        <v>22</v>
      </c>
      <c r="DM56" s="40">
        <v>0</v>
      </c>
      <c r="DN56" s="40">
        <v>0</v>
      </c>
      <c r="DO56" s="317">
        <v>0.104</v>
      </c>
      <c r="DP56" s="457">
        <v>17</v>
      </c>
      <c r="DQ56" s="457">
        <v>7</v>
      </c>
      <c r="DR56" s="457">
        <v>17</v>
      </c>
      <c r="DS56" s="477">
        <v>0</v>
      </c>
      <c r="DT56" s="125">
        <v>0</v>
      </c>
      <c r="DU56" s="477">
        <v>10</v>
      </c>
      <c r="DV56" s="374">
        <v>96512</v>
      </c>
      <c r="DW56" s="477">
        <v>6</v>
      </c>
      <c r="DX56" s="457">
        <v>166</v>
      </c>
      <c r="DY56" s="452"/>
      <c r="DZ56" s="40">
        <v>7</v>
      </c>
      <c r="EA56" s="76">
        <v>5.5555555555555558E-3</v>
      </c>
      <c r="EB56" s="40">
        <v>7</v>
      </c>
      <c r="EC56" s="76">
        <v>5.5555555555555558E-3</v>
      </c>
      <c r="ED56" s="40">
        <v>2</v>
      </c>
      <c r="EE56" s="40">
        <v>0</v>
      </c>
      <c r="EF56" s="40">
        <v>0</v>
      </c>
      <c r="EG56" s="320">
        <v>0.76649999999999996</v>
      </c>
      <c r="EH56" s="76">
        <v>0.38862559241706163</v>
      </c>
      <c r="EI56" s="76">
        <v>0.36399999999999999</v>
      </c>
      <c r="EJ56" s="320">
        <v>0.17346938775510204</v>
      </c>
      <c r="EK56" s="320">
        <v>0.33211900425015178</v>
      </c>
      <c r="EL56" s="320">
        <v>0.39323076923076916</v>
      </c>
      <c r="EM56" s="320">
        <v>-0.22161172161172199</v>
      </c>
      <c r="EN56" s="341">
        <v>86700</v>
      </c>
      <c r="EO56" s="320">
        <v>0</v>
      </c>
      <c r="EP56" s="1"/>
    </row>
    <row r="57" spans="2:146" x14ac:dyDescent="0.25">
      <c r="B57" s="3" t="s">
        <v>115</v>
      </c>
      <c r="C57" s="5">
        <v>540028</v>
      </c>
      <c r="D57" s="6" t="s">
        <v>112</v>
      </c>
      <c r="E57" s="6" t="s">
        <v>3</v>
      </c>
      <c r="F57" s="5">
        <v>4</v>
      </c>
      <c r="G57" s="40">
        <v>257</v>
      </c>
      <c r="H57" s="40">
        <v>202</v>
      </c>
      <c r="I57" s="40">
        <v>513</v>
      </c>
      <c r="J57" s="63">
        <v>1277.5097276264589</v>
      </c>
      <c r="K57" s="40">
        <v>200</v>
      </c>
      <c r="L57" s="63">
        <v>2.57</v>
      </c>
      <c r="N57" s="40">
        <v>50</v>
      </c>
      <c r="O57" s="76">
        <v>0.19455252918287941</v>
      </c>
      <c r="P57" s="63">
        <v>2.5099999999999998</v>
      </c>
      <c r="Q57" s="362">
        <v>9.7665369649805444E-3</v>
      </c>
      <c r="R57" s="106">
        <v>17</v>
      </c>
      <c r="S57" s="83" t="s">
        <v>100</v>
      </c>
      <c r="T57" s="88">
        <v>0.6</v>
      </c>
      <c r="U57" s="40">
        <v>0</v>
      </c>
      <c r="V57" s="1"/>
      <c r="W57" s="457">
        <v>20</v>
      </c>
      <c r="X57" s="457">
        <v>0</v>
      </c>
      <c r="Y57" s="317">
        <v>0.114</v>
      </c>
      <c r="Z57" s="126">
        <v>0.4</v>
      </c>
      <c r="AA57" s="457">
        <v>3</v>
      </c>
      <c r="AB57" s="457">
        <v>3</v>
      </c>
      <c r="AC57" s="457">
        <v>20</v>
      </c>
      <c r="AD57" s="457">
        <v>3</v>
      </c>
      <c r="AE57" s="457">
        <v>23</v>
      </c>
      <c r="AF57" s="149">
        <v>717640</v>
      </c>
      <c r="AH57" s="374">
        <v>24510</v>
      </c>
      <c r="AI57" s="469">
        <v>21</v>
      </c>
      <c r="AJ57" s="320">
        <v>0.91304347826086951</v>
      </c>
      <c r="AK57" s="374">
        <v>694940</v>
      </c>
      <c r="AL57" s="125">
        <v>0.96836854132991468</v>
      </c>
      <c r="AM57" s="477">
        <v>21</v>
      </c>
      <c r="AN57" s="398">
        <v>694940</v>
      </c>
      <c r="AO57" s="469">
        <v>20</v>
      </c>
      <c r="AP57" s="398">
        <v>663740</v>
      </c>
      <c r="AQ57" s="480">
        <v>13</v>
      </c>
      <c r="AR57" s="398">
        <v>550500</v>
      </c>
      <c r="AS57" s="469">
        <v>7</v>
      </c>
      <c r="AT57" s="390">
        <v>0.35</v>
      </c>
      <c r="AU57" s="398">
        <v>113240</v>
      </c>
      <c r="AV57" s="469">
        <v>2</v>
      </c>
      <c r="AW57" s="140">
        <v>22700</v>
      </c>
      <c r="AX57" s="469">
        <v>0</v>
      </c>
      <c r="AY57" s="140">
        <v>0</v>
      </c>
      <c r="AZ57" s="457">
        <v>1</v>
      </c>
      <c r="BA57" s="125">
        <v>4.2999999999999997E-2</v>
      </c>
      <c r="BB57" s="457">
        <v>7</v>
      </c>
      <c r="BC57" s="125">
        <v>0.30399999999999999</v>
      </c>
      <c r="BD57" s="457">
        <v>15</v>
      </c>
      <c r="BE57" s="125">
        <v>0.65200000000000002</v>
      </c>
      <c r="BF57" s="457">
        <v>21</v>
      </c>
      <c r="BG57" s="125">
        <v>0.91300000000000003</v>
      </c>
      <c r="BH57" s="457">
        <v>3</v>
      </c>
      <c r="BI57" s="317">
        <v>0.13043478260869565</v>
      </c>
      <c r="BJ57" s="457">
        <v>3</v>
      </c>
      <c r="BK57" s="457">
        <v>0</v>
      </c>
      <c r="BL57" s="457">
        <v>0</v>
      </c>
      <c r="BM57" s="430">
        <v>1936</v>
      </c>
      <c r="BN57" s="347" t="s">
        <v>803</v>
      </c>
      <c r="BO57" s="486">
        <v>19</v>
      </c>
      <c r="BP57" s="348">
        <v>0.82600000000000007</v>
      </c>
      <c r="BQ57" s="40">
        <v>4</v>
      </c>
      <c r="BR57" s="320">
        <v>0.17399999999999999</v>
      </c>
      <c r="BS57" s="491">
        <v>0</v>
      </c>
      <c r="BT57" s="125">
        <v>0</v>
      </c>
      <c r="BU57" s="312">
        <v>0.94399999999999995</v>
      </c>
      <c r="BW57" s="457">
        <v>0</v>
      </c>
      <c r="BX57" s="457">
        <v>0</v>
      </c>
      <c r="BY57" s="457">
        <v>0</v>
      </c>
      <c r="BZ57" s="457">
        <v>0</v>
      </c>
      <c r="CA57" s="457">
        <v>0</v>
      </c>
      <c r="CB57" s="457">
        <v>0</v>
      </c>
      <c r="CC57" s="457">
        <v>0</v>
      </c>
      <c r="CD57" s="457">
        <v>0</v>
      </c>
      <c r="CE57" s="457">
        <v>0</v>
      </c>
      <c r="CF57" s="457">
        <v>0</v>
      </c>
      <c r="CG57" s="457">
        <v>0</v>
      </c>
      <c r="CH57" s="457">
        <v>0</v>
      </c>
      <c r="CI57" s="440">
        <v>11</v>
      </c>
      <c r="CJ57" s="440">
        <v>1.1000000000000001</v>
      </c>
      <c r="CK57" s="317">
        <v>0.1</v>
      </c>
      <c r="CL57" s="457">
        <v>3</v>
      </c>
      <c r="CM57" s="457">
        <v>3</v>
      </c>
      <c r="CN57" s="457">
        <v>0</v>
      </c>
      <c r="CO57" s="501">
        <v>0.9</v>
      </c>
      <c r="CP57" s="501">
        <v>0</v>
      </c>
      <c r="CQ57" s="125">
        <v>0</v>
      </c>
      <c r="CS57" s="477">
        <v>0</v>
      </c>
      <c r="CT57" s="457">
        <v>0</v>
      </c>
      <c r="CU57" s="457">
        <v>0</v>
      </c>
      <c r="CV57" s="457">
        <v>0</v>
      </c>
      <c r="CW57" s="457">
        <v>0</v>
      </c>
      <c r="CX57" s="457">
        <v>0</v>
      </c>
      <c r="CY57" s="457">
        <v>0</v>
      </c>
      <c r="CZ57" s="457">
        <v>0</v>
      </c>
      <c r="DA57" s="457">
        <v>0</v>
      </c>
      <c r="DB57" s="457">
        <v>0</v>
      </c>
      <c r="DC57" s="457">
        <v>0</v>
      </c>
      <c r="DD57" s="457">
        <v>0</v>
      </c>
      <c r="DF57" s="398">
        <v>24403</v>
      </c>
      <c r="DG57" s="320">
        <v>3.4000000000000002E-2</v>
      </c>
      <c r="DH57" s="374">
        <v>1941.2</v>
      </c>
      <c r="DI57" s="374">
        <v>23496</v>
      </c>
      <c r="DJ57" s="149">
        <v>907</v>
      </c>
      <c r="DK57" s="40">
        <v>19</v>
      </c>
      <c r="DL57" s="40">
        <v>4</v>
      </c>
      <c r="DM57" s="40">
        <v>0</v>
      </c>
      <c r="DN57" s="40">
        <v>0</v>
      </c>
      <c r="DO57" s="317">
        <v>8.5999999999999993E-2</v>
      </c>
      <c r="DP57" s="457">
        <v>16</v>
      </c>
      <c r="DQ57" s="457">
        <v>4</v>
      </c>
      <c r="DR57" s="457">
        <v>3</v>
      </c>
      <c r="DS57" s="477">
        <v>0</v>
      </c>
      <c r="DT57" s="125">
        <v>0</v>
      </c>
      <c r="DU57" s="477">
        <v>7</v>
      </c>
      <c r="DV57" s="374">
        <v>6819</v>
      </c>
      <c r="DW57" s="477">
        <v>0</v>
      </c>
      <c r="DX57" s="457">
        <v>7</v>
      </c>
      <c r="DY57" s="452"/>
      <c r="DZ57" s="40">
        <v>56</v>
      </c>
      <c r="EA57" s="76">
        <v>5.550049554013875E-2</v>
      </c>
      <c r="EB57" s="40">
        <v>33</v>
      </c>
      <c r="EC57" s="76">
        <v>3.2705649157581763E-2</v>
      </c>
      <c r="ED57" s="40">
        <v>8</v>
      </c>
      <c r="EE57" s="40">
        <v>2</v>
      </c>
      <c r="EF57" s="40">
        <v>1</v>
      </c>
      <c r="EG57" s="320">
        <v>0.70920000000000005</v>
      </c>
      <c r="EH57" s="320">
        <v>0.30672268907563027</v>
      </c>
      <c r="EI57" s="320">
        <v>0.217</v>
      </c>
      <c r="EJ57" s="320">
        <v>0.13642564802182811</v>
      </c>
      <c r="EK57" s="320">
        <v>0.36273538156590684</v>
      </c>
      <c r="EL57" s="320">
        <v>0.30232558139534882</v>
      </c>
      <c r="EM57" s="320">
        <v>-0.204384724186704</v>
      </c>
      <c r="EN57" s="341">
        <v>68000</v>
      </c>
      <c r="EO57" s="320">
        <v>9.2081031307550652E-3</v>
      </c>
      <c r="EP57" s="1"/>
    </row>
    <row r="58" spans="2:146" x14ac:dyDescent="0.25">
      <c r="B58" s="3" t="s">
        <v>116</v>
      </c>
      <c r="C58" s="5">
        <v>540280</v>
      </c>
      <c r="D58" s="6" t="s">
        <v>112</v>
      </c>
      <c r="E58" s="6" t="s">
        <v>3</v>
      </c>
      <c r="F58" s="5">
        <v>4</v>
      </c>
      <c r="G58" s="40">
        <v>1192</v>
      </c>
      <c r="H58" s="40">
        <v>718</v>
      </c>
      <c r="I58" s="40">
        <v>1009</v>
      </c>
      <c r="J58" s="63">
        <v>541.744966442953</v>
      </c>
      <c r="K58" s="40">
        <v>476</v>
      </c>
      <c r="L58" s="63">
        <v>2.08</v>
      </c>
      <c r="N58" s="40">
        <v>48</v>
      </c>
      <c r="O58" s="76">
        <v>4.0268456375838917E-2</v>
      </c>
      <c r="P58" s="63">
        <v>2.68</v>
      </c>
      <c r="Q58" s="362">
        <v>2.248322147651007E-3</v>
      </c>
      <c r="R58" s="106">
        <v>17</v>
      </c>
      <c r="S58" s="83" t="s">
        <v>100</v>
      </c>
      <c r="T58" s="88">
        <v>2.1</v>
      </c>
      <c r="U58" s="40">
        <v>0</v>
      </c>
      <c r="V58" s="1"/>
      <c r="W58" s="457">
        <v>33</v>
      </c>
      <c r="X58" s="457">
        <v>0</v>
      </c>
      <c r="Y58" s="317">
        <v>6.0999999999999999E-2</v>
      </c>
      <c r="Z58" s="126">
        <v>0.6875</v>
      </c>
      <c r="AA58" s="457">
        <v>0</v>
      </c>
      <c r="AB58" s="457">
        <v>11</v>
      </c>
      <c r="AC58" s="457">
        <v>44</v>
      </c>
      <c r="AD58" s="457">
        <v>0</v>
      </c>
      <c r="AE58" s="457">
        <v>44</v>
      </c>
      <c r="AF58" s="149">
        <v>1452700</v>
      </c>
      <c r="AH58" s="374">
        <v>26350</v>
      </c>
      <c r="AI58" s="469">
        <v>37</v>
      </c>
      <c r="AJ58" s="320">
        <v>0.84090909090909094</v>
      </c>
      <c r="AK58" s="374">
        <v>900170</v>
      </c>
      <c r="AL58" s="125">
        <v>0.61965305981964613</v>
      </c>
      <c r="AM58" s="477">
        <v>37</v>
      </c>
      <c r="AN58" s="398">
        <v>900170</v>
      </c>
      <c r="AO58" s="469">
        <v>37</v>
      </c>
      <c r="AP58" s="398">
        <v>900170</v>
      </c>
      <c r="AQ58" s="480">
        <v>36</v>
      </c>
      <c r="AR58" s="398">
        <v>884100</v>
      </c>
      <c r="AS58" s="469">
        <v>1</v>
      </c>
      <c r="AT58" s="390">
        <v>2.7027027027027029E-2</v>
      </c>
      <c r="AU58" s="398">
        <v>16070</v>
      </c>
      <c r="AV58" s="469">
        <v>4</v>
      </c>
      <c r="AW58" s="140">
        <v>101200</v>
      </c>
      <c r="AX58" s="469">
        <v>3</v>
      </c>
      <c r="AY58" s="140">
        <v>451330</v>
      </c>
      <c r="AZ58" s="457">
        <v>10</v>
      </c>
      <c r="BA58" s="125">
        <v>0.22700000000000001</v>
      </c>
      <c r="BB58" s="457">
        <v>7</v>
      </c>
      <c r="BC58" s="125">
        <v>0.159</v>
      </c>
      <c r="BD58" s="457">
        <v>27</v>
      </c>
      <c r="BE58" s="125">
        <v>0.61399999999999999</v>
      </c>
      <c r="BF58" s="457">
        <v>40</v>
      </c>
      <c r="BG58" s="125">
        <v>0.90900000000000003</v>
      </c>
      <c r="BH58" s="457">
        <v>7</v>
      </c>
      <c r="BI58" s="317">
        <v>0.15909090909090909</v>
      </c>
      <c r="BJ58" s="457">
        <v>7</v>
      </c>
      <c r="BK58" s="457">
        <v>0</v>
      </c>
      <c r="BL58" s="457">
        <v>0</v>
      </c>
      <c r="BM58" s="430">
        <v>1920</v>
      </c>
      <c r="BN58" s="347" t="s">
        <v>805</v>
      </c>
      <c r="BO58" s="486">
        <v>41</v>
      </c>
      <c r="BP58" s="348">
        <v>0.93200000000000005</v>
      </c>
      <c r="BQ58" s="40">
        <v>3</v>
      </c>
      <c r="BR58" s="320">
        <v>6.8000000000000005E-2</v>
      </c>
      <c r="BS58" s="491">
        <v>0</v>
      </c>
      <c r="BT58" s="125">
        <v>0</v>
      </c>
      <c r="BU58" s="312">
        <v>0.85199999999999998</v>
      </c>
      <c r="BW58" s="457">
        <v>0</v>
      </c>
      <c r="BX58" s="457">
        <v>0</v>
      </c>
      <c r="BY58" s="457">
        <v>0</v>
      </c>
      <c r="BZ58" s="457">
        <v>0</v>
      </c>
      <c r="CA58" s="457">
        <v>0</v>
      </c>
      <c r="CB58" s="457">
        <v>0</v>
      </c>
      <c r="CC58" s="457">
        <v>0</v>
      </c>
      <c r="CD58" s="457">
        <v>0</v>
      </c>
      <c r="CE58" s="457">
        <v>0</v>
      </c>
      <c r="CF58" s="457">
        <v>0</v>
      </c>
      <c r="CG58" s="457">
        <v>0</v>
      </c>
      <c r="CH58" s="457">
        <v>0</v>
      </c>
      <c r="CI58" s="440">
        <v>36.799999999999997</v>
      </c>
      <c r="CJ58" s="440">
        <v>1.4</v>
      </c>
      <c r="CK58" s="317">
        <v>3.7999999999999999E-2</v>
      </c>
      <c r="CL58" s="457">
        <v>6</v>
      </c>
      <c r="CM58" s="457">
        <v>2</v>
      </c>
      <c r="CN58" s="457">
        <v>4</v>
      </c>
      <c r="CO58" s="501">
        <v>3.7</v>
      </c>
      <c r="CP58" s="501">
        <v>0.2</v>
      </c>
      <c r="CQ58" s="125">
        <v>5.4054054054054057E-2</v>
      </c>
      <c r="CS58" s="477">
        <v>13</v>
      </c>
      <c r="CT58" s="457">
        <v>4</v>
      </c>
      <c r="CU58" s="457">
        <v>0</v>
      </c>
      <c r="CV58" s="457">
        <v>13</v>
      </c>
      <c r="CW58" s="457">
        <v>3</v>
      </c>
      <c r="CX58" s="457">
        <v>1</v>
      </c>
      <c r="CY58" s="457">
        <v>3</v>
      </c>
      <c r="CZ58" s="457">
        <v>0</v>
      </c>
      <c r="DA58" s="457">
        <v>0</v>
      </c>
      <c r="DB58" s="457">
        <v>0</v>
      </c>
      <c r="DC58" s="457">
        <v>0</v>
      </c>
      <c r="DD58" s="457">
        <v>0</v>
      </c>
      <c r="DF58" s="398">
        <v>93061</v>
      </c>
      <c r="DG58" s="320">
        <v>6.4000000000000001E-2</v>
      </c>
      <c r="DH58" s="374">
        <v>2153</v>
      </c>
      <c r="DI58" s="374">
        <v>70468</v>
      </c>
      <c r="DJ58" s="149">
        <v>22593</v>
      </c>
      <c r="DK58" s="40">
        <v>27</v>
      </c>
      <c r="DL58" s="40">
        <v>17</v>
      </c>
      <c r="DM58" s="40">
        <v>0</v>
      </c>
      <c r="DN58" s="40">
        <v>0</v>
      </c>
      <c r="DO58" s="317">
        <v>0.125</v>
      </c>
      <c r="DP58" s="457">
        <v>24</v>
      </c>
      <c r="DQ58" s="457">
        <v>6</v>
      </c>
      <c r="DR58" s="457">
        <v>14</v>
      </c>
      <c r="DS58" s="477">
        <v>0</v>
      </c>
      <c r="DT58" s="125">
        <v>0</v>
      </c>
      <c r="DU58" s="477">
        <v>42</v>
      </c>
      <c r="DV58" s="374">
        <v>290301</v>
      </c>
      <c r="DW58" s="477">
        <v>21</v>
      </c>
      <c r="DX58" s="457">
        <v>47</v>
      </c>
      <c r="DY58" s="452"/>
      <c r="DZ58" s="40">
        <v>62</v>
      </c>
      <c r="EA58" s="76">
        <v>7.535245503159942E-3</v>
      </c>
      <c r="EB58" s="40">
        <v>14</v>
      </c>
      <c r="EC58" s="76">
        <v>1.7015070491006321E-3</v>
      </c>
      <c r="ED58" s="40">
        <v>3</v>
      </c>
      <c r="EE58" s="40">
        <v>1</v>
      </c>
      <c r="EF58" s="40">
        <v>0</v>
      </c>
      <c r="EG58" s="320">
        <v>0.59909999999999997</v>
      </c>
      <c r="EH58" s="320">
        <v>0.2</v>
      </c>
      <c r="EI58" s="320">
        <v>0.253</v>
      </c>
      <c r="EJ58" s="320">
        <v>0.1514736120630569</v>
      </c>
      <c r="EK58" s="320">
        <v>0.40301409820126399</v>
      </c>
      <c r="EL58" s="320">
        <v>0.28515289205452538</v>
      </c>
      <c r="EM58" s="320">
        <v>5.8085381630012901E-2</v>
      </c>
      <c r="EN58" s="341">
        <v>103800</v>
      </c>
      <c r="EO58" s="320">
        <v>9.4771241830065356E-2</v>
      </c>
      <c r="EP58" s="1"/>
    </row>
    <row r="59" spans="2:146" x14ac:dyDescent="0.25">
      <c r="B59" s="3" t="s">
        <v>117</v>
      </c>
      <c r="C59" s="5">
        <v>540031</v>
      </c>
      <c r="D59" s="6" t="s">
        <v>112</v>
      </c>
      <c r="E59" s="6" t="s">
        <v>3</v>
      </c>
      <c r="F59" s="5">
        <v>4</v>
      </c>
      <c r="G59" s="40">
        <v>6243</v>
      </c>
      <c r="H59" s="40">
        <v>4162</v>
      </c>
      <c r="I59" s="40">
        <v>8228</v>
      </c>
      <c r="J59" s="63">
        <v>843.49191094025298</v>
      </c>
      <c r="K59" s="40">
        <v>3410</v>
      </c>
      <c r="L59" s="63">
        <v>2.37</v>
      </c>
      <c r="N59" s="40">
        <v>86</v>
      </c>
      <c r="O59" s="76">
        <v>1.3775428479897491E-2</v>
      </c>
      <c r="P59" s="63">
        <v>7.76</v>
      </c>
      <c r="Q59" s="362">
        <v>1.2429921512093539E-3</v>
      </c>
      <c r="R59" s="106">
        <v>17</v>
      </c>
      <c r="S59" s="83" t="s">
        <v>100</v>
      </c>
      <c r="T59" s="88">
        <v>0.5</v>
      </c>
      <c r="U59" s="40">
        <v>0</v>
      </c>
      <c r="V59" s="1"/>
      <c r="W59" s="457">
        <v>29</v>
      </c>
      <c r="X59" s="457">
        <v>0</v>
      </c>
      <c r="Y59" s="317">
        <v>1.2999999999999999E-2</v>
      </c>
      <c r="Z59" s="126">
        <v>0.33720930232558138</v>
      </c>
      <c r="AA59" s="457">
        <v>4</v>
      </c>
      <c r="AB59" s="457">
        <v>26</v>
      </c>
      <c r="AC59" s="457">
        <v>51</v>
      </c>
      <c r="AD59" s="457">
        <v>4</v>
      </c>
      <c r="AE59" s="457">
        <v>55</v>
      </c>
      <c r="AF59" s="149">
        <v>2372700</v>
      </c>
      <c r="AH59" s="374">
        <v>27000</v>
      </c>
      <c r="AI59" s="469">
        <v>50</v>
      </c>
      <c r="AJ59" s="320">
        <v>0.90909090909090906</v>
      </c>
      <c r="AK59" s="374">
        <v>2262200</v>
      </c>
      <c r="AL59" s="125">
        <v>0.95342858347030812</v>
      </c>
      <c r="AM59" s="477">
        <v>50</v>
      </c>
      <c r="AN59" s="398">
        <v>2262200</v>
      </c>
      <c r="AO59" s="469">
        <v>49</v>
      </c>
      <c r="AP59" s="398">
        <v>2212300</v>
      </c>
      <c r="AQ59" s="480">
        <v>47</v>
      </c>
      <c r="AR59" s="398">
        <v>2173200</v>
      </c>
      <c r="AS59" s="469">
        <v>2</v>
      </c>
      <c r="AT59" s="390">
        <v>4.0816326530612242E-2</v>
      </c>
      <c r="AU59" s="398">
        <v>39100</v>
      </c>
      <c r="AV59" s="469">
        <v>5</v>
      </c>
      <c r="AW59" s="140">
        <v>110500</v>
      </c>
      <c r="AX59" s="469">
        <v>0</v>
      </c>
      <c r="AY59" s="140">
        <v>0</v>
      </c>
      <c r="AZ59" s="457">
        <v>14</v>
      </c>
      <c r="BA59" s="125">
        <v>0.255</v>
      </c>
      <c r="BB59" s="457">
        <v>7</v>
      </c>
      <c r="BC59" s="125">
        <v>0.127</v>
      </c>
      <c r="BD59" s="457">
        <v>34</v>
      </c>
      <c r="BE59" s="125">
        <v>0.61799999999999999</v>
      </c>
      <c r="BF59" s="457">
        <v>53</v>
      </c>
      <c r="BG59" s="125">
        <v>0.96399999999999997</v>
      </c>
      <c r="BH59" s="457">
        <v>1</v>
      </c>
      <c r="BI59" s="317">
        <v>1.8181818181818181E-2</v>
      </c>
      <c r="BJ59" s="457">
        <v>1</v>
      </c>
      <c r="BK59" s="457">
        <v>0</v>
      </c>
      <c r="BL59" s="457">
        <v>0</v>
      </c>
      <c r="BM59" s="430">
        <v>1933.5</v>
      </c>
      <c r="BN59" s="347" t="s">
        <v>806</v>
      </c>
      <c r="BO59" s="486">
        <v>50</v>
      </c>
      <c r="BP59" s="348">
        <v>0.90900000000000003</v>
      </c>
      <c r="BQ59" s="40">
        <v>5</v>
      </c>
      <c r="BR59" s="320">
        <v>9.0999999999999998E-2</v>
      </c>
      <c r="BS59" s="491">
        <v>0</v>
      </c>
      <c r="BT59" s="125">
        <v>0</v>
      </c>
      <c r="BU59" s="312">
        <v>0.80800000000000005</v>
      </c>
      <c r="BW59" s="457">
        <v>0</v>
      </c>
      <c r="BX59" s="457">
        <v>0</v>
      </c>
      <c r="BY59" s="457">
        <v>0</v>
      </c>
      <c r="BZ59" s="457">
        <v>0</v>
      </c>
      <c r="CA59" s="457">
        <v>0</v>
      </c>
      <c r="CB59" s="457">
        <v>0</v>
      </c>
      <c r="CC59" s="457">
        <v>0</v>
      </c>
      <c r="CD59" s="457">
        <v>0</v>
      </c>
      <c r="CE59" s="457">
        <v>0</v>
      </c>
      <c r="CF59" s="457">
        <v>0</v>
      </c>
      <c r="CG59" s="457">
        <v>0</v>
      </c>
      <c r="CH59" s="457">
        <v>0</v>
      </c>
      <c r="CI59" s="440">
        <v>146.9</v>
      </c>
      <c r="CJ59" s="440">
        <v>1.8</v>
      </c>
      <c r="CK59" s="317">
        <v>1.2E-2</v>
      </c>
      <c r="CL59" s="457">
        <v>8</v>
      </c>
      <c r="CM59" s="457">
        <v>2</v>
      </c>
      <c r="CN59" s="457">
        <v>6</v>
      </c>
      <c r="CO59" s="501">
        <v>4</v>
      </c>
      <c r="CP59" s="501">
        <v>0</v>
      </c>
      <c r="CQ59" s="125">
        <v>0</v>
      </c>
      <c r="CS59" s="477">
        <v>0</v>
      </c>
      <c r="CT59" s="457">
        <v>0</v>
      </c>
      <c r="CU59" s="457">
        <v>0</v>
      </c>
      <c r="CV59" s="457">
        <v>0</v>
      </c>
      <c r="CW59" s="457">
        <v>0</v>
      </c>
      <c r="CX59" s="457">
        <v>0</v>
      </c>
      <c r="CY59" s="457">
        <v>0</v>
      </c>
      <c r="CZ59" s="457">
        <v>0</v>
      </c>
      <c r="DA59" s="457">
        <v>0</v>
      </c>
      <c r="DB59" s="457">
        <v>0</v>
      </c>
      <c r="DC59" s="457">
        <v>0</v>
      </c>
      <c r="DD59" s="457">
        <v>0</v>
      </c>
      <c r="DF59" s="398">
        <v>13894</v>
      </c>
      <c r="DG59" s="320">
        <v>6.0000000000000001E-3</v>
      </c>
      <c r="DH59" s="374">
        <v>1716.2</v>
      </c>
      <c r="DI59" s="374">
        <v>13879</v>
      </c>
      <c r="DJ59" s="149">
        <v>15</v>
      </c>
      <c r="DK59" s="40">
        <v>51</v>
      </c>
      <c r="DL59" s="40">
        <v>4</v>
      </c>
      <c r="DM59" s="40">
        <v>0</v>
      </c>
      <c r="DN59" s="40">
        <v>0</v>
      </c>
      <c r="DO59" s="317">
        <v>5.8999999999999997E-2</v>
      </c>
      <c r="DP59" s="457">
        <v>50</v>
      </c>
      <c r="DQ59" s="457">
        <v>3</v>
      </c>
      <c r="DR59" s="457">
        <v>2</v>
      </c>
      <c r="DS59" s="477">
        <v>0</v>
      </c>
      <c r="DT59" s="125">
        <v>0</v>
      </c>
      <c r="DU59" s="477">
        <v>7</v>
      </c>
      <c r="DV59" s="374">
        <v>91090</v>
      </c>
      <c r="DW59" s="477">
        <v>0</v>
      </c>
      <c r="DX59" s="457">
        <v>6</v>
      </c>
      <c r="DY59" s="452"/>
      <c r="DZ59" s="40">
        <v>59</v>
      </c>
      <c r="EA59" s="76">
        <v>0.57281553398058249</v>
      </c>
      <c r="EB59" s="40">
        <v>55</v>
      </c>
      <c r="EC59" s="76">
        <v>0.53398058252427183</v>
      </c>
      <c r="ED59" s="40">
        <v>16</v>
      </c>
      <c r="EE59" s="40">
        <v>4</v>
      </c>
      <c r="EF59" s="40">
        <v>2</v>
      </c>
      <c r="EG59" s="320">
        <v>0.9647</v>
      </c>
      <c r="EH59" s="320">
        <v>0.32692307692307693</v>
      </c>
      <c r="EI59" s="320">
        <v>0.69700000000000006</v>
      </c>
      <c r="EJ59" s="320">
        <v>0.20253164556962028</v>
      </c>
      <c r="EK59" s="320">
        <v>0.22330097087378642</v>
      </c>
      <c r="EL59" s="320">
        <v>0.43689320388349517</v>
      </c>
      <c r="EM59" s="320">
        <v>-0.18562874251497</v>
      </c>
      <c r="EN59" s="341">
        <v>47100</v>
      </c>
      <c r="EO59" s="320">
        <v>0.16666666666666663</v>
      </c>
      <c r="EP59" s="1"/>
    </row>
    <row r="60" spans="2:146" x14ac:dyDescent="0.25">
      <c r="B60" s="3" t="s">
        <v>118</v>
      </c>
      <c r="C60" s="5">
        <v>540032</v>
      </c>
      <c r="D60" s="6" t="s">
        <v>112</v>
      </c>
      <c r="E60" s="6" t="s">
        <v>3</v>
      </c>
      <c r="F60" s="5">
        <v>4</v>
      </c>
      <c r="G60" s="40">
        <v>195</v>
      </c>
      <c r="H60" s="40">
        <v>112</v>
      </c>
      <c r="I60" s="40">
        <v>103</v>
      </c>
      <c r="J60" s="63">
        <v>338.05128205128204</v>
      </c>
      <c r="K60" s="40">
        <v>52</v>
      </c>
      <c r="L60" s="63">
        <v>1.98</v>
      </c>
      <c r="N60" s="40">
        <v>44</v>
      </c>
      <c r="O60" s="76">
        <v>0.22564102564102559</v>
      </c>
      <c r="P60" s="63">
        <v>2.2200000000000002</v>
      </c>
      <c r="Q60" s="362">
        <v>1.138461538461538E-2</v>
      </c>
      <c r="R60" s="106">
        <v>17</v>
      </c>
      <c r="S60" s="83" t="s">
        <v>100</v>
      </c>
      <c r="T60" s="88">
        <v>2.7</v>
      </c>
      <c r="U60" s="40">
        <v>0</v>
      </c>
      <c r="V60" s="1"/>
      <c r="W60" s="457">
        <v>36</v>
      </c>
      <c r="X60" s="457">
        <v>7</v>
      </c>
      <c r="Y60" s="317">
        <v>0.34799999999999998</v>
      </c>
      <c r="Z60" s="126">
        <v>0.81818181818181823</v>
      </c>
      <c r="AA60" s="457">
        <v>0</v>
      </c>
      <c r="AB60" s="457">
        <v>3</v>
      </c>
      <c r="AC60" s="457">
        <v>39</v>
      </c>
      <c r="AD60" s="457">
        <v>0</v>
      </c>
      <c r="AE60" s="457">
        <v>39</v>
      </c>
      <c r="AF60" s="149">
        <v>1361900</v>
      </c>
      <c r="AH60" s="374">
        <v>24200</v>
      </c>
      <c r="AI60" s="469">
        <v>32</v>
      </c>
      <c r="AJ60" s="320">
        <v>0.82051282051282048</v>
      </c>
      <c r="AK60" s="374">
        <v>924510</v>
      </c>
      <c r="AL60" s="125">
        <v>0.67883838754680959</v>
      </c>
      <c r="AM60" s="477">
        <v>32</v>
      </c>
      <c r="AN60" s="398">
        <v>924510</v>
      </c>
      <c r="AO60" s="469">
        <v>32</v>
      </c>
      <c r="AP60" s="398">
        <v>924510</v>
      </c>
      <c r="AQ60" s="480">
        <v>28</v>
      </c>
      <c r="AR60" s="398">
        <v>827030</v>
      </c>
      <c r="AS60" s="469">
        <v>4</v>
      </c>
      <c r="AT60" s="390">
        <v>0.125</v>
      </c>
      <c r="AU60" s="398">
        <v>97480</v>
      </c>
      <c r="AV60" s="469">
        <v>3</v>
      </c>
      <c r="AW60" s="140">
        <v>97800</v>
      </c>
      <c r="AX60" s="469">
        <v>4</v>
      </c>
      <c r="AY60" s="140">
        <v>339590</v>
      </c>
      <c r="AZ60" s="457">
        <v>14</v>
      </c>
      <c r="BA60" s="125">
        <v>0.35899999999999999</v>
      </c>
      <c r="BB60" s="457">
        <v>10</v>
      </c>
      <c r="BC60" s="125">
        <v>0.25600000000000001</v>
      </c>
      <c r="BD60" s="457">
        <v>15</v>
      </c>
      <c r="BE60" s="125">
        <v>0.38500000000000001</v>
      </c>
      <c r="BF60" s="457">
        <v>37</v>
      </c>
      <c r="BG60" s="125">
        <v>0.94899999999999995</v>
      </c>
      <c r="BH60" s="457">
        <v>13</v>
      </c>
      <c r="BI60" s="317">
        <v>0.33333333333333331</v>
      </c>
      <c r="BJ60" s="457">
        <v>13</v>
      </c>
      <c r="BK60" s="457">
        <v>0</v>
      </c>
      <c r="BL60" s="457">
        <v>0</v>
      </c>
      <c r="BM60" s="430">
        <v>1940</v>
      </c>
      <c r="BN60" s="347" t="s">
        <v>805</v>
      </c>
      <c r="BO60" s="486">
        <v>32</v>
      </c>
      <c r="BP60" s="348">
        <v>0.82099999999999995</v>
      </c>
      <c r="BQ60" s="40">
        <v>7</v>
      </c>
      <c r="BR60" s="320">
        <v>0.17899999999999999</v>
      </c>
      <c r="BS60" s="491">
        <v>2</v>
      </c>
      <c r="BT60" s="125">
        <v>5.5555555555555552E-2</v>
      </c>
      <c r="BU60" s="312">
        <v>0.7</v>
      </c>
      <c r="BW60" s="457">
        <v>1</v>
      </c>
      <c r="BX60" s="457">
        <v>0</v>
      </c>
      <c r="BY60" s="457">
        <v>0</v>
      </c>
      <c r="BZ60" s="457">
        <v>1</v>
      </c>
      <c r="CA60" s="457">
        <v>0</v>
      </c>
      <c r="CB60" s="457">
        <v>0</v>
      </c>
      <c r="CC60" s="457">
        <v>0</v>
      </c>
      <c r="CD60" s="457">
        <v>0</v>
      </c>
      <c r="CE60" s="457">
        <v>0</v>
      </c>
      <c r="CF60" s="457">
        <v>0</v>
      </c>
      <c r="CG60" s="457">
        <v>1</v>
      </c>
      <c r="CH60" s="457">
        <v>0</v>
      </c>
      <c r="CI60" s="440">
        <v>8.1</v>
      </c>
      <c r="CJ60" s="440">
        <v>1.4</v>
      </c>
      <c r="CK60" s="317">
        <v>0.17299999999999999</v>
      </c>
      <c r="CL60" s="457">
        <v>1</v>
      </c>
      <c r="CM60" s="457">
        <v>1</v>
      </c>
      <c r="CN60" s="457">
        <v>0</v>
      </c>
      <c r="CO60" s="501">
        <v>1.4</v>
      </c>
      <c r="CP60" s="501">
        <v>0</v>
      </c>
      <c r="CQ60" s="125">
        <v>0</v>
      </c>
      <c r="CS60" s="477">
        <v>0</v>
      </c>
      <c r="CT60" s="457">
        <v>0</v>
      </c>
      <c r="CU60" s="457">
        <v>0</v>
      </c>
      <c r="CV60" s="457">
        <v>0</v>
      </c>
      <c r="CW60" s="457">
        <v>2</v>
      </c>
      <c r="CX60" s="457">
        <v>1</v>
      </c>
      <c r="CY60" s="457">
        <v>2</v>
      </c>
      <c r="CZ60" s="457">
        <v>0</v>
      </c>
      <c r="DA60" s="457">
        <v>0</v>
      </c>
      <c r="DB60" s="457">
        <v>0</v>
      </c>
      <c r="DC60" s="457">
        <v>0</v>
      </c>
      <c r="DD60" s="457">
        <v>0</v>
      </c>
      <c r="DF60" s="398">
        <v>141746</v>
      </c>
      <c r="DG60" s="320">
        <v>0.104</v>
      </c>
      <c r="DH60" s="374">
        <v>3894.8</v>
      </c>
      <c r="DI60" s="374">
        <v>110242</v>
      </c>
      <c r="DJ60" s="149">
        <v>31504</v>
      </c>
      <c r="DK60" s="40">
        <v>14</v>
      </c>
      <c r="DL60" s="40">
        <v>25</v>
      </c>
      <c r="DM60" s="40">
        <v>0</v>
      </c>
      <c r="DN60" s="40">
        <v>0</v>
      </c>
      <c r="DO60" s="317">
        <v>0.159</v>
      </c>
      <c r="DP60" s="457">
        <v>10</v>
      </c>
      <c r="DQ60" s="457">
        <v>11</v>
      </c>
      <c r="DR60" s="457">
        <v>18</v>
      </c>
      <c r="DS60" s="477">
        <v>0</v>
      </c>
      <c r="DT60" s="125">
        <v>0</v>
      </c>
      <c r="DU60" s="477">
        <v>24</v>
      </c>
      <c r="DV60" s="374">
        <v>203535</v>
      </c>
      <c r="DW60" s="477">
        <v>7</v>
      </c>
      <c r="DX60" s="457">
        <v>115</v>
      </c>
      <c r="DY60" s="452"/>
      <c r="DZ60" s="40">
        <v>130</v>
      </c>
      <c r="EA60" s="76">
        <v>0.12845849802371542</v>
      </c>
      <c r="EB60" s="40">
        <v>107</v>
      </c>
      <c r="EC60" s="76">
        <v>0.10573122529644269</v>
      </c>
      <c r="ED60" s="40">
        <v>25</v>
      </c>
      <c r="EE60" s="40">
        <v>4</v>
      </c>
      <c r="EF60" s="40">
        <v>3</v>
      </c>
      <c r="EG60" s="320">
        <v>0.74439999999999995</v>
      </c>
      <c r="EH60" s="76">
        <v>0.28712871287128711</v>
      </c>
      <c r="EI60" s="76">
        <v>0.57700000000000007</v>
      </c>
      <c r="EJ60" s="320">
        <v>7.85024154589372E-2</v>
      </c>
      <c r="EK60" s="320">
        <v>0.57463414634146337</v>
      </c>
      <c r="EL60" s="320">
        <v>0.32292682926829275</v>
      </c>
      <c r="EM60" s="320">
        <v>-7.2570725707257103E-2</v>
      </c>
      <c r="EN60" s="341">
        <v>100700</v>
      </c>
      <c r="EO60" s="320">
        <v>2.6726057906458801E-2</v>
      </c>
      <c r="EP60" s="1"/>
    </row>
    <row r="61" spans="2:146" x14ac:dyDescent="0.25">
      <c r="B61" s="14" t="s">
        <v>371</v>
      </c>
      <c r="C61" s="5">
        <v>540050</v>
      </c>
      <c r="D61" s="6" t="s">
        <v>112</v>
      </c>
      <c r="E61" s="6" t="s">
        <v>3</v>
      </c>
      <c r="F61" s="5">
        <v>4</v>
      </c>
      <c r="G61" s="40">
        <v>58</v>
      </c>
      <c r="H61" s="40">
        <v>28</v>
      </c>
      <c r="I61" s="40">
        <v>4</v>
      </c>
      <c r="J61" s="63">
        <v>44.137931034482754</v>
      </c>
      <c r="K61" s="40">
        <v>4</v>
      </c>
      <c r="L61" s="63">
        <v>1</v>
      </c>
      <c r="N61" s="40">
        <v>0</v>
      </c>
      <c r="O61" s="76">
        <v>0</v>
      </c>
      <c r="P61" s="63">
        <v>0.13</v>
      </c>
      <c r="Q61" s="362">
        <v>2.241379310344827E-3</v>
      </c>
      <c r="R61" s="106">
        <v>17</v>
      </c>
      <c r="S61" s="83" t="s">
        <v>100</v>
      </c>
      <c r="T61" s="88">
        <v>0</v>
      </c>
      <c r="U61" s="40">
        <v>0</v>
      </c>
      <c r="V61" s="1"/>
      <c r="W61" s="457">
        <v>0</v>
      </c>
      <c r="X61" s="457">
        <v>0</v>
      </c>
      <c r="Y61" s="317">
        <v>0</v>
      </c>
      <c r="Z61" s="126">
        <v>0</v>
      </c>
      <c r="AA61" s="457" t="s">
        <v>100</v>
      </c>
      <c r="AB61" s="457" t="s">
        <v>100</v>
      </c>
      <c r="AC61" s="457" t="s">
        <v>100</v>
      </c>
      <c r="AD61" s="457" t="s">
        <v>100</v>
      </c>
      <c r="AE61" s="457" t="s">
        <v>100</v>
      </c>
      <c r="AF61" s="374" t="s">
        <v>100</v>
      </c>
      <c r="AH61" s="374">
        <v>0</v>
      </c>
      <c r="AI61" s="469" t="s">
        <v>100</v>
      </c>
      <c r="AJ61" s="320" t="s">
        <v>100</v>
      </c>
      <c r="AK61" s="374">
        <v>0</v>
      </c>
      <c r="AL61" s="125" t="s">
        <v>100</v>
      </c>
      <c r="AM61" s="477" t="s">
        <v>100</v>
      </c>
      <c r="AN61" s="398" t="s">
        <v>100</v>
      </c>
      <c r="AO61" s="469" t="s">
        <v>100</v>
      </c>
      <c r="AP61" s="398" t="s">
        <v>100</v>
      </c>
      <c r="AQ61" s="480" t="s">
        <v>100</v>
      </c>
      <c r="AR61" s="399" t="s">
        <v>100</v>
      </c>
      <c r="AS61" s="481" t="s">
        <v>100</v>
      </c>
      <c r="AT61" s="393" t="s">
        <v>100</v>
      </c>
      <c r="AU61" s="399" t="s">
        <v>100</v>
      </c>
      <c r="AV61" s="469" t="s">
        <v>100</v>
      </c>
      <c r="AW61" s="398" t="s">
        <v>100</v>
      </c>
      <c r="AX61" s="469" t="s">
        <v>100</v>
      </c>
      <c r="AY61" s="390" t="s">
        <v>100</v>
      </c>
      <c r="AZ61" s="457" t="s">
        <v>100</v>
      </c>
      <c r="BA61" s="125">
        <v>0</v>
      </c>
      <c r="BB61" s="457" t="s">
        <v>100</v>
      </c>
      <c r="BC61" s="125" t="s">
        <v>100</v>
      </c>
      <c r="BD61" s="457" t="s">
        <v>100</v>
      </c>
      <c r="BE61" s="125" t="s">
        <v>100</v>
      </c>
      <c r="BF61" s="457" t="s">
        <v>100</v>
      </c>
      <c r="BG61" s="125" t="s">
        <v>100</v>
      </c>
      <c r="BH61" s="457" t="s">
        <v>100</v>
      </c>
      <c r="BI61" s="124" t="s">
        <v>100</v>
      </c>
      <c r="BJ61" s="457" t="s">
        <v>100</v>
      </c>
      <c r="BK61" s="457" t="s">
        <v>100</v>
      </c>
      <c r="BL61" s="457" t="s">
        <v>100</v>
      </c>
      <c r="BM61" s="430" t="s">
        <v>100</v>
      </c>
      <c r="BN61" s="349" t="s">
        <v>800</v>
      </c>
      <c r="BO61" s="488" t="s">
        <v>100</v>
      </c>
      <c r="BP61" s="322" t="s">
        <v>100</v>
      </c>
      <c r="BQ61" s="489" t="s">
        <v>100</v>
      </c>
      <c r="BR61" s="351" t="s">
        <v>100</v>
      </c>
      <c r="BS61" s="492" t="s">
        <v>100</v>
      </c>
      <c r="BT61" s="125">
        <v>0</v>
      </c>
      <c r="BU61" s="312" t="s">
        <v>100</v>
      </c>
      <c r="BW61" s="457">
        <v>0</v>
      </c>
      <c r="BX61" s="457">
        <v>0</v>
      </c>
      <c r="BY61" s="457">
        <v>0</v>
      </c>
      <c r="BZ61" s="457">
        <v>0</v>
      </c>
      <c r="CA61" s="457">
        <v>0</v>
      </c>
      <c r="CB61" s="457">
        <v>0</v>
      </c>
      <c r="CC61" s="457">
        <v>0</v>
      </c>
      <c r="CD61" s="457">
        <v>0</v>
      </c>
      <c r="CE61" s="457">
        <v>0</v>
      </c>
      <c r="CF61" s="457">
        <v>0</v>
      </c>
      <c r="CG61" s="457">
        <v>0</v>
      </c>
      <c r="CH61" s="457">
        <v>0</v>
      </c>
      <c r="CI61" s="440">
        <v>2.2000000000000002</v>
      </c>
      <c r="CJ61" s="440">
        <v>0</v>
      </c>
      <c r="CK61" s="317">
        <v>0</v>
      </c>
      <c r="CL61" s="457">
        <v>0</v>
      </c>
      <c r="CM61" s="457">
        <v>0</v>
      </c>
      <c r="CN61" s="457">
        <v>0</v>
      </c>
      <c r="CO61" s="501">
        <v>0.5</v>
      </c>
      <c r="CP61" s="501">
        <v>0</v>
      </c>
      <c r="CQ61" s="125">
        <v>0</v>
      </c>
      <c r="CS61" s="477">
        <v>0</v>
      </c>
      <c r="CT61" s="514">
        <v>0</v>
      </c>
      <c r="CU61" s="514">
        <v>0</v>
      </c>
      <c r="CV61" s="457">
        <v>0</v>
      </c>
      <c r="CW61" s="457">
        <v>0</v>
      </c>
      <c r="CX61" s="457">
        <v>0</v>
      </c>
      <c r="CY61" s="457">
        <v>0</v>
      </c>
      <c r="CZ61" s="457">
        <v>0</v>
      </c>
      <c r="DA61" s="457">
        <v>0</v>
      </c>
      <c r="DB61" s="457">
        <v>0</v>
      </c>
      <c r="DC61" s="457">
        <v>0</v>
      </c>
      <c r="DD61" s="457">
        <v>0</v>
      </c>
      <c r="DF61" s="398" t="s">
        <v>100</v>
      </c>
      <c r="DG61" s="320" t="s">
        <v>100</v>
      </c>
      <c r="DH61" s="374" t="s">
        <v>100</v>
      </c>
      <c r="DI61" s="374" t="s">
        <v>100</v>
      </c>
      <c r="DJ61" s="374" t="s">
        <v>100</v>
      </c>
      <c r="DK61" s="40" t="s">
        <v>100</v>
      </c>
      <c r="DL61" s="40" t="s">
        <v>100</v>
      </c>
      <c r="DM61" s="40" t="s">
        <v>100</v>
      </c>
      <c r="DN61" s="40" t="s">
        <v>100</v>
      </c>
      <c r="DO61" s="317" t="s">
        <v>100</v>
      </c>
      <c r="DP61" s="457" t="s">
        <v>100</v>
      </c>
      <c r="DQ61" s="457" t="s">
        <v>100</v>
      </c>
      <c r="DR61" s="457" t="s">
        <v>100</v>
      </c>
      <c r="DS61" s="477">
        <v>0</v>
      </c>
      <c r="DT61" s="125">
        <v>0</v>
      </c>
      <c r="DU61" s="477">
        <v>0</v>
      </c>
      <c r="DV61" s="374" t="s">
        <v>100</v>
      </c>
      <c r="DW61" s="477">
        <v>0</v>
      </c>
      <c r="DX61" s="457" t="s">
        <v>100</v>
      </c>
      <c r="DY61" s="452"/>
      <c r="DZ61" s="40">
        <v>0</v>
      </c>
      <c r="EA61" s="76">
        <v>0</v>
      </c>
      <c r="EB61" s="40">
        <v>0</v>
      </c>
      <c r="EC61" s="76">
        <v>0</v>
      </c>
      <c r="ED61" s="40">
        <v>0</v>
      </c>
      <c r="EE61" s="40">
        <v>0</v>
      </c>
      <c r="EF61" s="40">
        <v>0</v>
      </c>
      <c r="EG61" s="320" t="s">
        <v>933</v>
      </c>
      <c r="EH61" s="320" t="s">
        <v>100</v>
      </c>
      <c r="EI61" s="320" t="s">
        <v>100</v>
      </c>
      <c r="EJ61" s="320" t="s">
        <v>100</v>
      </c>
      <c r="EK61" s="320" t="s">
        <v>100</v>
      </c>
      <c r="EL61" s="320" t="s">
        <v>100</v>
      </c>
      <c r="EM61" s="320" t="s">
        <v>100</v>
      </c>
      <c r="EN61" s="341">
        <v>162500</v>
      </c>
      <c r="EO61" s="320">
        <v>0</v>
      </c>
      <c r="EP61" s="1"/>
    </row>
    <row r="62" spans="2:146" s="1" customFormat="1" x14ac:dyDescent="0.25">
      <c r="B62" s="7" t="s">
        <v>112</v>
      </c>
      <c r="C62" s="150">
        <v>54019</v>
      </c>
      <c r="D62" s="7" t="s">
        <v>112</v>
      </c>
      <c r="E62" s="7" t="s">
        <v>0</v>
      </c>
      <c r="F62" s="150">
        <v>4</v>
      </c>
      <c r="G62" s="42">
        <v>427662</v>
      </c>
      <c r="H62" s="42">
        <v>24115</v>
      </c>
      <c r="I62" s="42">
        <v>41056</v>
      </c>
      <c r="J62" s="65">
        <v>61.440670435998513</v>
      </c>
      <c r="K62" s="42">
        <v>15836</v>
      </c>
      <c r="L62" s="65">
        <v>2.5</v>
      </c>
      <c r="M62"/>
      <c r="N62" s="42">
        <v>4974</v>
      </c>
      <c r="O62" s="78">
        <v>1.163068030360425E-2</v>
      </c>
      <c r="P62" s="65">
        <v>389.92999999999989</v>
      </c>
      <c r="Q62" s="363">
        <v>9.1178423779860439E-4</v>
      </c>
      <c r="R62" s="107">
        <v>17</v>
      </c>
      <c r="S62" s="85">
        <v>44788</v>
      </c>
      <c r="T62" s="115">
        <v>1.2</v>
      </c>
      <c r="U62" s="42">
        <v>23</v>
      </c>
      <c r="W62" s="458">
        <v>1370</v>
      </c>
      <c r="X62" s="458">
        <v>51</v>
      </c>
      <c r="Y62" s="127">
        <v>7.3999999999999996E-2</v>
      </c>
      <c r="Z62" s="128">
        <v>0.27543224768797747</v>
      </c>
      <c r="AA62" s="458">
        <v>574</v>
      </c>
      <c r="AB62" s="458">
        <v>416</v>
      </c>
      <c r="AC62" s="458">
        <v>1212</v>
      </c>
      <c r="AD62" s="458">
        <v>574</v>
      </c>
      <c r="AE62" s="458">
        <v>1786</v>
      </c>
      <c r="AF62" s="321">
        <v>91136729</v>
      </c>
      <c r="AG62"/>
      <c r="AH62" s="419">
        <v>28500</v>
      </c>
      <c r="AI62" s="470">
        <v>1630</v>
      </c>
      <c r="AJ62" s="78">
        <v>0.91265397536394177</v>
      </c>
      <c r="AK62" s="406">
        <v>58368422</v>
      </c>
      <c r="AL62" s="127">
        <v>0.64044894567150856</v>
      </c>
      <c r="AM62" s="478">
        <v>1627</v>
      </c>
      <c r="AN62" s="402">
        <v>57627522</v>
      </c>
      <c r="AO62" s="470">
        <v>1601</v>
      </c>
      <c r="AP62" s="402">
        <v>56204582</v>
      </c>
      <c r="AQ62" s="470">
        <v>1347</v>
      </c>
      <c r="AR62" s="400">
        <v>51829002</v>
      </c>
      <c r="AS62" s="482">
        <v>254</v>
      </c>
      <c r="AT62" s="394">
        <v>0.15865084322298559</v>
      </c>
      <c r="AU62" s="400">
        <v>4375580</v>
      </c>
      <c r="AV62" s="470">
        <v>99</v>
      </c>
      <c r="AW62" s="311">
        <v>19429813</v>
      </c>
      <c r="AX62" s="470">
        <v>57</v>
      </c>
      <c r="AY62" s="311">
        <v>13338494</v>
      </c>
      <c r="AZ62" s="458">
        <v>389</v>
      </c>
      <c r="BA62" s="127">
        <v>0.218</v>
      </c>
      <c r="BB62" s="458">
        <v>432</v>
      </c>
      <c r="BC62" s="127">
        <v>0.24199999999999999</v>
      </c>
      <c r="BD62" s="458">
        <v>965</v>
      </c>
      <c r="BE62" s="127">
        <v>0.54</v>
      </c>
      <c r="BF62" s="458">
        <v>1655</v>
      </c>
      <c r="BG62" s="127">
        <v>0.92700000000000005</v>
      </c>
      <c r="BH62" s="458">
        <v>284</v>
      </c>
      <c r="BI62" s="127">
        <v>0.15901455767077269</v>
      </c>
      <c r="BJ62" s="458">
        <v>224</v>
      </c>
      <c r="BK62" s="458">
        <v>43</v>
      </c>
      <c r="BL62" s="458">
        <v>17</v>
      </c>
      <c r="BM62" s="431">
        <v>1941</v>
      </c>
      <c r="BN62" s="135" t="s">
        <v>100</v>
      </c>
      <c r="BO62" s="42">
        <v>1558</v>
      </c>
      <c r="BP62" s="78">
        <v>0.873</v>
      </c>
      <c r="BQ62" s="42">
        <v>228</v>
      </c>
      <c r="BR62" s="78">
        <v>0.128</v>
      </c>
      <c r="BS62" s="493">
        <v>36</v>
      </c>
      <c r="BT62" s="127">
        <v>2.6277372262773723E-2</v>
      </c>
      <c r="BU62" s="314">
        <v>0.78100000000000003</v>
      </c>
      <c r="BV62"/>
      <c r="BW62" s="458">
        <v>15</v>
      </c>
      <c r="BX62" s="458">
        <v>5</v>
      </c>
      <c r="BY62" s="458">
        <v>0</v>
      </c>
      <c r="BZ62" s="458">
        <v>5</v>
      </c>
      <c r="CA62" s="458">
        <v>0</v>
      </c>
      <c r="CB62" s="458">
        <v>10</v>
      </c>
      <c r="CC62" s="458">
        <v>3</v>
      </c>
      <c r="CD62" s="458">
        <v>1</v>
      </c>
      <c r="CE62" s="458">
        <v>1</v>
      </c>
      <c r="CF62" s="458">
        <v>4</v>
      </c>
      <c r="CG62" s="458">
        <v>6</v>
      </c>
      <c r="CH62" s="458">
        <v>0</v>
      </c>
      <c r="CI62" s="441">
        <v>2646.8</v>
      </c>
      <c r="CJ62" s="441">
        <v>107.2</v>
      </c>
      <c r="CK62" s="127">
        <v>4.1000000000000002E-2</v>
      </c>
      <c r="CL62" s="458">
        <v>218</v>
      </c>
      <c r="CM62" s="458">
        <v>159</v>
      </c>
      <c r="CN62" s="458">
        <v>59</v>
      </c>
      <c r="CO62" s="502">
        <v>190.1</v>
      </c>
      <c r="CP62" s="502">
        <v>18.8</v>
      </c>
      <c r="CQ62" s="127">
        <v>9.8895318253550774E-2</v>
      </c>
      <c r="CR62"/>
      <c r="CS62" s="478">
        <v>14</v>
      </c>
      <c r="CT62" s="458">
        <v>5</v>
      </c>
      <c r="CU62" s="458">
        <v>1</v>
      </c>
      <c r="CV62" s="458">
        <v>13</v>
      </c>
      <c r="CW62" s="458">
        <v>52</v>
      </c>
      <c r="CX62" s="458">
        <v>15</v>
      </c>
      <c r="CY62" s="458">
        <v>42</v>
      </c>
      <c r="CZ62" s="458">
        <v>7</v>
      </c>
      <c r="DA62" s="458">
        <v>0</v>
      </c>
      <c r="DB62" s="458">
        <v>0</v>
      </c>
      <c r="DC62" s="458">
        <v>3</v>
      </c>
      <c r="DD62" s="458">
        <v>0</v>
      </c>
      <c r="DE62"/>
      <c r="DF62" s="402">
        <v>5036274</v>
      </c>
      <c r="DG62" s="78">
        <v>5.5E-2</v>
      </c>
      <c r="DH62" s="419">
        <v>3283.8</v>
      </c>
      <c r="DI62" s="419">
        <v>4214710</v>
      </c>
      <c r="DJ62" s="321">
        <v>821564</v>
      </c>
      <c r="DK62" s="42">
        <v>1195</v>
      </c>
      <c r="DL62" s="42">
        <v>586</v>
      </c>
      <c r="DM62" s="42">
        <v>4</v>
      </c>
      <c r="DN62" s="42">
        <v>1</v>
      </c>
      <c r="DO62" s="127">
        <v>0.12</v>
      </c>
      <c r="DP62" s="458">
        <v>1079</v>
      </c>
      <c r="DQ62" s="458">
        <v>260</v>
      </c>
      <c r="DR62" s="458">
        <v>373</v>
      </c>
      <c r="DS62" s="519">
        <v>74</v>
      </c>
      <c r="DT62" s="144">
        <v>5.4014598540145987E-2</v>
      </c>
      <c r="DU62" s="519">
        <v>310</v>
      </c>
      <c r="DV62" s="419">
        <v>3313587</v>
      </c>
      <c r="DW62" s="519">
        <v>79</v>
      </c>
      <c r="DX62" s="458">
        <v>4261</v>
      </c>
      <c r="DY62" s="452"/>
      <c r="DZ62" s="42">
        <v>3313</v>
      </c>
      <c r="EA62" s="78">
        <v>8.0694660950896335E-2</v>
      </c>
      <c r="EB62" s="42">
        <v>1851</v>
      </c>
      <c r="EC62" s="78">
        <v>4.5084762275915825E-2</v>
      </c>
      <c r="ED62" s="42">
        <v>365</v>
      </c>
      <c r="EE62" s="42">
        <v>65</v>
      </c>
      <c r="EF62" s="42">
        <v>37</v>
      </c>
      <c r="EG62" s="78">
        <v>0.72219999999999995</v>
      </c>
      <c r="EH62" s="78">
        <v>0.21078555190704723</v>
      </c>
      <c r="EI62" s="78">
        <v>0.27100000000000002</v>
      </c>
      <c r="EJ62" s="78">
        <v>0.15619705902283662</v>
      </c>
      <c r="EK62" s="78">
        <v>0.38374415432579889</v>
      </c>
      <c r="EL62" s="78">
        <v>0.26300000000000001</v>
      </c>
      <c r="EM62" s="78">
        <v>-0.12057168922000912</v>
      </c>
      <c r="EN62" s="342">
        <v>95700</v>
      </c>
      <c r="EO62" s="78">
        <v>0.1280940594059406</v>
      </c>
    </row>
    <row r="63" spans="2:146" x14ac:dyDescent="0.25">
      <c r="B63" s="424" t="s">
        <v>231</v>
      </c>
      <c r="C63" s="425">
        <v>540035</v>
      </c>
      <c r="D63" s="424" t="s">
        <v>232</v>
      </c>
      <c r="E63" s="424" t="s">
        <v>11</v>
      </c>
      <c r="F63" s="425">
        <v>7</v>
      </c>
      <c r="G63" s="44">
        <v>216313</v>
      </c>
      <c r="H63" s="44">
        <v>8209</v>
      </c>
      <c r="I63" s="44">
        <v>6137</v>
      </c>
      <c r="J63" s="66">
        <v>18.157392297272931</v>
      </c>
      <c r="K63" s="44">
        <v>1666</v>
      </c>
      <c r="L63" s="66">
        <v>2.8775510204081631</v>
      </c>
      <c r="N63" s="44">
        <v>6894</v>
      </c>
      <c r="O63" s="80">
        <v>3.1870483974610862E-2</v>
      </c>
      <c r="P63" s="66">
        <v>213.61</v>
      </c>
      <c r="Q63" s="364">
        <v>9.8750421842422787E-4</v>
      </c>
      <c r="R63" s="105">
        <v>18</v>
      </c>
      <c r="S63" s="82">
        <v>42550</v>
      </c>
      <c r="T63" s="114">
        <v>2.1</v>
      </c>
      <c r="U63" s="44">
        <v>5</v>
      </c>
      <c r="V63" s="1"/>
      <c r="W63" s="459">
        <v>342</v>
      </c>
      <c r="X63" s="459">
        <v>0</v>
      </c>
      <c r="Y63" s="129">
        <v>4.3999999999999997E-2</v>
      </c>
      <c r="Z63" s="130">
        <v>4.960835509138381E-2</v>
      </c>
      <c r="AA63" s="459">
        <v>7</v>
      </c>
      <c r="AB63" s="459">
        <v>17</v>
      </c>
      <c r="AC63" s="459">
        <v>352</v>
      </c>
      <c r="AD63" s="459">
        <v>7</v>
      </c>
      <c r="AE63" s="459">
        <v>359</v>
      </c>
      <c r="AF63" s="138">
        <v>16587297</v>
      </c>
      <c r="AH63" s="407">
        <v>34400</v>
      </c>
      <c r="AI63" s="471">
        <v>326</v>
      </c>
      <c r="AJ63" s="80">
        <v>0.9080779944289693</v>
      </c>
      <c r="AK63" s="407">
        <v>14219003</v>
      </c>
      <c r="AL63" s="129">
        <v>0.85722242749979094</v>
      </c>
      <c r="AM63" s="479">
        <v>326</v>
      </c>
      <c r="AN63" s="401">
        <v>14219003</v>
      </c>
      <c r="AO63" s="471">
        <v>325</v>
      </c>
      <c r="AP63" s="401">
        <v>14151403</v>
      </c>
      <c r="AQ63" s="471">
        <v>224</v>
      </c>
      <c r="AR63" s="401">
        <v>11948473</v>
      </c>
      <c r="AS63" s="471">
        <v>101</v>
      </c>
      <c r="AT63" s="395">
        <v>0.31076923076923069</v>
      </c>
      <c r="AU63" s="401">
        <v>2202930</v>
      </c>
      <c r="AV63" s="471">
        <v>20</v>
      </c>
      <c r="AW63" s="139">
        <v>902452</v>
      </c>
      <c r="AX63" s="471">
        <v>13</v>
      </c>
      <c r="AY63" s="139">
        <v>1465842</v>
      </c>
      <c r="AZ63" s="459">
        <v>88</v>
      </c>
      <c r="BA63" s="129">
        <v>0.245</v>
      </c>
      <c r="BB63" s="459">
        <v>82</v>
      </c>
      <c r="BC63" s="129">
        <v>0.22800000000000001</v>
      </c>
      <c r="BD63" s="459">
        <v>189</v>
      </c>
      <c r="BE63" s="129">
        <v>0.52600000000000002</v>
      </c>
      <c r="BF63" s="459">
        <v>329</v>
      </c>
      <c r="BG63" s="129">
        <v>0.91600000000000004</v>
      </c>
      <c r="BH63" s="459">
        <v>68</v>
      </c>
      <c r="BI63" s="129">
        <v>0.1894150417827298</v>
      </c>
      <c r="BJ63" s="459">
        <v>54</v>
      </c>
      <c r="BK63" s="459">
        <v>13</v>
      </c>
      <c r="BL63" s="459">
        <v>1</v>
      </c>
      <c r="BM63" s="432">
        <v>1963</v>
      </c>
      <c r="BN63" s="352" t="s">
        <v>790</v>
      </c>
      <c r="BO63" s="77">
        <v>281</v>
      </c>
      <c r="BP63" s="79">
        <v>0.78300000000000003</v>
      </c>
      <c r="BQ63" s="77">
        <v>78</v>
      </c>
      <c r="BR63" s="79">
        <v>0.217</v>
      </c>
      <c r="BS63" s="490">
        <v>15</v>
      </c>
      <c r="BT63" s="129">
        <v>4.3859649122807015E-2</v>
      </c>
      <c r="BU63" s="313">
        <v>0.80700000000000005</v>
      </c>
      <c r="BW63" s="459">
        <v>4</v>
      </c>
      <c r="BX63" s="459">
        <v>0</v>
      </c>
      <c r="BY63" s="459">
        <v>0</v>
      </c>
      <c r="BZ63" s="459">
        <v>1</v>
      </c>
      <c r="CA63" s="459">
        <v>0</v>
      </c>
      <c r="CB63" s="459">
        <v>3</v>
      </c>
      <c r="CC63" s="459">
        <v>0</v>
      </c>
      <c r="CD63" s="459">
        <v>0</v>
      </c>
      <c r="CE63" s="459">
        <v>0</v>
      </c>
      <c r="CF63" s="459">
        <v>1</v>
      </c>
      <c r="CG63" s="459">
        <v>3</v>
      </c>
      <c r="CH63" s="459">
        <v>0</v>
      </c>
      <c r="CI63" s="439">
        <v>1532.4</v>
      </c>
      <c r="CJ63" s="439">
        <v>29.8</v>
      </c>
      <c r="CK63" s="129">
        <v>1.9E-2</v>
      </c>
      <c r="CL63" s="459">
        <v>105</v>
      </c>
      <c r="CM63" s="459">
        <v>0</v>
      </c>
      <c r="CN63" s="459">
        <v>105</v>
      </c>
      <c r="CO63" s="503">
        <v>1.8</v>
      </c>
      <c r="CP63" s="503">
        <v>0.1</v>
      </c>
      <c r="CQ63" s="129">
        <v>5.5555555555555559E-2</v>
      </c>
      <c r="CS63" s="479">
        <v>1</v>
      </c>
      <c r="CT63" s="459">
        <v>0</v>
      </c>
      <c r="CU63" s="459">
        <v>1</v>
      </c>
      <c r="CV63" s="459">
        <v>0</v>
      </c>
      <c r="CW63" s="459">
        <v>13</v>
      </c>
      <c r="CX63" s="459">
        <v>3</v>
      </c>
      <c r="CY63" s="459">
        <v>9</v>
      </c>
      <c r="CZ63" s="459">
        <v>4</v>
      </c>
      <c r="DA63" s="459">
        <v>0</v>
      </c>
      <c r="DB63" s="459">
        <v>0</v>
      </c>
      <c r="DC63" s="459">
        <v>0</v>
      </c>
      <c r="DD63" s="459">
        <v>0</v>
      </c>
      <c r="DF63" s="401">
        <v>1300089</v>
      </c>
      <c r="DG63" s="80">
        <v>7.8E-2</v>
      </c>
      <c r="DH63" s="407">
        <v>5685.6</v>
      </c>
      <c r="DI63" s="407">
        <v>1227630</v>
      </c>
      <c r="DJ63" s="138">
        <v>72459</v>
      </c>
      <c r="DK63" s="44">
        <v>226</v>
      </c>
      <c r="DL63" s="44">
        <v>131</v>
      </c>
      <c r="DM63" s="44">
        <v>1</v>
      </c>
      <c r="DN63" s="44">
        <v>1</v>
      </c>
      <c r="DO63" s="129">
        <v>0.14499999999999999</v>
      </c>
      <c r="DP63" s="459">
        <v>209</v>
      </c>
      <c r="DQ63" s="459">
        <v>37</v>
      </c>
      <c r="DR63" s="459">
        <v>92</v>
      </c>
      <c r="DS63" s="479">
        <v>21</v>
      </c>
      <c r="DT63" s="129">
        <v>6.1403508771929821E-2</v>
      </c>
      <c r="DU63" s="479">
        <v>153</v>
      </c>
      <c r="DV63" s="407">
        <v>1491130</v>
      </c>
      <c r="DW63" s="479">
        <v>57</v>
      </c>
      <c r="DX63" s="459">
        <v>1335</v>
      </c>
      <c r="DY63" s="452"/>
      <c r="DZ63" s="44">
        <v>904</v>
      </c>
      <c r="EA63" s="80">
        <v>0.14730324262669056</v>
      </c>
      <c r="EB63" s="44">
        <v>469</v>
      </c>
      <c r="EC63" s="80">
        <v>7.6421704415838357E-2</v>
      </c>
      <c r="ED63" s="44">
        <v>86</v>
      </c>
      <c r="EE63" s="44">
        <v>13</v>
      </c>
      <c r="EF63" s="44">
        <v>8</v>
      </c>
      <c r="EG63" s="80">
        <v>0.61109999999999998</v>
      </c>
      <c r="EH63" s="80">
        <v>0.10204081632653061</v>
      </c>
      <c r="EI63" s="80">
        <v>0.32573289902280128</v>
      </c>
      <c r="EJ63" s="80">
        <v>0.16757000903342367</v>
      </c>
      <c r="EK63" s="80">
        <v>0.30161316604204008</v>
      </c>
      <c r="EL63" s="80">
        <v>0.16646848989298454</v>
      </c>
      <c r="EM63" s="80">
        <v>-0.12834071745033601</v>
      </c>
      <c r="EN63" s="340">
        <v>82000</v>
      </c>
      <c r="EO63" s="80">
        <v>0.29656862745098039</v>
      </c>
      <c r="EP63" s="1"/>
    </row>
    <row r="64" spans="2:146" x14ac:dyDescent="0.25">
      <c r="B64" s="3" t="s">
        <v>233</v>
      </c>
      <c r="C64" s="5">
        <v>540036</v>
      </c>
      <c r="D64" s="6" t="s">
        <v>232</v>
      </c>
      <c r="E64" s="6" t="s">
        <v>3</v>
      </c>
      <c r="F64" s="5">
        <v>7</v>
      </c>
      <c r="G64" s="40">
        <v>660</v>
      </c>
      <c r="H64" s="40">
        <v>836</v>
      </c>
      <c r="I64" s="40">
        <v>1220</v>
      </c>
      <c r="J64" s="63">
        <v>1183.030303030303</v>
      </c>
      <c r="K64" s="40">
        <v>416</v>
      </c>
      <c r="L64" s="63">
        <v>2.66</v>
      </c>
      <c r="N64" s="40">
        <v>164</v>
      </c>
      <c r="O64" s="76">
        <v>0.2484848484848485</v>
      </c>
      <c r="P64" s="63">
        <v>4.5999999999999996</v>
      </c>
      <c r="Q64" s="362">
        <v>6.9696969696969686E-3</v>
      </c>
      <c r="R64" s="106">
        <v>18</v>
      </c>
      <c r="S64" s="83" t="s">
        <v>100</v>
      </c>
      <c r="T64" s="88">
        <v>2.1</v>
      </c>
      <c r="U64" s="40">
        <v>2</v>
      </c>
      <c r="V64" s="1"/>
      <c r="W64" s="457">
        <v>124</v>
      </c>
      <c r="X64" s="457">
        <v>0</v>
      </c>
      <c r="Y64" s="317">
        <v>0.156</v>
      </c>
      <c r="Z64" s="126">
        <v>0.75609756097560976</v>
      </c>
      <c r="AA64" s="457">
        <v>2</v>
      </c>
      <c r="AB64" s="457">
        <v>6</v>
      </c>
      <c r="AC64" s="457">
        <v>128</v>
      </c>
      <c r="AD64" s="457">
        <v>2</v>
      </c>
      <c r="AE64" s="457">
        <v>130</v>
      </c>
      <c r="AF64" s="149">
        <v>13845988</v>
      </c>
      <c r="AH64" s="374">
        <v>42900</v>
      </c>
      <c r="AI64" s="469">
        <v>82</v>
      </c>
      <c r="AJ64" s="320">
        <v>0.63076923076923075</v>
      </c>
      <c r="AK64" s="374">
        <v>3208860</v>
      </c>
      <c r="AL64" s="125">
        <v>0.2317537758952268</v>
      </c>
      <c r="AM64" s="477">
        <v>80</v>
      </c>
      <c r="AN64" s="398">
        <v>3003660</v>
      </c>
      <c r="AO64" s="469">
        <v>79</v>
      </c>
      <c r="AP64" s="398">
        <v>2946360</v>
      </c>
      <c r="AQ64" s="480">
        <v>68</v>
      </c>
      <c r="AR64" s="398">
        <v>2708040</v>
      </c>
      <c r="AS64" s="469">
        <v>11</v>
      </c>
      <c r="AT64" s="390">
        <v>0.13924050632911389</v>
      </c>
      <c r="AU64" s="398">
        <v>238320</v>
      </c>
      <c r="AV64" s="469">
        <v>42</v>
      </c>
      <c r="AW64" s="140">
        <v>8068583</v>
      </c>
      <c r="AX64" s="469">
        <v>6</v>
      </c>
      <c r="AY64" s="140">
        <v>2568545</v>
      </c>
      <c r="AZ64" s="457">
        <v>44</v>
      </c>
      <c r="BA64" s="125">
        <v>0.33800000000000002</v>
      </c>
      <c r="BB64" s="457">
        <v>55</v>
      </c>
      <c r="BC64" s="125">
        <v>0.42299999999999999</v>
      </c>
      <c r="BD64" s="457">
        <v>31</v>
      </c>
      <c r="BE64" s="125">
        <v>0.23799999999999999</v>
      </c>
      <c r="BF64" s="457">
        <v>88</v>
      </c>
      <c r="BG64" s="125">
        <v>0.67700000000000005</v>
      </c>
      <c r="BH64" s="457">
        <v>37</v>
      </c>
      <c r="BI64" s="317">
        <v>0.2846153846153846</v>
      </c>
      <c r="BJ64" s="457">
        <v>30</v>
      </c>
      <c r="BK64" s="457">
        <v>7</v>
      </c>
      <c r="BL64" s="457">
        <v>0</v>
      </c>
      <c r="BM64" s="430">
        <v>1945</v>
      </c>
      <c r="BN64" s="347" t="s">
        <v>790</v>
      </c>
      <c r="BO64" s="486">
        <v>115</v>
      </c>
      <c r="BP64" s="348">
        <v>0.88500000000000001</v>
      </c>
      <c r="BQ64" s="40">
        <v>15</v>
      </c>
      <c r="BR64" s="320">
        <v>0.115</v>
      </c>
      <c r="BS64" s="491">
        <v>2</v>
      </c>
      <c r="BT64" s="125">
        <v>1.6129032258064516E-2</v>
      </c>
      <c r="BU64" s="312">
        <v>0.36099999999999999</v>
      </c>
      <c r="BW64" s="457">
        <v>4</v>
      </c>
      <c r="BX64" s="457">
        <v>2</v>
      </c>
      <c r="BY64" s="457">
        <v>0</v>
      </c>
      <c r="BZ64" s="457">
        <v>0</v>
      </c>
      <c r="CA64" s="457">
        <v>0</v>
      </c>
      <c r="CB64" s="457">
        <v>4</v>
      </c>
      <c r="CC64" s="457">
        <v>1</v>
      </c>
      <c r="CD64" s="457">
        <v>0</v>
      </c>
      <c r="CE64" s="457">
        <v>1</v>
      </c>
      <c r="CF64" s="457">
        <v>1</v>
      </c>
      <c r="CG64" s="457">
        <v>1</v>
      </c>
      <c r="CH64" s="457">
        <v>0</v>
      </c>
      <c r="CI64" s="440">
        <v>25.3</v>
      </c>
      <c r="CJ64" s="440">
        <v>4.5</v>
      </c>
      <c r="CK64" s="317">
        <v>0.17799999999999999</v>
      </c>
      <c r="CL64" s="457">
        <v>1</v>
      </c>
      <c r="CM64" s="457">
        <v>0</v>
      </c>
      <c r="CN64" s="457">
        <v>1</v>
      </c>
      <c r="CO64" s="501">
        <v>0</v>
      </c>
      <c r="CP64" s="501">
        <v>0</v>
      </c>
      <c r="CQ64" s="318">
        <v>0</v>
      </c>
      <c r="CS64" s="477">
        <v>2</v>
      </c>
      <c r="CT64" s="457">
        <v>0</v>
      </c>
      <c r="CU64" s="457">
        <v>2</v>
      </c>
      <c r="CV64" s="457">
        <v>0</v>
      </c>
      <c r="CW64" s="457">
        <v>7</v>
      </c>
      <c r="CX64" s="457">
        <v>0</v>
      </c>
      <c r="CY64" s="457">
        <v>3</v>
      </c>
      <c r="CZ64" s="457">
        <v>2</v>
      </c>
      <c r="DA64" s="457">
        <v>0</v>
      </c>
      <c r="DB64" s="457">
        <v>0</v>
      </c>
      <c r="DC64" s="457">
        <v>2</v>
      </c>
      <c r="DD64" s="457">
        <v>0</v>
      </c>
      <c r="DF64" s="398">
        <v>778713</v>
      </c>
      <c r="DG64" s="320">
        <v>5.6000000000000001E-2</v>
      </c>
      <c r="DH64" s="374">
        <v>4737.8</v>
      </c>
      <c r="DI64" s="374">
        <v>312698</v>
      </c>
      <c r="DJ64" s="149">
        <v>466015</v>
      </c>
      <c r="DK64" s="40">
        <v>54</v>
      </c>
      <c r="DL64" s="40">
        <v>75</v>
      </c>
      <c r="DM64" s="40">
        <v>0</v>
      </c>
      <c r="DN64" s="40">
        <v>1</v>
      </c>
      <c r="DO64" s="317">
        <v>0.11700000000000001</v>
      </c>
      <c r="DP64" s="457">
        <v>52</v>
      </c>
      <c r="DQ64" s="457">
        <v>33</v>
      </c>
      <c r="DR64" s="457">
        <v>40</v>
      </c>
      <c r="DS64" s="518">
        <v>5</v>
      </c>
      <c r="DT64" s="148">
        <v>4.0322580645161289E-2</v>
      </c>
      <c r="DU64" s="518">
        <v>280</v>
      </c>
      <c r="DV64" s="374">
        <v>3683460</v>
      </c>
      <c r="DW64" s="518">
        <v>132</v>
      </c>
      <c r="DX64" s="457">
        <v>568</v>
      </c>
      <c r="DY64" s="452"/>
      <c r="DZ64" s="40">
        <v>221</v>
      </c>
      <c r="EA64" s="76">
        <v>0.18114754098360655</v>
      </c>
      <c r="EB64" s="40">
        <v>170</v>
      </c>
      <c r="EC64" s="76">
        <v>0.13934426229508196</v>
      </c>
      <c r="ED64" s="40">
        <v>36</v>
      </c>
      <c r="EE64" s="40">
        <v>6</v>
      </c>
      <c r="EF64" s="40">
        <v>4</v>
      </c>
      <c r="EG64" s="320">
        <v>0.42730000000000001</v>
      </c>
      <c r="EH64" s="320">
        <v>0.25721153846153844</v>
      </c>
      <c r="EI64" s="320">
        <v>9.3000000000000013E-2</v>
      </c>
      <c r="EJ64" s="320">
        <v>9.5380029806259314E-2</v>
      </c>
      <c r="EK64" s="320">
        <v>0.22704918032786886</v>
      </c>
      <c r="EL64" s="320">
        <v>0.1309931506849315</v>
      </c>
      <c r="EM64" s="320">
        <v>-0.26545217957059203</v>
      </c>
      <c r="EN64" s="341">
        <v>74200</v>
      </c>
      <c r="EO64" s="320">
        <v>0.12748344370860928</v>
      </c>
      <c r="EP64" s="1"/>
    </row>
    <row r="65" spans="2:146" x14ac:dyDescent="0.25">
      <c r="B65" s="3" t="s">
        <v>234</v>
      </c>
      <c r="C65" s="5">
        <v>540037</v>
      </c>
      <c r="D65" s="6" t="s">
        <v>232</v>
      </c>
      <c r="E65" s="6" t="s">
        <v>3</v>
      </c>
      <c r="F65" s="5">
        <v>7</v>
      </c>
      <c r="G65" s="40">
        <v>224</v>
      </c>
      <c r="H65" s="40">
        <v>170</v>
      </c>
      <c r="I65" s="40">
        <v>159</v>
      </c>
      <c r="J65" s="63">
        <v>454.28571428571422</v>
      </c>
      <c r="K65" s="40">
        <v>45</v>
      </c>
      <c r="L65" s="63">
        <v>3.53</v>
      </c>
      <c r="N65" s="40">
        <v>70</v>
      </c>
      <c r="O65" s="76">
        <v>0.3125</v>
      </c>
      <c r="P65" s="63">
        <v>1.82</v>
      </c>
      <c r="Q65" s="362">
        <v>8.1250000000000003E-3</v>
      </c>
      <c r="R65" s="106">
        <v>18</v>
      </c>
      <c r="S65" s="83" t="s">
        <v>100</v>
      </c>
      <c r="T65" s="88">
        <v>1.3</v>
      </c>
      <c r="U65" s="40">
        <v>0</v>
      </c>
      <c r="V65" s="1"/>
      <c r="W65" s="457">
        <v>19</v>
      </c>
      <c r="X65" s="457">
        <v>0</v>
      </c>
      <c r="Y65" s="317">
        <v>0.124</v>
      </c>
      <c r="Z65" s="126">
        <v>0.27142857142857141</v>
      </c>
      <c r="AA65" s="457">
        <v>3</v>
      </c>
      <c r="AB65" s="457">
        <v>2</v>
      </c>
      <c r="AC65" s="457">
        <v>18</v>
      </c>
      <c r="AD65" s="457">
        <v>3</v>
      </c>
      <c r="AE65" s="457">
        <v>21</v>
      </c>
      <c r="AF65" s="149">
        <v>892640</v>
      </c>
      <c r="AH65" s="374">
        <v>22600</v>
      </c>
      <c r="AI65" s="469">
        <v>16</v>
      </c>
      <c r="AJ65" s="320">
        <v>0.76190476190476186</v>
      </c>
      <c r="AK65" s="374">
        <v>407040</v>
      </c>
      <c r="AL65" s="125">
        <v>0.45599569815379098</v>
      </c>
      <c r="AM65" s="477">
        <v>16</v>
      </c>
      <c r="AN65" s="398">
        <v>407040</v>
      </c>
      <c r="AO65" s="469">
        <v>16</v>
      </c>
      <c r="AP65" s="398">
        <v>407040</v>
      </c>
      <c r="AQ65" s="480">
        <v>11</v>
      </c>
      <c r="AR65" s="399">
        <v>298600</v>
      </c>
      <c r="AS65" s="481">
        <v>5</v>
      </c>
      <c r="AT65" s="393">
        <v>0.3125</v>
      </c>
      <c r="AU65" s="399">
        <v>108440</v>
      </c>
      <c r="AV65" s="469">
        <v>3</v>
      </c>
      <c r="AW65" s="140">
        <v>174100</v>
      </c>
      <c r="AX65" s="469">
        <v>1</v>
      </c>
      <c r="AY65" s="140">
        <v>311500</v>
      </c>
      <c r="AZ65" s="457">
        <v>3</v>
      </c>
      <c r="BA65" s="125">
        <v>0.14299999999999999</v>
      </c>
      <c r="BB65" s="457">
        <v>6</v>
      </c>
      <c r="BC65" s="125">
        <v>0.28599999999999998</v>
      </c>
      <c r="BD65" s="457">
        <v>12</v>
      </c>
      <c r="BE65" s="125">
        <v>0.57099999999999995</v>
      </c>
      <c r="BF65" s="457">
        <v>21</v>
      </c>
      <c r="BG65" s="125">
        <v>1</v>
      </c>
      <c r="BH65" s="457">
        <v>2</v>
      </c>
      <c r="BI65" s="317">
        <v>9.5238095238095233E-2</v>
      </c>
      <c r="BJ65" s="457">
        <v>2</v>
      </c>
      <c r="BK65" s="457">
        <v>0</v>
      </c>
      <c r="BL65" s="457">
        <v>0</v>
      </c>
      <c r="BM65" s="430">
        <v>1920</v>
      </c>
      <c r="BN65" s="349" t="s">
        <v>790</v>
      </c>
      <c r="BO65" s="487">
        <v>17</v>
      </c>
      <c r="BP65" s="350">
        <v>0.81</v>
      </c>
      <c r="BQ65" s="489">
        <v>4</v>
      </c>
      <c r="BR65" s="351">
        <v>0.19</v>
      </c>
      <c r="BS65" s="492">
        <v>1</v>
      </c>
      <c r="BT65" s="125">
        <v>5.2631578947368418E-2</v>
      </c>
      <c r="BU65" s="312">
        <v>0.53300000000000003</v>
      </c>
      <c r="BW65" s="457">
        <v>1</v>
      </c>
      <c r="BX65" s="457">
        <v>0</v>
      </c>
      <c r="BY65" s="457">
        <v>0</v>
      </c>
      <c r="BZ65" s="457">
        <v>0</v>
      </c>
      <c r="CA65" s="457">
        <v>0</v>
      </c>
      <c r="CB65" s="457">
        <v>1</v>
      </c>
      <c r="CC65" s="457">
        <v>0</v>
      </c>
      <c r="CD65" s="457">
        <v>0</v>
      </c>
      <c r="CE65" s="457">
        <v>0</v>
      </c>
      <c r="CF65" s="457">
        <v>0</v>
      </c>
      <c r="CG65" s="457">
        <v>1</v>
      </c>
      <c r="CH65" s="457">
        <v>0</v>
      </c>
      <c r="CI65" s="440">
        <v>6.3</v>
      </c>
      <c r="CJ65" s="440">
        <v>1</v>
      </c>
      <c r="CK65" s="317">
        <v>0.159</v>
      </c>
      <c r="CL65" s="457">
        <v>2</v>
      </c>
      <c r="CM65" s="457">
        <v>0</v>
      </c>
      <c r="CN65" s="457">
        <v>2</v>
      </c>
      <c r="CO65" s="501">
        <v>0</v>
      </c>
      <c r="CP65" s="501">
        <v>0</v>
      </c>
      <c r="CQ65" s="318">
        <v>0</v>
      </c>
      <c r="CS65" s="477">
        <v>0</v>
      </c>
      <c r="CT65" s="514">
        <v>0</v>
      </c>
      <c r="CU65" s="514">
        <v>0</v>
      </c>
      <c r="CV65" s="457">
        <v>0</v>
      </c>
      <c r="CW65" s="457">
        <v>1</v>
      </c>
      <c r="CX65" s="457">
        <v>0</v>
      </c>
      <c r="CY65" s="457">
        <v>1</v>
      </c>
      <c r="CZ65" s="457">
        <v>0</v>
      </c>
      <c r="DA65" s="457">
        <v>0</v>
      </c>
      <c r="DB65" s="457">
        <v>0</v>
      </c>
      <c r="DC65" s="457">
        <v>0</v>
      </c>
      <c r="DD65" s="457">
        <v>0</v>
      </c>
      <c r="DF65" s="398">
        <v>26903</v>
      </c>
      <c r="DG65" s="320">
        <v>0.03</v>
      </c>
      <c r="DH65" s="374">
        <v>832.5</v>
      </c>
      <c r="DI65" s="374">
        <v>25238</v>
      </c>
      <c r="DJ65" s="149">
        <v>1665</v>
      </c>
      <c r="DK65" s="40">
        <v>16</v>
      </c>
      <c r="DL65" s="40">
        <v>4</v>
      </c>
      <c r="DM65" s="40">
        <v>0</v>
      </c>
      <c r="DN65" s="40">
        <v>0</v>
      </c>
      <c r="DO65" s="317">
        <v>3.7999999999999999E-2</v>
      </c>
      <c r="DP65" s="457">
        <v>13</v>
      </c>
      <c r="DQ65" s="457">
        <v>4</v>
      </c>
      <c r="DR65" s="457">
        <v>3</v>
      </c>
      <c r="DS65" s="477">
        <v>0</v>
      </c>
      <c r="DT65" s="125">
        <v>0</v>
      </c>
      <c r="DU65" s="477">
        <v>33</v>
      </c>
      <c r="DV65" s="374">
        <v>178714</v>
      </c>
      <c r="DW65" s="477">
        <v>9</v>
      </c>
      <c r="DX65" s="457">
        <v>16</v>
      </c>
      <c r="DY65" s="452"/>
      <c r="DZ65" s="40">
        <v>53</v>
      </c>
      <c r="EA65" s="76">
        <v>0.33333333333333331</v>
      </c>
      <c r="EB65" s="40">
        <v>35</v>
      </c>
      <c r="EC65" s="76">
        <v>0.22012578616352202</v>
      </c>
      <c r="ED65" s="40">
        <v>5</v>
      </c>
      <c r="EE65" s="40">
        <v>1</v>
      </c>
      <c r="EF65" s="40">
        <v>0</v>
      </c>
      <c r="EG65" s="320">
        <v>0.48010000000000003</v>
      </c>
      <c r="EH65" s="320">
        <v>0.17777777777777778</v>
      </c>
      <c r="EI65" s="320">
        <v>0.13900000000000001</v>
      </c>
      <c r="EJ65" s="320">
        <v>0.14285714285714285</v>
      </c>
      <c r="EK65" s="320">
        <v>0.44025157232704404</v>
      </c>
      <c r="EL65" s="320">
        <v>0.22012578616352202</v>
      </c>
      <c r="EM65" s="320">
        <v>0.13207547169811298</v>
      </c>
      <c r="EN65" s="341">
        <v>104200</v>
      </c>
      <c r="EO65" s="320">
        <v>0.16901408450704225</v>
      </c>
      <c r="EP65" s="1"/>
    </row>
    <row r="66" spans="2:146" s="1" customFormat="1" x14ac:dyDescent="0.25">
      <c r="B66" s="7" t="s">
        <v>232</v>
      </c>
      <c r="C66" s="150">
        <v>54021</v>
      </c>
      <c r="D66" s="7" t="s">
        <v>232</v>
      </c>
      <c r="E66" s="7" t="s">
        <v>0</v>
      </c>
      <c r="F66" s="150">
        <v>7</v>
      </c>
      <c r="G66" s="42">
        <v>217197</v>
      </c>
      <c r="H66" s="42">
        <v>9215</v>
      </c>
      <c r="I66" s="42">
        <v>7516</v>
      </c>
      <c r="J66" s="65">
        <v>22.146898898235243</v>
      </c>
      <c r="K66" s="42">
        <v>2127</v>
      </c>
      <c r="L66" s="65">
        <v>2.85</v>
      </c>
      <c r="M66"/>
      <c r="N66" s="42">
        <v>7128</v>
      </c>
      <c r="O66" s="78">
        <v>3.2818132847138783E-2</v>
      </c>
      <c r="P66" s="65">
        <v>217.32</v>
      </c>
      <c r="Q66" s="363">
        <v>1.0005709129081569E-3</v>
      </c>
      <c r="R66" s="107">
        <v>18</v>
      </c>
      <c r="S66" s="85">
        <v>42550</v>
      </c>
      <c r="T66" s="115">
        <v>2</v>
      </c>
      <c r="U66" s="42">
        <v>7</v>
      </c>
      <c r="W66" s="458">
        <v>485</v>
      </c>
      <c r="X66" s="458">
        <v>0</v>
      </c>
      <c r="Y66" s="127">
        <v>5.5E-2</v>
      </c>
      <c r="Z66" s="128">
        <v>6.8041526374859704E-2</v>
      </c>
      <c r="AA66" s="458">
        <v>12</v>
      </c>
      <c r="AB66" s="458">
        <v>25</v>
      </c>
      <c r="AC66" s="458">
        <v>498</v>
      </c>
      <c r="AD66" s="458">
        <v>12</v>
      </c>
      <c r="AE66" s="458">
        <v>510</v>
      </c>
      <c r="AF66" s="321">
        <v>31325925</v>
      </c>
      <c r="AG66"/>
      <c r="AH66" s="419">
        <v>36500</v>
      </c>
      <c r="AI66" s="470">
        <v>424</v>
      </c>
      <c r="AJ66" s="78">
        <v>0.83137254901960789</v>
      </c>
      <c r="AK66" s="406">
        <v>17834903</v>
      </c>
      <c r="AL66" s="127">
        <v>0.5693336429810133</v>
      </c>
      <c r="AM66" s="478">
        <v>422</v>
      </c>
      <c r="AN66" s="402">
        <v>17629703</v>
      </c>
      <c r="AO66" s="470">
        <v>420</v>
      </c>
      <c r="AP66" s="402">
        <v>17504803</v>
      </c>
      <c r="AQ66" s="470">
        <v>303</v>
      </c>
      <c r="AR66" s="400">
        <v>14955113</v>
      </c>
      <c r="AS66" s="482">
        <v>117</v>
      </c>
      <c r="AT66" s="394">
        <v>0.27857142857142858</v>
      </c>
      <c r="AU66" s="400">
        <v>2549690</v>
      </c>
      <c r="AV66" s="470">
        <v>65</v>
      </c>
      <c r="AW66" s="311">
        <v>9145135</v>
      </c>
      <c r="AX66" s="470">
        <v>20</v>
      </c>
      <c r="AY66" s="311">
        <v>4345887</v>
      </c>
      <c r="AZ66" s="458">
        <v>135</v>
      </c>
      <c r="BA66" s="127">
        <v>0.26500000000000001</v>
      </c>
      <c r="BB66" s="458">
        <v>143</v>
      </c>
      <c r="BC66" s="127">
        <v>0.28000000000000003</v>
      </c>
      <c r="BD66" s="458">
        <v>232</v>
      </c>
      <c r="BE66" s="127">
        <v>0.45500000000000002</v>
      </c>
      <c r="BF66" s="458">
        <v>438</v>
      </c>
      <c r="BG66" s="127">
        <v>0.85899999999999999</v>
      </c>
      <c r="BH66" s="458">
        <v>107</v>
      </c>
      <c r="BI66" s="127">
        <v>0.20980392156862746</v>
      </c>
      <c r="BJ66" s="458">
        <v>86</v>
      </c>
      <c r="BK66" s="458">
        <v>20</v>
      </c>
      <c r="BL66" s="458">
        <v>1</v>
      </c>
      <c r="BM66" s="431">
        <v>1958</v>
      </c>
      <c r="BN66" s="135" t="s">
        <v>100</v>
      </c>
      <c r="BO66" s="42">
        <v>413</v>
      </c>
      <c r="BP66" s="78">
        <v>0.81</v>
      </c>
      <c r="BQ66" s="42">
        <v>97</v>
      </c>
      <c r="BR66" s="78">
        <v>0.19</v>
      </c>
      <c r="BS66" s="493">
        <v>18</v>
      </c>
      <c r="BT66" s="127">
        <v>3.711340206185567E-2</v>
      </c>
      <c r="BU66" s="314">
        <v>0.70699999999999996</v>
      </c>
      <c r="BV66"/>
      <c r="BW66" s="458">
        <v>9</v>
      </c>
      <c r="BX66" s="458">
        <v>2</v>
      </c>
      <c r="BY66" s="458">
        <v>0</v>
      </c>
      <c r="BZ66" s="458">
        <v>1</v>
      </c>
      <c r="CA66" s="458">
        <v>0</v>
      </c>
      <c r="CB66" s="458">
        <v>8</v>
      </c>
      <c r="CC66" s="458">
        <v>1</v>
      </c>
      <c r="CD66" s="458">
        <v>0</v>
      </c>
      <c r="CE66" s="458">
        <v>1</v>
      </c>
      <c r="CF66" s="458">
        <v>2</v>
      </c>
      <c r="CG66" s="458">
        <v>5</v>
      </c>
      <c r="CH66" s="458">
        <v>0</v>
      </c>
      <c r="CI66" s="441">
        <v>1564</v>
      </c>
      <c r="CJ66" s="441">
        <v>35.299999999999997</v>
      </c>
      <c r="CK66" s="127">
        <v>2.3E-2</v>
      </c>
      <c r="CL66" s="458">
        <v>108</v>
      </c>
      <c r="CM66" s="458">
        <v>0</v>
      </c>
      <c r="CN66" s="458">
        <v>108</v>
      </c>
      <c r="CO66" s="502">
        <v>1.8</v>
      </c>
      <c r="CP66" s="502">
        <v>0.1</v>
      </c>
      <c r="CQ66" s="127">
        <v>5.5555555555555559E-2</v>
      </c>
      <c r="CR66"/>
      <c r="CS66" s="478">
        <v>3</v>
      </c>
      <c r="CT66" s="458">
        <v>0</v>
      </c>
      <c r="CU66" s="458">
        <v>3</v>
      </c>
      <c r="CV66" s="458">
        <v>0</v>
      </c>
      <c r="CW66" s="458">
        <v>21</v>
      </c>
      <c r="CX66" s="458">
        <v>3</v>
      </c>
      <c r="CY66" s="458">
        <v>13</v>
      </c>
      <c r="CZ66" s="458">
        <v>6</v>
      </c>
      <c r="DA66" s="458">
        <v>0</v>
      </c>
      <c r="DB66" s="458">
        <v>0</v>
      </c>
      <c r="DC66" s="458">
        <v>2</v>
      </c>
      <c r="DD66" s="458">
        <v>0</v>
      </c>
      <c r="DE66"/>
      <c r="DF66" s="402">
        <v>2105705</v>
      </c>
      <c r="DG66" s="78">
        <v>6.7000000000000004E-2</v>
      </c>
      <c r="DH66" s="419">
        <v>5147.2</v>
      </c>
      <c r="DI66" s="419">
        <v>1565566</v>
      </c>
      <c r="DJ66" s="321">
        <v>540139</v>
      </c>
      <c r="DK66" s="42">
        <v>296</v>
      </c>
      <c r="DL66" s="42">
        <v>210</v>
      </c>
      <c r="DM66" s="42">
        <v>1</v>
      </c>
      <c r="DN66" s="42">
        <v>2</v>
      </c>
      <c r="DO66" s="127">
        <v>0.13</v>
      </c>
      <c r="DP66" s="458">
        <v>274</v>
      </c>
      <c r="DQ66" s="458">
        <v>74</v>
      </c>
      <c r="DR66" s="458">
        <v>135</v>
      </c>
      <c r="DS66" s="519">
        <v>26</v>
      </c>
      <c r="DT66" s="144">
        <v>5.3608247422680409E-2</v>
      </c>
      <c r="DU66" s="519">
        <v>466</v>
      </c>
      <c r="DV66" s="419">
        <v>5353304</v>
      </c>
      <c r="DW66" s="519">
        <v>198</v>
      </c>
      <c r="DX66" s="458">
        <v>1919</v>
      </c>
      <c r="DY66" s="452"/>
      <c r="DZ66" s="42">
        <v>1178</v>
      </c>
      <c r="EA66" s="78">
        <v>0.1567323044172432</v>
      </c>
      <c r="EB66" s="42">
        <v>674</v>
      </c>
      <c r="EC66" s="78">
        <v>8.9675359233634913E-2</v>
      </c>
      <c r="ED66" s="42">
        <v>127</v>
      </c>
      <c r="EE66" s="42">
        <v>20</v>
      </c>
      <c r="EF66" s="42">
        <v>12</v>
      </c>
      <c r="EG66" s="78">
        <v>0.55549999999999999</v>
      </c>
      <c r="EH66" s="78">
        <v>0.13399153737658676</v>
      </c>
      <c r="EI66" s="78">
        <v>0.29299999999999998</v>
      </c>
      <c r="EJ66" s="78">
        <v>0.15784389489953632</v>
      </c>
      <c r="EK66" s="78">
        <v>0.29244278871740287</v>
      </c>
      <c r="EL66" s="78">
        <v>0.16130550761023066</v>
      </c>
      <c r="EM66" s="78">
        <v>-0.14782008512596342</v>
      </c>
      <c r="EN66" s="342">
        <v>82000</v>
      </c>
      <c r="EO66" s="78">
        <v>0.26096701889209095</v>
      </c>
    </row>
    <row r="67" spans="2:146" x14ac:dyDescent="0.25">
      <c r="B67" s="424" t="s">
        <v>260</v>
      </c>
      <c r="C67" s="425">
        <v>540038</v>
      </c>
      <c r="D67" s="424" t="s">
        <v>259</v>
      </c>
      <c r="E67" s="424" t="s">
        <v>11</v>
      </c>
      <c r="F67" s="425">
        <v>8</v>
      </c>
      <c r="G67" s="44">
        <v>305978</v>
      </c>
      <c r="H67" s="44">
        <v>6779</v>
      </c>
      <c r="I67" s="44">
        <v>8291</v>
      </c>
      <c r="J67" s="66">
        <v>17.341900398067832</v>
      </c>
      <c r="K67" s="44">
        <v>3088</v>
      </c>
      <c r="L67" s="66">
        <v>2.6813471502590676</v>
      </c>
      <c r="N67" s="44">
        <v>7146</v>
      </c>
      <c r="O67" s="80">
        <v>2.3354620266816568E-2</v>
      </c>
      <c r="P67" s="66">
        <v>140.46</v>
      </c>
      <c r="Q67" s="364">
        <v>4.5905261162567252E-4</v>
      </c>
      <c r="R67" s="105">
        <v>12</v>
      </c>
      <c r="S67" s="82">
        <v>43646</v>
      </c>
      <c r="T67" s="114">
        <v>3</v>
      </c>
      <c r="U67" s="44">
        <v>1</v>
      </c>
      <c r="V67" s="1"/>
      <c r="W67" s="459">
        <v>258</v>
      </c>
      <c r="X67" s="459">
        <v>0</v>
      </c>
      <c r="Y67" s="129">
        <v>0.04</v>
      </c>
      <c r="Z67" s="130">
        <v>3.6104114189756509E-2</v>
      </c>
      <c r="AA67" s="459">
        <v>0</v>
      </c>
      <c r="AB67" s="459">
        <v>14</v>
      </c>
      <c r="AC67" s="459">
        <v>272</v>
      </c>
      <c r="AD67" s="459">
        <v>0</v>
      </c>
      <c r="AE67" s="459">
        <v>272</v>
      </c>
      <c r="AF67" s="138">
        <v>18659880</v>
      </c>
      <c r="AH67" s="407">
        <v>47376</v>
      </c>
      <c r="AI67" s="471">
        <v>217</v>
      </c>
      <c r="AJ67" s="80">
        <v>0.80073800738007384</v>
      </c>
      <c r="AK67" s="407">
        <v>12334019</v>
      </c>
      <c r="AL67" s="129">
        <v>0.66099133542123534</v>
      </c>
      <c r="AM67" s="479">
        <v>215</v>
      </c>
      <c r="AN67" s="401">
        <v>12129019</v>
      </c>
      <c r="AO67" s="471">
        <v>214</v>
      </c>
      <c r="AP67" s="401">
        <v>12096719</v>
      </c>
      <c r="AQ67" s="471">
        <v>172</v>
      </c>
      <c r="AR67" s="401">
        <v>11051549</v>
      </c>
      <c r="AS67" s="471">
        <v>42</v>
      </c>
      <c r="AT67" s="395">
        <v>0.19626168224299059</v>
      </c>
      <c r="AU67" s="401">
        <v>1045170</v>
      </c>
      <c r="AV67" s="471">
        <v>47</v>
      </c>
      <c r="AW67" s="139">
        <v>4465766</v>
      </c>
      <c r="AX67" s="471">
        <v>7</v>
      </c>
      <c r="AY67" s="139">
        <v>1860095</v>
      </c>
      <c r="AZ67" s="459">
        <v>76</v>
      </c>
      <c r="BA67" s="129">
        <v>0.27900000000000003</v>
      </c>
      <c r="BB67" s="459">
        <v>76</v>
      </c>
      <c r="BC67" s="129">
        <v>0.27900000000000003</v>
      </c>
      <c r="BD67" s="459">
        <v>120</v>
      </c>
      <c r="BE67" s="129">
        <v>0.441</v>
      </c>
      <c r="BF67" s="459">
        <v>197</v>
      </c>
      <c r="BG67" s="129">
        <v>0.72399999999999998</v>
      </c>
      <c r="BH67" s="459">
        <v>40</v>
      </c>
      <c r="BI67" s="129">
        <v>0.14705882352941177</v>
      </c>
      <c r="BJ67" s="459">
        <v>34</v>
      </c>
      <c r="BK67" s="459">
        <v>5</v>
      </c>
      <c r="BL67" s="459">
        <v>1</v>
      </c>
      <c r="BM67" s="432">
        <v>1984</v>
      </c>
      <c r="BN67" s="352" t="s">
        <v>808</v>
      </c>
      <c r="BO67" s="77">
        <v>157</v>
      </c>
      <c r="BP67" s="79">
        <v>0.57700000000000007</v>
      </c>
      <c r="BQ67" s="77">
        <v>115</v>
      </c>
      <c r="BR67" s="79">
        <v>0.42299999999999999</v>
      </c>
      <c r="BS67" s="490">
        <v>23</v>
      </c>
      <c r="BT67" s="129">
        <v>8.9147286821705432E-2</v>
      </c>
      <c r="BU67" s="313">
        <v>0.80200000000000005</v>
      </c>
      <c r="BW67" s="459">
        <v>1</v>
      </c>
      <c r="BX67" s="459">
        <v>1</v>
      </c>
      <c r="BY67" s="459">
        <v>0</v>
      </c>
      <c r="BZ67" s="459">
        <v>1</v>
      </c>
      <c r="CA67" s="459">
        <v>0</v>
      </c>
      <c r="CB67" s="459">
        <v>0</v>
      </c>
      <c r="CC67" s="459">
        <v>1</v>
      </c>
      <c r="CD67" s="459">
        <v>0</v>
      </c>
      <c r="CE67" s="459">
        <v>0</v>
      </c>
      <c r="CF67" s="459">
        <v>0</v>
      </c>
      <c r="CG67" s="459">
        <v>0</v>
      </c>
      <c r="CH67" s="459">
        <v>0</v>
      </c>
      <c r="CI67" s="439">
        <v>1445.1</v>
      </c>
      <c r="CJ67" s="439">
        <v>3.9</v>
      </c>
      <c r="CK67" s="129">
        <v>3.0000000000000001E-3</v>
      </c>
      <c r="CL67" s="459">
        <v>66</v>
      </c>
      <c r="CM67" s="459">
        <v>0</v>
      </c>
      <c r="CN67" s="459">
        <v>66</v>
      </c>
      <c r="CO67" s="503">
        <v>29.7</v>
      </c>
      <c r="CP67" s="503">
        <v>1.6</v>
      </c>
      <c r="CQ67" s="129">
        <v>5.3872053872053877E-2</v>
      </c>
      <c r="CS67" s="479">
        <v>0</v>
      </c>
      <c r="CT67" s="459">
        <v>0</v>
      </c>
      <c r="CU67" s="459">
        <v>0</v>
      </c>
      <c r="CV67" s="459">
        <v>0</v>
      </c>
      <c r="CW67" s="459">
        <v>5</v>
      </c>
      <c r="CX67" s="459">
        <v>1</v>
      </c>
      <c r="CY67" s="459">
        <v>5</v>
      </c>
      <c r="CZ67" s="459">
        <v>0</v>
      </c>
      <c r="DA67" s="459">
        <v>0</v>
      </c>
      <c r="DB67" s="459">
        <v>0</v>
      </c>
      <c r="DC67" s="459">
        <v>0</v>
      </c>
      <c r="DD67" s="459">
        <v>0</v>
      </c>
      <c r="DF67" s="401">
        <v>714339</v>
      </c>
      <c r="DG67" s="80">
        <v>3.7999999999999999E-2</v>
      </c>
      <c r="DH67" s="407">
        <v>8722</v>
      </c>
      <c r="DI67" s="407">
        <v>508760</v>
      </c>
      <c r="DJ67" s="138">
        <v>205579</v>
      </c>
      <c r="DK67" s="44">
        <v>211</v>
      </c>
      <c r="DL67" s="44">
        <v>61</v>
      </c>
      <c r="DM67" s="44">
        <v>0</v>
      </c>
      <c r="DN67" s="44">
        <v>0</v>
      </c>
      <c r="DO67" s="129">
        <v>0.15</v>
      </c>
      <c r="DP67" s="459">
        <v>206</v>
      </c>
      <c r="DQ67" s="459">
        <v>15</v>
      </c>
      <c r="DR67" s="459">
        <v>48</v>
      </c>
      <c r="DS67" s="479">
        <v>3</v>
      </c>
      <c r="DT67" s="129">
        <v>1.1627906976744186E-2</v>
      </c>
      <c r="DU67" s="479">
        <v>51</v>
      </c>
      <c r="DV67" s="407">
        <v>976438</v>
      </c>
      <c r="DW67" s="479">
        <v>10</v>
      </c>
      <c r="DX67" s="459">
        <v>482</v>
      </c>
      <c r="DY67" s="452"/>
      <c r="DZ67" s="44">
        <v>608</v>
      </c>
      <c r="EA67" s="80">
        <v>7.3332529248582801E-2</v>
      </c>
      <c r="EB67" s="44">
        <v>196</v>
      </c>
      <c r="EC67" s="80">
        <v>2.3640091665661559E-2</v>
      </c>
      <c r="ED67" s="44">
        <v>35</v>
      </c>
      <c r="EE67" s="44">
        <v>6</v>
      </c>
      <c r="EF67" s="44">
        <v>3</v>
      </c>
      <c r="EG67" s="80">
        <v>0.31480000000000002</v>
      </c>
      <c r="EH67" s="80">
        <v>0.13147668393782383</v>
      </c>
      <c r="EI67" s="80">
        <v>0.18504772004241782</v>
      </c>
      <c r="EJ67" s="80">
        <v>0.16750283217349085</v>
      </c>
      <c r="EK67" s="80">
        <v>0.4059823905439634</v>
      </c>
      <c r="EL67" s="80">
        <v>0.14738873477264502</v>
      </c>
      <c r="EM67" s="80">
        <v>-7.5054466230936798E-2</v>
      </c>
      <c r="EN67" s="340">
        <v>137400</v>
      </c>
      <c r="EO67" s="80">
        <v>0.19087799315849488</v>
      </c>
      <c r="EP67" s="1"/>
    </row>
    <row r="68" spans="2:146" x14ac:dyDescent="0.25">
      <c r="B68" s="3" t="s">
        <v>258</v>
      </c>
      <c r="C68" s="5">
        <v>540240</v>
      </c>
      <c r="D68" s="6" t="s">
        <v>259</v>
      </c>
      <c r="E68" s="6" t="s">
        <v>3</v>
      </c>
      <c r="F68" s="5">
        <v>8</v>
      </c>
      <c r="G68" s="40">
        <v>199</v>
      </c>
      <c r="H68" s="40">
        <v>186</v>
      </c>
      <c r="I68" s="40">
        <v>254</v>
      </c>
      <c r="J68" s="63">
        <v>816.88442211055269</v>
      </c>
      <c r="K68" s="40">
        <v>93</v>
      </c>
      <c r="L68" s="63">
        <v>2.73</v>
      </c>
      <c r="N68" s="40">
        <v>24</v>
      </c>
      <c r="O68" s="76">
        <v>0.12060301507537689</v>
      </c>
      <c r="P68" s="63">
        <v>0.54</v>
      </c>
      <c r="Q68" s="362">
        <v>2.7135678391959801E-3</v>
      </c>
      <c r="R68" s="106">
        <v>12</v>
      </c>
      <c r="S68" s="83" t="s">
        <v>100</v>
      </c>
      <c r="T68" s="88">
        <v>0.9</v>
      </c>
      <c r="U68" s="40">
        <v>0</v>
      </c>
      <c r="V68" s="1"/>
      <c r="W68" s="457">
        <v>22</v>
      </c>
      <c r="X68" s="457">
        <v>0</v>
      </c>
      <c r="Y68" s="317">
        <v>0.124</v>
      </c>
      <c r="Z68" s="126">
        <v>0.91666666666666663</v>
      </c>
      <c r="AA68" s="457">
        <v>0</v>
      </c>
      <c r="AB68" s="457">
        <v>1</v>
      </c>
      <c r="AC68" s="457">
        <v>23</v>
      </c>
      <c r="AD68" s="457">
        <v>0</v>
      </c>
      <c r="AE68" s="457">
        <v>23</v>
      </c>
      <c r="AF68" s="149">
        <v>627664</v>
      </c>
      <c r="AH68" s="374">
        <v>19500</v>
      </c>
      <c r="AI68" s="469">
        <v>18</v>
      </c>
      <c r="AJ68" s="320">
        <v>0.78260869565217395</v>
      </c>
      <c r="AK68" s="374">
        <v>502100</v>
      </c>
      <c r="AL68" s="125">
        <v>0.79995029187590816</v>
      </c>
      <c r="AM68" s="477">
        <v>18</v>
      </c>
      <c r="AN68" s="398">
        <v>502100</v>
      </c>
      <c r="AO68" s="469">
        <v>17</v>
      </c>
      <c r="AP68" s="398">
        <v>466900</v>
      </c>
      <c r="AQ68" s="480">
        <v>10</v>
      </c>
      <c r="AR68" s="398">
        <v>291200</v>
      </c>
      <c r="AS68" s="469">
        <v>7</v>
      </c>
      <c r="AT68" s="390">
        <v>0.41176470588235292</v>
      </c>
      <c r="AU68" s="398">
        <v>175700</v>
      </c>
      <c r="AV68" s="469">
        <v>5</v>
      </c>
      <c r="AW68" s="140">
        <v>125564</v>
      </c>
      <c r="AX68" s="469">
        <v>0</v>
      </c>
      <c r="AY68" s="140">
        <v>0</v>
      </c>
      <c r="AZ68" s="457">
        <v>1</v>
      </c>
      <c r="BA68" s="125">
        <v>4.2999999999999997E-2</v>
      </c>
      <c r="BB68" s="457">
        <v>10</v>
      </c>
      <c r="BC68" s="125">
        <v>0.435</v>
      </c>
      <c r="BD68" s="457">
        <v>12</v>
      </c>
      <c r="BE68" s="125">
        <v>0.52200000000000002</v>
      </c>
      <c r="BF68" s="457">
        <v>15</v>
      </c>
      <c r="BG68" s="125">
        <v>0.65200000000000002</v>
      </c>
      <c r="BH68" s="457">
        <v>1</v>
      </c>
      <c r="BI68" s="317">
        <v>4.3478260869565216E-2</v>
      </c>
      <c r="BJ68" s="457">
        <v>1</v>
      </c>
      <c r="BK68" s="457">
        <v>0</v>
      </c>
      <c r="BL68" s="457">
        <v>0</v>
      </c>
      <c r="BM68" s="430">
        <v>1948</v>
      </c>
      <c r="BN68" s="347" t="s">
        <v>805</v>
      </c>
      <c r="BO68" s="486">
        <v>18</v>
      </c>
      <c r="BP68" s="348">
        <v>0.78300000000000003</v>
      </c>
      <c r="BQ68" s="40">
        <v>5</v>
      </c>
      <c r="BR68" s="320">
        <v>0.217</v>
      </c>
      <c r="BS68" s="491">
        <v>0</v>
      </c>
      <c r="BT68" s="125">
        <v>0</v>
      </c>
      <c r="BU68" s="312">
        <v>0.58799999999999997</v>
      </c>
      <c r="BW68" s="457">
        <v>0</v>
      </c>
      <c r="BX68" s="457">
        <v>0</v>
      </c>
      <c r="BY68" s="457">
        <v>0</v>
      </c>
      <c r="BZ68" s="457">
        <v>0</v>
      </c>
      <c r="CA68" s="457">
        <v>0</v>
      </c>
      <c r="CB68" s="457">
        <v>0</v>
      </c>
      <c r="CC68" s="457">
        <v>0</v>
      </c>
      <c r="CD68" s="457">
        <v>0</v>
      </c>
      <c r="CE68" s="457">
        <v>0</v>
      </c>
      <c r="CF68" s="457">
        <v>0</v>
      </c>
      <c r="CG68" s="457">
        <v>0</v>
      </c>
      <c r="CH68" s="457">
        <v>0</v>
      </c>
      <c r="CI68" s="440">
        <v>6.9</v>
      </c>
      <c r="CJ68" s="440">
        <v>0.5</v>
      </c>
      <c r="CK68" s="317">
        <v>7.1999999999999995E-2</v>
      </c>
      <c r="CL68" s="457">
        <v>2</v>
      </c>
      <c r="CM68" s="457">
        <v>0</v>
      </c>
      <c r="CN68" s="457">
        <v>2</v>
      </c>
      <c r="CO68" s="501">
        <v>1.2</v>
      </c>
      <c r="CP68" s="501">
        <v>0.2</v>
      </c>
      <c r="CQ68" s="125">
        <v>0.16666666666666669</v>
      </c>
      <c r="CS68" s="477">
        <v>0</v>
      </c>
      <c r="CT68" s="457">
        <v>0</v>
      </c>
      <c r="CU68" s="457">
        <v>0</v>
      </c>
      <c r="CV68" s="457">
        <v>0</v>
      </c>
      <c r="CW68" s="457">
        <v>1</v>
      </c>
      <c r="CX68" s="457">
        <v>0</v>
      </c>
      <c r="CY68" s="457">
        <v>0</v>
      </c>
      <c r="CZ68" s="457">
        <v>1</v>
      </c>
      <c r="DA68" s="457">
        <v>0</v>
      </c>
      <c r="DB68" s="457">
        <v>0</v>
      </c>
      <c r="DC68" s="457">
        <v>0</v>
      </c>
      <c r="DD68" s="457">
        <v>0</v>
      </c>
      <c r="DF68" s="398">
        <v>9775</v>
      </c>
      <c r="DG68" s="320">
        <v>1.6E-2</v>
      </c>
      <c r="DH68" s="374">
        <v>549.70000000000005</v>
      </c>
      <c r="DI68" s="374">
        <v>8822</v>
      </c>
      <c r="DJ68" s="149">
        <v>953</v>
      </c>
      <c r="DK68" s="40">
        <v>21</v>
      </c>
      <c r="DL68" s="40">
        <v>2</v>
      </c>
      <c r="DM68" s="40">
        <v>0</v>
      </c>
      <c r="DN68" s="40">
        <v>0</v>
      </c>
      <c r="DO68" s="317">
        <v>2.1999999999999999E-2</v>
      </c>
      <c r="DP68" s="457">
        <v>18</v>
      </c>
      <c r="DQ68" s="457">
        <v>2</v>
      </c>
      <c r="DR68" s="457">
        <v>3</v>
      </c>
      <c r="DS68" s="518">
        <v>0</v>
      </c>
      <c r="DT68" s="148">
        <v>0</v>
      </c>
      <c r="DU68" s="518">
        <v>0</v>
      </c>
      <c r="DV68" s="374">
        <v>0</v>
      </c>
      <c r="DW68" s="518">
        <v>0</v>
      </c>
      <c r="DX68" s="457">
        <v>22</v>
      </c>
      <c r="DY68" s="452"/>
      <c r="DZ68" s="40">
        <v>15</v>
      </c>
      <c r="EA68" s="76">
        <v>5.9571088165210487E-3</v>
      </c>
      <c r="EB68" s="40">
        <v>10</v>
      </c>
      <c r="EC68" s="76">
        <v>3.9714058776806989E-3</v>
      </c>
      <c r="ED68" s="40">
        <v>2</v>
      </c>
      <c r="EE68" s="40">
        <v>0</v>
      </c>
      <c r="EF68" s="40">
        <v>0</v>
      </c>
      <c r="EG68" s="320">
        <v>0.2863</v>
      </c>
      <c r="EH68" s="320">
        <v>0.10973084886128365</v>
      </c>
      <c r="EI68" s="320">
        <v>0.14699999999999999</v>
      </c>
      <c r="EJ68" s="320">
        <v>0.13628522139160437</v>
      </c>
      <c r="EK68" s="320">
        <v>0.38840349483717235</v>
      </c>
      <c r="EL68" s="320">
        <v>0.14857614527445315</v>
      </c>
      <c r="EM68" s="320">
        <v>-7.41791649777057E-2</v>
      </c>
      <c r="EN68" s="341">
        <v>125200</v>
      </c>
      <c r="EO68" s="320">
        <v>0.11297071129707113</v>
      </c>
      <c r="EP68" s="1"/>
    </row>
    <row r="69" spans="2:146" x14ac:dyDescent="0.25">
      <c r="B69" s="3" t="s">
        <v>261</v>
      </c>
      <c r="C69" s="5">
        <v>540039</v>
      </c>
      <c r="D69" s="6" t="s">
        <v>259</v>
      </c>
      <c r="E69" s="6" t="s">
        <v>3</v>
      </c>
      <c r="F69" s="5">
        <v>8</v>
      </c>
      <c r="G69" s="40">
        <v>1035</v>
      </c>
      <c r="H69" s="40">
        <v>1366</v>
      </c>
      <c r="I69" s="40">
        <v>2518</v>
      </c>
      <c r="J69" s="63">
        <v>1557.0241545893721</v>
      </c>
      <c r="K69" s="40">
        <v>966</v>
      </c>
      <c r="L69" s="63">
        <v>2.4900000000000002</v>
      </c>
      <c r="N69" s="40">
        <v>189</v>
      </c>
      <c r="O69" s="76">
        <v>0.18260869565217391</v>
      </c>
      <c r="P69" s="63">
        <v>6.11</v>
      </c>
      <c r="Q69" s="362">
        <v>5.9033816425120766E-3</v>
      </c>
      <c r="R69" s="106">
        <v>12</v>
      </c>
      <c r="S69" s="83" t="s">
        <v>100</v>
      </c>
      <c r="T69" s="88">
        <v>3.3</v>
      </c>
      <c r="U69" s="40">
        <v>0</v>
      </c>
      <c r="V69" s="1"/>
      <c r="W69" s="457">
        <v>20</v>
      </c>
      <c r="X69" s="457">
        <v>0</v>
      </c>
      <c r="Y69" s="317">
        <v>1.7000000000000001E-2</v>
      </c>
      <c r="Z69" s="126">
        <v>0.10582010582010581</v>
      </c>
      <c r="AA69" s="457">
        <v>6</v>
      </c>
      <c r="AB69" s="457">
        <v>3</v>
      </c>
      <c r="AC69" s="457">
        <v>17</v>
      </c>
      <c r="AD69" s="457">
        <v>6</v>
      </c>
      <c r="AE69" s="457">
        <v>23</v>
      </c>
      <c r="AF69" s="149">
        <v>16656930</v>
      </c>
      <c r="AH69" s="374">
        <v>44300</v>
      </c>
      <c r="AI69" s="469">
        <v>6</v>
      </c>
      <c r="AJ69" s="320">
        <v>0.3</v>
      </c>
      <c r="AK69" s="374">
        <v>136510</v>
      </c>
      <c r="AL69" s="125">
        <v>8.1953877455209333E-3</v>
      </c>
      <c r="AM69" s="477">
        <v>6</v>
      </c>
      <c r="AN69" s="398">
        <v>136510</v>
      </c>
      <c r="AO69" s="469">
        <v>6</v>
      </c>
      <c r="AP69" s="398">
        <v>136510</v>
      </c>
      <c r="AQ69" s="480">
        <v>5</v>
      </c>
      <c r="AR69" s="399">
        <v>106720</v>
      </c>
      <c r="AS69" s="481">
        <v>1</v>
      </c>
      <c r="AT69" s="393">
        <v>0.16666666666666671</v>
      </c>
      <c r="AU69" s="399">
        <v>29790</v>
      </c>
      <c r="AV69" s="469">
        <v>11</v>
      </c>
      <c r="AW69" s="140">
        <v>814600</v>
      </c>
      <c r="AX69" s="469">
        <v>3</v>
      </c>
      <c r="AY69" s="140">
        <v>15705820</v>
      </c>
      <c r="AZ69" s="457">
        <v>2</v>
      </c>
      <c r="BA69" s="125">
        <v>8.6999999999999994E-2</v>
      </c>
      <c r="BB69" s="457">
        <v>17</v>
      </c>
      <c r="BC69" s="125">
        <v>0.73899999999999999</v>
      </c>
      <c r="BD69" s="457">
        <v>4</v>
      </c>
      <c r="BE69" s="125">
        <v>0.17399999999999999</v>
      </c>
      <c r="BF69" s="457">
        <v>18</v>
      </c>
      <c r="BG69" s="125">
        <v>0.78300000000000003</v>
      </c>
      <c r="BH69" s="457">
        <v>10</v>
      </c>
      <c r="BI69" s="317">
        <v>0.43478260869565216</v>
      </c>
      <c r="BJ69" s="457">
        <v>8</v>
      </c>
      <c r="BK69" s="457">
        <v>2</v>
      </c>
      <c r="BL69" s="457">
        <v>0</v>
      </c>
      <c r="BM69" s="430">
        <v>1987</v>
      </c>
      <c r="BN69" s="349" t="s">
        <v>809</v>
      </c>
      <c r="BO69" s="487">
        <v>15</v>
      </c>
      <c r="BP69" s="350">
        <v>0.65200000000000002</v>
      </c>
      <c r="BQ69" s="489">
        <v>8</v>
      </c>
      <c r="BR69" s="351">
        <v>0.34799999999999998</v>
      </c>
      <c r="BS69" s="492">
        <v>3</v>
      </c>
      <c r="BT69" s="125">
        <v>0.15</v>
      </c>
      <c r="BU69" s="312">
        <v>0.83299999999999996</v>
      </c>
      <c r="BW69" s="457">
        <v>2</v>
      </c>
      <c r="BX69" s="457">
        <v>1</v>
      </c>
      <c r="BY69" s="457">
        <v>0</v>
      </c>
      <c r="BZ69" s="457">
        <v>1</v>
      </c>
      <c r="CA69" s="457">
        <v>0</v>
      </c>
      <c r="CB69" s="457">
        <v>1</v>
      </c>
      <c r="CC69" s="457">
        <v>1</v>
      </c>
      <c r="CD69" s="457">
        <v>0</v>
      </c>
      <c r="CE69" s="457">
        <v>0</v>
      </c>
      <c r="CF69" s="457">
        <v>0</v>
      </c>
      <c r="CG69" s="457">
        <v>1</v>
      </c>
      <c r="CH69" s="457">
        <v>0</v>
      </c>
      <c r="CI69" s="440">
        <v>29</v>
      </c>
      <c r="CJ69" s="440">
        <v>0.6</v>
      </c>
      <c r="CK69" s="317">
        <v>2.1000000000000001E-2</v>
      </c>
      <c r="CL69" s="457">
        <v>4</v>
      </c>
      <c r="CM69" s="457">
        <v>0</v>
      </c>
      <c r="CN69" s="457">
        <v>4</v>
      </c>
      <c r="CO69" s="501">
        <v>0.8</v>
      </c>
      <c r="CP69" s="501">
        <v>0</v>
      </c>
      <c r="CQ69" s="125">
        <v>0</v>
      </c>
      <c r="CS69" s="477">
        <v>0</v>
      </c>
      <c r="CT69" s="514">
        <v>0</v>
      </c>
      <c r="CU69" s="514">
        <v>0</v>
      </c>
      <c r="CV69" s="457">
        <v>0</v>
      </c>
      <c r="CW69" s="457">
        <v>2</v>
      </c>
      <c r="CX69" s="457">
        <v>1</v>
      </c>
      <c r="CY69" s="457">
        <v>0</v>
      </c>
      <c r="CZ69" s="457">
        <v>0</v>
      </c>
      <c r="DA69" s="457">
        <v>1</v>
      </c>
      <c r="DB69" s="457">
        <v>0</v>
      </c>
      <c r="DC69" s="457">
        <v>1</v>
      </c>
      <c r="DD69" s="457">
        <v>0</v>
      </c>
      <c r="DF69" s="398">
        <v>1268467</v>
      </c>
      <c r="DG69" s="320">
        <v>7.4999999999999997E-2</v>
      </c>
      <c r="DH69" s="374">
        <v>8496.9</v>
      </c>
      <c r="DI69" s="374">
        <v>47463</v>
      </c>
      <c r="DJ69" s="149">
        <v>1221004</v>
      </c>
      <c r="DK69" s="40">
        <v>13</v>
      </c>
      <c r="DL69" s="40">
        <v>8</v>
      </c>
      <c r="DM69" s="40">
        <v>1</v>
      </c>
      <c r="DN69" s="40">
        <v>1</v>
      </c>
      <c r="DO69" s="317">
        <v>0.13300000000000001</v>
      </c>
      <c r="DP69" s="457">
        <v>11</v>
      </c>
      <c r="DQ69" s="457">
        <v>2</v>
      </c>
      <c r="DR69" s="457">
        <v>9</v>
      </c>
      <c r="DS69" s="477">
        <v>1</v>
      </c>
      <c r="DT69" s="125">
        <v>0.05</v>
      </c>
      <c r="DU69" s="477">
        <v>107</v>
      </c>
      <c r="DV69" s="374">
        <v>2037146</v>
      </c>
      <c r="DW69" s="477">
        <v>22</v>
      </c>
      <c r="DX69" s="457">
        <v>173</v>
      </c>
      <c r="DY69" s="452"/>
      <c r="DZ69" s="40">
        <v>55</v>
      </c>
      <c r="EA69" s="76">
        <v>0.21653543307086615</v>
      </c>
      <c r="EB69" s="40">
        <v>27</v>
      </c>
      <c r="EC69" s="76">
        <v>0.1062992125984252</v>
      </c>
      <c r="ED69" s="40">
        <v>6</v>
      </c>
      <c r="EE69" s="40">
        <v>1</v>
      </c>
      <c r="EF69" s="40">
        <v>1</v>
      </c>
      <c r="EG69" s="320">
        <v>0.70479999999999998</v>
      </c>
      <c r="EH69" s="320">
        <v>0.22580645161290319</v>
      </c>
      <c r="EI69" s="320">
        <v>0.40700000000000003</v>
      </c>
      <c r="EJ69" s="320">
        <v>0.11518324607329843</v>
      </c>
      <c r="EK69" s="320">
        <v>0.26377952755905509</v>
      </c>
      <c r="EL69" s="320">
        <v>0.20866141732283464</v>
      </c>
      <c r="EM69" s="320">
        <v>-0.30689655172413799</v>
      </c>
      <c r="EN69" s="341">
        <v>66000</v>
      </c>
      <c r="EO69" s="320">
        <v>4.8000000000000001E-2</v>
      </c>
      <c r="EP69" s="1"/>
    </row>
    <row r="70" spans="2:146" s="1" customFormat="1" x14ac:dyDescent="0.25">
      <c r="B70" s="7" t="s">
        <v>259</v>
      </c>
      <c r="C70" s="150">
        <v>54023</v>
      </c>
      <c r="D70" s="7" t="s">
        <v>259</v>
      </c>
      <c r="E70" s="7" t="s">
        <v>0</v>
      </c>
      <c r="F70" s="150">
        <v>8</v>
      </c>
      <c r="G70" s="42">
        <v>307212</v>
      </c>
      <c r="H70" s="42">
        <v>8331</v>
      </c>
      <c r="I70" s="42">
        <v>11063</v>
      </c>
      <c r="J70" s="65">
        <v>23.04701639258883</v>
      </c>
      <c r="K70" s="42">
        <v>4147</v>
      </c>
      <c r="L70" s="65">
        <v>2.64</v>
      </c>
      <c r="M70"/>
      <c r="N70" s="42">
        <v>7359</v>
      </c>
      <c r="O70" s="78">
        <v>2.3954142416311861E-2</v>
      </c>
      <c r="P70" s="65">
        <v>143.82</v>
      </c>
      <c r="Q70" s="363">
        <v>4.68153394942173E-4</v>
      </c>
      <c r="R70" s="107">
        <v>12</v>
      </c>
      <c r="S70" s="85">
        <v>43646</v>
      </c>
      <c r="T70" s="115">
        <v>3</v>
      </c>
      <c r="U70" s="42">
        <v>1</v>
      </c>
      <c r="W70" s="458">
        <v>300</v>
      </c>
      <c r="X70" s="458">
        <v>0</v>
      </c>
      <c r="Y70" s="127">
        <v>3.7999999999999999E-2</v>
      </c>
      <c r="Z70" s="128">
        <v>4.0766408479412965E-2</v>
      </c>
      <c r="AA70" s="458">
        <v>6</v>
      </c>
      <c r="AB70" s="458">
        <v>18</v>
      </c>
      <c r="AC70" s="458">
        <v>312</v>
      </c>
      <c r="AD70" s="458">
        <v>6</v>
      </c>
      <c r="AE70" s="458">
        <v>318</v>
      </c>
      <c r="AF70" s="321">
        <v>35944474</v>
      </c>
      <c r="AG70"/>
      <c r="AH70" s="419">
        <v>44300</v>
      </c>
      <c r="AI70" s="470">
        <v>241</v>
      </c>
      <c r="AJ70" s="78">
        <v>0.76751592356687903</v>
      </c>
      <c r="AK70" s="406">
        <v>12972629</v>
      </c>
      <c r="AL70" s="127">
        <v>0.36090746521982769</v>
      </c>
      <c r="AM70" s="478">
        <v>239</v>
      </c>
      <c r="AN70" s="402">
        <v>12767629</v>
      </c>
      <c r="AO70" s="470">
        <v>237</v>
      </c>
      <c r="AP70" s="402">
        <v>12700129</v>
      </c>
      <c r="AQ70" s="470">
        <v>187</v>
      </c>
      <c r="AR70" s="400">
        <v>11449469</v>
      </c>
      <c r="AS70" s="482">
        <v>50</v>
      </c>
      <c r="AT70" s="394">
        <v>0.2109704641350211</v>
      </c>
      <c r="AU70" s="400">
        <v>1250660</v>
      </c>
      <c r="AV70" s="470">
        <v>63</v>
      </c>
      <c r="AW70" s="311">
        <v>5405930</v>
      </c>
      <c r="AX70" s="470">
        <v>10</v>
      </c>
      <c r="AY70" s="311">
        <v>17565915</v>
      </c>
      <c r="AZ70" s="458">
        <v>79</v>
      </c>
      <c r="BA70" s="127">
        <v>0.248</v>
      </c>
      <c r="BB70" s="458">
        <v>103</v>
      </c>
      <c r="BC70" s="127">
        <v>0.32400000000000001</v>
      </c>
      <c r="BD70" s="458">
        <v>136</v>
      </c>
      <c r="BE70" s="127">
        <v>0.42799999999999999</v>
      </c>
      <c r="BF70" s="458">
        <v>230</v>
      </c>
      <c r="BG70" s="127">
        <v>0.72299999999999998</v>
      </c>
      <c r="BH70" s="458">
        <v>51</v>
      </c>
      <c r="BI70" s="127">
        <v>0.16037735849056603</v>
      </c>
      <c r="BJ70" s="458">
        <v>43</v>
      </c>
      <c r="BK70" s="458">
        <v>7</v>
      </c>
      <c r="BL70" s="458">
        <v>1</v>
      </c>
      <c r="BM70" s="431">
        <v>1983</v>
      </c>
      <c r="BN70" s="135" t="s">
        <v>100</v>
      </c>
      <c r="BO70" s="42">
        <v>190</v>
      </c>
      <c r="BP70" s="78">
        <v>0.59699999999999998</v>
      </c>
      <c r="BQ70" s="42">
        <v>128</v>
      </c>
      <c r="BR70" s="78">
        <v>0.40300000000000002</v>
      </c>
      <c r="BS70" s="493">
        <v>26</v>
      </c>
      <c r="BT70" s="127">
        <v>8.666666666666667E-2</v>
      </c>
      <c r="BU70" s="314">
        <v>0.78700000000000003</v>
      </c>
      <c r="BV70"/>
      <c r="BW70" s="458">
        <v>3</v>
      </c>
      <c r="BX70" s="458">
        <v>2</v>
      </c>
      <c r="BY70" s="458">
        <v>0</v>
      </c>
      <c r="BZ70" s="458">
        <v>2</v>
      </c>
      <c r="CA70" s="458">
        <v>0</v>
      </c>
      <c r="CB70" s="458">
        <v>1</v>
      </c>
      <c r="CC70" s="458">
        <v>2</v>
      </c>
      <c r="CD70" s="458">
        <v>0</v>
      </c>
      <c r="CE70" s="458">
        <v>0</v>
      </c>
      <c r="CF70" s="458">
        <v>0</v>
      </c>
      <c r="CG70" s="458">
        <v>1</v>
      </c>
      <c r="CH70" s="458">
        <v>0</v>
      </c>
      <c r="CI70" s="441">
        <v>1481</v>
      </c>
      <c r="CJ70" s="441">
        <v>5</v>
      </c>
      <c r="CK70" s="127">
        <v>3.0000000000000001E-3</v>
      </c>
      <c r="CL70" s="458">
        <v>72</v>
      </c>
      <c r="CM70" s="458">
        <v>0</v>
      </c>
      <c r="CN70" s="458">
        <v>72</v>
      </c>
      <c r="CO70" s="502">
        <v>31.7</v>
      </c>
      <c r="CP70" s="502">
        <v>1.8</v>
      </c>
      <c r="CQ70" s="127">
        <v>5.6782334384858045E-2</v>
      </c>
      <c r="CR70"/>
      <c r="CS70" s="478">
        <v>0</v>
      </c>
      <c r="CT70" s="458">
        <v>0</v>
      </c>
      <c r="CU70" s="458">
        <v>0</v>
      </c>
      <c r="CV70" s="458">
        <v>0</v>
      </c>
      <c r="CW70" s="458">
        <v>8</v>
      </c>
      <c r="CX70" s="458">
        <v>2</v>
      </c>
      <c r="CY70" s="458">
        <v>5</v>
      </c>
      <c r="CZ70" s="458">
        <v>1</v>
      </c>
      <c r="DA70" s="458">
        <v>1</v>
      </c>
      <c r="DB70" s="458">
        <v>0</v>
      </c>
      <c r="DC70" s="458">
        <v>1</v>
      </c>
      <c r="DD70" s="458">
        <v>0</v>
      </c>
      <c r="DE70"/>
      <c r="DF70" s="402">
        <v>1992581</v>
      </c>
      <c r="DG70" s="78">
        <v>5.5E-2</v>
      </c>
      <c r="DH70" s="419">
        <v>8167.5</v>
      </c>
      <c r="DI70" s="419">
        <v>565045</v>
      </c>
      <c r="DJ70" s="321">
        <v>1427536</v>
      </c>
      <c r="DK70" s="42">
        <v>245</v>
      </c>
      <c r="DL70" s="42">
        <v>71</v>
      </c>
      <c r="DM70" s="42">
        <v>1</v>
      </c>
      <c r="DN70" s="42">
        <v>1</v>
      </c>
      <c r="DO70" s="127">
        <v>0.14000000000000001</v>
      </c>
      <c r="DP70" s="458">
        <v>235</v>
      </c>
      <c r="DQ70" s="458">
        <v>19</v>
      </c>
      <c r="DR70" s="458">
        <v>60</v>
      </c>
      <c r="DS70" s="519">
        <v>4</v>
      </c>
      <c r="DT70" s="144">
        <v>1.3333333333333334E-2</v>
      </c>
      <c r="DU70" s="519">
        <v>158</v>
      </c>
      <c r="DV70" s="419">
        <v>3013584</v>
      </c>
      <c r="DW70" s="519">
        <v>32</v>
      </c>
      <c r="DX70" s="458">
        <v>677</v>
      </c>
      <c r="DY70" s="452"/>
      <c r="DZ70" s="42">
        <v>678</v>
      </c>
      <c r="EA70" s="78">
        <v>6.1285365633191723E-2</v>
      </c>
      <c r="EB70" s="42">
        <v>233</v>
      </c>
      <c r="EC70" s="78">
        <v>2.1061194974238452E-2</v>
      </c>
      <c r="ED70" s="42">
        <v>43</v>
      </c>
      <c r="EE70" s="42">
        <v>7</v>
      </c>
      <c r="EF70" s="42">
        <v>4</v>
      </c>
      <c r="EG70" s="78">
        <v>0.37030000000000002</v>
      </c>
      <c r="EH70" s="78">
        <v>0.12852664576802508</v>
      </c>
      <c r="EI70" s="78">
        <v>0.182</v>
      </c>
      <c r="EJ70" s="78">
        <v>0.15957577999753361</v>
      </c>
      <c r="EK70" s="78">
        <v>0.39871644219470315</v>
      </c>
      <c r="EL70" s="78">
        <v>0.14907002188183807</v>
      </c>
      <c r="EM70" s="78">
        <v>-8.0505989779676629E-2</v>
      </c>
      <c r="EN70" s="342">
        <v>137400</v>
      </c>
      <c r="EO70" s="78">
        <v>0.17142857142857143</v>
      </c>
    </row>
    <row r="71" spans="2:146" x14ac:dyDescent="0.25">
      <c r="B71" s="424" t="s">
        <v>120</v>
      </c>
      <c r="C71" s="425">
        <v>540040</v>
      </c>
      <c r="D71" s="424" t="s">
        <v>119</v>
      </c>
      <c r="E71" s="424" t="s">
        <v>11</v>
      </c>
      <c r="F71" s="425">
        <v>4</v>
      </c>
      <c r="G71" s="44">
        <v>648250</v>
      </c>
      <c r="H71" s="44">
        <v>15556</v>
      </c>
      <c r="I71" s="44">
        <v>21972</v>
      </c>
      <c r="J71" s="66">
        <v>21.692371770150405</v>
      </c>
      <c r="K71" s="44">
        <v>9525</v>
      </c>
      <c r="L71" s="66">
        <v>2.2637270341207349</v>
      </c>
      <c r="N71" s="44">
        <v>20700</v>
      </c>
      <c r="O71" s="80">
        <v>3.1932124951793289E-2</v>
      </c>
      <c r="P71" s="66">
        <v>579.41999999999996</v>
      </c>
      <c r="Q71" s="364">
        <v>8.9382182799845728E-4</v>
      </c>
      <c r="R71" s="105">
        <v>18</v>
      </c>
      <c r="S71" s="82">
        <v>42550</v>
      </c>
      <c r="T71" s="114">
        <v>2.2000000000000002</v>
      </c>
      <c r="U71" s="44">
        <v>11</v>
      </c>
      <c r="V71" s="1"/>
      <c r="W71" s="459">
        <v>997</v>
      </c>
      <c r="X71" s="459">
        <v>111</v>
      </c>
      <c r="Y71" s="129">
        <v>6.4000000000000001E-2</v>
      </c>
      <c r="Z71" s="130">
        <v>4.8164251207729471E-2</v>
      </c>
      <c r="AA71" s="459">
        <v>0</v>
      </c>
      <c r="AB71" s="459">
        <v>3</v>
      </c>
      <c r="AC71" s="459">
        <v>1000</v>
      </c>
      <c r="AD71" s="459">
        <v>0</v>
      </c>
      <c r="AE71" s="459">
        <v>1000</v>
      </c>
      <c r="AF71" s="138">
        <v>74997103</v>
      </c>
      <c r="AH71" s="407">
        <v>37125</v>
      </c>
      <c r="AI71" s="471">
        <v>930</v>
      </c>
      <c r="AJ71" s="80">
        <v>0.93093093093093093</v>
      </c>
      <c r="AK71" s="407">
        <v>69313316</v>
      </c>
      <c r="AL71" s="129">
        <v>0.92421324594364662</v>
      </c>
      <c r="AM71" s="479">
        <v>920</v>
      </c>
      <c r="AN71" s="401">
        <v>69097690</v>
      </c>
      <c r="AO71" s="471">
        <v>918</v>
      </c>
      <c r="AP71" s="401">
        <v>68982590</v>
      </c>
      <c r="AQ71" s="471">
        <v>696</v>
      </c>
      <c r="AR71" s="401">
        <v>64008560</v>
      </c>
      <c r="AS71" s="471">
        <v>222</v>
      </c>
      <c r="AT71" s="395">
        <v>0.2418300653594771</v>
      </c>
      <c r="AU71" s="401">
        <v>4974030</v>
      </c>
      <c r="AV71" s="471">
        <v>60</v>
      </c>
      <c r="AW71" s="139">
        <v>4844797</v>
      </c>
      <c r="AX71" s="471">
        <v>8</v>
      </c>
      <c r="AY71" s="139">
        <v>838990</v>
      </c>
      <c r="AZ71" s="459">
        <v>142</v>
      </c>
      <c r="BA71" s="129">
        <v>0.14199999999999999</v>
      </c>
      <c r="BB71" s="459">
        <v>228</v>
      </c>
      <c r="BC71" s="129">
        <v>0.22800000000000001</v>
      </c>
      <c r="BD71" s="459">
        <v>630</v>
      </c>
      <c r="BE71" s="129">
        <v>0.63</v>
      </c>
      <c r="BF71" s="459">
        <v>921</v>
      </c>
      <c r="BG71" s="129">
        <v>0.92100000000000004</v>
      </c>
      <c r="BH71" s="459">
        <v>320</v>
      </c>
      <c r="BI71" s="129">
        <v>0.32</v>
      </c>
      <c r="BJ71" s="459">
        <v>219</v>
      </c>
      <c r="BK71" s="459">
        <v>98</v>
      </c>
      <c r="BL71" s="459">
        <v>3</v>
      </c>
      <c r="BM71" s="432">
        <v>1978</v>
      </c>
      <c r="BN71" s="352" t="s">
        <v>810</v>
      </c>
      <c r="BO71" s="77">
        <v>720</v>
      </c>
      <c r="BP71" s="79">
        <v>0.72</v>
      </c>
      <c r="BQ71" s="77">
        <v>280</v>
      </c>
      <c r="BR71" s="79">
        <v>0.28000000000000003</v>
      </c>
      <c r="BS71" s="490">
        <v>111</v>
      </c>
      <c r="BT71" s="129">
        <v>0.11133400200601805</v>
      </c>
      <c r="BU71" s="313">
        <v>0.71899999999999997</v>
      </c>
      <c r="BW71" s="459">
        <v>0</v>
      </c>
      <c r="BX71" s="459">
        <v>0</v>
      </c>
      <c r="BY71" s="459">
        <v>0</v>
      </c>
      <c r="BZ71" s="459">
        <v>0</v>
      </c>
      <c r="CA71" s="459">
        <v>0</v>
      </c>
      <c r="CB71" s="459">
        <v>0</v>
      </c>
      <c r="CC71" s="459">
        <v>0</v>
      </c>
      <c r="CD71" s="459">
        <v>0</v>
      </c>
      <c r="CE71" s="459">
        <v>0</v>
      </c>
      <c r="CF71" s="459">
        <v>0</v>
      </c>
      <c r="CG71" s="459">
        <v>0</v>
      </c>
      <c r="CH71" s="459">
        <v>0</v>
      </c>
      <c r="CI71" s="439">
        <v>3407.5</v>
      </c>
      <c r="CJ71" s="439">
        <v>163.6</v>
      </c>
      <c r="CK71" s="129">
        <v>4.8000000000000001E-2</v>
      </c>
      <c r="CL71" s="459">
        <v>189</v>
      </c>
      <c r="CM71" s="459">
        <v>129</v>
      </c>
      <c r="CN71" s="459">
        <v>60</v>
      </c>
      <c r="CO71" s="503">
        <v>93.7</v>
      </c>
      <c r="CP71" s="503">
        <v>25.1</v>
      </c>
      <c r="CQ71" s="129">
        <v>0.26787620064034151</v>
      </c>
      <c r="CS71" s="479">
        <v>3</v>
      </c>
      <c r="CT71" s="459">
        <v>0</v>
      </c>
      <c r="CU71" s="459">
        <v>3</v>
      </c>
      <c r="CV71" s="459">
        <v>0</v>
      </c>
      <c r="CW71" s="459">
        <v>8</v>
      </c>
      <c r="CX71" s="459">
        <v>4</v>
      </c>
      <c r="CY71" s="459">
        <v>6</v>
      </c>
      <c r="CZ71" s="459">
        <v>2</v>
      </c>
      <c r="DA71" s="459">
        <v>0</v>
      </c>
      <c r="DB71" s="459">
        <v>0</v>
      </c>
      <c r="DC71" s="459">
        <v>0</v>
      </c>
      <c r="DD71" s="459">
        <v>0</v>
      </c>
      <c r="DF71" s="401">
        <v>7592352</v>
      </c>
      <c r="DG71" s="80">
        <v>0.10100000000000001</v>
      </c>
      <c r="DH71" s="407">
        <v>6098</v>
      </c>
      <c r="DI71" s="407">
        <v>7342568</v>
      </c>
      <c r="DJ71" s="138">
        <v>249784</v>
      </c>
      <c r="DK71" s="44">
        <v>515</v>
      </c>
      <c r="DL71" s="44">
        <v>456</v>
      </c>
      <c r="DM71" s="44">
        <v>21</v>
      </c>
      <c r="DN71" s="44">
        <v>7</v>
      </c>
      <c r="DO71" s="129">
        <v>0.19</v>
      </c>
      <c r="DP71" s="459">
        <v>415</v>
      </c>
      <c r="DQ71" s="459">
        <v>186</v>
      </c>
      <c r="DR71" s="459">
        <v>292</v>
      </c>
      <c r="DS71" s="479">
        <v>106</v>
      </c>
      <c r="DT71" s="129">
        <v>0.10631895687061184</v>
      </c>
      <c r="DU71" s="479">
        <v>475</v>
      </c>
      <c r="DV71" s="407">
        <v>10679793</v>
      </c>
      <c r="DW71" s="479">
        <v>87</v>
      </c>
      <c r="DX71" s="459">
        <v>3546</v>
      </c>
      <c r="DY71" s="452"/>
      <c r="DZ71" s="44">
        <v>2100</v>
      </c>
      <c r="EA71" s="80">
        <v>9.5576187875477878E-2</v>
      </c>
      <c r="EB71" s="44">
        <v>1489</v>
      </c>
      <c r="EC71" s="80">
        <v>6.7768068450755503E-2</v>
      </c>
      <c r="ED71" s="44">
        <v>282</v>
      </c>
      <c r="EE71" s="44">
        <v>56</v>
      </c>
      <c r="EF71" s="44">
        <v>32</v>
      </c>
      <c r="EG71" s="80">
        <v>0.3518</v>
      </c>
      <c r="EH71" s="80">
        <v>0.14283924670519346</v>
      </c>
      <c r="EI71" s="80">
        <v>0.23258124182424228</v>
      </c>
      <c r="EJ71" s="80">
        <v>0.13108541986448063</v>
      </c>
      <c r="EK71" s="80">
        <v>0.3775162078838738</v>
      </c>
      <c r="EL71" s="80">
        <v>0.1982660936742783</v>
      </c>
      <c r="EM71" s="80">
        <v>-6.5321116412616606E-2</v>
      </c>
      <c r="EN71" s="340">
        <v>128900</v>
      </c>
      <c r="EO71" s="80">
        <v>0.18668473657462306</v>
      </c>
      <c r="EP71" s="1"/>
    </row>
    <row r="72" spans="2:146" x14ac:dyDescent="0.25">
      <c r="B72" s="13" t="s">
        <v>21</v>
      </c>
      <c r="C72" s="5">
        <v>540041</v>
      </c>
      <c r="D72" s="6" t="s">
        <v>119</v>
      </c>
      <c r="E72" s="6" t="s">
        <v>23</v>
      </c>
      <c r="F72" s="5">
        <v>4</v>
      </c>
      <c r="G72" s="40">
        <v>418</v>
      </c>
      <c r="H72" s="40">
        <v>575</v>
      </c>
      <c r="I72" s="40">
        <v>728</v>
      </c>
      <c r="J72" s="63">
        <v>1114.6411483253587</v>
      </c>
      <c r="K72" s="40">
        <v>330</v>
      </c>
      <c r="L72" s="63">
        <v>2.21</v>
      </c>
      <c r="N72" s="40">
        <v>113</v>
      </c>
      <c r="O72" s="76">
        <v>0.27033492822966509</v>
      </c>
      <c r="P72" s="63">
        <v>2.1800000000000002</v>
      </c>
      <c r="Q72" s="362">
        <v>5.2153110047846894E-3</v>
      </c>
      <c r="R72" s="106">
        <v>18</v>
      </c>
      <c r="S72" s="83" t="s">
        <v>100</v>
      </c>
      <c r="T72" s="88">
        <v>2.6</v>
      </c>
      <c r="U72" s="40">
        <v>0</v>
      </c>
      <c r="V72" s="1"/>
      <c r="W72" s="457">
        <v>138</v>
      </c>
      <c r="X72" s="457">
        <v>5</v>
      </c>
      <c r="Y72" s="317">
        <v>0.25</v>
      </c>
      <c r="Z72" s="126">
        <v>1.2212389380530972</v>
      </c>
      <c r="AA72" s="457">
        <v>6</v>
      </c>
      <c r="AB72" s="457">
        <v>6</v>
      </c>
      <c r="AC72" s="457">
        <v>138</v>
      </c>
      <c r="AD72" s="457">
        <v>6</v>
      </c>
      <c r="AE72" s="457">
        <v>144</v>
      </c>
      <c r="AF72" s="149">
        <v>12243427</v>
      </c>
      <c r="AH72" s="374">
        <v>53750</v>
      </c>
      <c r="AI72" s="469">
        <v>122</v>
      </c>
      <c r="AJ72" s="320">
        <v>0.84722222222222221</v>
      </c>
      <c r="AK72" s="374">
        <v>7242770</v>
      </c>
      <c r="AL72" s="125">
        <v>0.59156394692433745</v>
      </c>
      <c r="AM72" s="477">
        <v>121</v>
      </c>
      <c r="AN72" s="398">
        <v>7130470</v>
      </c>
      <c r="AO72" s="469">
        <v>118</v>
      </c>
      <c r="AP72" s="398">
        <v>6778270</v>
      </c>
      <c r="AQ72" s="480">
        <v>108</v>
      </c>
      <c r="AR72" s="398">
        <v>6533300</v>
      </c>
      <c r="AS72" s="469">
        <v>10</v>
      </c>
      <c r="AT72" s="390">
        <v>8.4745762711864403E-2</v>
      </c>
      <c r="AU72" s="398">
        <v>244970</v>
      </c>
      <c r="AV72" s="469">
        <v>17</v>
      </c>
      <c r="AW72" s="140">
        <v>1061830</v>
      </c>
      <c r="AX72" s="469">
        <v>5</v>
      </c>
      <c r="AY72" s="140">
        <v>3938827</v>
      </c>
      <c r="AZ72" s="457">
        <v>62</v>
      </c>
      <c r="BA72" s="125">
        <v>0.43099999999999999</v>
      </c>
      <c r="BB72" s="457">
        <v>27</v>
      </c>
      <c r="BC72" s="125">
        <v>0.188</v>
      </c>
      <c r="BD72" s="457">
        <v>55</v>
      </c>
      <c r="BE72" s="125">
        <v>0.38200000000000001</v>
      </c>
      <c r="BF72" s="457">
        <v>111</v>
      </c>
      <c r="BG72" s="125">
        <v>0.77100000000000002</v>
      </c>
      <c r="BH72" s="457">
        <v>38</v>
      </c>
      <c r="BI72" s="317">
        <v>0.2638888888888889</v>
      </c>
      <c r="BJ72" s="457">
        <v>35</v>
      </c>
      <c r="BK72" s="457">
        <v>3</v>
      </c>
      <c r="BL72" s="457">
        <v>0</v>
      </c>
      <c r="BM72" s="430">
        <v>1950</v>
      </c>
      <c r="BN72" s="124" t="s">
        <v>811</v>
      </c>
      <c r="BO72" s="486">
        <v>124</v>
      </c>
      <c r="BP72" s="348">
        <v>0.86099999999999999</v>
      </c>
      <c r="BQ72" s="40">
        <v>20</v>
      </c>
      <c r="BR72" s="320">
        <v>0.13900000000000001</v>
      </c>
      <c r="BS72" s="491">
        <v>5</v>
      </c>
      <c r="BT72" s="125">
        <v>3.5999999999999997E-2</v>
      </c>
      <c r="BU72" s="436">
        <v>0.56899999999999995</v>
      </c>
      <c r="BW72" s="457">
        <v>1</v>
      </c>
      <c r="BX72" s="457">
        <v>1</v>
      </c>
      <c r="BY72" s="457">
        <v>0</v>
      </c>
      <c r="BZ72" s="457">
        <v>1</v>
      </c>
      <c r="CA72" s="457">
        <v>0</v>
      </c>
      <c r="CB72" s="457">
        <v>0</v>
      </c>
      <c r="CC72" s="457">
        <v>1</v>
      </c>
      <c r="CD72" s="457">
        <v>0</v>
      </c>
      <c r="CE72" s="457">
        <v>0</v>
      </c>
      <c r="CF72" s="457">
        <v>0</v>
      </c>
      <c r="CG72" s="457">
        <v>0</v>
      </c>
      <c r="CH72" s="457">
        <v>0</v>
      </c>
      <c r="CI72" s="88">
        <v>17.100000000000001</v>
      </c>
      <c r="CJ72" s="88">
        <v>6.7</v>
      </c>
      <c r="CK72" s="76">
        <v>0.39200000000000002</v>
      </c>
      <c r="CL72" s="40">
        <v>0</v>
      </c>
      <c r="CM72" s="40">
        <v>0</v>
      </c>
      <c r="CN72" s="457">
        <v>0</v>
      </c>
      <c r="CO72" s="63">
        <v>0</v>
      </c>
      <c r="CP72" s="63">
        <v>0</v>
      </c>
      <c r="CQ72" s="76">
        <v>0</v>
      </c>
      <c r="CS72" s="40">
        <v>15</v>
      </c>
      <c r="CT72" s="40">
        <v>14</v>
      </c>
      <c r="CU72" s="457">
        <v>0</v>
      </c>
      <c r="CV72" s="40">
        <v>15</v>
      </c>
      <c r="CW72" s="40">
        <v>4</v>
      </c>
      <c r="CX72" s="40">
        <v>2</v>
      </c>
      <c r="CY72" s="515">
        <v>2</v>
      </c>
      <c r="CZ72" s="40">
        <v>1</v>
      </c>
      <c r="DA72" s="40">
        <v>0</v>
      </c>
      <c r="DB72" s="40">
        <v>0</v>
      </c>
      <c r="DC72" s="457">
        <v>1</v>
      </c>
      <c r="DD72" s="457">
        <v>0</v>
      </c>
      <c r="DF72" s="374">
        <v>1146373</v>
      </c>
      <c r="DG72" s="317">
        <v>9.4E-2</v>
      </c>
      <c r="DH72" s="374">
        <v>7622.5</v>
      </c>
      <c r="DI72" s="374">
        <v>751110</v>
      </c>
      <c r="DJ72" s="149">
        <v>395263</v>
      </c>
      <c r="DK72" s="40">
        <v>54</v>
      </c>
      <c r="DL72" s="40">
        <v>88</v>
      </c>
      <c r="DM72" s="40">
        <v>1</v>
      </c>
      <c r="DN72" s="40">
        <v>1</v>
      </c>
      <c r="DO72" s="317">
        <v>0.154</v>
      </c>
      <c r="DP72" s="457">
        <v>50</v>
      </c>
      <c r="DQ72" s="457">
        <v>22</v>
      </c>
      <c r="DR72" s="457">
        <v>71</v>
      </c>
      <c r="DS72" s="518">
        <v>1</v>
      </c>
      <c r="DT72" s="148">
        <v>7.0000000000000001E-3</v>
      </c>
      <c r="DU72" s="518">
        <v>137</v>
      </c>
      <c r="DV72" s="374">
        <v>2377205</v>
      </c>
      <c r="DW72" s="518">
        <v>33</v>
      </c>
      <c r="DX72" s="457">
        <v>307</v>
      </c>
      <c r="DY72" s="452"/>
      <c r="DZ72" s="40">
        <v>276</v>
      </c>
      <c r="EA72" s="76">
        <v>0.379</v>
      </c>
      <c r="EB72" s="40">
        <v>210</v>
      </c>
      <c r="EC72" s="76">
        <v>0.28799999999999998</v>
      </c>
      <c r="ED72" s="40">
        <v>53</v>
      </c>
      <c r="EE72" s="40">
        <v>11</v>
      </c>
      <c r="EF72" s="40">
        <v>6</v>
      </c>
      <c r="EG72" s="320">
        <v>0.80169999999999997</v>
      </c>
      <c r="EH72" s="76">
        <v>0.377593360995851</v>
      </c>
      <c r="EI72" s="76">
        <v>0.33600000000000002</v>
      </c>
      <c r="EJ72" s="320">
        <v>0.18103448275862066</v>
      </c>
      <c r="EK72" s="320">
        <v>0.37652582159624415</v>
      </c>
      <c r="EL72" s="320">
        <v>0.35023474178403757</v>
      </c>
      <c r="EM72" s="320">
        <v>-0.17652027027027001</v>
      </c>
      <c r="EN72" s="341">
        <v>103800</v>
      </c>
      <c r="EO72" s="320">
        <v>4.3689320388349502E-2</v>
      </c>
      <c r="EP72" s="1"/>
    </row>
    <row r="73" spans="2:146" x14ac:dyDescent="0.25">
      <c r="B73" s="3" t="s">
        <v>372</v>
      </c>
      <c r="C73" s="5">
        <v>540243</v>
      </c>
      <c r="D73" s="6" t="s">
        <v>119</v>
      </c>
      <c r="E73" s="6" t="s">
        <v>3</v>
      </c>
      <c r="F73" s="5">
        <v>4</v>
      </c>
      <c r="G73" s="40">
        <v>338</v>
      </c>
      <c r="H73" s="40">
        <v>133</v>
      </c>
      <c r="I73" s="40">
        <v>124</v>
      </c>
      <c r="J73" s="63">
        <v>234.792899408284</v>
      </c>
      <c r="K73" s="40">
        <v>57</v>
      </c>
      <c r="L73" s="63">
        <v>2.1800000000000002</v>
      </c>
      <c r="N73" s="40">
        <v>38</v>
      </c>
      <c r="O73" s="76">
        <v>0.1124260355029586</v>
      </c>
      <c r="P73" s="63">
        <v>1.1499999999999999</v>
      </c>
      <c r="Q73" s="362">
        <v>3.4023668639053249E-3</v>
      </c>
      <c r="R73" s="106">
        <v>18</v>
      </c>
      <c r="S73" s="83" t="s">
        <v>100</v>
      </c>
      <c r="T73" s="88">
        <v>7.9</v>
      </c>
      <c r="U73" s="40">
        <v>0</v>
      </c>
      <c r="V73" s="1"/>
      <c r="W73" s="457">
        <v>3</v>
      </c>
      <c r="X73" s="457">
        <v>0</v>
      </c>
      <c r="Y73" s="317">
        <v>2.3E-2</v>
      </c>
      <c r="Z73" s="126">
        <v>7.8947368421052627E-2</v>
      </c>
      <c r="AA73" s="457">
        <v>0</v>
      </c>
      <c r="AB73" s="457">
        <v>0</v>
      </c>
      <c r="AC73" s="457">
        <v>3</v>
      </c>
      <c r="AD73" s="457">
        <v>0</v>
      </c>
      <c r="AE73" s="457">
        <v>3</v>
      </c>
      <c r="AF73" s="149">
        <v>162910</v>
      </c>
      <c r="AH73" s="374">
        <v>0</v>
      </c>
      <c r="AI73" s="469">
        <v>3</v>
      </c>
      <c r="AJ73" s="320">
        <v>1</v>
      </c>
      <c r="AK73" s="374">
        <v>162910</v>
      </c>
      <c r="AL73" s="125">
        <v>1</v>
      </c>
      <c r="AM73" s="477">
        <v>3</v>
      </c>
      <c r="AN73" s="398">
        <v>162910</v>
      </c>
      <c r="AO73" s="469">
        <v>3</v>
      </c>
      <c r="AP73" s="398">
        <v>162910</v>
      </c>
      <c r="AQ73" s="480">
        <v>2</v>
      </c>
      <c r="AR73" s="398">
        <v>142900</v>
      </c>
      <c r="AS73" s="469">
        <v>1</v>
      </c>
      <c r="AT73" s="390">
        <v>0.33333333333333331</v>
      </c>
      <c r="AU73" s="398">
        <v>20010</v>
      </c>
      <c r="AV73" s="469">
        <v>0</v>
      </c>
      <c r="AW73" s="140">
        <v>0</v>
      </c>
      <c r="AX73" s="469">
        <v>0</v>
      </c>
      <c r="AY73" s="140">
        <v>0</v>
      </c>
      <c r="AZ73" s="457">
        <v>1</v>
      </c>
      <c r="BA73" s="125">
        <v>0</v>
      </c>
      <c r="BB73" s="457">
        <v>1</v>
      </c>
      <c r="BC73" s="125">
        <v>0.33300000000000002</v>
      </c>
      <c r="BD73" s="457">
        <v>1</v>
      </c>
      <c r="BE73" s="125">
        <v>0.33300000000000002</v>
      </c>
      <c r="BF73" s="457">
        <v>3</v>
      </c>
      <c r="BG73" s="125">
        <v>1</v>
      </c>
      <c r="BH73" s="457">
        <v>3</v>
      </c>
      <c r="BI73" s="317">
        <v>1</v>
      </c>
      <c r="BJ73" s="457">
        <v>1</v>
      </c>
      <c r="BK73" s="457">
        <v>2</v>
      </c>
      <c r="BL73" s="457">
        <v>0</v>
      </c>
      <c r="BM73" s="430">
        <v>1995</v>
      </c>
      <c r="BN73" s="347" t="s">
        <v>812</v>
      </c>
      <c r="BO73" s="486">
        <v>0</v>
      </c>
      <c r="BP73" s="348">
        <v>0</v>
      </c>
      <c r="BQ73" s="40">
        <v>3</v>
      </c>
      <c r="BR73" s="320">
        <v>1</v>
      </c>
      <c r="BS73" s="491">
        <v>3</v>
      </c>
      <c r="BT73" s="125">
        <v>0</v>
      </c>
      <c r="BU73" s="312">
        <v>0.66700000000000004</v>
      </c>
      <c r="BW73" s="457">
        <v>0</v>
      </c>
      <c r="BX73" s="457">
        <v>0</v>
      </c>
      <c r="BY73" s="457">
        <v>0</v>
      </c>
      <c r="BZ73" s="457">
        <v>0</v>
      </c>
      <c r="CA73" s="457">
        <v>0</v>
      </c>
      <c r="CB73" s="457">
        <v>0</v>
      </c>
      <c r="CC73" s="457">
        <v>0</v>
      </c>
      <c r="CD73" s="457">
        <v>0</v>
      </c>
      <c r="CE73" s="457">
        <v>0</v>
      </c>
      <c r="CF73" s="457">
        <v>0</v>
      </c>
      <c r="CG73" s="457">
        <v>0</v>
      </c>
      <c r="CH73" s="457">
        <v>0</v>
      </c>
      <c r="CI73" s="440">
        <v>8.5</v>
      </c>
      <c r="CJ73" s="440">
        <v>2</v>
      </c>
      <c r="CK73" s="317">
        <v>0.23499999999999999</v>
      </c>
      <c r="CL73" s="457">
        <v>0</v>
      </c>
      <c r="CM73" s="457">
        <v>0</v>
      </c>
      <c r="CN73" s="457">
        <v>0</v>
      </c>
      <c r="CO73" s="501">
        <v>1.1000000000000001</v>
      </c>
      <c r="CP73" s="501">
        <v>1</v>
      </c>
      <c r="CQ73" s="125">
        <v>0.90909090909090906</v>
      </c>
      <c r="CS73" s="477">
        <v>0</v>
      </c>
      <c r="CT73" s="457">
        <v>0</v>
      </c>
      <c r="CU73" s="457">
        <v>0</v>
      </c>
      <c r="CV73" s="457">
        <v>0</v>
      </c>
      <c r="CW73" s="457">
        <v>0</v>
      </c>
      <c r="CX73" s="457">
        <v>0</v>
      </c>
      <c r="CY73" s="457">
        <v>0</v>
      </c>
      <c r="CZ73" s="457">
        <v>0</v>
      </c>
      <c r="DA73" s="457">
        <v>0</v>
      </c>
      <c r="DB73" s="457">
        <v>0</v>
      </c>
      <c r="DC73" s="457">
        <v>0</v>
      </c>
      <c r="DD73" s="457">
        <v>0</v>
      </c>
      <c r="DF73" s="398">
        <v>96957</v>
      </c>
      <c r="DG73" s="320">
        <v>0.59499999999999997</v>
      </c>
      <c r="DH73" s="374">
        <v>24606.799999999999</v>
      </c>
      <c r="DI73" s="374">
        <v>96957</v>
      </c>
      <c r="DJ73" s="149">
        <v>0</v>
      </c>
      <c r="DK73" s="40">
        <v>0</v>
      </c>
      <c r="DL73" s="40">
        <v>2</v>
      </c>
      <c r="DM73" s="40">
        <v>1</v>
      </c>
      <c r="DN73" s="40">
        <v>0</v>
      </c>
      <c r="DO73" s="317">
        <v>0.58299999999999996</v>
      </c>
      <c r="DP73" s="457">
        <v>0</v>
      </c>
      <c r="DQ73" s="457">
        <v>0</v>
      </c>
      <c r="DR73" s="457">
        <v>0</v>
      </c>
      <c r="DS73" s="477">
        <v>3</v>
      </c>
      <c r="DT73" s="125">
        <v>0</v>
      </c>
      <c r="DU73" s="477">
        <v>2</v>
      </c>
      <c r="DV73" s="374">
        <v>33733</v>
      </c>
      <c r="DW73" s="477">
        <v>0</v>
      </c>
      <c r="DX73" s="457">
        <v>64</v>
      </c>
      <c r="DY73" s="452"/>
      <c r="DZ73" s="40">
        <v>7</v>
      </c>
      <c r="EA73" s="76">
        <v>5.6451612903225805E-2</v>
      </c>
      <c r="EB73" s="40">
        <v>7</v>
      </c>
      <c r="EC73" s="76">
        <v>5.6451612903225805E-2</v>
      </c>
      <c r="ED73" s="40">
        <v>1</v>
      </c>
      <c r="EE73" s="40">
        <v>0</v>
      </c>
      <c r="EF73" s="40">
        <v>0</v>
      </c>
      <c r="EG73" s="320">
        <v>0.56379999999999997</v>
      </c>
      <c r="EH73" s="320">
        <v>3.7857779517741978E-3</v>
      </c>
      <c r="EI73" s="320">
        <v>0.35399999999999998</v>
      </c>
      <c r="EJ73" s="320">
        <v>9.8039215686274522E-2</v>
      </c>
      <c r="EK73" s="320">
        <v>0.33870967741935482</v>
      </c>
      <c r="EL73" s="320">
        <v>0.34677419354838712</v>
      </c>
      <c r="EM73" s="320">
        <v>-0.19431279620853101</v>
      </c>
      <c r="EN73" s="341">
        <v>87500</v>
      </c>
      <c r="EO73" s="320">
        <v>6.1946902654867256E-2</v>
      </c>
      <c r="EP73" s="1"/>
    </row>
    <row r="74" spans="2:146" x14ac:dyDescent="0.25">
      <c r="B74" s="12" t="s">
        <v>385</v>
      </c>
      <c r="C74" s="5">
        <v>540281</v>
      </c>
      <c r="D74" s="6" t="s">
        <v>119</v>
      </c>
      <c r="E74" s="6" t="s">
        <v>3</v>
      </c>
      <c r="F74" s="5">
        <v>4</v>
      </c>
      <c r="G74" s="40">
        <v>2437</v>
      </c>
      <c r="H74" s="40">
        <v>2764</v>
      </c>
      <c r="I74" s="40">
        <v>3923</v>
      </c>
      <c r="J74" s="63">
        <v>1030.250307755437</v>
      </c>
      <c r="K74" s="40">
        <v>1971</v>
      </c>
      <c r="L74" s="63">
        <v>1.97</v>
      </c>
      <c r="N74" s="40">
        <v>0</v>
      </c>
      <c r="O74" s="76">
        <v>0</v>
      </c>
      <c r="P74" s="63">
        <v>0</v>
      </c>
      <c r="Q74" s="362">
        <v>0</v>
      </c>
      <c r="R74" s="106">
        <v>18</v>
      </c>
      <c r="S74" s="83" t="s">
        <v>100</v>
      </c>
      <c r="T74" s="88">
        <v>0</v>
      </c>
      <c r="U74" s="40">
        <v>0</v>
      </c>
      <c r="V74" s="1"/>
      <c r="W74" s="457">
        <v>0</v>
      </c>
      <c r="X74" s="457">
        <v>0</v>
      </c>
      <c r="Y74" s="317">
        <v>0</v>
      </c>
      <c r="Z74" s="126">
        <v>0</v>
      </c>
      <c r="AA74" s="457" t="s">
        <v>100</v>
      </c>
      <c r="AB74" s="457" t="s">
        <v>100</v>
      </c>
      <c r="AC74" s="457" t="s">
        <v>100</v>
      </c>
      <c r="AD74" s="457" t="s">
        <v>100</v>
      </c>
      <c r="AE74" s="457" t="s">
        <v>100</v>
      </c>
      <c r="AF74" s="374" t="s">
        <v>100</v>
      </c>
      <c r="AH74" s="374">
        <v>0</v>
      </c>
      <c r="AI74" s="469" t="s">
        <v>100</v>
      </c>
      <c r="AJ74" s="320" t="s">
        <v>100</v>
      </c>
      <c r="AK74" s="374">
        <v>0</v>
      </c>
      <c r="AL74" s="125" t="s">
        <v>100</v>
      </c>
      <c r="AM74" s="477" t="s">
        <v>100</v>
      </c>
      <c r="AN74" s="398" t="s">
        <v>100</v>
      </c>
      <c r="AO74" s="469" t="s">
        <v>100</v>
      </c>
      <c r="AP74" s="398" t="s">
        <v>100</v>
      </c>
      <c r="AQ74" s="480" t="s">
        <v>100</v>
      </c>
      <c r="AR74" s="398" t="s">
        <v>100</v>
      </c>
      <c r="AS74" s="469" t="s">
        <v>100</v>
      </c>
      <c r="AT74" s="390" t="s">
        <v>100</v>
      </c>
      <c r="AU74" s="398" t="s">
        <v>100</v>
      </c>
      <c r="AV74" s="469" t="s">
        <v>100</v>
      </c>
      <c r="AW74" s="398" t="s">
        <v>100</v>
      </c>
      <c r="AX74" s="469" t="s">
        <v>100</v>
      </c>
      <c r="AY74" s="390" t="s">
        <v>100</v>
      </c>
      <c r="AZ74" s="457" t="s">
        <v>100</v>
      </c>
      <c r="BA74" s="125">
        <v>0</v>
      </c>
      <c r="BB74" s="457" t="s">
        <v>100</v>
      </c>
      <c r="BC74" s="125" t="s">
        <v>100</v>
      </c>
      <c r="BD74" s="457" t="s">
        <v>100</v>
      </c>
      <c r="BE74" s="125" t="s">
        <v>100</v>
      </c>
      <c r="BF74" s="457" t="s">
        <v>100</v>
      </c>
      <c r="BG74" s="125" t="s">
        <v>100</v>
      </c>
      <c r="BH74" s="457" t="s">
        <v>100</v>
      </c>
      <c r="BI74" s="124" t="s">
        <v>100</v>
      </c>
      <c r="BJ74" s="457" t="s">
        <v>100</v>
      </c>
      <c r="BK74" s="457" t="s">
        <v>100</v>
      </c>
      <c r="BL74" s="457" t="s">
        <v>100</v>
      </c>
      <c r="BM74" s="430" t="s">
        <v>100</v>
      </c>
      <c r="BN74" s="347" t="s">
        <v>813</v>
      </c>
      <c r="BO74" s="488" t="s">
        <v>100</v>
      </c>
      <c r="BP74" s="322" t="s">
        <v>100</v>
      </c>
      <c r="BQ74" s="40" t="s">
        <v>100</v>
      </c>
      <c r="BR74" s="320" t="s">
        <v>100</v>
      </c>
      <c r="BS74" s="491" t="s">
        <v>100</v>
      </c>
      <c r="BT74" s="125">
        <v>0</v>
      </c>
      <c r="BU74" s="312" t="s">
        <v>100</v>
      </c>
      <c r="BW74" s="457">
        <v>0</v>
      </c>
      <c r="BX74" s="457">
        <v>0</v>
      </c>
      <c r="BY74" s="457">
        <v>0</v>
      </c>
      <c r="BZ74" s="457">
        <v>0</v>
      </c>
      <c r="CA74" s="457">
        <v>0</v>
      </c>
      <c r="CB74" s="457">
        <v>0</v>
      </c>
      <c r="CC74" s="457">
        <v>0</v>
      </c>
      <c r="CD74" s="457">
        <v>0</v>
      </c>
      <c r="CE74" s="457">
        <v>0</v>
      </c>
      <c r="CF74" s="457">
        <v>0</v>
      </c>
      <c r="CG74" s="457">
        <v>0</v>
      </c>
      <c r="CH74" s="457">
        <v>0</v>
      </c>
      <c r="CI74" s="440">
        <v>65.7</v>
      </c>
      <c r="CJ74" s="440">
        <v>0</v>
      </c>
      <c r="CK74" s="317">
        <v>0</v>
      </c>
      <c r="CL74" s="457">
        <v>4</v>
      </c>
      <c r="CM74" s="457">
        <v>0</v>
      </c>
      <c r="CN74" s="457">
        <v>4</v>
      </c>
      <c r="CO74" s="501">
        <v>0</v>
      </c>
      <c r="CP74" s="501">
        <v>0</v>
      </c>
      <c r="CQ74" s="318">
        <v>0</v>
      </c>
      <c r="CS74" s="477">
        <v>0</v>
      </c>
      <c r="CT74" s="457">
        <v>0</v>
      </c>
      <c r="CU74" s="457">
        <v>0</v>
      </c>
      <c r="CV74" s="457">
        <v>0</v>
      </c>
      <c r="CW74" s="457">
        <v>0</v>
      </c>
      <c r="CX74" s="457">
        <v>0</v>
      </c>
      <c r="CY74" s="457">
        <v>0</v>
      </c>
      <c r="CZ74" s="457">
        <v>0</v>
      </c>
      <c r="DA74" s="457">
        <v>0</v>
      </c>
      <c r="DB74" s="457">
        <v>0</v>
      </c>
      <c r="DC74" s="457">
        <v>0</v>
      </c>
      <c r="DD74" s="457">
        <v>0</v>
      </c>
      <c r="DF74" s="398" t="s">
        <v>100</v>
      </c>
      <c r="DG74" s="320" t="s">
        <v>100</v>
      </c>
      <c r="DH74" s="374" t="s">
        <v>100</v>
      </c>
      <c r="DI74" s="374" t="s">
        <v>100</v>
      </c>
      <c r="DJ74" s="374" t="s">
        <v>100</v>
      </c>
      <c r="DK74" s="40" t="s">
        <v>100</v>
      </c>
      <c r="DL74" s="40" t="s">
        <v>100</v>
      </c>
      <c r="DM74" s="40" t="s">
        <v>100</v>
      </c>
      <c r="DN74" s="40" t="s">
        <v>100</v>
      </c>
      <c r="DO74" s="317" t="s">
        <v>100</v>
      </c>
      <c r="DP74" s="457" t="s">
        <v>100</v>
      </c>
      <c r="DQ74" s="457" t="s">
        <v>100</v>
      </c>
      <c r="DR74" s="457" t="s">
        <v>100</v>
      </c>
      <c r="DS74" s="477">
        <v>0</v>
      </c>
      <c r="DT74" s="125">
        <v>0</v>
      </c>
      <c r="DU74" s="477">
        <v>1</v>
      </c>
      <c r="DV74" s="374">
        <v>12000</v>
      </c>
      <c r="DW74" s="477">
        <v>0</v>
      </c>
      <c r="DX74" s="457" t="s">
        <v>100</v>
      </c>
      <c r="DY74" s="452"/>
      <c r="DZ74" s="40">
        <v>0</v>
      </c>
      <c r="EA74" s="76">
        <v>0</v>
      </c>
      <c r="EB74" s="40">
        <v>0</v>
      </c>
      <c r="EC74" s="76">
        <v>0</v>
      </c>
      <c r="ED74" s="40">
        <v>0</v>
      </c>
      <c r="EE74" s="40">
        <v>0</v>
      </c>
      <c r="EF74" s="40">
        <v>0</v>
      </c>
      <c r="EG74" s="320">
        <v>0.3039</v>
      </c>
      <c r="EH74" s="320">
        <v>0.23693556570268895</v>
      </c>
      <c r="EI74" s="320">
        <v>0.26200000000000001</v>
      </c>
      <c r="EJ74" s="320">
        <v>0.11293074036165131</v>
      </c>
      <c r="EK74" s="320">
        <v>0.51746112668875865</v>
      </c>
      <c r="EL74" s="320">
        <v>0.19219984705582463</v>
      </c>
      <c r="EM74" s="320">
        <v>2.4020887728459499E-2</v>
      </c>
      <c r="EN74" s="341">
        <v>256100</v>
      </c>
      <c r="EO74" s="320">
        <v>0</v>
      </c>
      <c r="EP74" s="1"/>
    </row>
    <row r="75" spans="2:146" x14ac:dyDescent="0.25">
      <c r="B75" s="12" t="s">
        <v>373</v>
      </c>
      <c r="C75" s="5">
        <v>540244</v>
      </c>
      <c r="D75" s="6" t="s">
        <v>119</v>
      </c>
      <c r="E75" s="6" t="s">
        <v>3</v>
      </c>
      <c r="F75" s="5">
        <v>4</v>
      </c>
      <c r="G75" s="40">
        <v>221</v>
      </c>
      <c r="H75" s="40">
        <v>162</v>
      </c>
      <c r="I75" s="40">
        <v>139</v>
      </c>
      <c r="J75" s="63">
        <v>402.5339366515837</v>
      </c>
      <c r="K75" s="40">
        <v>59</v>
      </c>
      <c r="L75" s="63">
        <v>2.36</v>
      </c>
      <c r="N75" s="40">
        <v>1</v>
      </c>
      <c r="O75" s="76">
        <v>4.5248868778280547E-3</v>
      </c>
      <c r="P75" s="63">
        <v>0.18</v>
      </c>
      <c r="Q75" s="362">
        <v>8.1447963800904979E-4</v>
      </c>
      <c r="R75" s="106">
        <v>18</v>
      </c>
      <c r="S75" s="83" t="s">
        <v>100</v>
      </c>
      <c r="T75" s="88">
        <v>0</v>
      </c>
      <c r="U75" s="40">
        <v>0</v>
      </c>
      <c r="V75" s="1"/>
      <c r="W75" s="457">
        <v>0</v>
      </c>
      <c r="X75" s="457">
        <v>0</v>
      </c>
      <c r="Y75" s="317">
        <v>0</v>
      </c>
      <c r="Z75" s="126">
        <v>0</v>
      </c>
      <c r="AA75" s="457" t="s">
        <v>100</v>
      </c>
      <c r="AB75" s="457" t="s">
        <v>100</v>
      </c>
      <c r="AC75" s="457" t="s">
        <v>100</v>
      </c>
      <c r="AD75" s="457" t="s">
        <v>100</v>
      </c>
      <c r="AE75" s="457" t="s">
        <v>100</v>
      </c>
      <c r="AF75" s="374" t="s">
        <v>100</v>
      </c>
      <c r="AH75" s="374">
        <v>0</v>
      </c>
      <c r="AI75" s="469" t="s">
        <v>100</v>
      </c>
      <c r="AJ75" s="320" t="s">
        <v>100</v>
      </c>
      <c r="AK75" s="374">
        <v>0</v>
      </c>
      <c r="AL75" s="125" t="s">
        <v>100</v>
      </c>
      <c r="AM75" s="477" t="s">
        <v>100</v>
      </c>
      <c r="AN75" s="398" t="s">
        <v>100</v>
      </c>
      <c r="AO75" s="469" t="s">
        <v>100</v>
      </c>
      <c r="AP75" s="398" t="s">
        <v>100</v>
      </c>
      <c r="AQ75" s="480" t="s">
        <v>100</v>
      </c>
      <c r="AR75" s="398" t="s">
        <v>100</v>
      </c>
      <c r="AS75" s="469" t="s">
        <v>100</v>
      </c>
      <c r="AT75" s="390" t="s">
        <v>100</v>
      </c>
      <c r="AU75" s="398" t="s">
        <v>100</v>
      </c>
      <c r="AV75" s="469" t="s">
        <v>100</v>
      </c>
      <c r="AW75" s="398" t="s">
        <v>100</v>
      </c>
      <c r="AX75" s="469" t="s">
        <v>100</v>
      </c>
      <c r="AY75" s="390" t="s">
        <v>100</v>
      </c>
      <c r="AZ75" s="457" t="s">
        <v>100</v>
      </c>
      <c r="BA75" s="125">
        <v>0</v>
      </c>
      <c r="BB75" s="457" t="s">
        <v>100</v>
      </c>
      <c r="BC75" s="125" t="s">
        <v>100</v>
      </c>
      <c r="BD75" s="457" t="s">
        <v>100</v>
      </c>
      <c r="BE75" s="125" t="s">
        <v>100</v>
      </c>
      <c r="BF75" s="457" t="s">
        <v>100</v>
      </c>
      <c r="BG75" s="125" t="s">
        <v>100</v>
      </c>
      <c r="BH75" s="457" t="s">
        <v>100</v>
      </c>
      <c r="BI75" s="124" t="s">
        <v>100</v>
      </c>
      <c r="BJ75" s="457" t="s">
        <v>100</v>
      </c>
      <c r="BK75" s="457" t="s">
        <v>100</v>
      </c>
      <c r="BL75" s="457" t="s">
        <v>100</v>
      </c>
      <c r="BM75" s="430" t="s">
        <v>100</v>
      </c>
      <c r="BN75" s="347" t="s">
        <v>814</v>
      </c>
      <c r="BO75" s="488" t="s">
        <v>100</v>
      </c>
      <c r="BP75" s="322" t="s">
        <v>100</v>
      </c>
      <c r="BQ75" s="40" t="s">
        <v>100</v>
      </c>
      <c r="BR75" s="320" t="s">
        <v>100</v>
      </c>
      <c r="BS75" s="491" t="s">
        <v>100</v>
      </c>
      <c r="BT75" s="125">
        <v>0</v>
      </c>
      <c r="BU75" s="312" t="s">
        <v>100</v>
      </c>
      <c r="BW75" s="457">
        <v>0</v>
      </c>
      <c r="BX75" s="457">
        <v>0</v>
      </c>
      <c r="BY75" s="457">
        <v>0</v>
      </c>
      <c r="BZ75" s="457">
        <v>0</v>
      </c>
      <c r="CA75" s="457">
        <v>0</v>
      </c>
      <c r="CB75" s="457">
        <v>0</v>
      </c>
      <c r="CC75" s="457">
        <v>0</v>
      </c>
      <c r="CD75" s="457">
        <v>0</v>
      </c>
      <c r="CE75" s="457">
        <v>0</v>
      </c>
      <c r="CF75" s="457">
        <v>0</v>
      </c>
      <c r="CG75" s="457">
        <v>0</v>
      </c>
      <c r="CH75" s="457">
        <v>0</v>
      </c>
      <c r="CI75" s="440">
        <v>10.6</v>
      </c>
      <c r="CJ75" s="440">
        <v>0</v>
      </c>
      <c r="CK75" s="317">
        <v>0</v>
      </c>
      <c r="CL75" s="457">
        <v>0</v>
      </c>
      <c r="CM75" s="457">
        <v>0</v>
      </c>
      <c r="CN75" s="457">
        <v>0</v>
      </c>
      <c r="CO75" s="501">
        <v>0.9</v>
      </c>
      <c r="CP75" s="501">
        <v>0</v>
      </c>
      <c r="CQ75" s="125">
        <v>0</v>
      </c>
      <c r="CS75" s="477">
        <v>0</v>
      </c>
      <c r="CT75" s="457">
        <v>0</v>
      </c>
      <c r="CU75" s="457">
        <v>0</v>
      </c>
      <c r="CV75" s="457">
        <v>0</v>
      </c>
      <c r="CW75" s="457">
        <v>0</v>
      </c>
      <c r="CX75" s="457">
        <v>0</v>
      </c>
      <c r="CY75" s="457">
        <v>0</v>
      </c>
      <c r="CZ75" s="457">
        <v>0</v>
      </c>
      <c r="DA75" s="457">
        <v>0</v>
      </c>
      <c r="DB75" s="457">
        <v>0</v>
      </c>
      <c r="DC75" s="457">
        <v>0</v>
      </c>
      <c r="DD75" s="457">
        <v>0</v>
      </c>
      <c r="DF75" s="398" t="s">
        <v>100</v>
      </c>
      <c r="DG75" s="320" t="s">
        <v>100</v>
      </c>
      <c r="DH75" s="374" t="s">
        <v>100</v>
      </c>
      <c r="DI75" s="374" t="s">
        <v>100</v>
      </c>
      <c r="DJ75" s="374" t="s">
        <v>100</v>
      </c>
      <c r="DK75" s="40" t="s">
        <v>100</v>
      </c>
      <c r="DL75" s="40" t="s">
        <v>100</v>
      </c>
      <c r="DM75" s="40" t="s">
        <v>100</v>
      </c>
      <c r="DN75" s="40" t="s">
        <v>100</v>
      </c>
      <c r="DO75" s="317" t="s">
        <v>100</v>
      </c>
      <c r="DP75" s="457" t="s">
        <v>100</v>
      </c>
      <c r="DQ75" s="457" t="s">
        <v>100</v>
      </c>
      <c r="DR75" s="457" t="s">
        <v>100</v>
      </c>
      <c r="DS75" s="477">
        <v>0</v>
      </c>
      <c r="DT75" s="125">
        <v>0</v>
      </c>
      <c r="DU75" s="477">
        <v>1</v>
      </c>
      <c r="DV75" s="374">
        <v>3216</v>
      </c>
      <c r="DW75" s="477">
        <v>0</v>
      </c>
      <c r="DX75" s="457" t="s">
        <v>100</v>
      </c>
      <c r="DY75" s="452"/>
      <c r="DZ75" s="40">
        <v>0</v>
      </c>
      <c r="EA75" s="76">
        <v>0</v>
      </c>
      <c r="EB75" s="40">
        <v>0</v>
      </c>
      <c r="EC75" s="76">
        <v>0</v>
      </c>
      <c r="ED75" s="40">
        <v>0</v>
      </c>
      <c r="EE75" s="40">
        <v>0</v>
      </c>
      <c r="EF75" s="40">
        <v>0</v>
      </c>
      <c r="EG75" s="320">
        <v>0.94269999999999998</v>
      </c>
      <c r="EH75" s="320">
        <v>0.38983050847457629</v>
      </c>
      <c r="EI75" s="320">
        <v>0.5</v>
      </c>
      <c r="EJ75" s="320">
        <v>0.23387096774193547</v>
      </c>
      <c r="EK75" s="320">
        <v>0.33812949640287771</v>
      </c>
      <c r="EL75" s="320">
        <v>0.30935251798561153</v>
      </c>
      <c r="EM75" s="320">
        <v>-0.23448275862069001</v>
      </c>
      <c r="EN75" s="341">
        <v>57500</v>
      </c>
      <c r="EO75" s="320">
        <v>5.0632911392405069E-2</v>
      </c>
      <c r="EP75" s="1"/>
    </row>
    <row r="76" spans="2:146" x14ac:dyDescent="0.25">
      <c r="B76" s="3" t="s">
        <v>121</v>
      </c>
      <c r="C76" s="5">
        <v>540228</v>
      </c>
      <c r="D76" s="6" t="s">
        <v>119</v>
      </c>
      <c r="E76" s="6" t="s">
        <v>3</v>
      </c>
      <c r="F76" s="5">
        <v>4</v>
      </c>
      <c r="G76" s="40">
        <v>714</v>
      </c>
      <c r="H76" s="40">
        <v>996</v>
      </c>
      <c r="I76" s="40">
        <v>1236</v>
      </c>
      <c r="J76" s="63">
        <v>1107.8991596638655</v>
      </c>
      <c r="K76" s="40">
        <v>585</v>
      </c>
      <c r="L76" s="63">
        <v>2.0299999999999998</v>
      </c>
      <c r="N76" s="40">
        <v>223</v>
      </c>
      <c r="O76" s="76">
        <v>0.3123249299719888</v>
      </c>
      <c r="P76" s="63">
        <v>3.72</v>
      </c>
      <c r="Q76" s="362">
        <v>5.2100840336134447E-3</v>
      </c>
      <c r="R76" s="106">
        <v>18</v>
      </c>
      <c r="S76" s="83" t="s">
        <v>100</v>
      </c>
      <c r="T76" s="88">
        <v>2.1</v>
      </c>
      <c r="U76" s="40">
        <v>0</v>
      </c>
      <c r="V76" s="1"/>
      <c r="W76" s="457">
        <v>336</v>
      </c>
      <c r="X76" s="457">
        <v>47</v>
      </c>
      <c r="Y76" s="317">
        <v>0.33700000000000002</v>
      </c>
      <c r="Z76" s="126">
        <v>1.506726457399103</v>
      </c>
      <c r="AA76" s="457">
        <v>0</v>
      </c>
      <c r="AB76" s="457">
        <v>0</v>
      </c>
      <c r="AC76" s="457">
        <v>336</v>
      </c>
      <c r="AD76" s="457">
        <v>0</v>
      </c>
      <c r="AE76" s="457">
        <v>336</v>
      </c>
      <c r="AF76" s="149">
        <v>16520098</v>
      </c>
      <c r="AH76" s="374">
        <v>38500</v>
      </c>
      <c r="AI76" s="469">
        <v>249</v>
      </c>
      <c r="AJ76" s="320">
        <v>0.7410714285714286</v>
      </c>
      <c r="AK76" s="374">
        <v>9501950</v>
      </c>
      <c r="AL76" s="125">
        <v>0.57517515937254127</v>
      </c>
      <c r="AM76" s="477">
        <v>248</v>
      </c>
      <c r="AN76" s="398">
        <v>9488050</v>
      </c>
      <c r="AO76" s="469">
        <v>239</v>
      </c>
      <c r="AP76" s="398">
        <v>9134750</v>
      </c>
      <c r="AQ76" s="480">
        <v>225</v>
      </c>
      <c r="AR76" s="398">
        <v>8718600</v>
      </c>
      <c r="AS76" s="469">
        <v>14</v>
      </c>
      <c r="AT76" s="390">
        <v>5.8577405857740593E-2</v>
      </c>
      <c r="AU76" s="398">
        <v>416150</v>
      </c>
      <c r="AV76" s="469">
        <v>78</v>
      </c>
      <c r="AW76" s="140">
        <v>6012099</v>
      </c>
      <c r="AX76" s="469">
        <v>9</v>
      </c>
      <c r="AY76" s="140">
        <v>1006049</v>
      </c>
      <c r="AZ76" s="457">
        <v>23</v>
      </c>
      <c r="BA76" s="125">
        <v>6.8000000000000005E-2</v>
      </c>
      <c r="BB76" s="457">
        <v>108</v>
      </c>
      <c r="BC76" s="125">
        <v>0.32100000000000001</v>
      </c>
      <c r="BD76" s="457">
        <v>205</v>
      </c>
      <c r="BE76" s="125">
        <v>0.61</v>
      </c>
      <c r="BF76" s="457">
        <v>291</v>
      </c>
      <c r="BG76" s="125">
        <v>0.86599999999999999</v>
      </c>
      <c r="BH76" s="457">
        <v>94</v>
      </c>
      <c r="BI76" s="317">
        <v>0.27976190476190477</v>
      </c>
      <c r="BJ76" s="457">
        <v>94</v>
      </c>
      <c r="BK76" s="457">
        <v>0</v>
      </c>
      <c r="BL76" s="457">
        <v>0</v>
      </c>
      <c r="BM76" s="430">
        <v>1950</v>
      </c>
      <c r="BN76" s="347" t="s">
        <v>815</v>
      </c>
      <c r="BO76" s="486">
        <v>332</v>
      </c>
      <c r="BP76" s="348">
        <v>0.98799999999999999</v>
      </c>
      <c r="BQ76" s="40">
        <v>4</v>
      </c>
      <c r="BR76" s="320">
        <v>1.2E-2</v>
      </c>
      <c r="BS76" s="491">
        <v>1</v>
      </c>
      <c r="BT76" s="125">
        <v>2.976190476190476E-3</v>
      </c>
      <c r="BU76" s="312">
        <v>0.59399999999999997</v>
      </c>
      <c r="BW76" s="457">
        <v>2</v>
      </c>
      <c r="BX76" s="457">
        <v>0</v>
      </c>
      <c r="BY76" s="457">
        <v>0</v>
      </c>
      <c r="BZ76" s="457">
        <v>1</v>
      </c>
      <c r="CA76" s="457">
        <v>0</v>
      </c>
      <c r="CB76" s="457">
        <v>1</v>
      </c>
      <c r="CC76" s="457">
        <v>0</v>
      </c>
      <c r="CD76" s="457">
        <v>0</v>
      </c>
      <c r="CE76" s="457">
        <v>0</v>
      </c>
      <c r="CF76" s="457">
        <v>1</v>
      </c>
      <c r="CG76" s="457">
        <v>1</v>
      </c>
      <c r="CH76" s="457">
        <v>0</v>
      </c>
      <c r="CI76" s="440">
        <v>22.5</v>
      </c>
      <c r="CJ76" s="440">
        <v>8.8000000000000007</v>
      </c>
      <c r="CK76" s="317">
        <v>0.39100000000000001</v>
      </c>
      <c r="CL76" s="457">
        <v>3</v>
      </c>
      <c r="CM76" s="457">
        <v>3</v>
      </c>
      <c r="CN76" s="457">
        <v>0</v>
      </c>
      <c r="CO76" s="501">
        <v>1</v>
      </c>
      <c r="CP76" s="501">
        <v>0</v>
      </c>
      <c r="CQ76" s="125">
        <v>0</v>
      </c>
      <c r="CS76" s="477">
        <v>0</v>
      </c>
      <c r="CT76" s="457">
        <v>0</v>
      </c>
      <c r="CU76" s="457">
        <v>0</v>
      </c>
      <c r="CV76" s="457">
        <v>0</v>
      </c>
      <c r="CW76" s="457">
        <v>6</v>
      </c>
      <c r="CX76" s="457">
        <v>2</v>
      </c>
      <c r="CY76" s="457">
        <v>4</v>
      </c>
      <c r="CZ76" s="457">
        <v>2</v>
      </c>
      <c r="DA76" s="457">
        <v>0</v>
      </c>
      <c r="DB76" s="457">
        <v>0</v>
      </c>
      <c r="DC76" s="457">
        <v>0</v>
      </c>
      <c r="DD76" s="457">
        <v>0</v>
      </c>
      <c r="DF76" s="398">
        <v>1012840</v>
      </c>
      <c r="DG76" s="320">
        <v>6.0999999999999999E-2</v>
      </c>
      <c r="DH76" s="374">
        <v>1672.7</v>
      </c>
      <c r="DI76" s="374">
        <v>767747</v>
      </c>
      <c r="DJ76" s="149">
        <v>245093</v>
      </c>
      <c r="DK76" s="40">
        <v>176</v>
      </c>
      <c r="DL76" s="40">
        <v>160</v>
      </c>
      <c r="DM76" s="40">
        <v>0</v>
      </c>
      <c r="DN76" s="40">
        <v>0</v>
      </c>
      <c r="DO76" s="317">
        <v>7.5999999999999998E-2</v>
      </c>
      <c r="DP76" s="457">
        <v>118</v>
      </c>
      <c r="DQ76" s="457">
        <v>110</v>
      </c>
      <c r="DR76" s="457">
        <v>107</v>
      </c>
      <c r="DS76" s="477">
        <v>1</v>
      </c>
      <c r="DT76" s="125">
        <v>2.976190476190476E-3</v>
      </c>
      <c r="DU76" s="477">
        <v>154</v>
      </c>
      <c r="DV76" s="374">
        <v>3721228</v>
      </c>
      <c r="DW76" s="477">
        <v>35</v>
      </c>
      <c r="DX76" s="457">
        <v>799</v>
      </c>
      <c r="DY76" s="452"/>
      <c r="DZ76" s="40">
        <v>564</v>
      </c>
      <c r="EA76" s="76">
        <v>0.4563106796116505</v>
      </c>
      <c r="EB76" s="40">
        <v>473</v>
      </c>
      <c r="EC76" s="76">
        <v>0.3826860841423948</v>
      </c>
      <c r="ED76" s="40">
        <v>107</v>
      </c>
      <c r="EE76" s="40">
        <v>24</v>
      </c>
      <c r="EF76" s="40">
        <v>14</v>
      </c>
      <c r="EG76" s="320">
        <v>0.8458</v>
      </c>
      <c r="EH76" s="320">
        <v>0.27692307692307694</v>
      </c>
      <c r="EI76" s="320">
        <v>0.221</v>
      </c>
      <c r="EJ76" s="320">
        <v>0.15447154471544716</v>
      </c>
      <c r="EK76" s="320">
        <v>0.36003236245954695</v>
      </c>
      <c r="EL76" s="320">
        <v>0.31871838111298484</v>
      </c>
      <c r="EM76" s="320">
        <v>-0.209302325581395</v>
      </c>
      <c r="EN76" s="341">
        <v>59100</v>
      </c>
      <c r="EO76" s="320">
        <v>9.3055555555555558E-2</v>
      </c>
      <c r="EP76" s="1"/>
    </row>
    <row r="77" spans="2:146" x14ac:dyDescent="0.25">
      <c r="B77" s="3" t="s">
        <v>122</v>
      </c>
      <c r="C77" s="5">
        <v>540043</v>
      </c>
      <c r="D77" s="6" t="s">
        <v>119</v>
      </c>
      <c r="E77" s="6" t="s">
        <v>3</v>
      </c>
      <c r="F77" s="5">
        <v>4</v>
      </c>
      <c r="G77" s="40">
        <v>1106</v>
      </c>
      <c r="H77" s="40">
        <v>946</v>
      </c>
      <c r="I77" s="40">
        <v>1435</v>
      </c>
      <c r="J77" s="63">
        <v>830.37974683544303</v>
      </c>
      <c r="K77" s="40">
        <v>608</v>
      </c>
      <c r="L77" s="63">
        <v>2.36</v>
      </c>
      <c r="N77" s="40">
        <v>132</v>
      </c>
      <c r="O77" s="76">
        <v>0.1193490054249548</v>
      </c>
      <c r="P77" s="63">
        <v>2.92</v>
      </c>
      <c r="Q77" s="362">
        <v>2.6401446654611212E-3</v>
      </c>
      <c r="R77" s="106">
        <v>18</v>
      </c>
      <c r="S77" s="83" t="s">
        <v>100</v>
      </c>
      <c r="T77" s="88">
        <v>1.5</v>
      </c>
      <c r="U77" s="40">
        <v>1</v>
      </c>
      <c r="V77" s="1"/>
      <c r="W77" s="457">
        <v>47</v>
      </c>
      <c r="X77" s="457">
        <v>1</v>
      </c>
      <c r="Y77" s="317">
        <v>0.05</v>
      </c>
      <c r="Z77" s="126">
        <v>0.35606060606060608</v>
      </c>
      <c r="AA77" s="457">
        <v>0</v>
      </c>
      <c r="AB77" s="457">
        <v>0</v>
      </c>
      <c r="AC77" s="457">
        <v>47</v>
      </c>
      <c r="AD77" s="457">
        <v>0</v>
      </c>
      <c r="AE77" s="457">
        <v>47</v>
      </c>
      <c r="AF77" s="149">
        <v>28443452</v>
      </c>
      <c r="AH77" s="374">
        <v>45852</v>
      </c>
      <c r="AI77" s="469">
        <v>32</v>
      </c>
      <c r="AJ77" s="320">
        <v>0.68085106382978722</v>
      </c>
      <c r="AK77" s="374">
        <v>1385200</v>
      </c>
      <c r="AL77" s="125">
        <v>4.8700136678206288E-2</v>
      </c>
      <c r="AM77" s="477">
        <v>32</v>
      </c>
      <c r="AN77" s="398">
        <v>1385200</v>
      </c>
      <c r="AO77" s="469">
        <v>27</v>
      </c>
      <c r="AP77" s="398">
        <v>1149300</v>
      </c>
      <c r="AQ77" s="480">
        <v>27</v>
      </c>
      <c r="AR77" s="398">
        <v>1149300</v>
      </c>
      <c r="AS77" s="469">
        <v>0</v>
      </c>
      <c r="AT77" s="390">
        <v>0</v>
      </c>
      <c r="AU77" s="398">
        <v>0</v>
      </c>
      <c r="AV77" s="469">
        <v>14</v>
      </c>
      <c r="AW77" s="140">
        <v>3058252</v>
      </c>
      <c r="AX77" s="469">
        <v>1</v>
      </c>
      <c r="AY77" s="140">
        <v>24000000</v>
      </c>
      <c r="AZ77" s="457">
        <v>12</v>
      </c>
      <c r="BA77" s="125">
        <v>0.255</v>
      </c>
      <c r="BB77" s="457">
        <v>17</v>
      </c>
      <c r="BC77" s="125">
        <v>0.36199999999999999</v>
      </c>
      <c r="BD77" s="457">
        <v>18</v>
      </c>
      <c r="BE77" s="125">
        <v>0.38300000000000001</v>
      </c>
      <c r="BF77" s="457">
        <v>14</v>
      </c>
      <c r="BG77" s="125">
        <v>0.29799999999999999</v>
      </c>
      <c r="BH77" s="457">
        <v>12</v>
      </c>
      <c r="BI77" s="317">
        <v>0.25531914893617019</v>
      </c>
      <c r="BJ77" s="457">
        <v>10</v>
      </c>
      <c r="BK77" s="457">
        <v>2</v>
      </c>
      <c r="BL77" s="457">
        <v>0</v>
      </c>
      <c r="BM77" s="430">
        <v>1906</v>
      </c>
      <c r="BN77" s="347" t="s">
        <v>816</v>
      </c>
      <c r="BO77" s="486">
        <v>41</v>
      </c>
      <c r="BP77" s="348">
        <v>0.872</v>
      </c>
      <c r="BQ77" s="40">
        <v>6</v>
      </c>
      <c r="BR77" s="320">
        <v>0.128</v>
      </c>
      <c r="BS77" s="491">
        <v>3</v>
      </c>
      <c r="BT77" s="125">
        <v>6.3829787234042548E-2</v>
      </c>
      <c r="BU77" s="312">
        <v>0.46899999999999997</v>
      </c>
      <c r="BW77" s="457">
        <v>0</v>
      </c>
      <c r="BX77" s="457">
        <v>0</v>
      </c>
      <c r="BY77" s="457">
        <v>0</v>
      </c>
      <c r="BZ77" s="457">
        <v>0</v>
      </c>
      <c r="CA77" s="457">
        <v>0</v>
      </c>
      <c r="CB77" s="457">
        <v>0</v>
      </c>
      <c r="CC77" s="457">
        <v>0</v>
      </c>
      <c r="CD77" s="457">
        <v>0</v>
      </c>
      <c r="CE77" s="457">
        <v>0</v>
      </c>
      <c r="CF77" s="457">
        <v>0</v>
      </c>
      <c r="CG77" s="457">
        <v>0</v>
      </c>
      <c r="CH77" s="457">
        <v>0</v>
      </c>
      <c r="CI77" s="440">
        <v>35.700000000000003</v>
      </c>
      <c r="CJ77" s="440">
        <v>5.0999999999999996</v>
      </c>
      <c r="CK77" s="317">
        <v>0.14299999999999999</v>
      </c>
      <c r="CL77" s="457">
        <v>2</v>
      </c>
      <c r="CM77" s="457">
        <v>0</v>
      </c>
      <c r="CN77" s="457">
        <v>2</v>
      </c>
      <c r="CO77" s="501">
        <v>2</v>
      </c>
      <c r="CP77" s="501">
        <v>0</v>
      </c>
      <c r="CQ77" s="125">
        <v>0</v>
      </c>
      <c r="CS77" s="477">
        <v>27</v>
      </c>
      <c r="CT77" s="457">
        <v>6</v>
      </c>
      <c r="CU77" s="457">
        <v>0</v>
      </c>
      <c r="CV77" s="457">
        <v>27</v>
      </c>
      <c r="CW77" s="457">
        <v>1</v>
      </c>
      <c r="CX77" s="457">
        <v>1</v>
      </c>
      <c r="CY77" s="457">
        <v>0</v>
      </c>
      <c r="CZ77" s="457">
        <v>0</v>
      </c>
      <c r="DA77" s="457">
        <v>0</v>
      </c>
      <c r="DB77" s="457">
        <v>0</v>
      </c>
      <c r="DC77" s="457">
        <v>1</v>
      </c>
      <c r="DD77" s="457">
        <v>0</v>
      </c>
      <c r="DF77" s="398">
        <v>5637232</v>
      </c>
      <c r="DG77" s="320">
        <v>0.19800000000000001</v>
      </c>
      <c r="DH77" s="374">
        <v>2748.7</v>
      </c>
      <c r="DI77" s="374">
        <v>62795</v>
      </c>
      <c r="DJ77" s="149">
        <v>5574437</v>
      </c>
      <c r="DK77" s="40">
        <v>19</v>
      </c>
      <c r="DL77" s="40">
        <v>26</v>
      </c>
      <c r="DM77" s="40">
        <v>0</v>
      </c>
      <c r="DN77" s="40">
        <v>2</v>
      </c>
      <c r="DO77" s="317">
        <v>9.1999999999999998E-2</v>
      </c>
      <c r="DP77" s="457">
        <v>16</v>
      </c>
      <c r="DQ77" s="457">
        <v>16</v>
      </c>
      <c r="DR77" s="457">
        <v>15</v>
      </c>
      <c r="DS77" s="477">
        <v>0</v>
      </c>
      <c r="DT77" s="125">
        <v>0</v>
      </c>
      <c r="DU77" s="477">
        <v>132</v>
      </c>
      <c r="DV77" s="374">
        <v>5959541</v>
      </c>
      <c r="DW77" s="477">
        <v>50</v>
      </c>
      <c r="DX77" s="457">
        <v>383</v>
      </c>
      <c r="DY77" s="452"/>
      <c r="DZ77" s="40">
        <v>87</v>
      </c>
      <c r="EA77" s="76">
        <v>6.0627177700348429E-2</v>
      </c>
      <c r="EB77" s="40">
        <v>59</v>
      </c>
      <c r="EC77" s="76">
        <v>4.1114982578397213E-2</v>
      </c>
      <c r="ED77" s="40">
        <v>12</v>
      </c>
      <c r="EE77" s="40">
        <v>2</v>
      </c>
      <c r="EF77" s="40">
        <v>1</v>
      </c>
      <c r="EG77" s="320">
        <v>0.22900000000000001</v>
      </c>
      <c r="EH77" s="320">
        <v>0.23848684210526316</v>
      </c>
      <c r="EI77" s="320">
        <v>0.16899999999999998</v>
      </c>
      <c r="EJ77" s="320">
        <v>0.11286919831223628</v>
      </c>
      <c r="EK77" s="320">
        <v>0.32752613240418116</v>
      </c>
      <c r="EL77" s="320">
        <v>0.13797909407665504</v>
      </c>
      <c r="EM77" s="320">
        <v>-0.109348441926346</v>
      </c>
      <c r="EN77" s="341">
        <v>104200</v>
      </c>
      <c r="EO77" s="320">
        <v>4.4247787610619468E-3</v>
      </c>
      <c r="EP77" s="1"/>
    </row>
    <row r="78" spans="2:146" x14ac:dyDescent="0.25">
      <c r="B78" s="3" t="s">
        <v>123</v>
      </c>
      <c r="C78" s="5">
        <v>540044</v>
      </c>
      <c r="D78" s="6" t="s">
        <v>119</v>
      </c>
      <c r="E78" s="6" t="s">
        <v>3</v>
      </c>
      <c r="F78" s="5">
        <v>4</v>
      </c>
      <c r="G78" s="40">
        <v>501</v>
      </c>
      <c r="H78" s="40">
        <v>535</v>
      </c>
      <c r="I78" s="40">
        <v>1091</v>
      </c>
      <c r="J78" s="63">
        <v>1393.6926147704589</v>
      </c>
      <c r="K78" s="40">
        <v>410</v>
      </c>
      <c r="L78" s="63">
        <v>2.66</v>
      </c>
      <c r="N78" s="40">
        <v>141</v>
      </c>
      <c r="O78" s="76">
        <v>0.28143712574850299</v>
      </c>
      <c r="P78" s="63">
        <v>2.93</v>
      </c>
      <c r="Q78" s="362">
        <v>5.848303393213572E-3</v>
      </c>
      <c r="R78" s="106">
        <v>18</v>
      </c>
      <c r="S78" s="83" t="s">
        <v>100</v>
      </c>
      <c r="T78" s="88">
        <v>1.2</v>
      </c>
      <c r="U78" s="40">
        <v>0</v>
      </c>
      <c r="V78" s="1"/>
      <c r="W78" s="457">
        <v>56</v>
      </c>
      <c r="X78" s="457">
        <v>0</v>
      </c>
      <c r="Y78" s="317">
        <v>0.105</v>
      </c>
      <c r="Z78" s="126">
        <v>0.3971631205673759</v>
      </c>
      <c r="AA78" s="457">
        <v>0</v>
      </c>
      <c r="AB78" s="457">
        <v>0</v>
      </c>
      <c r="AC78" s="457">
        <v>56</v>
      </c>
      <c r="AD78" s="457">
        <v>0</v>
      </c>
      <c r="AE78" s="457">
        <v>56</v>
      </c>
      <c r="AF78" s="149">
        <v>2988174</v>
      </c>
      <c r="AH78" s="374">
        <v>41190</v>
      </c>
      <c r="AI78" s="469">
        <v>51</v>
      </c>
      <c r="AJ78" s="320">
        <v>0.9107142857142857</v>
      </c>
      <c r="AK78" s="374">
        <v>2129240</v>
      </c>
      <c r="AL78" s="125">
        <v>0.71255556068689441</v>
      </c>
      <c r="AM78" s="477">
        <v>51</v>
      </c>
      <c r="AN78" s="398">
        <v>2129240</v>
      </c>
      <c r="AO78" s="469">
        <v>49</v>
      </c>
      <c r="AP78" s="398">
        <v>2110340</v>
      </c>
      <c r="AQ78" s="480">
        <v>40</v>
      </c>
      <c r="AR78" s="398">
        <v>1845580</v>
      </c>
      <c r="AS78" s="469">
        <v>9</v>
      </c>
      <c r="AT78" s="390">
        <v>0.18367346938775511</v>
      </c>
      <c r="AU78" s="398">
        <v>264760</v>
      </c>
      <c r="AV78" s="469">
        <v>2</v>
      </c>
      <c r="AW78" s="140">
        <v>297900</v>
      </c>
      <c r="AX78" s="469">
        <v>2</v>
      </c>
      <c r="AY78" s="140">
        <v>561034</v>
      </c>
      <c r="AZ78" s="457">
        <v>6</v>
      </c>
      <c r="BA78" s="125">
        <v>0.107</v>
      </c>
      <c r="BB78" s="457">
        <v>9</v>
      </c>
      <c r="BC78" s="125">
        <v>0.161</v>
      </c>
      <c r="BD78" s="457">
        <v>41</v>
      </c>
      <c r="BE78" s="125">
        <v>0.73199999999999998</v>
      </c>
      <c r="BF78" s="457">
        <v>54</v>
      </c>
      <c r="BG78" s="125">
        <v>0.96399999999999997</v>
      </c>
      <c r="BH78" s="457">
        <v>10</v>
      </c>
      <c r="BI78" s="317">
        <v>0.17857142857142858</v>
      </c>
      <c r="BJ78" s="457">
        <v>8</v>
      </c>
      <c r="BK78" s="457">
        <v>2</v>
      </c>
      <c r="BL78" s="457">
        <v>0</v>
      </c>
      <c r="BM78" s="430">
        <v>1971</v>
      </c>
      <c r="BN78" s="347" t="s">
        <v>817</v>
      </c>
      <c r="BO78" s="486">
        <v>49</v>
      </c>
      <c r="BP78" s="348">
        <v>0.875</v>
      </c>
      <c r="BQ78" s="40">
        <v>7</v>
      </c>
      <c r="BR78" s="320">
        <v>0.125</v>
      </c>
      <c r="BS78" s="491">
        <v>2</v>
      </c>
      <c r="BT78" s="125">
        <v>3.5714285714285712E-2</v>
      </c>
      <c r="BU78" s="312">
        <v>0.627</v>
      </c>
      <c r="BW78" s="457">
        <v>0</v>
      </c>
      <c r="BX78" s="457">
        <v>0</v>
      </c>
      <c r="BY78" s="457">
        <v>0</v>
      </c>
      <c r="BZ78" s="457">
        <v>0</v>
      </c>
      <c r="CA78" s="457">
        <v>0</v>
      </c>
      <c r="CB78" s="457">
        <v>0</v>
      </c>
      <c r="CC78" s="457">
        <v>0</v>
      </c>
      <c r="CD78" s="457">
        <v>0</v>
      </c>
      <c r="CE78" s="457">
        <v>0</v>
      </c>
      <c r="CF78" s="457">
        <v>0</v>
      </c>
      <c r="CG78" s="457">
        <v>0</v>
      </c>
      <c r="CH78" s="457">
        <v>0</v>
      </c>
      <c r="CI78" s="440">
        <v>15.2</v>
      </c>
      <c r="CJ78" s="440">
        <v>1.9</v>
      </c>
      <c r="CK78" s="317">
        <v>0.125</v>
      </c>
      <c r="CL78" s="457">
        <v>1</v>
      </c>
      <c r="CM78" s="457">
        <v>1</v>
      </c>
      <c r="CN78" s="457">
        <v>0</v>
      </c>
      <c r="CO78" s="501">
        <v>2</v>
      </c>
      <c r="CP78" s="501">
        <v>0.5</v>
      </c>
      <c r="CQ78" s="125">
        <v>0.25</v>
      </c>
      <c r="CS78" s="477">
        <v>0</v>
      </c>
      <c r="CT78" s="457">
        <v>0</v>
      </c>
      <c r="CU78" s="457">
        <v>0</v>
      </c>
      <c r="CV78" s="457">
        <v>0</v>
      </c>
      <c r="CW78" s="457">
        <v>2</v>
      </c>
      <c r="CX78" s="457">
        <v>0</v>
      </c>
      <c r="CY78" s="457">
        <v>2</v>
      </c>
      <c r="CZ78" s="457">
        <v>0</v>
      </c>
      <c r="DA78" s="457">
        <v>0</v>
      </c>
      <c r="DB78" s="457">
        <v>0</v>
      </c>
      <c r="DC78" s="457">
        <v>0</v>
      </c>
      <c r="DD78" s="457">
        <v>0</v>
      </c>
      <c r="DF78" s="398">
        <v>137806</v>
      </c>
      <c r="DG78" s="320">
        <v>4.5999999999999999E-2</v>
      </c>
      <c r="DH78" s="374">
        <v>3218.2</v>
      </c>
      <c r="DI78" s="374">
        <v>122131</v>
      </c>
      <c r="DJ78" s="149">
        <v>15675</v>
      </c>
      <c r="DK78" s="40">
        <v>40</v>
      </c>
      <c r="DL78" s="40">
        <v>15</v>
      </c>
      <c r="DM78" s="40">
        <v>0</v>
      </c>
      <c r="DN78" s="40">
        <v>0</v>
      </c>
      <c r="DO78" s="317">
        <v>0.08</v>
      </c>
      <c r="DP78" s="457">
        <v>35</v>
      </c>
      <c r="DQ78" s="457">
        <v>10</v>
      </c>
      <c r="DR78" s="457">
        <v>9</v>
      </c>
      <c r="DS78" s="477">
        <v>1</v>
      </c>
      <c r="DT78" s="125">
        <v>1.7857142857142856E-2</v>
      </c>
      <c r="DU78" s="477">
        <v>17</v>
      </c>
      <c r="DV78" s="374">
        <v>495582</v>
      </c>
      <c r="DW78" s="477">
        <v>9</v>
      </c>
      <c r="DX78" s="457">
        <v>79</v>
      </c>
      <c r="DY78" s="452"/>
      <c r="DZ78" s="40">
        <v>152</v>
      </c>
      <c r="EA78" s="76">
        <v>0.13932172318973418</v>
      </c>
      <c r="EB78" s="40">
        <v>90</v>
      </c>
      <c r="EC78" s="76">
        <v>8.2493125572868933E-2</v>
      </c>
      <c r="ED78" s="40">
        <v>21</v>
      </c>
      <c r="EE78" s="40">
        <v>4</v>
      </c>
      <c r="EF78" s="40">
        <v>2</v>
      </c>
      <c r="EG78" s="320">
        <v>0.66959999999999997</v>
      </c>
      <c r="EH78" s="320">
        <v>0.24878048780487805</v>
      </c>
      <c r="EI78" s="320">
        <v>0.11900000000000001</v>
      </c>
      <c r="EJ78" s="320">
        <v>0.18030690537084401</v>
      </c>
      <c r="EK78" s="320">
        <v>0.36663611365719523</v>
      </c>
      <c r="EL78" s="320">
        <v>0.28597616865261227</v>
      </c>
      <c r="EM78" s="320">
        <v>-6.9002123142250502E-2</v>
      </c>
      <c r="EN78" s="341">
        <v>81700</v>
      </c>
      <c r="EO78" s="320">
        <v>0.20901639344262296</v>
      </c>
      <c r="EP78" s="1"/>
    </row>
    <row r="79" spans="2:146" x14ac:dyDescent="0.25">
      <c r="B79" s="3" t="s">
        <v>124</v>
      </c>
      <c r="C79" s="5">
        <v>540045</v>
      </c>
      <c r="D79" s="6" t="s">
        <v>119</v>
      </c>
      <c r="E79" s="6" t="s">
        <v>3</v>
      </c>
      <c r="F79" s="5">
        <v>4</v>
      </c>
      <c r="G79" s="40">
        <v>1214</v>
      </c>
      <c r="H79" s="40">
        <v>1657</v>
      </c>
      <c r="I79" s="40">
        <v>2659</v>
      </c>
      <c r="J79" s="63">
        <v>1401.7792421746292</v>
      </c>
      <c r="K79" s="40">
        <v>1177</v>
      </c>
      <c r="L79" s="63">
        <v>2.21</v>
      </c>
      <c r="N79" s="40">
        <v>267</v>
      </c>
      <c r="O79" s="76">
        <v>0.21993410214168041</v>
      </c>
      <c r="P79" s="63">
        <v>5.9</v>
      </c>
      <c r="Q79" s="362">
        <v>4.8599670510708409E-3</v>
      </c>
      <c r="R79" s="106">
        <v>18</v>
      </c>
      <c r="S79" s="83" t="s">
        <v>100</v>
      </c>
      <c r="T79" s="88">
        <v>1.5</v>
      </c>
      <c r="U79" s="40">
        <v>0</v>
      </c>
      <c r="V79" s="1"/>
      <c r="W79" s="457">
        <v>302</v>
      </c>
      <c r="X79" s="457">
        <v>105</v>
      </c>
      <c r="Y79" s="317">
        <v>0.182</v>
      </c>
      <c r="Z79" s="126">
        <v>1.1310861423220975</v>
      </c>
      <c r="AA79" s="457">
        <v>0</v>
      </c>
      <c r="AB79" s="457">
        <v>0</v>
      </c>
      <c r="AC79" s="457">
        <v>302</v>
      </c>
      <c r="AD79" s="457">
        <v>0</v>
      </c>
      <c r="AE79" s="457">
        <v>302</v>
      </c>
      <c r="AF79" s="149">
        <v>24055817</v>
      </c>
      <c r="AH79" s="374">
        <v>53950</v>
      </c>
      <c r="AI79" s="469">
        <v>261</v>
      </c>
      <c r="AJ79" s="320">
        <v>0.86423841059602646</v>
      </c>
      <c r="AK79" s="374">
        <v>15848650</v>
      </c>
      <c r="AL79" s="125">
        <v>0.65882817449101816</v>
      </c>
      <c r="AM79" s="477">
        <v>258</v>
      </c>
      <c r="AN79" s="398">
        <v>15319550</v>
      </c>
      <c r="AO79" s="469">
        <v>240</v>
      </c>
      <c r="AP79" s="398">
        <v>13628650</v>
      </c>
      <c r="AQ79" s="480">
        <v>238</v>
      </c>
      <c r="AR79" s="399">
        <v>13561150</v>
      </c>
      <c r="AS79" s="481">
        <v>2</v>
      </c>
      <c r="AT79" s="393">
        <v>8.3333333333333332E-3</v>
      </c>
      <c r="AU79" s="399">
        <v>67500</v>
      </c>
      <c r="AV79" s="469">
        <v>31</v>
      </c>
      <c r="AW79" s="140">
        <v>5848700</v>
      </c>
      <c r="AX79" s="469">
        <v>9</v>
      </c>
      <c r="AY79" s="140">
        <v>2358467</v>
      </c>
      <c r="AZ79" s="457">
        <v>56</v>
      </c>
      <c r="BA79" s="125">
        <v>0.185</v>
      </c>
      <c r="BB79" s="457">
        <v>54</v>
      </c>
      <c r="BC79" s="125">
        <v>0.17899999999999999</v>
      </c>
      <c r="BD79" s="457">
        <v>192</v>
      </c>
      <c r="BE79" s="125">
        <v>0.63600000000000001</v>
      </c>
      <c r="BF79" s="457">
        <v>237</v>
      </c>
      <c r="BG79" s="125">
        <v>0.78500000000000003</v>
      </c>
      <c r="BH79" s="457">
        <v>45</v>
      </c>
      <c r="BI79" s="317">
        <v>0.1490066225165563</v>
      </c>
      <c r="BJ79" s="457">
        <v>45</v>
      </c>
      <c r="BK79" s="457">
        <v>0</v>
      </c>
      <c r="BL79" s="457">
        <v>0</v>
      </c>
      <c r="BM79" s="430">
        <v>1942</v>
      </c>
      <c r="BN79" s="349" t="s">
        <v>818</v>
      </c>
      <c r="BO79" s="487">
        <v>274</v>
      </c>
      <c r="BP79" s="350">
        <v>0.90700000000000003</v>
      </c>
      <c r="BQ79" s="489">
        <v>28</v>
      </c>
      <c r="BR79" s="351">
        <v>9.2999999999999999E-2</v>
      </c>
      <c r="BS79" s="492">
        <v>3</v>
      </c>
      <c r="BT79" s="125">
        <v>9.9337748344370865E-3</v>
      </c>
      <c r="BU79" s="312">
        <v>0.59299999999999997</v>
      </c>
      <c r="BW79" s="457">
        <v>1</v>
      </c>
      <c r="BX79" s="457">
        <v>0</v>
      </c>
      <c r="BY79" s="457">
        <v>0</v>
      </c>
      <c r="BZ79" s="457">
        <v>1</v>
      </c>
      <c r="CA79" s="457">
        <v>0</v>
      </c>
      <c r="CB79" s="457">
        <v>0</v>
      </c>
      <c r="CC79" s="457">
        <v>0</v>
      </c>
      <c r="CD79" s="457">
        <v>0</v>
      </c>
      <c r="CE79" s="457">
        <v>0</v>
      </c>
      <c r="CF79" s="457">
        <v>1</v>
      </c>
      <c r="CG79" s="457">
        <v>0</v>
      </c>
      <c r="CH79" s="457">
        <v>0</v>
      </c>
      <c r="CI79" s="440">
        <v>38.4</v>
      </c>
      <c r="CJ79" s="440">
        <v>6.3</v>
      </c>
      <c r="CK79" s="317">
        <v>0.16400000000000001</v>
      </c>
      <c r="CL79" s="457">
        <v>12</v>
      </c>
      <c r="CM79" s="457">
        <v>12</v>
      </c>
      <c r="CN79" s="457">
        <v>0</v>
      </c>
      <c r="CO79" s="501">
        <v>1</v>
      </c>
      <c r="CP79" s="501">
        <v>0</v>
      </c>
      <c r="CQ79" s="125">
        <v>0</v>
      </c>
      <c r="CS79" s="477">
        <v>0</v>
      </c>
      <c r="CT79" s="514">
        <v>0</v>
      </c>
      <c r="CU79" s="514">
        <v>0</v>
      </c>
      <c r="CV79" s="457">
        <v>0</v>
      </c>
      <c r="CW79" s="457">
        <v>7</v>
      </c>
      <c r="CX79" s="457">
        <v>3</v>
      </c>
      <c r="CY79" s="457">
        <v>3</v>
      </c>
      <c r="CZ79" s="457">
        <v>4</v>
      </c>
      <c r="DA79" s="457">
        <v>0</v>
      </c>
      <c r="DB79" s="457">
        <v>0</v>
      </c>
      <c r="DC79" s="457">
        <v>0</v>
      </c>
      <c r="DD79" s="457">
        <v>0</v>
      </c>
      <c r="DF79" s="398">
        <v>1348743</v>
      </c>
      <c r="DG79" s="320">
        <v>5.6000000000000001E-2</v>
      </c>
      <c r="DH79" s="374">
        <v>3232</v>
      </c>
      <c r="DI79" s="374">
        <v>1020027</v>
      </c>
      <c r="DJ79" s="149">
        <v>328716</v>
      </c>
      <c r="DK79" s="40">
        <v>161</v>
      </c>
      <c r="DL79" s="40">
        <v>138</v>
      </c>
      <c r="DM79" s="40">
        <v>1</v>
      </c>
      <c r="DN79" s="40">
        <v>1</v>
      </c>
      <c r="DO79" s="317">
        <v>7.0000000000000007E-2</v>
      </c>
      <c r="DP79" s="457">
        <v>131</v>
      </c>
      <c r="DQ79" s="457">
        <v>90</v>
      </c>
      <c r="DR79" s="457">
        <v>80</v>
      </c>
      <c r="DS79" s="477">
        <v>0</v>
      </c>
      <c r="DT79" s="125">
        <v>0</v>
      </c>
      <c r="DU79" s="477">
        <v>89</v>
      </c>
      <c r="DV79" s="374">
        <v>3005139</v>
      </c>
      <c r="DW79" s="477">
        <v>2</v>
      </c>
      <c r="DX79" s="457">
        <v>471</v>
      </c>
      <c r="DY79" s="452"/>
      <c r="DZ79" s="40">
        <v>685</v>
      </c>
      <c r="EA79" s="76">
        <v>0.25761564497931555</v>
      </c>
      <c r="EB79" s="40">
        <v>466</v>
      </c>
      <c r="EC79" s="76">
        <v>0.17525385483264386</v>
      </c>
      <c r="ED79" s="40">
        <v>91</v>
      </c>
      <c r="EE79" s="40">
        <v>18</v>
      </c>
      <c r="EF79" s="40">
        <v>11</v>
      </c>
      <c r="EG79" s="320">
        <v>0.2114</v>
      </c>
      <c r="EH79" s="320">
        <v>0.21920135938827529</v>
      </c>
      <c r="EI79" s="320">
        <v>0.13</v>
      </c>
      <c r="EJ79" s="320">
        <v>8.3199141170155658E-2</v>
      </c>
      <c r="EK79" s="320">
        <v>0.37457690861226017</v>
      </c>
      <c r="EL79" s="320">
        <v>0.20491174213353797</v>
      </c>
      <c r="EM79" s="320">
        <v>-9.124386252045831E-2</v>
      </c>
      <c r="EN79" s="341">
        <v>121000</v>
      </c>
      <c r="EO79" s="320">
        <v>0</v>
      </c>
      <c r="EP79" s="1"/>
    </row>
    <row r="80" spans="2:146" s="1" customFormat="1" x14ac:dyDescent="0.25">
      <c r="B80" s="7" t="s">
        <v>119</v>
      </c>
      <c r="C80" s="150">
        <v>54025</v>
      </c>
      <c r="D80" s="7" t="s">
        <v>119</v>
      </c>
      <c r="E80" s="7" t="s">
        <v>0</v>
      </c>
      <c r="F80" s="150">
        <v>4</v>
      </c>
      <c r="G80" s="42">
        <v>655199</v>
      </c>
      <c r="H80" s="42">
        <v>23324</v>
      </c>
      <c r="I80" s="42">
        <v>33307</v>
      </c>
      <c r="J80" s="65">
        <v>32.53435978992642</v>
      </c>
      <c r="K80" s="42">
        <v>14722</v>
      </c>
      <c r="L80" s="65">
        <v>2.23</v>
      </c>
      <c r="M80"/>
      <c r="N80" s="42">
        <v>21615</v>
      </c>
      <c r="O80" s="78">
        <v>3.2989977090929629E-2</v>
      </c>
      <c r="P80" s="65">
        <v>588.44999999999993</v>
      </c>
      <c r="Q80" s="363">
        <v>8.9812956448080336E-4</v>
      </c>
      <c r="R80" s="107">
        <v>18</v>
      </c>
      <c r="S80" s="85">
        <v>42550</v>
      </c>
      <c r="T80" s="115">
        <v>2</v>
      </c>
      <c r="U80" s="42">
        <v>12</v>
      </c>
      <c r="W80" s="458">
        <v>1879</v>
      </c>
      <c r="X80" s="458">
        <v>269</v>
      </c>
      <c r="Y80" s="127">
        <v>8.1000000000000003E-2</v>
      </c>
      <c r="Z80" s="128">
        <v>8.693037242655563E-2</v>
      </c>
      <c r="AA80" s="458">
        <v>6</v>
      </c>
      <c r="AB80" s="458">
        <v>9</v>
      </c>
      <c r="AC80" s="458">
        <v>1882</v>
      </c>
      <c r="AD80" s="458">
        <v>6</v>
      </c>
      <c r="AE80" s="458">
        <v>1888</v>
      </c>
      <c r="AF80" s="321">
        <v>159410981</v>
      </c>
      <c r="AG80"/>
      <c r="AH80" s="419">
        <v>42500</v>
      </c>
      <c r="AI80" s="470">
        <v>1648</v>
      </c>
      <c r="AJ80" s="78">
        <v>0.87334393216746153</v>
      </c>
      <c r="AK80" s="406">
        <v>105584036</v>
      </c>
      <c r="AL80" s="127">
        <v>0.66233853739348103</v>
      </c>
      <c r="AM80" s="478">
        <v>1633</v>
      </c>
      <c r="AN80" s="402">
        <v>104713110</v>
      </c>
      <c r="AO80" s="470">
        <v>1594</v>
      </c>
      <c r="AP80" s="402">
        <v>101946810</v>
      </c>
      <c r="AQ80" s="470">
        <v>1336</v>
      </c>
      <c r="AR80" s="400">
        <v>95959390</v>
      </c>
      <c r="AS80" s="482">
        <v>258</v>
      </c>
      <c r="AT80" s="394">
        <v>0.16185696361355081</v>
      </c>
      <c r="AU80" s="400">
        <v>5987420</v>
      </c>
      <c r="AV80" s="470">
        <v>202</v>
      </c>
      <c r="AW80" s="311">
        <v>21123578</v>
      </c>
      <c r="AX80" s="470">
        <v>34</v>
      </c>
      <c r="AY80" s="311">
        <v>32703367</v>
      </c>
      <c r="AZ80" s="458">
        <v>302</v>
      </c>
      <c r="BA80" s="127">
        <v>0.16</v>
      </c>
      <c r="BB80" s="458">
        <v>444</v>
      </c>
      <c r="BC80" s="127">
        <v>0.23499999999999999</v>
      </c>
      <c r="BD80" s="458">
        <v>1142</v>
      </c>
      <c r="BE80" s="127">
        <v>0.60499999999999998</v>
      </c>
      <c r="BF80" s="458">
        <v>1631</v>
      </c>
      <c r="BG80" s="127">
        <v>0.86399999999999999</v>
      </c>
      <c r="BH80" s="458">
        <v>522</v>
      </c>
      <c r="BI80" s="127">
        <v>0.27648305084745761</v>
      </c>
      <c r="BJ80" s="458">
        <v>412</v>
      </c>
      <c r="BK80" s="458">
        <v>107</v>
      </c>
      <c r="BL80" s="458">
        <v>3</v>
      </c>
      <c r="BM80" s="431">
        <v>1963</v>
      </c>
      <c r="BN80" s="135" t="s">
        <v>100</v>
      </c>
      <c r="BO80" s="42">
        <v>1540</v>
      </c>
      <c r="BP80" s="78">
        <v>0.81599999999999995</v>
      </c>
      <c r="BQ80" s="42">
        <v>348</v>
      </c>
      <c r="BR80" s="78">
        <v>0.184</v>
      </c>
      <c r="BS80" s="493">
        <v>128</v>
      </c>
      <c r="BT80" s="127">
        <v>6.8121341138903668E-2</v>
      </c>
      <c r="BU80" s="314">
        <v>0.66100000000000003</v>
      </c>
      <c r="BV80"/>
      <c r="BW80" s="458">
        <v>4</v>
      </c>
      <c r="BX80" s="458">
        <v>1</v>
      </c>
      <c r="BY80" s="458">
        <v>0</v>
      </c>
      <c r="BZ80" s="458">
        <v>3</v>
      </c>
      <c r="CA80" s="458">
        <v>0</v>
      </c>
      <c r="CB80" s="458">
        <v>1</v>
      </c>
      <c r="CC80" s="458">
        <v>1</v>
      </c>
      <c r="CD80" s="458">
        <v>0</v>
      </c>
      <c r="CE80" s="458">
        <v>0</v>
      </c>
      <c r="CF80" s="458">
        <v>2</v>
      </c>
      <c r="CG80" s="458">
        <v>1</v>
      </c>
      <c r="CH80" s="458">
        <v>0</v>
      </c>
      <c r="CI80" s="441">
        <v>3621.2</v>
      </c>
      <c r="CJ80" s="441">
        <v>194.4</v>
      </c>
      <c r="CK80" s="127">
        <v>5.3999999999999999E-2</v>
      </c>
      <c r="CL80" s="458">
        <v>211</v>
      </c>
      <c r="CM80" s="458">
        <v>145</v>
      </c>
      <c r="CN80" s="458">
        <v>66</v>
      </c>
      <c r="CO80" s="502">
        <v>101.7</v>
      </c>
      <c r="CP80" s="502">
        <v>26.6</v>
      </c>
      <c r="CQ80" s="127">
        <v>0.26155358898721731</v>
      </c>
      <c r="CR80"/>
      <c r="CS80" s="478">
        <v>45</v>
      </c>
      <c r="CT80" s="458">
        <v>20</v>
      </c>
      <c r="CU80" s="458">
        <v>3</v>
      </c>
      <c r="CV80" s="458">
        <v>42</v>
      </c>
      <c r="CW80" s="458">
        <v>28</v>
      </c>
      <c r="CX80" s="458">
        <v>12</v>
      </c>
      <c r="CY80" s="458">
        <v>17</v>
      </c>
      <c r="CZ80" s="458">
        <v>9</v>
      </c>
      <c r="DA80" s="458">
        <v>0</v>
      </c>
      <c r="DB80" s="458">
        <v>0</v>
      </c>
      <c r="DC80" s="458">
        <v>2</v>
      </c>
      <c r="DD80" s="458">
        <v>0</v>
      </c>
      <c r="DE80"/>
      <c r="DF80" s="402">
        <v>16972303</v>
      </c>
      <c r="DG80" s="78">
        <v>0.106</v>
      </c>
      <c r="DH80" s="419">
        <v>4237.8999999999996</v>
      </c>
      <c r="DI80" s="419">
        <v>10163335</v>
      </c>
      <c r="DJ80" s="321">
        <v>6808968</v>
      </c>
      <c r="DK80" s="42">
        <v>965</v>
      </c>
      <c r="DL80" s="42">
        <v>885</v>
      </c>
      <c r="DM80" s="42">
        <v>24</v>
      </c>
      <c r="DN80" s="42">
        <v>11</v>
      </c>
      <c r="DO80" s="127">
        <v>0.121</v>
      </c>
      <c r="DP80" s="458">
        <v>765</v>
      </c>
      <c r="DQ80" s="458">
        <v>434</v>
      </c>
      <c r="DR80" s="458">
        <v>574</v>
      </c>
      <c r="DS80" s="519">
        <v>112</v>
      </c>
      <c r="DT80" s="144">
        <v>5.960617349654071E-2</v>
      </c>
      <c r="DU80" s="519">
        <v>1072</v>
      </c>
      <c r="DV80" s="419">
        <v>27406121</v>
      </c>
      <c r="DW80" s="519">
        <v>216</v>
      </c>
      <c r="DX80" s="458">
        <v>5649</v>
      </c>
      <c r="DY80" s="452"/>
      <c r="DZ80" s="42">
        <v>3871</v>
      </c>
      <c r="EA80" s="78">
        <v>0.11622181523403488</v>
      </c>
      <c r="EB80" s="42">
        <v>2794</v>
      </c>
      <c r="EC80" s="78">
        <v>8.3886270153421205E-2</v>
      </c>
      <c r="ED80" s="42">
        <v>567</v>
      </c>
      <c r="EE80" s="42">
        <v>115</v>
      </c>
      <c r="EF80" s="42">
        <v>66</v>
      </c>
      <c r="EG80" s="78">
        <v>0.51849999999999996</v>
      </c>
      <c r="EH80" s="78">
        <v>0.17973101480777068</v>
      </c>
      <c r="EI80" s="78">
        <v>0.22500000000000001</v>
      </c>
      <c r="EJ80" s="78">
        <v>0.12860048820179007</v>
      </c>
      <c r="EK80" s="78">
        <v>0.39027831987269951</v>
      </c>
      <c r="EL80" s="78">
        <v>0.20710780578499802</v>
      </c>
      <c r="EM80" s="78">
        <v>-7.0546786922209698E-2</v>
      </c>
      <c r="EN80" s="342">
        <v>128900</v>
      </c>
      <c r="EO80" s="78">
        <v>0.13370024460751612</v>
      </c>
    </row>
    <row r="81" spans="2:146" x14ac:dyDescent="0.25">
      <c r="B81" s="424" t="s">
        <v>264</v>
      </c>
      <c r="C81" s="425">
        <v>540226</v>
      </c>
      <c r="D81" s="424" t="s">
        <v>263</v>
      </c>
      <c r="E81" s="424" t="s">
        <v>11</v>
      </c>
      <c r="F81" s="425">
        <v>8</v>
      </c>
      <c r="G81" s="44">
        <v>411510</v>
      </c>
      <c r="H81" s="44">
        <v>14884</v>
      </c>
      <c r="I81" s="44">
        <v>20657</v>
      </c>
      <c r="J81" s="66">
        <v>32.126752691307622</v>
      </c>
      <c r="K81" s="44">
        <v>7105</v>
      </c>
      <c r="L81" s="66">
        <v>2.8574243490499649</v>
      </c>
      <c r="N81" s="44">
        <v>26373</v>
      </c>
      <c r="O81" s="80">
        <v>6.4088357512575633E-2</v>
      </c>
      <c r="P81" s="66">
        <v>546.99</v>
      </c>
      <c r="Q81" s="364">
        <v>1.329226507253773E-3</v>
      </c>
      <c r="R81" s="105">
        <v>11</v>
      </c>
      <c r="S81" s="82">
        <v>43254</v>
      </c>
      <c r="T81" s="114">
        <v>5.0999999999999996</v>
      </c>
      <c r="U81" s="44">
        <v>102</v>
      </c>
      <c r="V81" s="1"/>
      <c r="W81" s="459">
        <v>727</v>
      </c>
      <c r="X81" s="459">
        <v>166</v>
      </c>
      <c r="Y81" s="129">
        <v>7.4999999999999997E-2</v>
      </c>
      <c r="Z81" s="130">
        <v>2.7566071360861488E-2</v>
      </c>
      <c r="AA81" s="459">
        <v>31</v>
      </c>
      <c r="AB81" s="459">
        <v>384</v>
      </c>
      <c r="AC81" s="459">
        <v>1080</v>
      </c>
      <c r="AD81" s="459">
        <v>31</v>
      </c>
      <c r="AE81" s="459">
        <v>1111</v>
      </c>
      <c r="AF81" s="138">
        <v>71982089</v>
      </c>
      <c r="AH81" s="407">
        <v>43300</v>
      </c>
      <c r="AI81" s="471">
        <v>1033</v>
      </c>
      <c r="AJ81" s="80">
        <v>0.92979297929792981</v>
      </c>
      <c r="AK81" s="407">
        <v>57880606</v>
      </c>
      <c r="AL81" s="129">
        <v>0.80409733593588817</v>
      </c>
      <c r="AM81" s="479">
        <v>1023</v>
      </c>
      <c r="AN81" s="401">
        <v>55264806</v>
      </c>
      <c r="AO81" s="471">
        <v>1021</v>
      </c>
      <c r="AP81" s="401">
        <v>55117206</v>
      </c>
      <c r="AQ81" s="471">
        <v>764</v>
      </c>
      <c r="AR81" s="401">
        <v>49709436</v>
      </c>
      <c r="AS81" s="471">
        <v>257</v>
      </c>
      <c r="AT81" s="395">
        <v>0.2517140058765916</v>
      </c>
      <c r="AU81" s="401">
        <v>5407770</v>
      </c>
      <c r="AV81" s="471">
        <v>57</v>
      </c>
      <c r="AW81" s="139">
        <v>7445083</v>
      </c>
      <c r="AX81" s="471">
        <v>21</v>
      </c>
      <c r="AY81" s="139">
        <v>6656400</v>
      </c>
      <c r="AZ81" s="459">
        <v>273</v>
      </c>
      <c r="BA81" s="129">
        <v>0.246</v>
      </c>
      <c r="BB81" s="459">
        <v>407</v>
      </c>
      <c r="BC81" s="129">
        <v>0.36599999999999999</v>
      </c>
      <c r="BD81" s="459">
        <v>431</v>
      </c>
      <c r="BE81" s="129">
        <v>0.38800000000000001</v>
      </c>
      <c r="BF81" s="459">
        <v>882</v>
      </c>
      <c r="BG81" s="129">
        <v>0.79400000000000004</v>
      </c>
      <c r="BH81" s="459">
        <v>435</v>
      </c>
      <c r="BI81" s="129">
        <v>0.39153915391539151</v>
      </c>
      <c r="BJ81" s="459">
        <v>212</v>
      </c>
      <c r="BK81" s="459">
        <v>161</v>
      </c>
      <c r="BL81" s="459">
        <v>62</v>
      </c>
      <c r="BM81" s="432">
        <v>1971</v>
      </c>
      <c r="BN81" s="352" t="s">
        <v>808</v>
      </c>
      <c r="BO81" s="77">
        <v>817</v>
      </c>
      <c r="BP81" s="79">
        <v>0.73599999999999999</v>
      </c>
      <c r="BQ81" s="77">
        <v>294</v>
      </c>
      <c r="BR81" s="79">
        <v>0.26500000000000001</v>
      </c>
      <c r="BS81" s="490">
        <v>108</v>
      </c>
      <c r="BT81" s="129">
        <v>0.1485557083906465</v>
      </c>
      <c r="BU81" s="313">
        <v>0.747</v>
      </c>
      <c r="BW81" s="459">
        <v>2</v>
      </c>
      <c r="BX81" s="459">
        <v>0</v>
      </c>
      <c r="BY81" s="459">
        <v>0</v>
      </c>
      <c r="BZ81" s="459">
        <v>2</v>
      </c>
      <c r="CA81" s="459">
        <v>0</v>
      </c>
      <c r="CB81" s="459">
        <v>0</v>
      </c>
      <c r="CC81" s="459">
        <v>0</v>
      </c>
      <c r="CD81" s="459">
        <v>0</v>
      </c>
      <c r="CE81" s="459">
        <v>0</v>
      </c>
      <c r="CF81" s="459">
        <v>0</v>
      </c>
      <c r="CG81" s="459">
        <v>2</v>
      </c>
      <c r="CH81" s="459">
        <v>0</v>
      </c>
      <c r="CI81" s="439">
        <v>2669.1</v>
      </c>
      <c r="CJ81" s="439">
        <v>177.6</v>
      </c>
      <c r="CK81" s="129">
        <v>6.7000000000000004E-2</v>
      </c>
      <c r="CL81" s="459">
        <v>88</v>
      </c>
      <c r="CM81" s="459">
        <v>0</v>
      </c>
      <c r="CN81" s="459">
        <v>88</v>
      </c>
      <c r="CO81" s="503">
        <v>41.6</v>
      </c>
      <c r="CP81" s="503">
        <v>16.8</v>
      </c>
      <c r="CQ81" s="129">
        <v>0.40384615384615385</v>
      </c>
      <c r="CS81" s="479">
        <v>7</v>
      </c>
      <c r="CT81" s="459">
        <v>2</v>
      </c>
      <c r="CU81" s="459">
        <v>2</v>
      </c>
      <c r="CV81" s="459">
        <v>5</v>
      </c>
      <c r="CW81" s="459">
        <v>16</v>
      </c>
      <c r="CX81" s="459">
        <v>7</v>
      </c>
      <c r="CY81" s="459">
        <v>8</v>
      </c>
      <c r="CZ81" s="459">
        <v>5</v>
      </c>
      <c r="DA81" s="459">
        <v>0</v>
      </c>
      <c r="DB81" s="459">
        <v>0</v>
      </c>
      <c r="DC81" s="459">
        <v>3</v>
      </c>
      <c r="DD81" s="459">
        <v>0</v>
      </c>
      <c r="DF81" s="401">
        <v>10111403</v>
      </c>
      <c r="DG81" s="80">
        <v>0.14000000000000001</v>
      </c>
      <c r="DH81" s="407">
        <v>14134.9</v>
      </c>
      <c r="DI81" s="407">
        <v>9864325</v>
      </c>
      <c r="DJ81" s="138">
        <v>247078</v>
      </c>
      <c r="DK81" s="44">
        <v>585</v>
      </c>
      <c r="DL81" s="44">
        <v>499</v>
      </c>
      <c r="DM81" s="44">
        <v>24</v>
      </c>
      <c r="DN81" s="44">
        <v>3</v>
      </c>
      <c r="DO81" s="129">
        <v>0.46300000000000002</v>
      </c>
      <c r="DP81" s="459">
        <v>571</v>
      </c>
      <c r="DQ81" s="459">
        <v>75</v>
      </c>
      <c r="DR81" s="459">
        <v>214</v>
      </c>
      <c r="DS81" s="479">
        <v>251</v>
      </c>
      <c r="DT81" s="129">
        <v>0.34525447042640989</v>
      </c>
      <c r="DU81" s="479">
        <v>319</v>
      </c>
      <c r="DV81" s="407">
        <v>5017309</v>
      </c>
      <c r="DW81" s="479">
        <v>109</v>
      </c>
      <c r="DX81" s="459">
        <v>10814</v>
      </c>
      <c r="DY81" s="452"/>
      <c r="DZ81" s="44">
        <v>1971</v>
      </c>
      <c r="EA81" s="80">
        <v>9.5415597618240797E-2</v>
      </c>
      <c r="EB81" s="44">
        <v>1587</v>
      </c>
      <c r="EC81" s="80">
        <v>7.6826257442997536E-2</v>
      </c>
      <c r="ED81" s="44">
        <v>278</v>
      </c>
      <c r="EE81" s="44">
        <v>43</v>
      </c>
      <c r="EF81" s="44">
        <v>25</v>
      </c>
      <c r="EG81" s="80">
        <v>0.37030000000000002</v>
      </c>
      <c r="EH81" s="80">
        <v>0.14046446164672766</v>
      </c>
      <c r="EI81" s="80">
        <v>0.25660377358490566</v>
      </c>
      <c r="EJ81" s="80">
        <v>0.12759396080950852</v>
      </c>
      <c r="EK81" s="80">
        <v>0.38059737619208983</v>
      </c>
      <c r="EL81" s="80">
        <v>0.26830705761013701</v>
      </c>
      <c r="EM81" s="80">
        <v>-3.73144616515785E-2</v>
      </c>
      <c r="EN81" s="340">
        <v>157600</v>
      </c>
      <c r="EO81" s="80">
        <v>0.18339852238157323</v>
      </c>
      <c r="EP81" s="1"/>
    </row>
    <row r="82" spans="2:146" x14ac:dyDescent="0.25">
      <c r="B82" s="3" t="s">
        <v>262</v>
      </c>
      <c r="C82" s="5">
        <v>540046</v>
      </c>
      <c r="D82" s="6" t="s">
        <v>263</v>
      </c>
      <c r="E82" s="6" t="s">
        <v>3</v>
      </c>
      <c r="F82" s="5">
        <v>8</v>
      </c>
      <c r="G82" s="40">
        <v>470</v>
      </c>
      <c r="H82" s="40">
        <v>263</v>
      </c>
      <c r="I82" s="40">
        <v>522</v>
      </c>
      <c r="J82" s="63">
        <v>710.80851063829789</v>
      </c>
      <c r="K82" s="40">
        <v>145</v>
      </c>
      <c r="L82" s="63">
        <v>3.6</v>
      </c>
      <c r="N82" s="40">
        <v>179</v>
      </c>
      <c r="O82" s="76">
        <v>0.38085106382978717</v>
      </c>
      <c r="P82" s="63">
        <v>3.25</v>
      </c>
      <c r="Q82" s="362">
        <v>6.9148936170212753E-3</v>
      </c>
      <c r="R82" s="106">
        <v>11</v>
      </c>
      <c r="S82" s="83" t="s">
        <v>100</v>
      </c>
      <c r="T82" s="88">
        <v>3.4</v>
      </c>
      <c r="U82" s="40">
        <v>1</v>
      </c>
      <c r="V82" s="1"/>
      <c r="W82" s="457">
        <v>26</v>
      </c>
      <c r="X82" s="457">
        <v>3</v>
      </c>
      <c r="Y82" s="317">
        <v>0.14399999999999999</v>
      </c>
      <c r="Z82" s="126">
        <v>0.14525139664804471</v>
      </c>
      <c r="AA82" s="457">
        <v>0</v>
      </c>
      <c r="AB82" s="457">
        <v>12</v>
      </c>
      <c r="AC82" s="457">
        <v>38</v>
      </c>
      <c r="AD82" s="457">
        <v>0</v>
      </c>
      <c r="AE82" s="457">
        <v>38</v>
      </c>
      <c r="AF82" s="149">
        <v>4202100</v>
      </c>
      <c r="AH82" s="374">
        <v>69450</v>
      </c>
      <c r="AI82" s="469">
        <v>23</v>
      </c>
      <c r="AJ82" s="320">
        <v>0.60526315789473684</v>
      </c>
      <c r="AK82" s="374">
        <v>2090500</v>
      </c>
      <c r="AL82" s="125">
        <v>0.49748935056281379</v>
      </c>
      <c r="AM82" s="477">
        <v>23</v>
      </c>
      <c r="AN82" s="398">
        <v>2090500</v>
      </c>
      <c r="AO82" s="469">
        <v>19</v>
      </c>
      <c r="AP82" s="398">
        <v>1576600</v>
      </c>
      <c r="AQ82" s="480">
        <v>17</v>
      </c>
      <c r="AR82" s="398">
        <v>1503000</v>
      </c>
      <c r="AS82" s="469">
        <v>2</v>
      </c>
      <c r="AT82" s="390">
        <v>0.10526315789473679</v>
      </c>
      <c r="AU82" s="398">
        <v>73600</v>
      </c>
      <c r="AV82" s="469">
        <v>13</v>
      </c>
      <c r="AW82" s="140">
        <v>1857600</v>
      </c>
      <c r="AX82" s="469">
        <v>2</v>
      </c>
      <c r="AY82" s="140">
        <v>254000</v>
      </c>
      <c r="AZ82" s="457">
        <v>12</v>
      </c>
      <c r="BA82" s="125">
        <v>0.316</v>
      </c>
      <c r="BB82" s="457">
        <v>18</v>
      </c>
      <c r="BC82" s="125">
        <v>0.47399999999999998</v>
      </c>
      <c r="BD82" s="457">
        <v>8</v>
      </c>
      <c r="BE82" s="125">
        <v>0.21099999999999999</v>
      </c>
      <c r="BF82" s="457">
        <v>20</v>
      </c>
      <c r="BG82" s="125">
        <v>0.52600000000000002</v>
      </c>
      <c r="BH82" s="457">
        <v>11</v>
      </c>
      <c r="BI82" s="317">
        <v>0.28947368421052633</v>
      </c>
      <c r="BJ82" s="457">
        <v>7</v>
      </c>
      <c r="BK82" s="457">
        <v>4</v>
      </c>
      <c r="BL82" s="457">
        <v>0</v>
      </c>
      <c r="BM82" s="430">
        <v>1920</v>
      </c>
      <c r="BN82" s="347" t="s">
        <v>819</v>
      </c>
      <c r="BO82" s="486">
        <v>29</v>
      </c>
      <c r="BP82" s="348">
        <v>0.76300000000000001</v>
      </c>
      <c r="BQ82" s="40">
        <v>9</v>
      </c>
      <c r="BR82" s="320">
        <v>0.23699999999999999</v>
      </c>
      <c r="BS82" s="491">
        <v>2</v>
      </c>
      <c r="BT82" s="125">
        <v>7.6923076923076927E-2</v>
      </c>
      <c r="BU82" s="312">
        <v>0.33300000000000002</v>
      </c>
      <c r="BW82" s="457">
        <v>1</v>
      </c>
      <c r="BX82" s="457">
        <v>0</v>
      </c>
      <c r="BY82" s="457">
        <v>0</v>
      </c>
      <c r="BZ82" s="457">
        <v>0</v>
      </c>
      <c r="CA82" s="457">
        <v>0</v>
      </c>
      <c r="CB82" s="457">
        <v>1</v>
      </c>
      <c r="CC82" s="457">
        <v>0</v>
      </c>
      <c r="CD82" s="457">
        <v>0</v>
      </c>
      <c r="CE82" s="457">
        <v>0</v>
      </c>
      <c r="CF82" s="457">
        <v>0</v>
      </c>
      <c r="CG82" s="457">
        <v>1</v>
      </c>
      <c r="CH82" s="457">
        <v>0</v>
      </c>
      <c r="CI82" s="440">
        <v>9.6999999999999993</v>
      </c>
      <c r="CJ82" s="440">
        <v>0.8</v>
      </c>
      <c r="CK82" s="317">
        <v>8.2000000000000003E-2</v>
      </c>
      <c r="CL82" s="457">
        <v>2</v>
      </c>
      <c r="CM82" s="457">
        <v>0</v>
      </c>
      <c r="CN82" s="457">
        <v>2</v>
      </c>
      <c r="CO82" s="501">
        <v>0</v>
      </c>
      <c r="CP82" s="501">
        <v>0</v>
      </c>
      <c r="CQ82" s="318">
        <v>0</v>
      </c>
      <c r="CS82" s="477">
        <v>0</v>
      </c>
      <c r="CT82" s="457">
        <v>0</v>
      </c>
      <c r="CU82" s="457">
        <v>0</v>
      </c>
      <c r="CV82" s="457">
        <v>0</v>
      </c>
      <c r="CW82" s="457">
        <v>3</v>
      </c>
      <c r="CX82" s="457">
        <v>1</v>
      </c>
      <c r="CY82" s="457">
        <v>1</v>
      </c>
      <c r="CZ82" s="457">
        <v>1</v>
      </c>
      <c r="DA82" s="457">
        <v>0</v>
      </c>
      <c r="DB82" s="457">
        <v>1</v>
      </c>
      <c r="DC82" s="457">
        <v>0</v>
      </c>
      <c r="DD82" s="457">
        <v>0</v>
      </c>
      <c r="DF82" s="398">
        <v>222433</v>
      </c>
      <c r="DG82" s="320">
        <v>5.2999999999999999E-2</v>
      </c>
      <c r="DH82" s="374">
        <v>9596.2000000000007</v>
      </c>
      <c r="DI82" s="374">
        <v>171104</v>
      </c>
      <c r="DJ82" s="149">
        <v>51329</v>
      </c>
      <c r="DK82" s="40">
        <v>21</v>
      </c>
      <c r="DL82" s="40">
        <v>17</v>
      </c>
      <c r="DM82" s="40">
        <v>0</v>
      </c>
      <c r="DN82" s="40">
        <v>0</v>
      </c>
      <c r="DO82" s="317">
        <v>0.19</v>
      </c>
      <c r="DP82" s="457">
        <v>20</v>
      </c>
      <c r="DQ82" s="457">
        <v>5</v>
      </c>
      <c r="DR82" s="457">
        <v>11</v>
      </c>
      <c r="DS82" s="518">
        <v>2</v>
      </c>
      <c r="DT82" s="148">
        <v>7.6923076923076927E-2</v>
      </c>
      <c r="DU82" s="518">
        <v>12</v>
      </c>
      <c r="DV82" s="374">
        <v>220054</v>
      </c>
      <c r="DW82" s="518">
        <v>7</v>
      </c>
      <c r="DX82" s="457">
        <v>114</v>
      </c>
      <c r="DY82" s="452"/>
      <c r="DZ82" s="40">
        <v>83</v>
      </c>
      <c r="EA82" s="76">
        <v>0.15900383141762453</v>
      </c>
      <c r="EB82" s="40">
        <v>79</v>
      </c>
      <c r="EC82" s="76">
        <v>0.15134099616858238</v>
      </c>
      <c r="ED82" s="40">
        <v>11</v>
      </c>
      <c r="EE82" s="40">
        <v>1</v>
      </c>
      <c r="EF82" s="40">
        <v>1</v>
      </c>
      <c r="EG82" s="320">
        <v>0.22020000000000001</v>
      </c>
      <c r="EH82" s="320">
        <v>0.15862068965517243</v>
      </c>
      <c r="EI82" s="320">
        <v>0.12300000000000001</v>
      </c>
      <c r="EJ82" s="320">
        <v>9.2664092664092659E-2</v>
      </c>
      <c r="EK82" s="320">
        <v>0.43678160919540232</v>
      </c>
      <c r="EL82" s="320">
        <v>0.14942528735632185</v>
      </c>
      <c r="EM82" s="320">
        <v>0.183098591549296</v>
      </c>
      <c r="EN82" s="341">
        <v>179400</v>
      </c>
      <c r="EO82" s="320">
        <v>0.20958083832335325</v>
      </c>
      <c r="EP82" s="1"/>
    </row>
    <row r="83" spans="2:146" x14ac:dyDescent="0.25">
      <c r="B83" s="3" t="s">
        <v>265</v>
      </c>
      <c r="C83" s="5">
        <v>540276</v>
      </c>
      <c r="D83" s="6" t="s">
        <v>263</v>
      </c>
      <c r="E83" s="6" t="s">
        <v>3</v>
      </c>
      <c r="F83" s="5">
        <v>8</v>
      </c>
      <c r="G83" s="40">
        <v>677</v>
      </c>
      <c r="H83" s="40">
        <v>1158</v>
      </c>
      <c r="I83" s="40">
        <v>2035</v>
      </c>
      <c r="J83" s="63">
        <v>1923.7813884785819</v>
      </c>
      <c r="K83" s="40">
        <v>662</v>
      </c>
      <c r="L83" s="63">
        <v>2.78</v>
      </c>
      <c r="N83" s="40">
        <v>55</v>
      </c>
      <c r="O83" s="76">
        <v>8.1240768094534718E-2</v>
      </c>
      <c r="P83" s="63">
        <v>3.36</v>
      </c>
      <c r="Q83" s="362">
        <v>4.9630723781388473E-3</v>
      </c>
      <c r="R83" s="106">
        <v>11</v>
      </c>
      <c r="S83" s="83" t="s">
        <v>100</v>
      </c>
      <c r="T83" s="88">
        <v>0.1</v>
      </c>
      <c r="U83" s="40">
        <v>0</v>
      </c>
      <c r="V83" s="1"/>
      <c r="W83" s="457">
        <v>4</v>
      </c>
      <c r="X83" s="457">
        <v>2</v>
      </c>
      <c r="Y83" s="317">
        <v>6.0000000000000001E-3</v>
      </c>
      <c r="Z83" s="126">
        <v>7.2727272727272724E-2</v>
      </c>
      <c r="AA83" s="457">
        <v>0</v>
      </c>
      <c r="AB83" s="457">
        <v>3</v>
      </c>
      <c r="AC83" s="457">
        <v>7</v>
      </c>
      <c r="AD83" s="457">
        <v>0</v>
      </c>
      <c r="AE83" s="457">
        <v>7</v>
      </c>
      <c r="AF83" s="149">
        <v>1708000</v>
      </c>
      <c r="AH83" s="374">
        <v>0</v>
      </c>
      <c r="AI83" s="469">
        <v>1</v>
      </c>
      <c r="AJ83" s="320">
        <v>0.14285714285714279</v>
      </c>
      <c r="AK83" s="374">
        <v>56600</v>
      </c>
      <c r="AL83" s="125">
        <v>3.3138173302107728E-2</v>
      </c>
      <c r="AM83" s="477">
        <v>1</v>
      </c>
      <c r="AN83" s="398">
        <v>56600</v>
      </c>
      <c r="AO83" s="469">
        <v>1</v>
      </c>
      <c r="AP83" s="398">
        <v>56600</v>
      </c>
      <c r="AQ83" s="480">
        <v>1</v>
      </c>
      <c r="AR83" s="399">
        <v>56600</v>
      </c>
      <c r="AS83" s="481">
        <v>0</v>
      </c>
      <c r="AT83" s="393">
        <v>0</v>
      </c>
      <c r="AU83" s="399">
        <v>0</v>
      </c>
      <c r="AV83" s="469">
        <v>4</v>
      </c>
      <c r="AW83" s="140">
        <v>752600</v>
      </c>
      <c r="AX83" s="469">
        <v>2</v>
      </c>
      <c r="AY83" s="140">
        <v>898800</v>
      </c>
      <c r="AZ83" s="457">
        <v>1</v>
      </c>
      <c r="BA83" s="125">
        <v>0</v>
      </c>
      <c r="BB83" s="457">
        <v>6</v>
      </c>
      <c r="BC83" s="125">
        <v>0.85699999999999998</v>
      </c>
      <c r="BD83" s="457">
        <v>0</v>
      </c>
      <c r="BE83" s="125">
        <v>0</v>
      </c>
      <c r="BF83" s="457">
        <v>6</v>
      </c>
      <c r="BG83" s="125">
        <v>0.85699999999999998</v>
      </c>
      <c r="BH83" s="457">
        <v>0</v>
      </c>
      <c r="BI83" s="317">
        <v>0</v>
      </c>
      <c r="BJ83" s="457">
        <v>0</v>
      </c>
      <c r="BK83" s="457">
        <v>0</v>
      </c>
      <c r="BL83" s="457">
        <v>0</v>
      </c>
      <c r="BM83" s="430">
        <v>1970</v>
      </c>
      <c r="BN83" s="349" t="s">
        <v>820</v>
      </c>
      <c r="BO83" s="487">
        <v>5</v>
      </c>
      <c r="BP83" s="350">
        <v>0.71399999999999997</v>
      </c>
      <c r="BQ83" s="489">
        <v>2</v>
      </c>
      <c r="BR83" s="351">
        <v>0.28599999999999998</v>
      </c>
      <c r="BS83" s="492">
        <v>0</v>
      </c>
      <c r="BT83" s="125">
        <v>0</v>
      </c>
      <c r="BU83" s="312">
        <v>1</v>
      </c>
      <c r="BW83" s="457">
        <v>0</v>
      </c>
      <c r="BX83" s="457">
        <v>0</v>
      </c>
      <c r="BY83" s="457">
        <v>0</v>
      </c>
      <c r="BZ83" s="457">
        <v>0</v>
      </c>
      <c r="CA83" s="457">
        <v>0</v>
      </c>
      <c r="CB83" s="457">
        <v>0</v>
      </c>
      <c r="CC83" s="457">
        <v>0</v>
      </c>
      <c r="CD83" s="457">
        <v>0</v>
      </c>
      <c r="CE83" s="457">
        <v>0</v>
      </c>
      <c r="CF83" s="457">
        <v>0</v>
      </c>
      <c r="CG83" s="457">
        <v>0</v>
      </c>
      <c r="CH83" s="457">
        <v>0</v>
      </c>
      <c r="CI83" s="440">
        <v>27.9</v>
      </c>
      <c r="CJ83" s="440">
        <v>0.3</v>
      </c>
      <c r="CK83" s="317">
        <v>1.0999999999999999E-2</v>
      </c>
      <c r="CL83" s="457">
        <v>0</v>
      </c>
      <c r="CM83" s="457">
        <v>0</v>
      </c>
      <c r="CN83" s="457">
        <v>0</v>
      </c>
      <c r="CO83" s="501">
        <v>0.4</v>
      </c>
      <c r="CP83" s="501">
        <v>0</v>
      </c>
      <c r="CQ83" s="125">
        <v>0</v>
      </c>
      <c r="CS83" s="477">
        <v>0</v>
      </c>
      <c r="CT83" s="514">
        <v>0</v>
      </c>
      <c r="CU83" s="514">
        <v>0</v>
      </c>
      <c r="CV83" s="457">
        <v>0</v>
      </c>
      <c r="CW83" s="457">
        <v>1</v>
      </c>
      <c r="CX83" s="457">
        <v>0</v>
      </c>
      <c r="CY83" s="457">
        <v>0</v>
      </c>
      <c r="CZ83" s="457">
        <v>1</v>
      </c>
      <c r="DA83" s="457">
        <v>0</v>
      </c>
      <c r="DB83" s="457">
        <v>0</v>
      </c>
      <c r="DC83" s="457">
        <v>0</v>
      </c>
      <c r="DD83" s="457">
        <v>0</v>
      </c>
      <c r="DF83" s="398">
        <v>67</v>
      </c>
      <c r="DG83" s="320">
        <v>0</v>
      </c>
      <c r="DH83" s="374">
        <v>67.099999999999994</v>
      </c>
      <c r="DI83" s="374">
        <v>0</v>
      </c>
      <c r="DJ83" s="149">
        <v>67</v>
      </c>
      <c r="DK83" s="40">
        <v>7</v>
      </c>
      <c r="DL83" s="40">
        <v>0</v>
      </c>
      <c r="DM83" s="40">
        <v>0</v>
      </c>
      <c r="DN83" s="40">
        <v>0</v>
      </c>
      <c r="DO83" s="317">
        <v>1E-3</v>
      </c>
      <c r="DP83" s="457">
        <v>7</v>
      </c>
      <c r="DQ83" s="457">
        <v>0</v>
      </c>
      <c r="DR83" s="457">
        <v>0</v>
      </c>
      <c r="DS83" s="477">
        <v>0</v>
      </c>
      <c r="DT83" s="125">
        <v>0</v>
      </c>
      <c r="DU83" s="477">
        <v>4</v>
      </c>
      <c r="DV83" s="374">
        <v>85206</v>
      </c>
      <c r="DW83" s="477">
        <v>0</v>
      </c>
      <c r="DX83" s="457">
        <v>0</v>
      </c>
      <c r="DY83" s="452"/>
      <c r="DZ83" s="40">
        <v>3</v>
      </c>
      <c r="EA83" s="76">
        <v>1.4742014742014742E-3</v>
      </c>
      <c r="EB83" s="40">
        <v>3</v>
      </c>
      <c r="EC83" s="76">
        <v>1.4742014742014742E-3</v>
      </c>
      <c r="ED83" s="40">
        <v>1</v>
      </c>
      <c r="EE83" s="40">
        <v>0</v>
      </c>
      <c r="EF83" s="40">
        <v>0</v>
      </c>
      <c r="EG83" s="320">
        <v>0.68720000000000003</v>
      </c>
      <c r="EH83" s="320">
        <v>0.2583081570996979</v>
      </c>
      <c r="EI83" s="320">
        <v>0.32</v>
      </c>
      <c r="EJ83" s="320">
        <v>0.15235690235690236</v>
      </c>
      <c r="EK83" s="320">
        <v>0.46732186732186731</v>
      </c>
      <c r="EL83" s="320">
        <v>0.26822633297062026</v>
      </c>
      <c r="EM83" s="320">
        <v>-6.7099567099567103E-2</v>
      </c>
      <c r="EN83" s="341">
        <v>135600</v>
      </c>
      <c r="EO83" s="320">
        <v>3.0270270270270273E-2</v>
      </c>
      <c r="EP83" s="1"/>
    </row>
    <row r="84" spans="2:146" s="1" customFormat="1" x14ac:dyDescent="0.25">
      <c r="B84" s="7" t="s">
        <v>263</v>
      </c>
      <c r="C84" s="150">
        <v>54027</v>
      </c>
      <c r="D84" s="7" t="s">
        <v>263</v>
      </c>
      <c r="E84" s="7" t="s">
        <v>0</v>
      </c>
      <c r="F84" s="150">
        <v>8</v>
      </c>
      <c r="G84" s="42">
        <v>412657</v>
      </c>
      <c r="H84" s="42">
        <v>16305</v>
      </c>
      <c r="I84" s="42">
        <v>23214</v>
      </c>
      <c r="J84" s="65">
        <v>36.003169702682854</v>
      </c>
      <c r="K84" s="42">
        <v>7912</v>
      </c>
      <c r="L84" s="65">
        <v>2.86</v>
      </c>
      <c r="M84"/>
      <c r="N84" s="42">
        <v>26607</v>
      </c>
      <c r="O84" s="78">
        <v>6.4477277739139291E-2</v>
      </c>
      <c r="P84" s="65">
        <v>551.68999999999994</v>
      </c>
      <c r="Q84" s="363">
        <v>1.336924702415571E-3</v>
      </c>
      <c r="R84" s="107">
        <v>11</v>
      </c>
      <c r="S84" s="85">
        <v>43254</v>
      </c>
      <c r="T84" s="115">
        <v>5.0999999999999996</v>
      </c>
      <c r="U84" s="42">
        <v>103</v>
      </c>
      <c r="W84" s="458">
        <v>757</v>
      </c>
      <c r="X84" s="458">
        <v>171</v>
      </c>
      <c r="Y84" s="127">
        <v>7.0999999999999994E-2</v>
      </c>
      <c r="Z84" s="128">
        <v>2.8451159469312585E-2</v>
      </c>
      <c r="AA84" s="458">
        <v>31</v>
      </c>
      <c r="AB84" s="458">
        <v>399</v>
      </c>
      <c r="AC84" s="458">
        <v>1125</v>
      </c>
      <c r="AD84" s="458">
        <v>31</v>
      </c>
      <c r="AE84" s="458">
        <v>1156</v>
      </c>
      <c r="AF84" s="321">
        <v>77892189</v>
      </c>
      <c r="AG84"/>
      <c r="AH84" s="419">
        <v>44450</v>
      </c>
      <c r="AI84" s="470">
        <v>1057</v>
      </c>
      <c r="AJ84" s="78">
        <v>0.91435986159169547</v>
      </c>
      <c r="AK84" s="406">
        <v>60027706</v>
      </c>
      <c r="AL84" s="127">
        <v>0.77065116246765131</v>
      </c>
      <c r="AM84" s="478">
        <v>1047</v>
      </c>
      <c r="AN84" s="402">
        <v>57411906</v>
      </c>
      <c r="AO84" s="470">
        <v>1041</v>
      </c>
      <c r="AP84" s="402">
        <v>56750406</v>
      </c>
      <c r="AQ84" s="470">
        <v>782</v>
      </c>
      <c r="AR84" s="400">
        <v>51269036</v>
      </c>
      <c r="AS84" s="482">
        <v>259</v>
      </c>
      <c r="AT84" s="394">
        <v>0.24879923150816519</v>
      </c>
      <c r="AU84" s="400">
        <v>5481370</v>
      </c>
      <c r="AV84" s="470">
        <v>74</v>
      </c>
      <c r="AW84" s="311">
        <v>10055283</v>
      </c>
      <c r="AX84" s="470">
        <v>25</v>
      </c>
      <c r="AY84" s="311">
        <v>7809200</v>
      </c>
      <c r="AZ84" s="458">
        <v>286</v>
      </c>
      <c r="BA84" s="127">
        <v>0.247</v>
      </c>
      <c r="BB84" s="458">
        <v>431</v>
      </c>
      <c r="BC84" s="127">
        <v>0.373</v>
      </c>
      <c r="BD84" s="458">
        <v>439</v>
      </c>
      <c r="BE84" s="127">
        <v>0.38</v>
      </c>
      <c r="BF84" s="458">
        <v>908</v>
      </c>
      <c r="BG84" s="127">
        <v>0.78500000000000003</v>
      </c>
      <c r="BH84" s="458">
        <v>446</v>
      </c>
      <c r="BI84" s="127">
        <v>0.38581314878892736</v>
      </c>
      <c r="BJ84" s="458">
        <v>219</v>
      </c>
      <c r="BK84" s="458">
        <v>165</v>
      </c>
      <c r="BL84" s="458">
        <v>62</v>
      </c>
      <c r="BM84" s="431">
        <v>1970</v>
      </c>
      <c r="BN84" s="135" t="s">
        <v>100</v>
      </c>
      <c r="BO84" s="42">
        <v>851</v>
      </c>
      <c r="BP84" s="78">
        <v>0.73599999999999999</v>
      </c>
      <c r="BQ84" s="42">
        <v>305</v>
      </c>
      <c r="BR84" s="78">
        <v>0.26400000000000001</v>
      </c>
      <c r="BS84" s="493">
        <v>110</v>
      </c>
      <c r="BT84" s="127">
        <v>0.1453104359313078</v>
      </c>
      <c r="BU84" s="314">
        <v>0.73899999999999999</v>
      </c>
      <c r="BV84"/>
      <c r="BW84" s="458">
        <v>3</v>
      </c>
      <c r="BX84" s="458">
        <v>0</v>
      </c>
      <c r="BY84" s="458">
        <v>0</v>
      </c>
      <c r="BZ84" s="458">
        <v>2</v>
      </c>
      <c r="CA84" s="458">
        <v>0</v>
      </c>
      <c r="CB84" s="458">
        <v>1</v>
      </c>
      <c r="CC84" s="458">
        <v>0</v>
      </c>
      <c r="CD84" s="458">
        <v>0</v>
      </c>
      <c r="CE84" s="458">
        <v>0</v>
      </c>
      <c r="CF84" s="458">
        <v>0</v>
      </c>
      <c r="CG84" s="458">
        <v>3</v>
      </c>
      <c r="CH84" s="458">
        <v>0</v>
      </c>
      <c r="CI84" s="441">
        <v>2706.7</v>
      </c>
      <c r="CJ84" s="441">
        <v>178.7</v>
      </c>
      <c r="CK84" s="127">
        <v>6.6000000000000003E-2</v>
      </c>
      <c r="CL84" s="458">
        <v>90</v>
      </c>
      <c r="CM84" s="458">
        <v>0</v>
      </c>
      <c r="CN84" s="458">
        <v>90</v>
      </c>
      <c r="CO84" s="502">
        <v>42</v>
      </c>
      <c r="CP84" s="502">
        <v>16.8</v>
      </c>
      <c r="CQ84" s="127">
        <v>0.4</v>
      </c>
      <c r="CR84"/>
      <c r="CS84" s="478">
        <v>7</v>
      </c>
      <c r="CT84" s="458">
        <v>2</v>
      </c>
      <c r="CU84" s="458">
        <v>2</v>
      </c>
      <c r="CV84" s="458">
        <v>5</v>
      </c>
      <c r="CW84" s="458">
        <v>20</v>
      </c>
      <c r="CX84" s="458">
        <v>8</v>
      </c>
      <c r="CY84" s="458">
        <v>9</v>
      </c>
      <c r="CZ84" s="458">
        <v>7</v>
      </c>
      <c r="DA84" s="458">
        <v>0</v>
      </c>
      <c r="DB84" s="458">
        <v>1</v>
      </c>
      <c r="DC84" s="458">
        <v>3</v>
      </c>
      <c r="DD84" s="458">
        <v>0</v>
      </c>
      <c r="DE84"/>
      <c r="DF84" s="402">
        <v>10333903</v>
      </c>
      <c r="DG84" s="78">
        <v>0.13300000000000001</v>
      </c>
      <c r="DH84" s="419">
        <v>13932.8</v>
      </c>
      <c r="DI84" s="419">
        <v>10035429</v>
      </c>
      <c r="DJ84" s="321">
        <v>298474</v>
      </c>
      <c r="DK84" s="42">
        <v>613</v>
      </c>
      <c r="DL84" s="42">
        <v>516</v>
      </c>
      <c r="DM84" s="42">
        <v>24</v>
      </c>
      <c r="DN84" s="42">
        <v>3</v>
      </c>
      <c r="DO84" s="127">
        <v>0.45600000000000002</v>
      </c>
      <c r="DP84" s="458">
        <v>598</v>
      </c>
      <c r="DQ84" s="458">
        <v>80</v>
      </c>
      <c r="DR84" s="458">
        <v>225</v>
      </c>
      <c r="DS84" s="519">
        <v>253</v>
      </c>
      <c r="DT84" s="144">
        <v>0.3342140026420079</v>
      </c>
      <c r="DU84" s="519">
        <v>335</v>
      </c>
      <c r="DV84" s="419">
        <v>5322569</v>
      </c>
      <c r="DW84" s="519">
        <v>116</v>
      </c>
      <c r="DX84" s="458">
        <v>10928</v>
      </c>
      <c r="DY84" s="452"/>
      <c r="DZ84" s="42">
        <v>2057</v>
      </c>
      <c r="EA84" s="78">
        <v>8.8610321357801322E-2</v>
      </c>
      <c r="EB84" s="42">
        <v>1669</v>
      </c>
      <c r="EC84" s="78">
        <v>7.1896269492547599E-2</v>
      </c>
      <c r="ED84" s="42">
        <v>290</v>
      </c>
      <c r="EE84" s="42">
        <v>44</v>
      </c>
      <c r="EF84" s="42">
        <v>26</v>
      </c>
      <c r="EG84" s="78">
        <v>0.48139999999999999</v>
      </c>
      <c r="EH84" s="78">
        <v>0.15065722952477251</v>
      </c>
      <c r="EI84" s="78">
        <v>0.25700000000000001</v>
      </c>
      <c r="EJ84" s="78">
        <v>0.12879144133552786</v>
      </c>
      <c r="EK84" s="78">
        <v>0.38946325493236844</v>
      </c>
      <c r="EL84" s="78">
        <v>0.2655692971260068</v>
      </c>
      <c r="EM84" s="78">
        <v>-3.6346185945585044E-2</v>
      </c>
      <c r="EN84" s="342">
        <v>157600</v>
      </c>
      <c r="EO84" s="78">
        <v>0.17250138921965547</v>
      </c>
    </row>
    <row r="85" spans="2:146" x14ac:dyDescent="0.25">
      <c r="B85" s="424" t="s">
        <v>317</v>
      </c>
      <c r="C85" s="425">
        <v>540047</v>
      </c>
      <c r="D85" s="424" t="s">
        <v>316</v>
      </c>
      <c r="E85" s="424" t="s">
        <v>11</v>
      </c>
      <c r="F85" s="425">
        <v>11</v>
      </c>
      <c r="G85" s="44">
        <v>46800</v>
      </c>
      <c r="H85" s="44">
        <v>6076</v>
      </c>
      <c r="I85" s="44">
        <v>13528</v>
      </c>
      <c r="J85" s="66">
        <v>184.99829059829059</v>
      </c>
      <c r="K85" s="44">
        <v>5654</v>
      </c>
      <c r="L85" s="66">
        <v>2.3721259285461622</v>
      </c>
      <c r="N85" s="44">
        <v>850</v>
      </c>
      <c r="O85" s="80">
        <v>1.816239316239316E-2</v>
      </c>
      <c r="P85" s="66">
        <v>64.040000000000006</v>
      </c>
      <c r="Q85" s="364">
        <v>1.368376068376068E-3</v>
      </c>
      <c r="R85" s="105">
        <v>9</v>
      </c>
      <c r="S85" s="82">
        <v>41221</v>
      </c>
      <c r="T85" s="114">
        <v>1.3</v>
      </c>
      <c r="U85" s="44">
        <v>0</v>
      </c>
      <c r="V85" s="1"/>
      <c r="W85" s="459">
        <v>199</v>
      </c>
      <c r="X85" s="459">
        <v>24</v>
      </c>
      <c r="Y85" s="129">
        <v>3.7999999999999999E-2</v>
      </c>
      <c r="Z85" s="130">
        <v>0.23411764705882354</v>
      </c>
      <c r="AA85" s="459">
        <v>58</v>
      </c>
      <c r="AB85" s="459">
        <v>29</v>
      </c>
      <c r="AC85" s="459">
        <v>170</v>
      </c>
      <c r="AD85" s="459">
        <v>58</v>
      </c>
      <c r="AE85" s="459">
        <v>228</v>
      </c>
      <c r="AF85" s="138">
        <v>22518150</v>
      </c>
      <c r="AH85" s="407">
        <v>50700</v>
      </c>
      <c r="AI85" s="471">
        <v>214</v>
      </c>
      <c r="AJ85" s="80">
        <v>0.93859649122807021</v>
      </c>
      <c r="AK85" s="407">
        <v>10362250</v>
      </c>
      <c r="AL85" s="129">
        <v>0.4601732380324316</v>
      </c>
      <c r="AM85" s="479">
        <v>214</v>
      </c>
      <c r="AN85" s="401">
        <v>10362250</v>
      </c>
      <c r="AO85" s="471">
        <v>213</v>
      </c>
      <c r="AP85" s="401">
        <v>10231250</v>
      </c>
      <c r="AQ85" s="471">
        <v>157</v>
      </c>
      <c r="AR85" s="401">
        <v>9612350</v>
      </c>
      <c r="AS85" s="471">
        <v>56</v>
      </c>
      <c r="AT85" s="395">
        <v>0.26291079812206569</v>
      </c>
      <c r="AU85" s="401">
        <v>618900</v>
      </c>
      <c r="AV85" s="471">
        <v>12</v>
      </c>
      <c r="AW85" s="139">
        <v>12098000</v>
      </c>
      <c r="AX85" s="471">
        <v>2</v>
      </c>
      <c r="AY85" s="139">
        <v>57900</v>
      </c>
      <c r="AZ85" s="459">
        <v>116</v>
      </c>
      <c r="BA85" s="129">
        <v>0.50900000000000001</v>
      </c>
      <c r="BB85" s="459">
        <v>41</v>
      </c>
      <c r="BC85" s="129">
        <v>0.18</v>
      </c>
      <c r="BD85" s="459">
        <v>71</v>
      </c>
      <c r="BE85" s="129">
        <v>0.311</v>
      </c>
      <c r="BF85" s="459">
        <v>210</v>
      </c>
      <c r="BG85" s="129">
        <v>0.92100000000000004</v>
      </c>
      <c r="BH85" s="459">
        <v>27</v>
      </c>
      <c r="BI85" s="129">
        <v>0.11842105263157894</v>
      </c>
      <c r="BJ85" s="459">
        <v>25</v>
      </c>
      <c r="BK85" s="459">
        <v>2</v>
      </c>
      <c r="BL85" s="459">
        <v>0</v>
      </c>
      <c r="BM85" s="432">
        <v>1964</v>
      </c>
      <c r="BN85" s="352" t="s">
        <v>821</v>
      </c>
      <c r="BO85" s="77">
        <v>218</v>
      </c>
      <c r="BP85" s="79">
        <v>0.95599999999999996</v>
      </c>
      <c r="BQ85" s="77">
        <v>10</v>
      </c>
      <c r="BR85" s="79">
        <v>4.3999999999999997E-2</v>
      </c>
      <c r="BS85" s="490">
        <v>1</v>
      </c>
      <c r="BT85" s="129">
        <v>5.0251256281407036E-3</v>
      </c>
      <c r="BU85" s="313">
        <v>0.66500000000000004</v>
      </c>
      <c r="BW85" s="459">
        <v>0</v>
      </c>
      <c r="BX85" s="459">
        <v>0</v>
      </c>
      <c r="BY85" s="459">
        <v>0</v>
      </c>
      <c r="BZ85" s="459">
        <v>0</v>
      </c>
      <c r="CA85" s="459">
        <v>0</v>
      </c>
      <c r="CB85" s="459">
        <v>0</v>
      </c>
      <c r="CC85" s="459">
        <v>0</v>
      </c>
      <c r="CD85" s="459">
        <v>0</v>
      </c>
      <c r="CE85" s="459">
        <v>0</v>
      </c>
      <c r="CF85" s="459">
        <v>0</v>
      </c>
      <c r="CG85" s="459">
        <v>0</v>
      </c>
      <c r="CH85" s="459">
        <v>0</v>
      </c>
      <c r="CI85" s="439">
        <v>521.1</v>
      </c>
      <c r="CJ85" s="439">
        <v>17</v>
      </c>
      <c r="CK85" s="129">
        <v>3.3000000000000002E-2</v>
      </c>
      <c r="CL85" s="459">
        <v>14</v>
      </c>
      <c r="CM85" s="459">
        <v>7</v>
      </c>
      <c r="CN85" s="459">
        <v>7</v>
      </c>
      <c r="CO85" s="503">
        <v>12.9</v>
      </c>
      <c r="CP85" s="503">
        <v>5</v>
      </c>
      <c r="CQ85" s="129">
        <v>0.38759689922480617</v>
      </c>
      <c r="CS85" s="479">
        <v>0</v>
      </c>
      <c r="CT85" s="459">
        <v>0</v>
      </c>
      <c r="CU85" s="459">
        <v>0</v>
      </c>
      <c r="CV85" s="459">
        <v>0</v>
      </c>
      <c r="CW85" s="459">
        <v>1</v>
      </c>
      <c r="CX85" s="459">
        <v>1</v>
      </c>
      <c r="CY85" s="459">
        <v>1</v>
      </c>
      <c r="CZ85" s="459">
        <v>0</v>
      </c>
      <c r="DA85" s="459">
        <v>0</v>
      </c>
      <c r="DB85" s="459">
        <v>0</v>
      </c>
      <c r="DC85" s="459">
        <v>0</v>
      </c>
      <c r="DD85" s="459">
        <v>0</v>
      </c>
      <c r="DF85" s="401">
        <v>1752317</v>
      </c>
      <c r="DG85" s="80">
        <v>7.8E-2</v>
      </c>
      <c r="DH85" s="407">
        <v>3935.3</v>
      </c>
      <c r="DI85" s="407">
        <v>476427</v>
      </c>
      <c r="DJ85" s="138">
        <v>1275890</v>
      </c>
      <c r="DK85" s="44">
        <v>161</v>
      </c>
      <c r="DL85" s="44">
        <v>66</v>
      </c>
      <c r="DM85" s="44">
        <v>0</v>
      </c>
      <c r="DN85" s="44">
        <v>1</v>
      </c>
      <c r="DO85" s="129">
        <v>0.115</v>
      </c>
      <c r="DP85" s="459">
        <v>149</v>
      </c>
      <c r="DQ85" s="459">
        <v>30</v>
      </c>
      <c r="DR85" s="459">
        <v>44</v>
      </c>
      <c r="DS85" s="479">
        <v>5</v>
      </c>
      <c r="DT85" s="129">
        <v>2.5125628140703519E-2</v>
      </c>
      <c r="DU85" s="479">
        <v>138</v>
      </c>
      <c r="DV85" s="407">
        <v>1380692</v>
      </c>
      <c r="DW85" s="479">
        <v>41</v>
      </c>
      <c r="DX85" s="459">
        <v>591</v>
      </c>
      <c r="DY85" s="452"/>
      <c r="DZ85" s="44">
        <v>450</v>
      </c>
      <c r="EA85" s="80">
        <v>3.3264340626848021E-2</v>
      </c>
      <c r="EB85" s="44">
        <v>301</v>
      </c>
      <c r="EC85" s="80">
        <v>2.2250147841513898E-2</v>
      </c>
      <c r="ED85" s="44">
        <v>53</v>
      </c>
      <c r="EE85" s="44">
        <v>10</v>
      </c>
      <c r="EF85" s="44">
        <v>6</v>
      </c>
      <c r="EG85" s="80">
        <v>0.37030000000000002</v>
      </c>
      <c r="EH85" s="80">
        <v>0.17508054864157954</v>
      </c>
      <c r="EI85" s="80">
        <v>0.21098381412291004</v>
      </c>
      <c r="EJ85" s="80">
        <v>0.13484726062507346</v>
      </c>
      <c r="EK85" s="80">
        <v>0.37124062618246401</v>
      </c>
      <c r="EL85" s="80">
        <v>0.18346295406022495</v>
      </c>
      <c r="EM85" s="80">
        <v>-5.2068126520681303E-2</v>
      </c>
      <c r="EN85" s="340">
        <v>97800</v>
      </c>
      <c r="EO85" s="80">
        <v>0.1539173349784084</v>
      </c>
      <c r="EP85" s="1"/>
    </row>
    <row r="86" spans="2:146" x14ac:dyDescent="0.25">
      <c r="B86" s="13" t="s">
        <v>313</v>
      </c>
      <c r="C86" s="5">
        <v>540014</v>
      </c>
      <c r="D86" s="6" t="s">
        <v>316</v>
      </c>
      <c r="E86" s="6" t="s">
        <v>23</v>
      </c>
      <c r="F86" s="5">
        <v>11</v>
      </c>
      <c r="G86" s="40">
        <v>7775</v>
      </c>
      <c r="H86" s="40">
        <v>7457</v>
      </c>
      <c r="I86" s="40">
        <v>12223</v>
      </c>
      <c r="J86" s="63">
        <v>1006.1376205787782</v>
      </c>
      <c r="K86" s="40">
        <v>5440</v>
      </c>
      <c r="L86" s="63">
        <v>2.23</v>
      </c>
      <c r="N86" s="40">
        <v>456</v>
      </c>
      <c r="O86" s="76">
        <v>5.8649517684887457E-2</v>
      </c>
      <c r="P86" s="63">
        <v>15.82</v>
      </c>
      <c r="Q86" s="362">
        <v>2.0347266881028938E-3</v>
      </c>
      <c r="R86" s="106">
        <v>9</v>
      </c>
      <c r="S86" s="83" t="s">
        <v>100</v>
      </c>
      <c r="T86" s="88">
        <v>2.1</v>
      </c>
      <c r="U86" s="40">
        <v>0</v>
      </c>
      <c r="V86" s="1"/>
      <c r="W86" s="457">
        <v>100</v>
      </c>
      <c r="X86" s="457">
        <v>30</v>
      </c>
      <c r="Y86" s="317">
        <v>0.01</v>
      </c>
      <c r="Z86" s="126">
        <v>0.21929824561403508</v>
      </c>
      <c r="AA86" s="457">
        <v>8</v>
      </c>
      <c r="AB86" s="457">
        <v>31</v>
      </c>
      <c r="AC86" s="457">
        <v>123</v>
      </c>
      <c r="AD86" s="457">
        <v>8</v>
      </c>
      <c r="AE86" s="457">
        <v>131</v>
      </c>
      <c r="AF86" s="149">
        <v>30123398</v>
      </c>
      <c r="AH86" s="374">
        <v>91800</v>
      </c>
      <c r="AI86" s="469">
        <v>119</v>
      </c>
      <c r="AJ86" s="320">
        <v>0.90839694656488545</v>
      </c>
      <c r="AK86" s="374">
        <v>11197200</v>
      </c>
      <c r="AL86" s="125">
        <v>0.37171105331476878</v>
      </c>
      <c r="AM86" s="477">
        <v>119</v>
      </c>
      <c r="AN86" s="398">
        <v>11197200</v>
      </c>
      <c r="AO86" s="469">
        <v>104</v>
      </c>
      <c r="AP86" s="398">
        <v>9934500</v>
      </c>
      <c r="AQ86" s="480">
        <v>104</v>
      </c>
      <c r="AR86" s="398">
        <v>9934500</v>
      </c>
      <c r="AS86" s="469">
        <v>0</v>
      </c>
      <c r="AT86" s="390">
        <v>0</v>
      </c>
      <c r="AU86" s="398">
        <v>0</v>
      </c>
      <c r="AV86" s="469">
        <v>6</v>
      </c>
      <c r="AW86" s="140">
        <v>6677398</v>
      </c>
      <c r="AX86" s="469">
        <v>6</v>
      </c>
      <c r="AY86" s="140">
        <v>12248800</v>
      </c>
      <c r="AZ86" s="457">
        <v>94</v>
      </c>
      <c r="BA86" s="125">
        <v>0.71799999999999997</v>
      </c>
      <c r="BB86" s="457">
        <v>34</v>
      </c>
      <c r="BC86" s="125">
        <v>0.26</v>
      </c>
      <c r="BD86" s="457">
        <v>3</v>
      </c>
      <c r="BE86" s="125">
        <v>2.3E-2</v>
      </c>
      <c r="BF86" s="457">
        <v>84</v>
      </c>
      <c r="BG86" s="125">
        <v>0.64100000000000001</v>
      </c>
      <c r="BH86" s="457">
        <v>26</v>
      </c>
      <c r="BI86" s="317">
        <v>0.19847328244274809</v>
      </c>
      <c r="BJ86" s="457">
        <v>25</v>
      </c>
      <c r="BK86" s="457">
        <v>1</v>
      </c>
      <c r="BL86" s="457">
        <v>0</v>
      </c>
      <c r="BM86" s="430">
        <v>1964</v>
      </c>
      <c r="BN86" s="124" t="s">
        <v>793</v>
      </c>
      <c r="BO86" s="486">
        <v>128</v>
      </c>
      <c r="BP86" s="348">
        <v>0.97699999999999998</v>
      </c>
      <c r="BQ86" s="40">
        <v>3</v>
      </c>
      <c r="BR86" s="320">
        <v>2.3E-2</v>
      </c>
      <c r="BS86" s="491">
        <v>1</v>
      </c>
      <c r="BT86" s="125">
        <v>0.01</v>
      </c>
      <c r="BU86" s="436">
        <v>0.80900000000000005</v>
      </c>
      <c r="BW86" s="457">
        <v>2</v>
      </c>
      <c r="BX86" s="457">
        <v>1</v>
      </c>
      <c r="BY86" s="457">
        <v>0</v>
      </c>
      <c r="BZ86" s="457">
        <v>2</v>
      </c>
      <c r="CA86" s="457">
        <v>0</v>
      </c>
      <c r="CB86" s="457">
        <v>0</v>
      </c>
      <c r="CC86" s="457">
        <v>1</v>
      </c>
      <c r="CD86" s="457">
        <v>0</v>
      </c>
      <c r="CE86" s="457">
        <v>0</v>
      </c>
      <c r="CF86" s="457">
        <v>0</v>
      </c>
      <c r="CG86" s="457">
        <v>1</v>
      </c>
      <c r="CH86" s="457">
        <v>0</v>
      </c>
      <c r="CI86" s="88">
        <v>138.80000000000001</v>
      </c>
      <c r="CJ86" s="88">
        <v>3.5</v>
      </c>
      <c r="CK86" s="76">
        <v>2.5000000000000001E-2</v>
      </c>
      <c r="CL86" s="457">
        <v>13</v>
      </c>
      <c r="CM86" s="457">
        <v>0</v>
      </c>
      <c r="CN86" s="457">
        <v>13</v>
      </c>
      <c r="CO86" s="63">
        <v>3.9</v>
      </c>
      <c r="CP86" s="63">
        <v>0</v>
      </c>
      <c r="CQ86" s="76">
        <v>0</v>
      </c>
      <c r="CS86" s="40">
        <v>0</v>
      </c>
      <c r="CT86" s="40">
        <v>0</v>
      </c>
      <c r="CU86" s="457">
        <v>0</v>
      </c>
      <c r="CV86" s="40">
        <v>0</v>
      </c>
      <c r="CW86" s="40">
        <v>4</v>
      </c>
      <c r="CX86" s="40">
        <v>1</v>
      </c>
      <c r="CY86" s="515">
        <v>2</v>
      </c>
      <c r="CZ86" s="40">
        <v>1</v>
      </c>
      <c r="DA86" s="40">
        <v>0</v>
      </c>
      <c r="DB86" s="40">
        <v>0</v>
      </c>
      <c r="DC86" s="457">
        <v>1</v>
      </c>
      <c r="DD86" s="457">
        <v>0</v>
      </c>
      <c r="DF86" s="447">
        <v>2515421</v>
      </c>
      <c r="DG86" s="449">
        <v>8.4000000000000005E-2</v>
      </c>
      <c r="DH86" s="374">
        <v>13090</v>
      </c>
      <c r="DI86" s="374">
        <v>882875</v>
      </c>
      <c r="DJ86" s="149">
        <v>1632546</v>
      </c>
      <c r="DK86" s="457">
        <v>66</v>
      </c>
      <c r="DL86" s="457">
        <v>63</v>
      </c>
      <c r="DM86" s="457">
        <v>0</v>
      </c>
      <c r="DN86" s="457">
        <v>2</v>
      </c>
      <c r="DO86" s="317">
        <v>0.161</v>
      </c>
      <c r="DP86" s="457">
        <v>65</v>
      </c>
      <c r="DQ86" s="457">
        <v>14</v>
      </c>
      <c r="DR86" s="457">
        <v>52</v>
      </c>
      <c r="DS86" s="518">
        <v>0</v>
      </c>
      <c r="DT86" s="148">
        <v>0</v>
      </c>
      <c r="DU86" s="518">
        <v>128</v>
      </c>
      <c r="DV86" s="374">
        <v>1609674</v>
      </c>
      <c r="DW86" s="518">
        <v>74</v>
      </c>
      <c r="DX86" s="457">
        <v>477</v>
      </c>
      <c r="DY86" s="452"/>
      <c r="DZ86" s="40">
        <v>265</v>
      </c>
      <c r="EA86" s="76">
        <v>2.1999999999999999E-2</v>
      </c>
      <c r="EB86" s="40">
        <v>196</v>
      </c>
      <c r="EC86" s="76">
        <v>1.6E-2</v>
      </c>
      <c r="ED86" s="40">
        <v>35</v>
      </c>
      <c r="EE86" s="40">
        <v>7</v>
      </c>
      <c r="EF86" s="40">
        <v>4</v>
      </c>
      <c r="EG86" s="320">
        <v>0.2334</v>
      </c>
      <c r="EH86" s="320">
        <v>0.13586765223512801</v>
      </c>
      <c r="EI86" s="320">
        <v>0.2</v>
      </c>
      <c r="EJ86" s="320">
        <v>5.7559532196702803E-2</v>
      </c>
      <c r="EK86" s="320">
        <v>0.39597911227154098</v>
      </c>
      <c r="EL86" s="320">
        <v>0.17888113367174299</v>
      </c>
      <c r="EM86" s="320">
        <v>-2.9516781718638415E-2</v>
      </c>
      <c r="EN86" s="341">
        <v>96700</v>
      </c>
      <c r="EO86" s="320">
        <v>2.7931991672449689E-2</v>
      </c>
      <c r="EP86" s="1"/>
    </row>
    <row r="87" spans="2:146" x14ac:dyDescent="0.25">
      <c r="B87" s="3" t="s">
        <v>315</v>
      </c>
      <c r="C87" s="5">
        <v>540048</v>
      </c>
      <c r="D87" s="6" t="s">
        <v>316</v>
      </c>
      <c r="E87" s="6" t="s">
        <v>3</v>
      </c>
      <c r="F87" s="5">
        <v>11</v>
      </c>
      <c r="G87" s="40">
        <v>639</v>
      </c>
      <c r="H87" s="40">
        <v>1294</v>
      </c>
      <c r="I87" s="40">
        <v>2357</v>
      </c>
      <c r="J87" s="63">
        <v>2360.6885758998433</v>
      </c>
      <c r="K87" s="40">
        <v>1228</v>
      </c>
      <c r="L87" s="63">
        <v>1.92</v>
      </c>
      <c r="N87" s="40">
        <v>42</v>
      </c>
      <c r="O87" s="76">
        <v>6.5727699530516437E-2</v>
      </c>
      <c r="P87" s="63">
        <v>0.95000000000000007</v>
      </c>
      <c r="Q87" s="362">
        <v>1.486697965571205E-3</v>
      </c>
      <c r="R87" s="106">
        <v>9</v>
      </c>
      <c r="S87" s="83" t="s">
        <v>100</v>
      </c>
      <c r="T87" s="88">
        <v>4.4000000000000004</v>
      </c>
      <c r="U87" s="40">
        <v>0</v>
      </c>
      <c r="V87" s="1"/>
      <c r="W87" s="457">
        <v>6</v>
      </c>
      <c r="X87" s="457">
        <v>0</v>
      </c>
      <c r="Y87" s="317">
        <v>1.2E-2</v>
      </c>
      <c r="Z87" s="126">
        <v>0.14285714285714285</v>
      </c>
      <c r="AA87" s="457">
        <v>0</v>
      </c>
      <c r="AB87" s="457">
        <v>9</v>
      </c>
      <c r="AC87" s="457">
        <v>15</v>
      </c>
      <c r="AD87" s="457">
        <v>0</v>
      </c>
      <c r="AE87" s="457">
        <v>15</v>
      </c>
      <c r="AF87" s="149">
        <v>8010400</v>
      </c>
      <c r="AH87" s="374">
        <v>0</v>
      </c>
      <c r="AI87" s="469">
        <v>9</v>
      </c>
      <c r="AJ87" s="320">
        <v>0.6</v>
      </c>
      <c r="AK87" s="374">
        <v>804400</v>
      </c>
      <c r="AL87" s="125">
        <v>0.1004194547088785</v>
      </c>
      <c r="AM87" s="477">
        <v>9</v>
      </c>
      <c r="AN87" s="398">
        <v>804400</v>
      </c>
      <c r="AO87" s="469">
        <v>7</v>
      </c>
      <c r="AP87" s="398">
        <v>729400</v>
      </c>
      <c r="AQ87" s="480">
        <v>7</v>
      </c>
      <c r="AR87" s="398">
        <v>729400</v>
      </c>
      <c r="AS87" s="469">
        <v>0</v>
      </c>
      <c r="AT87" s="390">
        <v>0</v>
      </c>
      <c r="AU87" s="398">
        <v>0</v>
      </c>
      <c r="AV87" s="469">
        <v>4</v>
      </c>
      <c r="AW87" s="140">
        <v>257700</v>
      </c>
      <c r="AX87" s="469">
        <v>2</v>
      </c>
      <c r="AY87" s="140">
        <v>6948300</v>
      </c>
      <c r="AZ87" s="457">
        <v>9</v>
      </c>
      <c r="BA87" s="125">
        <v>0</v>
      </c>
      <c r="BB87" s="457">
        <v>6</v>
      </c>
      <c r="BC87" s="125">
        <v>0.4</v>
      </c>
      <c r="BD87" s="457">
        <v>0</v>
      </c>
      <c r="BE87" s="125">
        <v>0</v>
      </c>
      <c r="BF87" s="457">
        <v>11</v>
      </c>
      <c r="BG87" s="125">
        <v>0.73299999999999998</v>
      </c>
      <c r="BH87" s="457">
        <v>2</v>
      </c>
      <c r="BI87" s="317">
        <v>0.13333333333333333</v>
      </c>
      <c r="BJ87" s="457">
        <v>0</v>
      </c>
      <c r="BK87" s="457">
        <v>2</v>
      </c>
      <c r="BL87" s="457">
        <v>0</v>
      </c>
      <c r="BM87" s="430">
        <v>1956.5</v>
      </c>
      <c r="BN87" s="347" t="s">
        <v>822</v>
      </c>
      <c r="BO87" s="486">
        <v>14</v>
      </c>
      <c r="BP87" s="348">
        <v>0.93399999999999994</v>
      </c>
      <c r="BQ87" s="40">
        <v>1</v>
      </c>
      <c r="BR87" s="320">
        <v>6.7000000000000004E-2</v>
      </c>
      <c r="BS87" s="491">
        <v>0</v>
      </c>
      <c r="BT87" s="125">
        <v>0</v>
      </c>
      <c r="BU87" s="312">
        <v>0.33300000000000002</v>
      </c>
      <c r="BW87" s="457">
        <v>0</v>
      </c>
      <c r="BX87" s="457">
        <v>0</v>
      </c>
      <c r="BY87" s="457">
        <v>0</v>
      </c>
      <c r="BZ87" s="457">
        <v>0</v>
      </c>
      <c r="CA87" s="457">
        <v>0</v>
      </c>
      <c r="CB87" s="457">
        <v>0</v>
      </c>
      <c r="CC87" s="457">
        <v>0</v>
      </c>
      <c r="CD87" s="457">
        <v>0</v>
      </c>
      <c r="CE87" s="457">
        <v>0</v>
      </c>
      <c r="CF87" s="457">
        <v>0</v>
      </c>
      <c r="CG87" s="457">
        <v>0</v>
      </c>
      <c r="CH87" s="457">
        <v>0</v>
      </c>
      <c r="CI87" s="440">
        <v>29.9</v>
      </c>
      <c r="CJ87" s="440">
        <v>0.8</v>
      </c>
      <c r="CK87" s="317">
        <v>2.7E-2</v>
      </c>
      <c r="CL87" s="457">
        <v>3</v>
      </c>
      <c r="CM87" s="457">
        <v>0</v>
      </c>
      <c r="CN87" s="457">
        <v>3</v>
      </c>
      <c r="CO87" s="501">
        <v>1</v>
      </c>
      <c r="CP87" s="501">
        <v>0</v>
      </c>
      <c r="CQ87" s="125">
        <v>0</v>
      </c>
      <c r="CS87" s="477">
        <v>0</v>
      </c>
      <c r="CT87" s="457">
        <v>0</v>
      </c>
      <c r="CU87" s="457">
        <v>0</v>
      </c>
      <c r="CV87" s="457">
        <v>0</v>
      </c>
      <c r="CW87" s="457">
        <v>1</v>
      </c>
      <c r="CX87" s="457">
        <v>1</v>
      </c>
      <c r="CY87" s="457">
        <v>0</v>
      </c>
      <c r="CZ87" s="457">
        <v>0</v>
      </c>
      <c r="DA87" s="457">
        <v>0</v>
      </c>
      <c r="DB87" s="457">
        <v>0</v>
      </c>
      <c r="DC87" s="457">
        <v>1</v>
      </c>
      <c r="DD87" s="457">
        <v>0</v>
      </c>
      <c r="DF87" s="398">
        <v>1269347</v>
      </c>
      <c r="DG87" s="320">
        <v>0.158</v>
      </c>
      <c r="DH87" s="374">
        <v>3370.9</v>
      </c>
      <c r="DI87" s="374">
        <v>714</v>
      </c>
      <c r="DJ87" s="149">
        <v>1268633</v>
      </c>
      <c r="DK87" s="40">
        <v>12</v>
      </c>
      <c r="DL87" s="40">
        <v>2</v>
      </c>
      <c r="DM87" s="40">
        <v>0</v>
      </c>
      <c r="DN87" s="40">
        <v>1</v>
      </c>
      <c r="DO87" s="317">
        <v>0.151</v>
      </c>
      <c r="DP87" s="457">
        <v>11</v>
      </c>
      <c r="DQ87" s="457">
        <v>1</v>
      </c>
      <c r="DR87" s="457">
        <v>3</v>
      </c>
      <c r="DS87" s="477">
        <v>0</v>
      </c>
      <c r="DT87" s="125">
        <v>0</v>
      </c>
      <c r="DU87" s="477">
        <v>5</v>
      </c>
      <c r="DV87" s="374">
        <v>47359</v>
      </c>
      <c r="DW87" s="477">
        <v>0</v>
      </c>
      <c r="DX87" s="457">
        <v>76</v>
      </c>
      <c r="DY87" s="452"/>
      <c r="DZ87" s="40">
        <v>290</v>
      </c>
      <c r="EA87" s="76">
        <v>0.26008968609865468</v>
      </c>
      <c r="EB87" s="40">
        <v>267</v>
      </c>
      <c r="EC87" s="76">
        <v>0.23946188340807176</v>
      </c>
      <c r="ED87" s="40">
        <v>62</v>
      </c>
      <c r="EE87" s="40">
        <v>13</v>
      </c>
      <c r="EF87" s="40">
        <v>7</v>
      </c>
      <c r="EG87" s="320">
        <v>0.75770000000000004</v>
      </c>
      <c r="EH87" s="320">
        <v>0.23552123552123555</v>
      </c>
      <c r="EI87" s="320">
        <v>0.34399999999999997</v>
      </c>
      <c r="EJ87" s="320">
        <v>0.19106699751861045</v>
      </c>
      <c r="EK87" s="320">
        <v>0.42690582959641254</v>
      </c>
      <c r="EL87" s="320">
        <v>0.21704035874439462</v>
      </c>
      <c r="EM87" s="320">
        <v>-7.5249320036264708E-2</v>
      </c>
      <c r="EN87" s="341">
        <v>80000</v>
      </c>
      <c r="EO87" s="320">
        <v>3.7735849056603772E-2</v>
      </c>
      <c r="EP87" s="1"/>
    </row>
    <row r="88" spans="2:146" x14ac:dyDescent="0.25">
      <c r="B88" s="3" t="s">
        <v>318</v>
      </c>
      <c r="C88" s="5">
        <v>540049</v>
      </c>
      <c r="D88" s="6" t="s">
        <v>316</v>
      </c>
      <c r="E88" s="6" t="s">
        <v>3</v>
      </c>
      <c r="F88" s="5">
        <v>11</v>
      </c>
      <c r="G88" s="40">
        <v>1188</v>
      </c>
      <c r="H88" s="40">
        <v>567</v>
      </c>
      <c r="I88" s="40">
        <v>1115</v>
      </c>
      <c r="J88" s="63">
        <v>600.67340067340058</v>
      </c>
      <c r="K88" s="40">
        <v>518</v>
      </c>
      <c r="L88" s="63">
        <v>2.15</v>
      </c>
      <c r="N88" s="40">
        <v>180</v>
      </c>
      <c r="O88" s="76">
        <v>0.15151515151515149</v>
      </c>
      <c r="P88" s="63">
        <v>4.51</v>
      </c>
      <c r="Q88" s="362">
        <v>3.7962962962962959E-3</v>
      </c>
      <c r="R88" s="106">
        <v>9</v>
      </c>
      <c r="S88" s="83" t="s">
        <v>100</v>
      </c>
      <c r="T88" s="88">
        <v>4.7</v>
      </c>
      <c r="U88" s="40">
        <v>5</v>
      </c>
      <c r="V88" s="1"/>
      <c r="W88" s="457">
        <v>158</v>
      </c>
      <c r="X88" s="457">
        <v>1</v>
      </c>
      <c r="Y88" s="317">
        <v>0.307</v>
      </c>
      <c r="Z88" s="126">
        <v>0.87777777777777777</v>
      </c>
      <c r="AA88" s="457">
        <v>2</v>
      </c>
      <c r="AB88" s="457">
        <v>16</v>
      </c>
      <c r="AC88" s="457">
        <v>172</v>
      </c>
      <c r="AD88" s="457">
        <v>2</v>
      </c>
      <c r="AE88" s="457">
        <v>174</v>
      </c>
      <c r="AF88" s="149">
        <v>10559700</v>
      </c>
      <c r="AH88" s="374">
        <v>24400</v>
      </c>
      <c r="AI88" s="469">
        <v>132</v>
      </c>
      <c r="AJ88" s="320">
        <v>0.75862068965517238</v>
      </c>
      <c r="AK88" s="374">
        <v>3544720</v>
      </c>
      <c r="AL88" s="125">
        <v>0.33568377889523382</v>
      </c>
      <c r="AM88" s="477">
        <v>132</v>
      </c>
      <c r="AN88" s="398">
        <v>3544720</v>
      </c>
      <c r="AO88" s="469">
        <v>128</v>
      </c>
      <c r="AP88" s="398">
        <v>3396920</v>
      </c>
      <c r="AQ88" s="480">
        <v>112</v>
      </c>
      <c r="AR88" s="399">
        <v>3128760</v>
      </c>
      <c r="AS88" s="481">
        <v>16</v>
      </c>
      <c r="AT88" s="393">
        <v>0.125</v>
      </c>
      <c r="AU88" s="399">
        <v>268160</v>
      </c>
      <c r="AV88" s="469">
        <v>38</v>
      </c>
      <c r="AW88" s="140">
        <v>6348980</v>
      </c>
      <c r="AX88" s="469">
        <v>4</v>
      </c>
      <c r="AY88" s="140">
        <v>666000</v>
      </c>
      <c r="AZ88" s="457">
        <v>102</v>
      </c>
      <c r="BA88" s="125">
        <v>0.58599999999999997</v>
      </c>
      <c r="BB88" s="457">
        <v>53</v>
      </c>
      <c r="BC88" s="125">
        <v>0.30499999999999999</v>
      </c>
      <c r="BD88" s="457">
        <v>19</v>
      </c>
      <c r="BE88" s="125">
        <v>0.109</v>
      </c>
      <c r="BF88" s="457">
        <v>122</v>
      </c>
      <c r="BG88" s="125">
        <v>0.70099999999999996</v>
      </c>
      <c r="BH88" s="457">
        <v>99</v>
      </c>
      <c r="BI88" s="317">
        <v>0.56896551724137934</v>
      </c>
      <c r="BJ88" s="457">
        <v>75</v>
      </c>
      <c r="BK88" s="457">
        <v>23</v>
      </c>
      <c r="BL88" s="457">
        <v>1</v>
      </c>
      <c r="BM88" s="430">
        <v>1937</v>
      </c>
      <c r="BN88" s="349" t="s">
        <v>823</v>
      </c>
      <c r="BO88" s="487">
        <v>133</v>
      </c>
      <c r="BP88" s="350">
        <v>0.76500000000000001</v>
      </c>
      <c r="BQ88" s="489">
        <v>41</v>
      </c>
      <c r="BR88" s="351">
        <v>0.23599999999999999</v>
      </c>
      <c r="BS88" s="492">
        <v>26</v>
      </c>
      <c r="BT88" s="125">
        <v>0.16455696202531644</v>
      </c>
      <c r="BU88" s="312">
        <v>0.57299999999999995</v>
      </c>
      <c r="BW88" s="457">
        <v>1</v>
      </c>
      <c r="BX88" s="457">
        <v>1</v>
      </c>
      <c r="BY88" s="457">
        <v>0</v>
      </c>
      <c r="BZ88" s="457">
        <v>1</v>
      </c>
      <c r="CA88" s="457">
        <v>0</v>
      </c>
      <c r="CB88" s="457">
        <v>0</v>
      </c>
      <c r="CC88" s="457">
        <v>0</v>
      </c>
      <c r="CD88" s="457">
        <v>0</v>
      </c>
      <c r="CE88" s="457">
        <v>0</v>
      </c>
      <c r="CF88" s="457">
        <v>0</v>
      </c>
      <c r="CG88" s="457">
        <v>1</v>
      </c>
      <c r="CH88" s="457">
        <v>0</v>
      </c>
      <c r="CI88" s="440">
        <v>24.8</v>
      </c>
      <c r="CJ88" s="440">
        <v>6.9</v>
      </c>
      <c r="CK88" s="317">
        <v>0.27800000000000002</v>
      </c>
      <c r="CL88" s="457">
        <v>3</v>
      </c>
      <c r="CM88" s="457">
        <v>0</v>
      </c>
      <c r="CN88" s="457">
        <v>3</v>
      </c>
      <c r="CO88" s="501">
        <v>3.8</v>
      </c>
      <c r="CP88" s="501">
        <v>3.7</v>
      </c>
      <c r="CQ88" s="125">
        <v>0.97368421052631593</v>
      </c>
      <c r="CS88" s="477">
        <v>1</v>
      </c>
      <c r="CT88" s="514">
        <v>1</v>
      </c>
      <c r="CU88" s="514">
        <v>1</v>
      </c>
      <c r="CV88" s="457">
        <v>0</v>
      </c>
      <c r="CW88" s="457">
        <v>3</v>
      </c>
      <c r="CX88" s="457">
        <v>1</v>
      </c>
      <c r="CY88" s="457">
        <v>1</v>
      </c>
      <c r="CZ88" s="457">
        <v>1</v>
      </c>
      <c r="DA88" s="457">
        <v>0</v>
      </c>
      <c r="DB88" s="457">
        <v>0</v>
      </c>
      <c r="DC88" s="457">
        <v>1</v>
      </c>
      <c r="DD88" s="457">
        <v>0</v>
      </c>
      <c r="DF88" s="398">
        <v>1407638</v>
      </c>
      <c r="DG88" s="320">
        <v>0.13300000000000001</v>
      </c>
      <c r="DH88" s="374">
        <v>5335.1</v>
      </c>
      <c r="DI88" s="374">
        <v>923308</v>
      </c>
      <c r="DJ88" s="149">
        <v>484330</v>
      </c>
      <c r="DK88" s="40">
        <v>45</v>
      </c>
      <c r="DL88" s="40">
        <v>124</v>
      </c>
      <c r="DM88" s="40">
        <v>4</v>
      </c>
      <c r="DN88" s="40">
        <v>1</v>
      </c>
      <c r="DO88" s="317">
        <v>0.21199999999999999</v>
      </c>
      <c r="DP88" s="457">
        <v>30</v>
      </c>
      <c r="DQ88" s="457">
        <v>19</v>
      </c>
      <c r="DR88" s="457">
        <v>102</v>
      </c>
      <c r="DS88" s="477">
        <v>23</v>
      </c>
      <c r="DT88" s="125">
        <v>0.14556962025316456</v>
      </c>
      <c r="DU88" s="477">
        <v>86</v>
      </c>
      <c r="DV88" s="374">
        <v>1382350</v>
      </c>
      <c r="DW88" s="477">
        <v>35</v>
      </c>
      <c r="DX88" s="457">
        <v>1497</v>
      </c>
      <c r="DY88" s="452"/>
      <c r="DZ88" s="40">
        <v>265</v>
      </c>
      <c r="EA88" s="76">
        <v>2.1680438517548882E-2</v>
      </c>
      <c r="EB88" s="40">
        <v>196</v>
      </c>
      <c r="EC88" s="76">
        <v>1.603534320543238E-2</v>
      </c>
      <c r="ED88" s="40">
        <v>35</v>
      </c>
      <c r="EE88" s="40">
        <v>7</v>
      </c>
      <c r="EF88" s="40">
        <v>4</v>
      </c>
      <c r="EG88" s="320">
        <v>0.2334</v>
      </c>
      <c r="EH88" s="76">
        <v>0.13586765223512848</v>
      </c>
      <c r="EI88" s="76">
        <v>0.2</v>
      </c>
      <c r="EJ88" s="320">
        <v>5.7559532196702824E-2</v>
      </c>
      <c r="EK88" s="320">
        <v>0.39597911227154048</v>
      </c>
      <c r="EL88" s="320">
        <v>0.1788811336717428</v>
      </c>
      <c r="EM88" s="320">
        <v>-2.9524967081940599E-2</v>
      </c>
      <c r="EN88" s="341">
        <v>96700</v>
      </c>
      <c r="EO88" s="320">
        <v>2.7903886612778202E-2</v>
      </c>
      <c r="EP88" s="1"/>
    </row>
    <row r="89" spans="2:146" s="1" customFormat="1" x14ac:dyDescent="0.25">
      <c r="B89" s="7" t="s">
        <v>316</v>
      </c>
      <c r="C89" s="150">
        <v>54029</v>
      </c>
      <c r="D89" s="7" t="s">
        <v>316</v>
      </c>
      <c r="E89" s="7" t="s">
        <v>0</v>
      </c>
      <c r="F89" s="150">
        <v>11</v>
      </c>
      <c r="G89" s="42">
        <v>56402</v>
      </c>
      <c r="H89" s="42">
        <v>15394</v>
      </c>
      <c r="I89" s="42">
        <v>29223</v>
      </c>
      <c r="J89" s="65">
        <v>331.59675188823087</v>
      </c>
      <c r="K89" s="42">
        <v>12840</v>
      </c>
      <c r="L89" s="65">
        <v>2.2599999999999998</v>
      </c>
      <c r="M89"/>
      <c r="N89" s="42">
        <v>1528</v>
      </c>
      <c r="O89" s="78">
        <v>2.709123789936527E-2</v>
      </c>
      <c r="P89" s="65">
        <v>75.319999999999993</v>
      </c>
      <c r="Q89" s="363">
        <v>1.335247921430977E-3</v>
      </c>
      <c r="R89" s="107">
        <v>9</v>
      </c>
      <c r="S89" s="85">
        <v>41221</v>
      </c>
      <c r="T89" s="115">
        <v>2.2999999999999998</v>
      </c>
      <c r="U89" s="42">
        <v>5</v>
      </c>
      <c r="W89" s="458">
        <v>463</v>
      </c>
      <c r="X89" s="458">
        <v>55</v>
      </c>
      <c r="Y89" s="127">
        <v>3.5999999999999997E-2</v>
      </c>
      <c r="Z89" s="128">
        <v>0.3030104712041885</v>
      </c>
      <c r="AA89" s="458">
        <v>68</v>
      </c>
      <c r="AB89" s="458">
        <v>85</v>
      </c>
      <c r="AC89" s="458">
        <v>480</v>
      </c>
      <c r="AD89" s="458">
        <v>68</v>
      </c>
      <c r="AE89" s="458">
        <v>548</v>
      </c>
      <c r="AF89" s="321">
        <v>71211648</v>
      </c>
      <c r="AG89"/>
      <c r="AH89" s="419">
        <v>46200</v>
      </c>
      <c r="AI89" s="470">
        <v>474</v>
      </c>
      <c r="AJ89" s="78">
        <v>0.86496350364963503</v>
      </c>
      <c r="AK89" s="406">
        <v>25908570</v>
      </c>
      <c r="AL89" s="127">
        <v>0.36382488999552431</v>
      </c>
      <c r="AM89" s="478">
        <v>474</v>
      </c>
      <c r="AN89" s="402">
        <v>25908570</v>
      </c>
      <c r="AO89" s="470">
        <v>452</v>
      </c>
      <c r="AP89" s="402">
        <v>24292070</v>
      </c>
      <c r="AQ89" s="470">
        <v>380</v>
      </c>
      <c r="AR89" s="400">
        <v>23405010</v>
      </c>
      <c r="AS89" s="482">
        <v>72</v>
      </c>
      <c r="AT89" s="394">
        <v>0.15929203539823009</v>
      </c>
      <c r="AU89" s="400">
        <v>887060</v>
      </c>
      <c r="AV89" s="470">
        <v>60</v>
      </c>
      <c r="AW89" s="311">
        <v>25382078</v>
      </c>
      <c r="AX89" s="470">
        <v>14</v>
      </c>
      <c r="AY89" s="311">
        <v>19921000</v>
      </c>
      <c r="AZ89" s="458">
        <v>321</v>
      </c>
      <c r="BA89" s="127">
        <v>0.58599999999999997</v>
      </c>
      <c r="BB89" s="458">
        <v>134</v>
      </c>
      <c r="BC89" s="127">
        <v>0.245</v>
      </c>
      <c r="BD89" s="458">
        <v>93</v>
      </c>
      <c r="BE89" s="127">
        <v>0.17</v>
      </c>
      <c r="BF89" s="458">
        <v>427</v>
      </c>
      <c r="BG89" s="127">
        <v>0.77900000000000003</v>
      </c>
      <c r="BH89" s="458">
        <v>154</v>
      </c>
      <c r="BI89" s="127">
        <v>0.28102189781021897</v>
      </c>
      <c r="BJ89" s="458">
        <v>125</v>
      </c>
      <c r="BK89" s="458">
        <v>28</v>
      </c>
      <c r="BL89" s="458">
        <v>1</v>
      </c>
      <c r="BM89" s="431">
        <v>1962</v>
      </c>
      <c r="BN89" s="135" t="s">
        <v>100</v>
      </c>
      <c r="BO89" s="42">
        <v>493</v>
      </c>
      <c r="BP89" s="78">
        <v>0.9</v>
      </c>
      <c r="BQ89" s="42">
        <v>55</v>
      </c>
      <c r="BR89" s="78">
        <v>0.1</v>
      </c>
      <c r="BS89" s="493">
        <v>28</v>
      </c>
      <c r="BT89" s="127">
        <v>6.0475161987041039E-2</v>
      </c>
      <c r="BU89" s="314">
        <v>0.66800000000000004</v>
      </c>
      <c r="BV89"/>
      <c r="BW89" s="458">
        <v>3</v>
      </c>
      <c r="BX89" s="458">
        <v>2</v>
      </c>
      <c r="BY89" s="458">
        <v>0</v>
      </c>
      <c r="BZ89" s="458">
        <v>3</v>
      </c>
      <c r="CA89" s="458">
        <v>0</v>
      </c>
      <c r="CB89" s="458">
        <v>0</v>
      </c>
      <c r="CC89" s="458">
        <v>1</v>
      </c>
      <c r="CD89" s="458">
        <v>0</v>
      </c>
      <c r="CE89" s="458">
        <v>0</v>
      </c>
      <c r="CF89" s="458">
        <v>0</v>
      </c>
      <c r="CG89" s="458">
        <v>2</v>
      </c>
      <c r="CH89" s="458">
        <v>0</v>
      </c>
      <c r="CI89" s="441">
        <v>714.6</v>
      </c>
      <c r="CJ89" s="441">
        <v>28.2</v>
      </c>
      <c r="CK89" s="127">
        <v>3.9E-2</v>
      </c>
      <c r="CL89" s="458">
        <v>33</v>
      </c>
      <c r="CM89" s="458">
        <v>7</v>
      </c>
      <c r="CN89" s="458">
        <v>26</v>
      </c>
      <c r="CO89" s="502">
        <v>21.6</v>
      </c>
      <c r="CP89" s="502">
        <v>8.6999999999999993</v>
      </c>
      <c r="CQ89" s="127">
        <v>0.40277777777777773</v>
      </c>
      <c r="CR89"/>
      <c r="CS89" s="478">
        <v>1</v>
      </c>
      <c r="CT89" s="458">
        <v>1</v>
      </c>
      <c r="CU89" s="458">
        <v>1</v>
      </c>
      <c r="CV89" s="458">
        <v>0</v>
      </c>
      <c r="CW89" s="458">
        <v>9</v>
      </c>
      <c r="CX89" s="458">
        <v>4</v>
      </c>
      <c r="CY89" s="458">
        <v>4</v>
      </c>
      <c r="CZ89" s="458">
        <v>2</v>
      </c>
      <c r="DA89" s="458">
        <v>0</v>
      </c>
      <c r="DB89" s="458">
        <v>0</v>
      </c>
      <c r="DC89" s="458">
        <v>3</v>
      </c>
      <c r="DD89" s="458">
        <v>0</v>
      </c>
      <c r="DE89"/>
      <c r="DF89" s="402">
        <v>6944723</v>
      </c>
      <c r="DG89" s="78">
        <v>9.8000000000000004E-2</v>
      </c>
      <c r="DH89" s="419">
        <v>6179.9</v>
      </c>
      <c r="DI89" s="419">
        <v>2283324</v>
      </c>
      <c r="DJ89" s="321">
        <v>4661399</v>
      </c>
      <c r="DK89" s="42">
        <v>284</v>
      </c>
      <c r="DL89" s="42">
        <v>255</v>
      </c>
      <c r="DM89" s="42">
        <v>4</v>
      </c>
      <c r="DN89" s="42">
        <v>5</v>
      </c>
      <c r="DO89" s="127">
        <v>0.17699999999999999</v>
      </c>
      <c r="DP89" s="458">
        <v>255</v>
      </c>
      <c r="DQ89" s="458">
        <v>64</v>
      </c>
      <c r="DR89" s="458">
        <v>201</v>
      </c>
      <c r="DS89" s="519">
        <v>28</v>
      </c>
      <c r="DT89" s="144">
        <v>6.0475161987041039E-2</v>
      </c>
      <c r="DU89" s="519">
        <v>229</v>
      </c>
      <c r="DV89" s="419">
        <v>2810401</v>
      </c>
      <c r="DW89" s="519">
        <v>150</v>
      </c>
      <c r="DX89" s="458">
        <v>2641</v>
      </c>
      <c r="DY89" s="452"/>
      <c r="DZ89" s="42">
        <v>1017</v>
      </c>
      <c r="EA89" s="78">
        <v>3.4801355097012626E-2</v>
      </c>
      <c r="EB89" s="42">
        <v>766</v>
      </c>
      <c r="EC89" s="78">
        <v>2.6212230092735173E-2</v>
      </c>
      <c r="ED89" s="42">
        <v>150</v>
      </c>
      <c r="EE89" s="42">
        <v>30</v>
      </c>
      <c r="EF89" s="42">
        <v>17</v>
      </c>
      <c r="EG89" s="78">
        <v>0.33329999999999999</v>
      </c>
      <c r="EH89" s="78">
        <v>0.14813084112149533</v>
      </c>
      <c r="EI89" s="78">
        <v>0.19899999999999998</v>
      </c>
      <c r="EJ89" s="78">
        <v>0.10052665619513998</v>
      </c>
      <c r="EK89" s="78">
        <v>0.39109605447763746</v>
      </c>
      <c r="EL89" s="78">
        <v>0.17982880022090295</v>
      </c>
      <c r="EM89" s="78">
        <v>-5.1538662146303302E-2</v>
      </c>
      <c r="EN89" s="342">
        <v>97800</v>
      </c>
      <c r="EO89" s="78">
        <v>8.2807460384237835E-2</v>
      </c>
    </row>
    <row r="90" spans="2:146" x14ac:dyDescent="0.25">
      <c r="B90" s="424" t="s">
        <v>266</v>
      </c>
      <c r="C90" s="425">
        <v>540051</v>
      </c>
      <c r="D90" s="424" t="s">
        <v>267</v>
      </c>
      <c r="E90" s="424" t="s">
        <v>11</v>
      </c>
      <c r="F90" s="425">
        <v>8</v>
      </c>
      <c r="G90" s="44">
        <v>372102</v>
      </c>
      <c r="H90" s="44">
        <v>8569</v>
      </c>
      <c r="I90" s="44">
        <v>10869</v>
      </c>
      <c r="J90" s="66">
        <v>18.694229001725333</v>
      </c>
      <c r="K90" s="44">
        <v>4383</v>
      </c>
      <c r="L90" s="66">
        <v>2.4684006388318505</v>
      </c>
      <c r="N90" s="44">
        <v>16883</v>
      </c>
      <c r="O90" s="80">
        <v>4.5371967901274381E-2</v>
      </c>
      <c r="P90" s="66">
        <v>389.26</v>
      </c>
      <c r="Q90" s="364">
        <v>1.046111012571822E-3</v>
      </c>
      <c r="R90" s="105">
        <v>13</v>
      </c>
      <c r="S90" s="82">
        <v>43254</v>
      </c>
      <c r="T90" s="114">
        <v>2</v>
      </c>
      <c r="U90" s="44">
        <v>14</v>
      </c>
      <c r="V90" s="1"/>
      <c r="W90" s="459">
        <v>351</v>
      </c>
      <c r="X90" s="459">
        <v>0</v>
      </c>
      <c r="Y90" s="129">
        <v>0.06</v>
      </c>
      <c r="Z90" s="130">
        <v>2.0790143931765682E-2</v>
      </c>
      <c r="AA90" s="459">
        <v>139</v>
      </c>
      <c r="AB90" s="459">
        <v>167</v>
      </c>
      <c r="AC90" s="459">
        <v>379</v>
      </c>
      <c r="AD90" s="459">
        <v>139</v>
      </c>
      <c r="AE90" s="459">
        <v>518</v>
      </c>
      <c r="AF90" s="138">
        <v>39459655</v>
      </c>
      <c r="AH90" s="407">
        <v>41450</v>
      </c>
      <c r="AI90" s="471">
        <v>458</v>
      </c>
      <c r="AJ90" s="80">
        <v>0.88416988416988418</v>
      </c>
      <c r="AK90" s="407">
        <v>23148050</v>
      </c>
      <c r="AL90" s="129">
        <v>0.58662575737167499</v>
      </c>
      <c r="AM90" s="479">
        <v>457</v>
      </c>
      <c r="AN90" s="401">
        <v>23108050</v>
      </c>
      <c r="AO90" s="471">
        <v>456</v>
      </c>
      <c r="AP90" s="401">
        <v>23084150</v>
      </c>
      <c r="AQ90" s="471">
        <v>315</v>
      </c>
      <c r="AR90" s="401">
        <v>20953730</v>
      </c>
      <c r="AS90" s="471">
        <v>141</v>
      </c>
      <c r="AT90" s="395">
        <v>0.30921052631578949</v>
      </c>
      <c r="AU90" s="401">
        <v>2130420</v>
      </c>
      <c r="AV90" s="471">
        <v>48</v>
      </c>
      <c r="AW90" s="139">
        <v>14757505</v>
      </c>
      <c r="AX90" s="471">
        <v>12</v>
      </c>
      <c r="AY90" s="139">
        <v>1554100</v>
      </c>
      <c r="AZ90" s="459">
        <v>93</v>
      </c>
      <c r="BA90" s="129">
        <v>0.18</v>
      </c>
      <c r="BB90" s="459">
        <v>153</v>
      </c>
      <c r="BC90" s="129">
        <v>0.29499999999999998</v>
      </c>
      <c r="BD90" s="459">
        <v>272</v>
      </c>
      <c r="BE90" s="129">
        <v>0.52500000000000002</v>
      </c>
      <c r="BF90" s="459">
        <v>424</v>
      </c>
      <c r="BG90" s="129">
        <v>0.81899999999999995</v>
      </c>
      <c r="BH90" s="459">
        <v>105</v>
      </c>
      <c r="BI90" s="129">
        <v>0.20270270270270271</v>
      </c>
      <c r="BJ90" s="459">
        <v>76</v>
      </c>
      <c r="BK90" s="459">
        <v>16</v>
      </c>
      <c r="BL90" s="459">
        <v>13</v>
      </c>
      <c r="BM90" s="432">
        <v>1979</v>
      </c>
      <c r="BN90" s="352" t="s">
        <v>824</v>
      </c>
      <c r="BO90" s="77">
        <v>405</v>
      </c>
      <c r="BP90" s="79">
        <v>0.78200000000000003</v>
      </c>
      <c r="BQ90" s="77">
        <v>113</v>
      </c>
      <c r="BR90" s="79">
        <v>0.218</v>
      </c>
      <c r="BS90" s="490">
        <v>37</v>
      </c>
      <c r="BT90" s="129">
        <v>0.10541310541310542</v>
      </c>
      <c r="BU90" s="313">
        <v>0.81299999999999994</v>
      </c>
      <c r="BW90" s="459">
        <v>0</v>
      </c>
      <c r="BX90" s="459">
        <v>0</v>
      </c>
      <c r="BY90" s="459">
        <v>0</v>
      </c>
      <c r="BZ90" s="459">
        <v>0</v>
      </c>
      <c r="CA90" s="459">
        <v>0</v>
      </c>
      <c r="CB90" s="459">
        <v>0</v>
      </c>
      <c r="CC90" s="459">
        <v>0</v>
      </c>
      <c r="CD90" s="459">
        <v>0</v>
      </c>
      <c r="CE90" s="459">
        <v>0</v>
      </c>
      <c r="CF90" s="459">
        <v>0</v>
      </c>
      <c r="CG90" s="459">
        <v>0</v>
      </c>
      <c r="CH90" s="459">
        <v>0</v>
      </c>
      <c r="CI90" s="439">
        <v>1994.4</v>
      </c>
      <c r="CJ90" s="439">
        <v>125.5</v>
      </c>
      <c r="CK90" s="129">
        <v>6.3E-2</v>
      </c>
      <c r="CL90" s="459">
        <v>114</v>
      </c>
      <c r="CM90" s="459">
        <v>70</v>
      </c>
      <c r="CN90" s="459">
        <v>44</v>
      </c>
      <c r="CO90" s="503">
        <v>18.600000000000001</v>
      </c>
      <c r="CP90" s="503">
        <v>15.5</v>
      </c>
      <c r="CQ90" s="129">
        <v>0.83333333333333326</v>
      </c>
      <c r="CS90" s="479">
        <v>2</v>
      </c>
      <c r="CT90" s="459">
        <v>0</v>
      </c>
      <c r="CU90" s="459">
        <v>2</v>
      </c>
      <c r="CV90" s="459">
        <v>0</v>
      </c>
      <c r="CW90" s="459">
        <v>12</v>
      </c>
      <c r="CX90" s="459">
        <v>0</v>
      </c>
      <c r="CY90" s="459">
        <v>10</v>
      </c>
      <c r="CZ90" s="459">
        <v>2</v>
      </c>
      <c r="DA90" s="459">
        <v>0</v>
      </c>
      <c r="DB90" s="459">
        <v>0</v>
      </c>
      <c r="DC90" s="459">
        <v>0</v>
      </c>
      <c r="DD90" s="459">
        <v>0</v>
      </c>
      <c r="DF90" s="401">
        <v>2876643</v>
      </c>
      <c r="DG90" s="80">
        <v>7.2999999999999995E-2</v>
      </c>
      <c r="DH90" s="407">
        <v>5067</v>
      </c>
      <c r="DI90" s="407">
        <v>2843396</v>
      </c>
      <c r="DJ90" s="138">
        <v>33247</v>
      </c>
      <c r="DK90" s="44">
        <v>323</v>
      </c>
      <c r="DL90" s="44">
        <v>182</v>
      </c>
      <c r="DM90" s="44">
        <v>10</v>
      </c>
      <c r="DN90" s="44">
        <v>3</v>
      </c>
      <c r="DO90" s="129">
        <v>0.17699999999999999</v>
      </c>
      <c r="DP90" s="459">
        <v>298</v>
      </c>
      <c r="DQ90" s="459">
        <v>54</v>
      </c>
      <c r="DR90" s="459">
        <v>124</v>
      </c>
      <c r="DS90" s="479">
        <v>42</v>
      </c>
      <c r="DT90" s="129">
        <v>0.11965811965811966</v>
      </c>
      <c r="DU90" s="479">
        <v>47</v>
      </c>
      <c r="DV90" s="407">
        <v>475232</v>
      </c>
      <c r="DW90" s="479">
        <v>5</v>
      </c>
      <c r="DX90" s="459">
        <v>1841</v>
      </c>
      <c r="DY90" s="452"/>
      <c r="DZ90" s="44">
        <v>825</v>
      </c>
      <c r="EA90" s="80">
        <v>7.5903947005244277E-2</v>
      </c>
      <c r="EB90" s="44">
        <v>553</v>
      </c>
      <c r="EC90" s="80">
        <v>5.0878645689575855E-2</v>
      </c>
      <c r="ED90" s="44">
        <v>98</v>
      </c>
      <c r="EE90" s="44">
        <v>18</v>
      </c>
      <c r="EF90" s="44">
        <v>10</v>
      </c>
      <c r="EG90" s="80">
        <v>0.29620000000000002</v>
      </c>
      <c r="EH90" s="80">
        <v>0.15742642026009582</v>
      </c>
      <c r="EI90" s="80">
        <v>0.27008264462809917</v>
      </c>
      <c r="EJ90" s="80">
        <v>0.16059413482290211</v>
      </c>
      <c r="EK90" s="80">
        <v>0.42064587358542643</v>
      </c>
      <c r="EL90" s="80">
        <v>0.14456049542471577</v>
      </c>
      <c r="EM90" s="80">
        <v>2.6404995539696698E-2</v>
      </c>
      <c r="EN90" s="340">
        <v>141500</v>
      </c>
      <c r="EO90" s="80">
        <v>0.15246025738077215</v>
      </c>
      <c r="EP90" s="1"/>
    </row>
    <row r="91" spans="2:146" x14ac:dyDescent="0.25">
      <c r="B91" s="3" t="s">
        <v>268</v>
      </c>
      <c r="C91" s="5">
        <v>540052</v>
      </c>
      <c r="D91" s="6" t="s">
        <v>267</v>
      </c>
      <c r="E91" s="6" t="s">
        <v>3</v>
      </c>
      <c r="F91" s="5">
        <v>8</v>
      </c>
      <c r="G91" s="40">
        <v>1741</v>
      </c>
      <c r="H91" s="40">
        <v>1369</v>
      </c>
      <c r="I91" s="40">
        <v>3019</v>
      </c>
      <c r="J91" s="63">
        <v>1109.79896611143</v>
      </c>
      <c r="K91" s="40">
        <v>1237</v>
      </c>
      <c r="L91" s="63">
        <v>2.44</v>
      </c>
      <c r="N91" s="40">
        <v>444</v>
      </c>
      <c r="O91" s="76">
        <v>0.25502584721424471</v>
      </c>
      <c r="P91" s="63">
        <v>7.45</v>
      </c>
      <c r="Q91" s="362">
        <v>4.2791499138426191E-3</v>
      </c>
      <c r="R91" s="106">
        <v>13</v>
      </c>
      <c r="S91" s="83" t="s">
        <v>100</v>
      </c>
      <c r="T91" s="88">
        <v>2.7</v>
      </c>
      <c r="U91" s="40">
        <v>0</v>
      </c>
      <c r="V91" s="1"/>
      <c r="W91" s="457">
        <v>65</v>
      </c>
      <c r="X91" s="457">
        <v>0</v>
      </c>
      <c r="Y91" s="317">
        <v>5.6000000000000001E-2</v>
      </c>
      <c r="Z91" s="126">
        <v>0.1463963963963964</v>
      </c>
      <c r="AA91" s="457">
        <v>0</v>
      </c>
      <c r="AB91" s="457">
        <v>12</v>
      </c>
      <c r="AC91" s="457">
        <v>77</v>
      </c>
      <c r="AD91" s="457">
        <v>0</v>
      </c>
      <c r="AE91" s="457">
        <v>77</v>
      </c>
      <c r="AF91" s="149">
        <v>22563216</v>
      </c>
      <c r="AH91" s="374">
        <v>50200</v>
      </c>
      <c r="AI91" s="469">
        <v>50</v>
      </c>
      <c r="AJ91" s="320">
        <v>0.64935064935064934</v>
      </c>
      <c r="AK91" s="374">
        <v>4974400</v>
      </c>
      <c r="AL91" s="125">
        <v>0.22046502590765429</v>
      </c>
      <c r="AM91" s="477">
        <v>49</v>
      </c>
      <c r="AN91" s="398">
        <v>1979500</v>
      </c>
      <c r="AO91" s="469">
        <v>47</v>
      </c>
      <c r="AP91" s="398">
        <v>1891800</v>
      </c>
      <c r="AQ91" s="480">
        <v>23</v>
      </c>
      <c r="AR91" s="398">
        <v>1547600</v>
      </c>
      <c r="AS91" s="469">
        <v>24</v>
      </c>
      <c r="AT91" s="390">
        <v>0.51063829787234039</v>
      </c>
      <c r="AU91" s="398">
        <v>344200</v>
      </c>
      <c r="AV91" s="469">
        <v>22</v>
      </c>
      <c r="AW91" s="140">
        <v>12515806</v>
      </c>
      <c r="AX91" s="469">
        <v>5</v>
      </c>
      <c r="AY91" s="140">
        <v>5073010</v>
      </c>
      <c r="AZ91" s="457">
        <v>10</v>
      </c>
      <c r="BA91" s="125">
        <v>0.13</v>
      </c>
      <c r="BB91" s="457">
        <v>31</v>
      </c>
      <c r="BC91" s="125">
        <v>0.40300000000000002</v>
      </c>
      <c r="BD91" s="457">
        <v>36</v>
      </c>
      <c r="BE91" s="125">
        <v>0.46800000000000003</v>
      </c>
      <c r="BF91" s="457">
        <v>62</v>
      </c>
      <c r="BG91" s="125">
        <v>0.80500000000000005</v>
      </c>
      <c r="BH91" s="457">
        <v>23</v>
      </c>
      <c r="BI91" s="317">
        <v>0.29870129870129869</v>
      </c>
      <c r="BJ91" s="457">
        <v>21</v>
      </c>
      <c r="BK91" s="457">
        <v>2</v>
      </c>
      <c r="BL91" s="457">
        <v>0</v>
      </c>
      <c r="BM91" s="430">
        <v>1986</v>
      </c>
      <c r="BN91" s="347" t="s">
        <v>825</v>
      </c>
      <c r="BO91" s="486">
        <v>53</v>
      </c>
      <c r="BP91" s="348">
        <v>0.68900000000000006</v>
      </c>
      <c r="BQ91" s="40">
        <v>24</v>
      </c>
      <c r="BR91" s="320">
        <v>0.312</v>
      </c>
      <c r="BS91" s="491">
        <v>5</v>
      </c>
      <c r="BT91" s="125">
        <v>7.6923076923076927E-2</v>
      </c>
      <c r="BU91" s="312">
        <v>0.45500000000000002</v>
      </c>
      <c r="BW91" s="457">
        <v>3</v>
      </c>
      <c r="BX91" s="457">
        <v>2</v>
      </c>
      <c r="BY91" s="457">
        <v>0</v>
      </c>
      <c r="BZ91" s="457">
        <v>1</v>
      </c>
      <c r="CA91" s="457">
        <v>0</v>
      </c>
      <c r="CB91" s="457">
        <v>2</v>
      </c>
      <c r="CC91" s="457">
        <v>2</v>
      </c>
      <c r="CD91" s="457">
        <v>0</v>
      </c>
      <c r="CE91" s="457">
        <v>0</v>
      </c>
      <c r="CF91" s="457">
        <v>0</v>
      </c>
      <c r="CG91" s="457">
        <v>1</v>
      </c>
      <c r="CH91" s="457">
        <v>0</v>
      </c>
      <c r="CI91" s="440">
        <v>46.4</v>
      </c>
      <c r="CJ91" s="440">
        <v>4.0999999999999996</v>
      </c>
      <c r="CK91" s="317">
        <v>8.7999999999999995E-2</v>
      </c>
      <c r="CL91" s="457">
        <v>4</v>
      </c>
      <c r="CM91" s="457">
        <v>0</v>
      </c>
      <c r="CN91" s="457">
        <v>4</v>
      </c>
      <c r="CO91" s="501">
        <v>3.4</v>
      </c>
      <c r="CP91" s="501">
        <v>0.8</v>
      </c>
      <c r="CQ91" s="125">
        <v>0.23529411764705885</v>
      </c>
      <c r="CS91" s="477">
        <v>7</v>
      </c>
      <c r="CT91" s="457">
        <v>2</v>
      </c>
      <c r="CU91" s="457">
        <v>0</v>
      </c>
      <c r="CV91" s="457">
        <v>7</v>
      </c>
      <c r="CW91" s="457">
        <v>3</v>
      </c>
      <c r="CX91" s="457">
        <v>0</v>
      </c>
      <c r="CY91" s="457">
        <v>1</v>
      </c>
      <c r="CZ91" s="457">
        <v>0</v>
      </c>
      <c r="DA91" s="457">
        <v>0</v>
      </c>
      <c r="DB91" s="457">
        <v>0</v>
      </c>
      <c r="DC91" s="457">
        <v>2</v>
      </c>
      <c r="DD91" s="457">
        <v>0</v>
      </c>
      <c r="DF91" s="398">
        <v>1016798</v>
      </c>
      <c r="DG91" s="320">
        <v>4.4999999999999998E-2</v>
      </c>
      <c r="DH91" s="374">
        <v>5321.6</v>
      </c>
      <c r="DI91" s="374">
        <v>313543</v>
      </c>
      <c r="DJ91" s="149">
        <v>703255</v>
      </c>
      <c r="DK91" s="40">
        <v>38</v>
      </c>
      <c r="DL91" s="40">
        <v>36</v>
      </c>
      <c r="DM91" s="40">
        <v>1</v>
      </c>
      <c r="DN91" s="40">
        <v>2</v>
      </c>
      <c r="DO91" s="317">
        <v>9.9000000000000005E-2</v>
      </c>
      <c r="DP91" s="457">
        <v>24</v>
      </c>
      <c r="DQ91" s="457">
        <v>26</v>
      </c>
      <c r="DR91" s="457">
        <v>23</v>
      </c>
      <c r="DS91" s="518">
        <v>4</v>
      </c>
      <c r="DT91" s="148">
        <v>6.1538461538461542E-2</v>
      </c>
      <c r="DU91" s="518">
        <v>147</v>
      </c>
      <c r="DV91" s="374">
        <v>3135355</v>
      </c>
      <c r="DW91" s="518">
        <v>22</v>
      </c>
      <c r="DX91" s="457">
        <v>520</v>
      </c>
      <c r="DY91" s="452"/>
      <c r="DZ91" s="40">
        <v>117</v>
      </c>
      <c r="EA91" s="76">
        <v>3.8754554488241139E-2</v>
      </c>
      <c r="EB91" s="40">
        <v>112</v>
      </c>
      <c r="EC91" s="76">
        <v>3.7098376946008614E-2</v>
      </c>
      <c r="ED91" s="40">
        <v>19</v>
      </c>
      <c r="EE91" s="40">
        <v>3</v>
      </c>
      <c r="EF91" s="40">
        <v>2</v>
      </c>
      <c r="EG91" s="320">
        <v>0.32150000000000001</v>
      </c>
      <c r="EH91" s="320">
        <v>0.18512530315278897</v>
      </c>
      <c r="EI91" s="320">
        <v>8.1000000000000003E-2</v>
      </c>
      <c r="EJ91" s="320">
        <v>0.13966480446927373</v>
      </c>
      <c r="EK91" s="320">
        <v>0.31699238158330573</v>
      </c>
      <c r="EL91" s="320">
        <v>0.20470354421994039</v>
      </c>
      <c r="EM91" s="320">
        <v>-7.8616352201257896E-3</v>
      </c>
      <c r="EN91" s="341">
        <v>104200</v>
      </c>
      <c r="EO91" s="320">
        <v>0.21807318894697539</v>
      </c>
      <c r="EP91" s="1"/>
    </row>
    <row r="92" spans="2:146" x14ac:dyDescent="0.25">
      <c r="B92" s="3" t="s">
        <v>269</v>
      </c>
      <c r="C92" s="5">
        <v>540245</v>
      </c>
      <c r="D92" s="6" t="s">
        <v>267</v>
      </c>
      <c r="E92" s="6" t="s">
        <v>3</v>
      </c>
      <c r="F92" s="5">
        <v>8</v>
      </c>
      <c r="G92" s="40">
        <v>212</v>
      </c>
      <c r="H92" s="40">
        <v>193</v>
      </c>
      <c r="I92" s="40">
        <v>381</v>
      </c>
      <c r="J92" s="63">
        <v>1150.1886792452829</v>
      </c>
      <c r="K92" s="40">
        <v>174</v>
      </c>
      <c r="L92" s="63">
        <v>2.06</v>
      </c>
      <c r="N92" s="40">
        <v>12</v>
      </c>
      <c r="O92" s="76">
        <v>5.6603773584905662E-2</v>
      </c>
      <c r="P92" s="63">
        <v>1</v>
      </c>
      <c r="Q92" s="362">
        <v>4.7169811320754724E-3</v>
      </c>
      <c r="R92" s="106">
        <v>13</v>
      </c>
      <c r="S92" s="83" t="s">
        <v>100</v>
      </c>
      <c r="T92" s="88">
        <v>1.8</v>
      </c>
      <c r="U92" s="40">
        <v>0</v>
      </c>
      <c r="V92" s="1"/>
      <c r="W92" s="457">
        <v>1</v>
      </c>
      <c r="X92" s="457">
        <v>0</v>
      </c>
      <c r="Y92" s="317">
        <v>0.01</v>
      </c>
      <c r="Z92" s="126">
        <v>8.3333333333333329E-2</v>
      </c>
      <c r="AA92" s="457">
        <v>0</v>
      </c>
      <c r="AB92" s="457">
        <v>1</v>
      </c>
      <c r="AC92" s="457">
        <v>2</v>
      </c>
      <c r="AD92" s="457">
        <v>0</v>
      </c>
      <c r="AE92" s="457">
        <v>2</v>
      </c>
      <c r="AF92" s="149">
        <v>196400</v>
      </c>
      <c r="AH92" s="374">
        <v>0</v>
      </c>
      <c r="AI92" s="469">
        <v>2</v>
      </c>
      <c r="AJ92" s="320">
        <v>1</v>
      </c>
      <c r="AK92" s="374">
        <v>196400</v>
      </c>
      <c r="AL92" s="125">
        <v>1</v>
      </c>
      <c r="AM92" s="477">
        <v>2</v>
      </c>
      <c r="AN92" s="398">
        <v>196400</v>
      </c>
      <c r="AO92" s="469">
        <v>2</v>
      </c>
      <c r="AP92" s="398">
        <v>196400</v>
      </c>
      <c r="AQ92" s="480">
        <v>2</v>
      </c>
      <c r="AR92" s="399">
        <v>196400</v>
      </c>
      <c r="AS92" s="481">
        <v>0</v>
      </c>
      <c r="AT92" s="393">
        <v>0</v>
      </c>
      <c r="AU92" s="399">
        <v>0</v>
      </c>
      <c r="AV92" s="469">
        <v>0</v>
      </c>
      <c r="AW92" s="140">
        <v>0</v>
      </c>
      <c r="AX92" s="469">
        <v>0</v>
      </c>
      <c r="AY92" s="140">
        <v>0</v>
      </c>
      <c r="AZ92" s="457">
        <v>2</v>
      </c>
      <c r="BA92" s="125">
        <v>0</v>
      </c>
      <c r="BB92" s="457">
        <v>0</v>
      </c>
      <c r="BC92" s="125">
        <v>0</v>
      </c>
      <c r="BD92" s="457">
        <v>0</v>
      </c>
      <c r="BE92" s="125">
        <v>0</v>
      </c>
      <c r="BF92" s="457">
        <v>1</v>
      </c>
      <c r="BG92" s="125">
        <v>0.5</v>
      </c>
      <c r="BH92" s="457">
        <v>0</v>
      </c>
      <c r="BI92" s="317">
        <v>0</v>
      </c>
      <c r="BJ92" s="457">
        <v>0</v>
      </c>
      <c r="BK92" s="457">
        <v>0</v>
      </c>
      <c r="BL92" s="457">
        <v>0</v>
      </c>
      <c r="BM92" s="430">
        <v>1897</v>
      </c>
      <c r="BN92" s="349" t="s">
        <v>808</v>
      </c>
      <c r="BO92" s="487">
        <v>2</v>
      </c>
      <c r="BP92" s="350">
        <v>1</v>
      </c>
      <c r="BQ92" s="489">
        <v>0</v>
      </c>
      <c r="BR92" s="351">
        <v>0</v>
      </c>
      <c r="BS92" s="492">
        <v>0</v>
      </c>
      <c r="BT92" s="125">
        <v>0</v>
      </c>
      <c r="BU92" s="312">
        <v>1</v>
      </c>
      <c r="BW92" s="457">
        <v>0</v>
      </c>
      <c r="BX92" s="457">
        <v>0</v>
      </c>
      <c r="BY92" s="457">
        <v>0</v>
      </c>
      <c r="BZ92" s="457">
        <v>0</v>
      </c>
      <c r="CA92" s="457">
        <v>0</v>
      </c>
      <c r="CB92" s="457">
        <v>0</v>
      </c>
      <c r="CC92" s="457">
        <v>0</v>
      </c>
      <c r="CD92" s="457">
        <v>0</v>
      </c>
      <c r="CE92" s="457">
        <v>0</v>
      </c>
      <c r="CF92" s="457">
        <v>0</v>
      </c>
      <c r="CG92" s="457">
        <v>0</v>
      </c>
      <c r="CH92" s="457">
        <v>0</v>
      </c>
      <c r="CI92" s="440">
        <v>8.6999999999999993</v>
      </c>
      <c r="CJ92" s="440">
        <v>0</v>
      </c>
      <c r="CK92" s="317">
        <v>0</v>
      </c>
      <c r="CL92" s="457">
        <v>0</v>
      </c>
      <c r="CM92" s="457">
        <v>0</v>
      </c>
      <c r="CN92" s="457">
        <v>0</v>
      </c>
      <c r="CO92" s="501">
        <v>0</v>
      </c>
      <c r="CP92" s="501">
        <v>0</v>
      </c>
      <c r="CQ92" s="318">
        <v>0</v>
      </c>
      <c r="CS92" s="477">
        <v>0</v>
      </c>
      <c r="CT92" s="514">
        <v>0</v>
      </c>
      <c r="CU92" s="514">
        <v>0</v>
      </c>
      <c r="CV92" s="457">
        <v>0</v>
      </c>
      <c r="CW92" s="457">
        <v>0</v>
      </c>
      <c r="CX92" s="457">
        <v>0</v>
      </c>
      <c r="CY92" s="457">
        <v>0</v>
      </c>
      <c r="CZ92" s="457">
        <v>0</v>
      </c>
      <c r="DA92" s="457">
        <v>0</v>
      </c>
      <c r="DB92" s="457">
        <v>0</v>
      </c>
      <c r="DC92" s="457">
        <v>0</v>
      </c>
      <c r="DD92" s="457">
        <v>0</v>
      </c>
      <c r="DF92" s="398">
        <v>14984</v>
      </c>
      <c r="DG92" s="320">
        <v>7.5999999999999998E-2</v>
      </c>
      <c r="DH92" s="374">
        <v>14984.7</v>
      </c>
      <c r="DI92" s="374">
        <v>14984</v>
      </c>
      <c r="DJ92" s="149">
        <v>0</v>
      </c>
      <c r="DK92" s="40">
        <v>1</v>
      </c>
      <c r="DL92" s="40">
        <v>1</v>
      </c>
      <c r="DM92" s="40">
        <v>0</v>
      </c>
      <c r="DN92" s="40">
        <v>0</v>
      </c>
      <c r="DO92" s="317">
        <v>0.106</v>
      </c>
      <c r="DP92" s="457">
        <v>1</v>
      </c>
      <c r="DQ92" s="457">
        <v>0</v>
      </c>
      <c r="DR92" s="457">
        <v>1</v>
      </c>
      <c r="DS92" s="477">
        <v>0</v>
      </c>
      <c r="DT92" s="125">
        <v>0</v>
      </c>
      <c r="DU92" s="477">
        <v>0</v>
      </c>
      <c r="DV92" s="374">
        <v>0</v>
      </c>
      <c r="DW92" s="477">
        <v>0</v>
      </c>
      <c r="DX92" s="457">
        <v>0</v>
      </c>
      <c r="DY92" s="452"/>
      <c r="DZ92" s="40">
        <v>2</v>
      </c>
      <c r="EA92" s="76">
        <v>5.2493438320209973E-3</v>
      </c>
      <c r="EB92" s="40">
        <v>2</v>
      </c>
      <c r="EC92" s="76">
        <v>5.2493438320209973E-3</v>
      </c>
      <c r="ED92" s="40">
        <v>0</v>
      </c>
      <c r="EE92" s="40">
        <v>0</v>
      </c>
      <c r="EF92" s="40">
        <v>0</v>
      </c>
      <c r="EG92" s="320">
        <v>0.37880000000000003</v>
      </c>
      <c r="EH92" s="320">
        <v>0.12068965517241378</v>
      </c>
      <c r="EI92" s="320">
        <v>0.29499999999999998</v>
      </c>
      <c r="EJ92" s="320">
        <v>0.22222222222222221</v>
      </c>
      <c r="EK92" s="320">
        <v>0.37270341207349084</v>
      </c>
      <c r="EL92" s="320">
        <v>0.35958005249343833</v>
      </c>
      <c r="EM92" s="320">
        <v>-7.3800738007380098E-3</v>
      </c>
      <c r="EN92" s="341">
        <v>166700</v>
      </c>
      <c r="EO92" s="320">
        <v>5.076142131979695E-3</v>
      </c>
      <c r="EP92" s="1"/>
    </row>
    <row r="93" spans="2:146" s="1" customFormat="1" x14ac:dyDescent="0.25">
      <c r="B93" s="7" t="s">
        <v>267</v>
      </c>
      <c r="C93" s="150">
        <v>54031</v>
      </c>
      <c r="D93" s="7" t="s">
        <v>267</v>
      </c>
      <c r="E93" s="7" t="s">
        <v>0</v>
      </c>
      <c r="F93" s="150">
        <v>8</v>
      </c>
      <c r="G93" s="42">
        <v>374055</v>
      </c>
      <c r="H93" s="42">
        <v>10131</v>
      </c>
      <c r="I93" s="42">
        <v>14269</v>
      </c>
      <c r="J93" s="65">
        <v>24.413949820213606</v>
      </c>
      <c r="K93" s="42">
        <v>5794</v>
      </c>
      <c r="L93" s="65">
        <v>2.4500000000000002</v>
      </c>
      <c r="M93"/>
      <c r="N93" s="42">
        <v>17339</v>
      </c>
      <c r="O93" s="78">
        <v>4.6354145780700698E-2</v>
      </c>
      <c r="P93" s="65">
        <v>392.93</v>
      </c>
      <c r="Q93" s="363">
        <v>1.050463302090073E-3</v>
      </c>
      <c r="R93" s="107">
        <v>13</v>
      </c>
      <c r="S93" s="85">
        <v>43254</v>
      </c>
      <c r="T93" s="115">
        <v>2.2000000000000002</v>
      </c>
      <c r="U93" s="42">
        <v>14</v>
      </c>
      <c r="W93" s="458">
        <v>417</v>
      </c>
      <c r="X93" s="458">
        <v>0</v>
      </c>
      <c r="Y93" s="127">
        <v>5.8999999999999997E-2</v>
      </c>
      <c r="Z93" s="128">
        <v>2.4049829863313915E-2</v>
      </c>
      <c r="AA93" s="458">
        <v>139</v>
      </c>
      <c r="AB93" s="458">
        <v>180</v>
      </c>
      <c r="AC93" s="458">
        <v>458</v>
      </c>
      <c r="AD93" s="458">
        <v>139</v>
      </c>
      <c r="AE93" s="458">
        <v>597</v>
      </c>
      <c r="AF93" s="321">
        <v>62219271</v>
      </c>
      <c r="AG93"/>
      <c r="AH93" s="419">
        <v>42200</v>
      </c>
      <c r="AI93" s="470">
        <v>510</v>
      </c>
      <c r="AJ93" s="78">
        <v>0.85427135678391963</v>
      </c>
      <c r="AK93" s="406">
        <v>28318850</v>
      </c>
      <c r="AL93" s="127">
        <v>0.45514596273556468</v>
      </c>
      <c r="AM93" s="478">
        <v>508</v>
      </c>
      <c r="AN93" s="402">
        <v>25283950</v>
      </c>
      <c r="AO93" s="470">
        <v>505</v>
      </c>
      <c r="AP93" s="402">
        <v>25172350</v>
      </c>
      <c r="AQ93" s="470">
        <v>340</v>
      </c>
      <c r="AR93" s="400">
        <v>22697730</v>
      </c>
      <c r="AS93" s="482">
        <v>165</v>
      </c>
      <c r="AT93" s="394">
        <v>0.32673267326732669</v>
      </c>
      <c r="AU93" s="400">
        <v>2474620</v>
      </c>
      <c r="AV93" s="470">
        <v>70</v>
      </c>
      <c r="AW93" s="311">
        <v>27273311</v>
      </c>
      <c r="AX93" s="470">
        <v>17</v>
      </c>
      <c r="AY93" s="311">
        <v>6627110</v>
      </c>
      <c r="AZ93" s="458">
        <v>105</v>
      </c>
      <c r="BA93" s="127">
        <v>0.17599999999999999</v>
      </c>
      <c r="BB93" s="458">
        <v>184</v>
      </c>
      <c r="BC93" s="127">
        <v>0.308</v>
      </c>
      <c r="BD93" s="458">
        <v>308</v>
      </c>
      <c r="BE93" s="127">
        <v>0.51600000000000001</v>
      </c>
      <c r="BF93" s="458">
        <v>487</v>
      </c>
      <c r="BG93" s="127">
        <v>0.81599999999999995</v>
      </c>
      <c r="BH93" s="458">
        <v>128</v>
      </c>
      <c r="BI93" s="127">
        <v>0.21440536013400335</v>
      </c>
      <c r="BJ93" s="458">
        <v>97</v>
      </c>
      <c r="BK93" s="458">
        <v>18</v>
      </c>
      <c r="BL93" s="458">
        <v>13</v>
      </c>
      <c r="BM93" s="431">
        <v>1979</v>
      </c>
      <c r="BN93" s="135" t="s">
        <v>100</v>
      </c>
      <c r="BO93" s="42">
        <v>460</v>
      </c>
      <c r="BP93" s="78">
        <v>0.77</v>
      </c>
      <c r="BQ93" s="42">
        <v>137</v>
      </c>
      <c r="BR93" s="78">
        <v>0.22900000000000001</v>
      </c>
      <c r="BS93" s="493">
        <v>42</v>
      </c>
      <c r="BT93" s="127">
        <v>0.10071942446043165</v>
      </c>
      <c r="BU93" s="314">
        <v>0.77100000000000002</v>
      </c>
      <c r="BV93"/>
      <c r="BW93" s="458">
        <v>3</v>
      </c>
      <c r="BX93" s="458">
        <v>2</v>
      </c>
      <c r="BY93" s="458">
        <v>0</v>
      </c>
      <c r="BZ93" s="458">
        <v>1</v>
      </c>
      <c r="CA93" s="458">
        <v>0</v>
      </c>
      <c r="CB93" s="458">
        <v>2</v>
      </c>
      <c r="CC93" s="458">
        <v>2</v>
      </c>
      <c r="CD93" s="458">
        <v>0</v>
      </c>
      <c r="CE93" s="458">
        <v>0</v>
      </c>
      <c r="CF93" s="458">
        <v>0</v>
      </c>
      <c r="CG93" s="458">
        <v>1</v>
      </c>
      <c r="CH93" s="458">
        <v>0</v>
      </c>
      <c r="CI93" s="441">
        <v>2049.5</v>
      </c>
      <c r="CJ93" s="441">
        <v>129.6</v>
      </c>
      <c r="CK93" s="127">
        <v>6.3E-2</v>
      </c>
      <c r="CL93" s="458">
        <v>118</v>
      </c>
      <c r="CM93" s="458">
        <v>70</v>
      </c>
      <c r="CN93" s="458">
        <v>48</v>
      </c>
      <c r="CO93" s="502">
        <v>22</v>
      </c>
      <c r="CP93" s="502">
        <v>16.3</v>
      </c>
      <c r="CQ93" s="127">
        <v>0.74090909090909096</v>
      </c>
      <c r="CR93"/>
      <c r="CS93" s="478">
        <v>9</v>
      </c>
      <c r="CT93" s="458">
        <v>2</v>
      </c>
      <c r="CU93" s="458">
        <v>2</v>
      </c>
      <c r="CV93" s="458">
        <v>7</v>
      </c>
      <c r="CW93" s="458">
        <v>15</v>
      </c>
      <c r="CX93" s="458">
        <v>0</v>
      </c>
      <c r="CY93" s="458">
        <v>11</v>
      </c>
      <c r="CZ93" s="458">
        <v>2</v>
      </c>
      <c r="DA93" s="458">
        <v>0</v>
      </c>
      <c r="DB93" s="458">
        <v>0</v>
      </c>
      <c r="DC93" s="458">
        <v>2</v>
      </c>
      <c r="DD93" s="458">
        <v>0</v>
      </c>
      <c r="DE93"/>
      <c r="DF93" s="402">
        <v>3908425</v>
      </c>
      <c r="DG93" s="78">
        <v>6.3E-2</v>
      </c>
      <c r="DH93" s="419">
        <v>5187</v>
      </c>
      <c r="DI93" s="419">
        <v>3171923</v>
      </c>
      <c r="DJ93" s="321">
        <v>736502</v>
      </c>
      <c r="DK93" s="42">
        <v>362</v>
      </c>
      <c r="DL93" s="42">
        <v>219</v>
      </c>
      <c r="DM93" s="42">
        <v>11</v>
      </c>
      <c r="DN93" s="42">
        <v>5</v>
      </c>
      <c r="DO93" s="127">
        <v>0.159</v>
      </c>
      <c r="DP93" s="458">
        <v>323</v>
      </c>
      <c r="DQ93" s="458">
        <v>80</v>
      </c>
      <c r="DR93" s="458">
        <v>148</v>
      </c>
      <c r="DS93" s="519">
        <v>46</v>
      </c>
      <c r="DT93" s="144">
        <v>0.11031175059952038</v>
      </c>
      <c r="DU93" s="519">
        <v>194</v>
      </c>
      <c r="DV93" s="419">
        <v>3610587</v>
      </c>
      <c r="DW93" s="519">
        <v>27</v>
      </c>
      <c r="DX93" s="458">
        <v>2361</v>
      </c>
      <c r="DY93" s="452"/>
      <c r="DZ93" s="42">
        <v>944</v>
      </c>
      <c r="EA93" s="78">
        <v>6.6157404162870553E-2</v>
      </c>
      <c r="EB93" s="42">
        <v>667</v>
      </c>
      <c r="EC93" s="78">
        <v>4.6744691288807906E-2</v>
      </c>
      <c r="ED93" s="42">
        <v>117</v>
      </c>
      <c r="EE93" s="42">
        <v>21</v>
      </c>
      <c r="EF93" s="42">
        <v>12</v>
      </c>
      <c r="EG93" s="78">
        <v>0.3518</v>
      </c>
      <c r="EH93" s="78">
        <v>0.16223679668622712</v>
      </c>
      <c r="EI93" s="78">
        <v>0.23499999999999999</v>
      </c>
      <c r="EJ93" s="78">
        <v>0.15758847658113134</v>
      </c>
      <c r="EK93" s="78">
        <v>0.39743499894877005</v>
      </c>
      <c r="EL93" s="78">
        <v>0.16309163794922288</v>
      </c>
      <c r="EM93" s="78">
        <v>1.9536541889483065E-2</v>
      </c>
      <c r="EN93" s="342">
        <v>141500</v>
      </c>
      <c r="EO93" s="78">
        <v>0.1596855423166687</v>
      </c>
    </row>
    <row r="94" spans="2:146" x14ac:dyDescent="0.25">
      <c r="B94" s="424" t="s">
        <v>180</v>
      </c>
      <c r="C94" s="425">
        <v>540053</v>
      </c>
      <c r="D94" s="424" t="s">
        <v>177</v>
      </c>
      <c r="E94" s="424" t="s">
        <v>11</v>
      </c>
      <c r="F94" s="425">
        <v>6</v>
      </c>
      <c r="G94" s="44">
        <v>248562</v>
      </c>
      <c r="H94" s="44">
        <v>19329</v>
      </c>
      <c r="I94" s="44">
        <v>30591</v>
      </c>
      <c r="J94" s="66">
        <v>78.766022159461215</v>
      </c>
      <c r="K94" s="44">
        <v>11914</v>
      </c>
      <c r="L94" s="66">
        <v>2.535840188014101</v>
      </c>
      <c r="N94" s="44">
        <v>8198</v>
      </c>
      <c r="O94" s="80">
        <v>3.2981710800524623E-2</v>
      </c>
      <c r="P94" s="66">
        <v>356.33</v>
      </c>
      <c r="Q94" s="364">
        <v>1.433565870889356E-3</v>
      </c>
      <c r="R94" s="105">
        <v>18</v>
      </c>
      <c r="S94" s="82">
        <v>45168</v>
      </c>
      <c r="T94" s="114">
        <v>1.7</v>
      </c>
      <c r="U94" s="44">
        <v>7</v>
      </c>
      <c r="V94" s="1"/>
      <c r="W94" s="459">
        <v>943</v>
      </c>
      <c r="X94" s="459">
        <v>56</v>
      </c>
      <c r="Y94" s="129">
        <v>5.1999999999999998E-2</v>
      </c>
      <c r="Z94" s="130">
        <v>0.11502805562332276</v>
      </c>
      <c r="AA94" s="459">
        <v>202</v>
      </c>
      <c r="AB94" s="459">
        <v>71</v>
      </c>
      <c r="AC94" s="459">
        <v>812</v>
      </c>
      <c r="AD94" s="459">
        <v>202</v>
      </c>
      <c r="AE94" s="459">
        <v>1014</v>
      </c>
      <c r="AF94" s="138">
        <v>68195225</v>
      </c>
      <c r="AH94" s="407">
        <v>37350</v>
      </c>
      <c r="AI94" s="471">
        <v>880</v>
      </c>
      <c r="AJ94" s="80">
        <v>0.86785009861932938</v>
      </c>
      <c r="AK94" s="407">
        <v>47910440</v>
      </c>
      <c r="AL94" s="129">
        <v>0.70254830891752318</v>
      </c>
      <c r="AM94" s="479">
        <v>879</v>
      </c>
      <c r="AN94" s="401">
        <v>45177640</v>
      </c>
      <c r="AO94" s="471">
        <v>870</v>
      </c>
      <c r="AP94" s="401">
        <v>42433640</v>
      </c>
      <c r="AQ94" s="471">
        <v>628</v>
      </c>
      <c r="AR94" s="401">
        <v>35544910</v>
      </c>
      <c r="AS94" s="471">
        <v>242</v>
      </c>
      <c r="AT94" s="395">
        <v>0.27816091954022992</v>
      </c>
      <c r="AU94" s="401">
        <v>6888730</v>
      </c>
      <c r="AV94" s="471">
        <v>97</v>
      </c>
      <c r="AW94" s="139">
        <v>14491583</v>
      </c>
      <c r="AX94" s="471">
        <v>37</v>
      </c>
      <c r="AY94" s="139">
        <v>5793202</v>
      </c>
      <c r="AZ94" s="459">
        <v>195</v>
      </c>
      <c r="BA94" s="129">
        <v>0.192</v>
      </c>
      <c r="BB94" s="459">
        <v>320</v>
      </c>
      <c r="BC94" s="129">
        <v>0.316</v>
      </c>
      <c r="BD94" s="459">
        <v>499</v>
      </c>
      <c r="BE94" s="129">
        <v>0.49199999999999999</v>
      </c>
      <c r="BF94" s="459">
        <v>891</v>
      </c>
      <c r="BG94" s="129">
        <v>0.879</v>
      </c>
      <c r="BH94" s="459">
        <v>264</v>
      </c>
      <c r="BI94" s="129">
        <v>0.26035502958579881</v>
      </c>
      <c r="BJ94" s="459">
        <v>225</v>
      </c>
      <c r="BK94" s="459">
        <v>38</v>
      </c>
      <c r="BL94" s="459">
        <v>1</v>
      </c>
      <c r="BM94" s="432">
        <v>1955</v>
      </c>
      <c r="BN94" s="352" t="s">
        <v>826</v>
      </c>
      <c r="BO94" s="77">
        <v>838</v>
      </c>
      <c r="BP94" s="79">
        <v>0.82700000000000007</v>
      </c>
      <c r="BQ94" s="77">
        <v>176</v>
      </c>
      <c r="BR94" s="79">
        <v>0.17399999999999999</v>
      </c>
      <c r="BS94" s="490">
        <v>40</v>
      </c>
      <c r="BT94" s="129">
        <v>4.2417815482502653E-2</v>
      </c>
      <c r="BU94" s="313">
        <v>0.748</v>
      </c>
      <c r="BW94" s="459">
        <v>2</v>
      </c>
      <c r="BX94" s="459">
        <v>1</v>
      </c>
      <c r="BY94" s="459">
        <v>0</v>
      </c>
      <c r="BZ94" s="459">
        <v>2</v>
      </c>
      <c r="CA94" s="459">
        <v>0</v>
      </c>
      <c r="CB94" s="459">
        <v>0</v>
      </c>
      <c r="CC94" s="459">
        <v>0</v>
      </c>
      <c r="CD94" s="459">
        <v>0</v>
      </c>
      <c r="CE94" s="459">
        <v>1</v>
      </c>
      <c r="CF94" s="459">
        <v>0</v>
      </c>
      <c r="CG94" s="459">
        <v>1</v>
      </c>
      <c r="CH94" s="459">
        <v>0</v>
      </c>
      <c r="CI94" s="439">
        <v>1802.4</v>
      </c>
      <c r="CJ94" s="439">
        <v>108.5</v>
      </c>
      <c r="CK94" s="129">
        <v>0.06</v>
      </c>
      <c r="CL94" s="459">
        <v>194</v>
      </c>
      <c r="CM94" s="459">
        <v>83</v>
      </c>
      <c r="CN94" s="459">
        <v>111</v>
      </c>
      <c r="CO94" s="503">
        <v>50.9</v>
      </c>
      <c r="CP94" s="503">
        <v>6.3</v>
      </c>
      <c r="CQ94" s="129">
        <v>0.1237721021611002</v>
      </c>
      <c r="CS94" s="479">
        <v>2</v>
      </c>
      <c r="CT94" s="459">
        <v>2</v>
      </c>
      <c r="CU94" s="459">
        <v>2</v>
      </c>
      <c r="CV94" s="459">
        <v>0</v>
      </c>
      <c r="CW94" s="459">
        <v>30</v>
      </c>
      <c r="CX94" s="459">
        <v>8</v>
      </c>
      <c r="CY94" s="459">
        <v>24</v>
      </c>
      <c r="CZ94" s="459">
        <v>4</v>
      </c>
      <c r="DA94" s="459">
        <v>0</v>
      </c>
      <c r="DB94" s="459">
        <v>0</v>
      </c>
      <c r="DC94" s="459">
        <v>2</v>
      </c>
      <c r="DD94" s="459">
        <v>0</v>
      </c>
      <c r="DF94" s="401">
        <v>4977906</v>
      </c>
      <c r="DG94" s="80">
        <v>7.2999999999999995E-2</v>
      </c>
      <c r="DH94" s="407">
        <v>4895.1000000000004</v>
      </c>
      <c r="DI94" s="407">
        <v>4056283</v>
      </c>
      <c r="DJ94" s="138">
        <v>921623</v>
      </c>
      <c r="DK94" s="44">
        <v>557</v>
      </c>
      <c r="DL94" s="44">
        <v>448</v>
      </c>
      <c r="DM94" s="44">
        <v>6</v>
      </c>
      <c r="DN94" s="44">
        <v>3</v>
      </c>
      <c r="DO94" s="129">
        <v>0.14499999999999999</v>
      </c>
      <c r="DP94" s="459">
        <v>500</v>
      </c>
      <c r="DQ94" s="459">
        <v>158</v>
      </c>
      <c r="DR94" s="459">
        <v>301</v>
      </c>
      <c r="DS94" s="479">
        <v>55</v>
      </c>
      <c r="DT94" s="129">
        <v>5.8324496288441142E-2</v>
      </c>
      <c r="DU94" s="479">
        <v>176</v>
      </c>
      <c r="DV94" s="407">
        <v>1402172</v>
      </c>
      <c r="DW94" s="479">
        <v>36</v>
      </c>
      <c r="DX94" s="459">
        <v>3511</v>
      </c>
      <c r="DY94" s="452"/>
      <c r="DZ94" s="44">
        <v>2144</v>
      </c>
      <c r="EA94" s="80">
        <v>7.0085972998594356E-2</v>
      </c>
      <c r="EB94" s="44">
        <v>1311</v>
      </c>
      <c r="EC94" s="80">
        <v>4.2855741884868098E-2</v>
      </c>
      <c r="ED94" s="44">
        <v>225</v>
      </c>
      <c r="EE94" s="44">
        <v>40</v>
      </c>
      <c r="EF94" s="44">
        <v>23</v>
      </c>
      <c r="EG94" s="80">
        <v>0.33329999999999999</v>
      </c>
      <c r="EH94" s="80">
        <v>0.12674164848077893</v>
      </c>
      <c r="EI94" s="80">
        <v>0.24029644517020471</v>
      </c>
      <c r="EJ94" s="80">
        <v>0.12153655286495429</v>
      </c>
      <c r="EK94" s="80">
        <v>0.3994965839626034</v>
      </c>
      <c r="EL94" s="80">
        <v>0.17454954954954954</v>
      </c>
      <c r="EM94" s="80">
        <v>-8.9382228162956906E-2</v>
      </c>
      <c r="EN94" s="340">
        <v>124800</v>
      </c>
      <c r="EO94" s="80">
        <v>0.1429391092304382</v>
      </c>
      <c r="EP94" s="1"/>
    </row>
    <row r="95" spans="2:146" x14ac:dyDescent="0.25">
      <c r="B95" s="3" t="s">
        <v>176</v>
      </c>
      <c r="C95" s="5">
        <v>540054</v>
      </c>
      <c r="D95" s="6" t="s">
        <v>177</v>
      </c>
      <c r="E95" s="6" t="s">
        <v>3</v>
      </c>
      <c r="F95" s="5">
        <v>6</v>
      </c>
      <c r="G95" s="40">
        <v>676</v>
      </c>
      <c r="H95" s="40">
        <v>395</v>
      </c>
      <c r="I95" s="40">
        <v>565</v>
      </c>
      <c r="J95" s="63">
        <v>534.91124260355025</v>
      </c>
      <c r="K95" s="40">
        <v>315</v>
      </c>
      <c r="L95" s="63">
        <v>1.79</v>
      </c>
      <c r="N95" s="40">
        <v>30</v>
      </c>
      <c r="O95" s="76">
        <v>4.4378698224852069E-2</v>
      </c>
      <c r="P95" s="63">
        <v>2.0299999999999998</v>
      </c>
      <c r="Q95" s="362">
        <v>3.002958579881657E-3</v>
      </c>
      <c r="R95" s="106">
        <v>18</v>
      </c>
      <c r="S95" s="83" t="s">
        <v>100</v>
      </c>
      <c r="T95" s="88">
        <v>0.9</v>
      </c>
      <c r="U95" s="40">
        <v>0</v>
      </c>
      <c r="V95" s="1"/>
      <c r="W95" s="457">
        <v>36</v>
      </c>
      <c r="X95" s="457">
        <v>8</v>
      </c>
      <c r="Y95" s="317">
        <v>0.111</v>
      </c>
      <c r="Z95" s="126">
        <v>1.2</v>
      </c>
      <c r="AA95" s="457">
        <v>17</v>
      </c>
      <c r="AB95" s="457">
        <v>8</v>
      </c>
      <c r="AC95" s="457">
        <v>27</v>
      </c>
      <c r="AD95" s="457">
        <v>17</v>
      </c>
      <c r="AE95" s="457">
        <v>44</v>
      </c>
      <c r="AF95" s="149">
        <v>3935400</v>
      </c>
      <c r="AH95" s="374">
        <v>36900</v>
      </c>
      <c r="AI95" s="469">
        <v>32</v>
      </c>
      <c r="AJ95" s="320">
        <v>0.72727272727272729</v>
      </c>
      <c r="AK95" s="374">
        <v>1227400</v>
      </c>
      <c r="AL95" s="125">
        <v>0.31188697464044318</v>
      </c>
      <c r="AM95" s="477">
        <v>32</v>
      </c>
      <c r="AN95" s="398">
        <v>1227400</v>
      </c>
      <c r="AO95" s="469">
        <v>31</v>
      </c>
      <c r="AP95" s="398">
        <v>1017400</v>
      </c>
      <c r="AQ95" s="480">
        <v>25</v>
      </c>
      <c r="AR95" s="398">
        <v>818700</v>
      </c>
      <c r="AS95" s="469">
        <v>6</v>
      </c>
      <c r="AT95" s="390">
        <v>0.19354838709677419</v>
      </c>
      <c r="AU95" s="398">
        <v>198700</v>
      </c>
      <c r="AV95" s="469">
        <v>10</v>
      </c>
      <c r="AW95" s="140">
        <v>2188800</v>
      </c>
      <c r="AX95" s="469">
        <v>2</v>
      </c>
      <c r="AY95" s="140">
        <v>519200</v>
      </c>
      <c r="AZ95" s="457">
        <v>9</v>
      </c>
      <c r="BA95" s="125">
        <v>0.20499999999999999</v>
      </c>
      <c r="BB95" s="457">
        <v>16</v>
      </c>
      <c r="BC95" s="125">
        <v>0.36399999999999999</v>
      </c>
      <c r="BD95" s="457">
        <v>19</v>
      </c>
      <c r="BE95" s="125">
        <v>0.432</v>
      </c>
      <c r="BF95" s="457">
        <v>36</v>
      </c>
      <c r="BG95" s="125">
        <v>0.81799999999999995</v>
      </c>
      <c r="BH95" s="457">
        <v>12</v>
      </c>
      <c r="BI95" s="317">
        <v>0.27272727272727271</v>
      </c>
      <c r="BJ95" s="457">
        <v>12</v>
      </c>
      <c r="BK95" s="457">
        <v>0</v>
      </c>
      <c r="BL95" s="457">
        <v>0</v>
      </c>
      <c r="BM95" s="430">
        <v>1925</v>
      </c>
      <c r="BN95" s="347" t="s">
        <v>827</v>
      </c>
      <c r="BO95" s="486">
        <v>40</v>
      </c>
      <c r="BP95" s="348">
        <v>0.90900000000000003</v>
      </c>
      <c r="BQ95" s="40">
        <v>4</v>
      </c>
      <c r="BR95" s="320">
        <v>9.0999999999999998E-2</v>
      </c>
      <c r="BS95" s="491">
        <v>1</v>
      </c>
      <c r="BT95" s="125">
        <v>2.7777777777777776E-2</v>
      </c>
      <c r="BU95" s="312">
        <v>0.48</v>
      </c>
      <c r="BW95" s="457">
        <v>1</v>
      </c>
      <c r="BX95" s="457">
        <v>0</v>
      </c>
      <c r="BY95" s="457">
        <v>0</v>
      </c>
      <c r="BZ95" s="457">
        <v>1</v>
      </c>
      <c r="CA95" s="457">
        <v>0</v>
      </c>
      <c r="CB95" s="457">
        <v>0</v>
      </c>
      <c r="CC95" s="457">
        <v>0</v>
      </c>
      <c r="CD95" s="457">
        <v>0</v>
      </c>
      <c r="CE95" s="457">
        <v>0</v>
      </c>
      <c r="CF95" s="457">
        <v>0</v>
      </c>
      <c r="CG95" s="457">
        <v>1</v>
      </c>
      <c r="CH95" s="457">
        <v>0</v>
      </c>
      <c r="CI95" s="440">
        <v>16.399999999999999</v>
      </c>
      <c r="CJ95" s="440">
        <v>1.3</v>
      </c>
      <c r="CK95" s="317">
        <v>7.9000000000000001E-2</v>
      </c>
      <c r="CL95" s="457">
        <v>6</v>
      </c>
      <c r="CM95" s="457">
        <v>1</v>
      </c>
      <c r="CN95" s="457">
        <v>5</v>
      </c>
      <c r="CO95" s="501">
        <v>0.8</v>
      </c>
      <c r="CP95" s="501">
        <v>0</v>
      </c>
      <c r="CQ95" s="125">
        <v>0</v>
      </c>
      <c r="CS95" s="477">
        <v>0</v>
      </c>
      <c r="CT95" s="457">
        <v>0</v>
      </c>
      <c r="CU95" s="457">
        <v>0</v>
      </c>
      <c r="CV95" s="457">
        <v>0</v>
      </c>
      <c r="CW95" s="457">
        <v>1</v>
      </c>
      <c r="CX95" s="457">
        <v>0</v>
      </c>
      <c r="CY95" s="457">
        <v>0</v>
      </c>
      <c r="CZ95" s="457">
        <v>1</v>
      </c>
      <c r="DA95" s="457">
        <v>0</v>
      </c>
      <c r="DB95" s="457">
        <v>0</v>
      </c>
      <c r="DC95" s="457">
        <v>0</v>
      </c>
      <c r="DD95" s="457">
        <v>0</v>
      </c>
      <c r="DF95" s="398">
        <v>169993</v>
      </c>
      <c r="DG95" s="320">
        <v>4.2999999999999997E-2</v>
      </c>
      <c r="DH95" s="374">
        <v>4026.5</v>
      </c>
      <c r="DI95" s="374">
        <v>24095</v>
      </c>
      <c r="DJ95" s="149">
        <v>145898</v>
      </c>
      <c r="DK95" s="40">
        <v>31</v>
      </c>
      <c r="DL95" s="40">
        <v>13</v>
      </c>
      <c r="DM95" s="40">
        <v>0</v>
      </c>
      <c r="DN95" s="40">
        <v>0</v>
      </c>
      <c r="DO95" s="317">
        <v>0.112</v>
      </c>
      <c r="DP95" s="457">
        <v>29</v>
      </c>
      <c r="DQ95" s="457">
        <v>5</v>
      </c>
      <c r="DR95" s="457">
        <v>10</v>
      </c>
      <c r="DS95" s="518">
        <v>0</v>
      </c>
      <c r="DT95" s="148">
        <v>0</v>
      </c>
      <c r="DU95" s="518">
        <v>5</v>
      </c>
      <c r="DV95" s="374">
        <v>61887</v>
      </c>
      <c r="DW95" s="518">
        <v>1</v>
      </c>
      <c r="DX95" s="457">
        <v>54</v>
      </c>
      <c r="DY95" s="452"/>
      <c r="DZ95" s="40">
        <v>50</v>
      </c>
      <c r="EA95" s="76">
        <v>8.8495575221238937E-2</v>
      </c>
      <c r="EB95" s="40">
        <v>13</v>
      </c>
      <c r="EC95" s="76">
        <v>2.3008849557522124E-2</v>
      </c>
      <c r="ED95" s="40">
        <v>3</v>
      </c>
      <c r="EE95" s="40">
        <v>1</v>
      </c>
      <c r="EF95" s="40">
        <v>0</v>
      </c>
      <c r="EG95" s="320">
        <v>0.88539999999999996</v>
      </c>
      <c r="EH95" s="320">
        <v>0.43174603174603177</v>
      </c>
      <c r="EI95" s="320">
        <v>0.46399999999999997</v>
      </c>
      <c r="EJ95" s="320">
        <v>0.14444444444444443</v>
      </c>
      <c r="EK95" s="320">
        <v>0.33097345132743361</v>
      </c>
      <c r="EL95" s="320">
        <v>0.17168141592920358</v>
      </c>
      <c r="EM95" s="320">
        <v>-0.33376623376623399</v>
      </c>
      <c r="EN95" s="341">
        <v>67500</v>
      </c>
      <c r="EO95" s="320">
        <v>0.17134831460674158</v>
      </c>
      <c r="EP95" s="1"/>
    </row>
    <row r="96" spans="2:146" x14ac:dyDescent="0.25">
      <c r="B96" s="3" t="s">
        <v>178</v>
      </c>
      <c r="C96" s="5">
        <v>540055</v>
      </c>
      <c r="D96" s="6" t="s">
        <v>177</v>
      </c>
      <c r="E96" s="6" t="s">
        <v>3</v>
      </c>
      <c r="F96" s="5">
        <v>6</v>
      </c>
      <c r="G96" s="40">
        <v>6807</v>
      </c>
      <c r="H96" s="40">
        <v>4007</v>
      </c>
      <c r="I96" s="40">
        <v>9165</v>
      </c>
      <c r="J96" s="63">
        <v>861.7011899515204</v>
      </c>
      <c r="K96" s="40">
        <v>3704</v>
      </c>
      <c r="L96" s="63">
        <v>2.44</v>
      </c>
      <c r="N96" s="40">
        <v>292</v>
      </c>
      <c r="O96" s="76">
        <v>4.2897017775819009E-2</v>
      </c>
      <c r="P96" s="63">
        <v>17.649999999999999</v>
      </c>
      <c r="Q96" s="362">
        <v>2.5929190539150872E-3</v>
      </c>
      <c r="R96" s="106">
        <v>18</v>
      </c>
      <c r="S96" s="83" t="s">
        <v>100</v>
      </c>
      <c r="T96" s="88">
        <v>2.5</v>
      </c>
      <c r="U96" s="40">
        <v>0</v>
      </c>
      <c r="V96" s="1"/>
      <c r="W96" s="457">
        <v>125</v>
      </c>
      <c r="X96" s="457">
        <v>25</v>
      </c>
      <c r="Y96" s="317">
        <v>3.9E-2</v>
      </c>
      <c r="Z96" s="126">
        <v>0.42808219178082191</v>
      </c>
      <c r="AA96" s="457">
        <v>15</v>
      </c>
      <c r="AB96" s="457">
        <v>31</v>
      </c>
      <c r="AC96" s="457">
        <v>141</v>
      </c>
      <c r="AD96" s="457">
        <v>15</v>
      </c>
      <c r="AE96" s="457">
        <v>156</v>
      </c>
      <c r="AF96" s="149">
        <v>51575510</v>
      </c>
      <c r="AH96" s="374">
        <v>91800</v>
      </c>
      <c r="AI96" s="469">
        <v>109</v>
      </c>
      <c r="AJ96" s="320">
        <v>0.69871794871794868</v>
      </c>
      <c r="AK96" s="374">
        <v>14398100</v>
      </c>
      <c r="AL96" s="125">
        <v>0.27916544111730551</v>
      </c>
      <c r="AM96" s="477">
        <v>107</v>
      </c>
      <c r="AN96" s="398">
        <v>10780500</v>
      </c>
      <c r="AO96" s="469">
        <v>98</v>
      </c>
      <c r="AP96" s="398">
        <v>8706300</v>
      </c>
      <c r="AQ96" s="480">
        <v>90</v>
      </c>
      <c r="AR96" s="398">
        <v>8500400</v>
      </c>
      <c r="AS96" s="469">
        <v>8</v>
      </c>
      <c r="AT96" s="390">
        <v>8.1632653061224483E-2</v>
      </c>
      <c r="AU96" s="398">
        <v>205900</v>
      </c>
      <c r="AV96" s="469">
        <v>41</v>
      </c>
      <c r="AW96" s="140">
        <v>19681800</v>
      </c>
      <c r="AX96" s="469">
        <v>6</v>
      </c>
      <c r="AY96" s="140">
        <v>17495610</v>
      </c>
      <c r="AZ96" s="457">
        <v>50</v>
      </c>
      <c r="BA96" s="125">
        <v>0.32100000000000001</v>
      </c>
      <c r="BB96" s="457">
        <v>52</v>
      </c>
      <c r="BC96" s="125">
        <v>0.33300000000000002</v>
      </c>
      <c r="BD96" s="457">
        <v>54</v>
      </c>
      <c r="BE96" s="125">
        <v>0.34599999999999997</v>
      </c>
      <c r="BF96" s="457">
        <v>115</v>
      </c>
      <c r="BG96" s="125">
        <v>0.73699999999999999</v>
      </c>
      <c r="BH96" s="457">
        <v>38</v>
      </c>
      <c r="BI96" s="317">
        <v>0.24358974358974358</v>
      </c>
      <c r="BJ96" s="457">
        <v>27</v>
      </c>
      <c r="BK96" s="457">
        <v>11</v>
      </c>
      <c r="BL96" s="457">
        <v>0</v>
      </c>
      <c r="BM96" s="430">
        <v>1957</v>
      </c>
      <c r="BN96" s="347" t="s">
        <v>800</v>
      </c>
      <c r="BO96" s="486">
        <v>130</v>
      </c>
      <c r="BP96" s="348">
        <v>0.83400000000000007</v>
      </c>
      <c r="BQ96" s="40">
        <v>26</v>
      </c>
      <c r="BR96" s="320">
        <v>0.16700000000000001</v>
      </c>
      <c r="BS96" s="491">
        <v>8</v>
      </c>
      <c r="BT96" s="125">
        <v>6.4000000000000001E-2</v>
      </c>
      <c r="BU96" s="312">
        <v>0.71099999999999997</v>
      </c>
      <c r="BW96" s="457">
        <v>4</v>
      </c>
      <c r="BX96" s="457">
        <v>4</v>
      </c>
      <c r="BY96" s="457">
        <v>2</v>
      </c>
      <c r="BZ96" s="457">
        <v>2</v>
      </c>
      <c r="CA96" s="457">
        <v>0</v>
      </c>
      <c r="CB96" s="457">
        <v>0</v>
      </c>
      <c r="CC96" s="457">
        <v>3</v>
      </c>
      <c r="CD96" s="457">
        <v>0</v>
      </c>
      <c r="CE96" s="457">
        <v>0</v>
      </c>
      <c r="CF96" s="457">
        <v>0</v>
      </c>
      <c r="CG96" s="457">
        <v>1</v>
      </c>
      <c r="CH96" s="457">
        <v>0</v>
      </c>
      <c r="CI96" s="440">
        <v>137.4</v>
      </c>
      <c r="CJ96" s="440">
        <v>4.2</v>
      </c>
      <c r="CK96" s="317">
        <v>3.1E-2</v>
      </c>
      <c r="CL96" s="457">
        <v>17</v>
      </c>
      <c r="CM96" s="457">
        <v>0</v>
      </c>
      <c r="CN96" s="457">
        <v>17</v>
      </c>
      <c r="CO96" s="501">
        <v>1.8</v>
      </c>
      <c r="CP96" s="501">
        <v>0</v>
      </c>
      <c r="CQ96" s="125">
        <v>0</v>
      </c>
      <c r="CS96" s="477">
        <v>1</v>
      </c>
      <c r="CT96" s="457">
        <v>1</v>
      </c>
      <c r="CU96" s="457">
        <v>1</v>
      </c>
      <c r="CV96" s="457">
        <v>0</v>
      </c>
      <c r="CW96" s="457">
        <v>3</v>
      </c>
      <c r="CX96" s="457">
        <v>0</v>
      </c>
      <c r="CY96" s="457">
        <v>2</v>
      </c>
      <c r="CZ96" s="457">
        <v>0</v>
      </c>
      <c r="DA96" s="457">
        <v>0</v>
      </c>
      <c r="DB96" s="457">
        <v>0</v>
      </c>
      <c r="DC96" s="457">
        <v>1</v>
      </c>
      <c r="DD96" s="457">
        <v>0</v>
      </c>
      <c r="DF96" s="398">
        <v>2797014</v>
      </c>
      <c r="DG96" s="320">
        <v>5.3999999999999999E-2</v>
      </c>
      <c r="DH96" s="374">
        <v>13461.3</v>
      </c>
      <c r="DI96" s="374">
        <v>686216</v>
      </c>
      <c r="DJ96" s="149">
        <v>2110798</v>
      </c>
      <c r="DK96" s="40">
        <v>67</v>
      </c>
      <c r="DL96" s="40">
        <v>80</v>
      </c>
      <c r="DM96" s="40">
        <v>6</v>
      </c>
      <c r="DN96" s="40">
        <v>3</v>
      </c>
      <c r="DO96" s="317">
        <v>0.13900000000000001</v>
      </c>
      <c r="DP96" s="457">
        <v>63</v>
      </c>
      <c r="DQ96" s="457">
        <v>29</v>
      </c>
      <c r="DR96" s="457">
        <v>64</v>
      </c>
      <c r="DS96" s="477">
        <v>0</v>
      </c>
      <c r="DT96" s="125">
        <v>0</v>
      </c>
      <c r="DU96" s="477">
        <v>33</v>
      </c>
      <c r="DV96" s="374">
        <v>91509</v>
      </c>
      <c r="DW96" s="477">
        <v>2</v>
      </c>
      <c r="DX96" s="457">
        <v>909</v>
      </c>
      <c r="DY96" s="452"/>
      <c r="DZ96" s="40">
        <v>388</v>
      </c>
      <c r="EA96" s="76">
        <v>4.2334969994544461E-2</v>
      </c>
      <c r="EB96" s="40">
        <v>329</v>
      </c>
      <c r="EC96" s="76">
        <v>3.5897435897435895E-2</v>
      </c>
      <c r="ED96" s="40">
        <v>43</v>
      </c>
      <c r="EE96" s="40">
        <v>8</v>
      </c>
      <c r="EF96" s="40">
        <v>5</v>
      </c>
      <c r="EG96" s="320">
        <v>0</v>
      </c>
      <c r="EH96" s="320">
        <v>5.0755939524838013E-2</v>
      </c>
      <c r="EI96" s="320">
        <v>0.126</v>
      </c>
      <c r="EJ96" s="320">
        <v>2.5480427046263344E-2</v>
      </c>
      <c r="EK96" s="320">
        <v>0.37239498090561918</v>
      </c>
      <c r="EL96" s="320">
        <v>0.10341009743135517</v>
      </c>
      <c r="EM96" s="320">
        <v>0.14566204442262898</v>
      </c>
      <c r="EN96" s="341">
        <v>227100</v>
      </c>
      <c r="EO96" s="320">
        <v>7.889546351084813E-3</v>
      </c>
      <c r="EP96" s="1"/>
    </row>
    <row r="97" spans="2:146" x14ac:dyDescent="0.25">
      <c r="B97" s="3" t="s">
        <v>179</v>
      </c>
      <c r="C97" s="5">
        <v>540056</v>
      </c>
      <c r="D97" s="6" t="s">
        <v>177</v>
      </c>
      <c r="E97" s="6" t="s">
        <v>3</v>
      </c>
      <c r="F97" s="5">
        <v>6</v>
      </c>
      <c r="G97" s="40">
        <v>6225</v>
      </c>
      <c r="H97" s="40">
        <v>7537</v>
      </c>
      <c r="I97" s="40">
        <v>16085</v>
      </c>
      <c r="J97" s="63">
        <v>1653.7188755020081</v>
      </c>
      <c r="K97" s="40">
        <v>6588</v>
      </c>
      <c r="L97" s="63">
        <v>2.41</v>
      </c>
      <c r="N97" s="40">
        <v>453</v>
      </c>
      <c r="O97" s="76">
        <v>7.2771084337349398E-2</v>
      </c>
      <c r="P97" s="63">
        <v>15.83</v>
      </c>
      <c r="Q97" s="362">
        <v>2.5429718875502011E-3</v>
      </c>
      <c r="R97" s="106">
        <v>18</v>
      </c>
      <c r="S97" s="83" t="s">
        <v>100</v>
      </c>
      <c r="T97" s="88">
        <v>3.4</v>
      </c>
      <c r="U97" s="40">
        <v>16</v>
      </c>
      <c r="V97" s="1"/>
      <c r="W97" s="457">
        <v>394</v>
      </c>
      <c r="X97" s="457">
        <v>67</v>
      </c>
      <c r="Y97" s="317">
        <v>6.0999999999999999E-2</v>
      </c>
      <c r="Z97" s="126">
        <v>0.86975717439293598</v>
      </c>
      <c r="AA97" s="457">
        <v>70</v>
      </c>
      <c r="AB97" s="457">
        <v>62</v>
      </c>
      <c r="AC97" s="457">
        <v>386</v>
      </c>
      <c r="AD97" s="457">
        <v>70</v>
      </c>
      <c r="AE97" s="457">
        <v>456</v>
      </c>
      <c r="AF97" s="149">
        <v>40133240</v>
      </c>
      <c r="AH97" s="374">
        <v>40950</v>
      </c>
      <c r="AI97" s="469">
        <v>378</v>
      </c>
      <c r="AJ97" s="320">
        <v>0.82894736842105265</v>
      </c>
      <c r="AK97" s="374">
        <v>19145660</v>
      </c>
      <c r="AL97" s="125">
        <v>0.47705243832792971</v>
      </c>
      <c r="AM97" s="477">
        <v>376</v>
      </c>
      <c r="AN97" s="398">
        <v>17319860</v>
      </c>
      <c r="AO97" s="469">
        <v>363</v>
      </c>
      <c r="AP97" s="398">
        <v>16665860</v>
      </c>
      <c r="AQ97" s="480">
        <v>361</v>
      </c>
      <c r="AR97" s="398">
        <v>16580260</v>
      </c>
      <c r="AS97" s="469">
        <v>2</v>
      </c>
      <c r="AT97" s="390">
        <v>5.5096418732782371E-3</v>
      </c>
      <c r="AU97" s="398">
        <v>85600</v>
      </c>
      <c r="AV97" s="469">
        <v>70</v>
      </c>
      <c r="AW97" s="140">
        <v>10116980</v>
      </c>
      <c r="AX97" s="469">
        <v>8</v>
      </c>
      <c r="AY97" s="140">
        <v>10870600</v>
      </c>
      <c r="AZ97" s="457">
        <v>265</v>
      </c>
      <c r="BA97" s="125">
        <v>0.58099999999999996</v>
      </c>
      <c r="BB97" s="457">
        <v>124</v>
      </c>
      <c r="BC97" s="125">
        <v>0.27200000000000002</v>
      </c>
      <c r="BD97" s="457">
        <v>67</v>
      </c>
      <c r="BE97" s="125">
        <v>0.14699999999999999</v>
      </c>
      <c r="BF97" s="457">
        <v>300</v>
      </c>
      <c r="BG97" s="125">
        <v>0.65800000000000003</v>
      </c>
      <c r="BH97" s="457">
        <v>168</v>
      </c>
      <c r="BI97" s="317">
        <v>0.36842105263157893</v>
      </c>
      <c r="BJ97" s="457">
        <v>100</v>
      </c>
      <c r="BK97" s="457">
        <v>62</v>
      </c>
      <c r="BL97" s="457">
        <v>6</v>
      </c>
      <c r="BM97" s="430">
        <v>1920</v>
      </c>
      <c r="BN97" s="347" t="s">
        <v>828</v>
      </c>
      <c r="BO97" s="486">
        <v>421</v>
      </c>
      <c r="BP97" s="348">
        <v>0.92400000000000004</v>
      </c>
      <c r="BQ97" s="40">
        <v>35</v>
      </c>
      <c r="BR97" s="320">
        <v>7.6999999999999999E-2</v>
      </c>
      <c r="BS97" s="491">
        <v>17</v>
      </c>
      <c r="BT97" s="125">
        <v>4.3147208121827409E-2</v>
      </c>
      <c r="BU97" s="312">
        <v>0.61799999999999999</v>
      </c>
      <c r="BW97" s="457">
        <v>0</v>
      </c>
      <c r="BX97" s="457">
        <v>0</v>
      </c>
      <c r="BY97" s="457">
        <v>0</v>
      </c>
      <c r="BZ97" s="457">
        <v>0</v>
      </c>
      <c r="CA97" s="457">
        <v>0</v>
      </c>
      <c r="CB97" s="457">
        <v>0</v>
      </c>
      <c r="CC97" s="457">
        <v>0</v>
      </c>
      <c r="CD97" s="457">
        <v>0</v>
      </c>
      <c r="CE97" s="457">
        <v>0</v>
      </c>
      <c r="CF97" s="457">
        <v>0</v>
      </c>
      <c r="CG97" s="457">
        <v>0</v>
      </c>
      <c r="CH97" s="457">
        <v>0</v>
      </c>
      <c r="CI97" s="440">
        <v>182.2</v>
      </c>
      <c r="CJ97" s="440">
        <v>13.7</v>
      </c>
      <c r="CK97" s="317">
        <v>7.4999999999999997E-2</v>
      </c>
      <c r="CL97" s="457">
        <v>43</v>
      </c>
      <c r="CM97" s="457">
        <v>0</v>
      </c>
      <c r="CN97" s="457">
        <v>43</v>
      </c>
      <c r="CO97" s="501">
        <v>5.9</v>
      </c>
      <c r="CP97" s="501">
        <v>0.60000000000000009</v>
      </c>
      <c r="CQ97" s="125">
        <v>0.10169491525423729</v>
      </c>
      <c r="CS97" s="477">
        <v>5</v>
      </c>
      <c r="CT97" s="457">
        <v>3</v>
      </c>
      <c r="CU97" s="457">
        <v>1</v>
      </c>
      <c r="CV97" s="457">
        <v>4</v>
      </c>
      <c r="CW97" s="457">
        <v>7</v>
      </c>
      <c r="CX97" s="457">
        <v>6</v>
      </c>
      <c r="CY97" s="457">
        <v>5</v>
      </c>
      <c r="CZ97" s="457">
        <v>1</v>
      </c>
      <c r="DA97" s="457">
        <v>0</v>
      </c>
      <c r="DB97" s="457">
        <v>0</v>
      </c>
      <c r="DC97" s="457">
        <v>1</v>
      </c>
      <c r="DD97" s="457">
        <v>0</v>
      </c>
      <c r="DF97" s="398">
        <v>3688843</v>
      </c>
      <c r="DG97" s="320">
        <v>9.1999999999999998E-2</v>
      </c>
      <c r="DH97" s="374">
        <v>6974.4</v>
      </c>
      <c r="DI97" s="374">
        <v>2393097</v>
      </c>
      <c r="DJ97" s="149">
        <v>1295746</v>
      </c>
      <c r="DK97" s="40">
        <v>145</v>
      </c>
      <c r="DL97" s="40">
        <v>306</v>
      </c>
      <c r="DM97" s="40">
        <v>2</v>
      </c>
      <c r="DN97" s="40">
        <v>3</v>
      </c>
      <c r="DO97" s="317">
        <v>0.17799999999999999</v>
      </c>
      <c r="DP97" s="457">
        <v>124</v>
      </c>
      <c r="DQ97" s="457">
        <v>78</v>
      </c>
      <c r="DR97" s="457">
        <v>216</v>
      </c>
      <c r="DS97" s="477">
        <v>38</v>
      </c>
      <c r="DT97" s="125">
        <v>9.6446700507614211E-2</v>
      </c>
      <c r="DU97" s="477">
        <v>374</v>
      </c>
      <c r="DV97" s="374">
        <v>2797672</v>
      </c>
      <c r="DW97" s="477">
        <v>155</v>
      </c>
      <c r="DX97" s="457">
        <v>4990</v>
      </c>
      <c r="DY97" s="452"/>
      <c r="DZ97" s="40">
        <v>815</v>
      </c>
      <c r="EA97" s="76">
        <v>5.0668324525955863E-2</v>
      </c>
      <c r="EB97" s="40">
        <v>665</v>
      </c>
      <c r="EC97" s="76">
        <v>4.1342866024246194E-2</v>
      </c>
      <c r="ED97" s="40">
        <v>129</v>
      </c>
      <c r="EE97" s="40">
        <v>24</v>
      </c>
      <c r="EF97" s="40">
        <v>14</v>
      </c>
      <c r="EG97" s="320">
        <v>0.36120000000000002</v>
      </c>
      <c r="EH97" s="320">
        <v>0.22935640558591378</v>
      </c>
      <c r="EI97" s="320">
        <v>0.21899999999999997</v>
      </c>
      <c r="EJ97" s="320">
        <v>0.16380460895097429</v>
      </c>
      <c r="EK97" s="320">
        <v>0.34274168479950262</v>
      </c>
      <c r="EL97" s="320">
        <v>0.19356051115008771</v>
      </c>
      <c r="EM97" s="320">
        <v>-3.11859090360719E-2</v>
      </c>
      <c r="EN97" s="341">
        <v>92100</v>
      </c>
      <c r="EO97" s="320">
        <v>1.7000000000000001E-2</v>
      </c>
      <c r="EP97" s="1"/>
    </row>
    <row r="98" spans="2:146" x14ac:dyDescent="0.25">
      <c r="B98" s="3" t="s">
        <v>181</v>
      </c>
      <c r="C98" s="5">
        <v>540057</v>
      </c>
      <c r="D98" s="6" t="s">
        <v>177</v>
      </c>
      <c r="E98" s="6" t="s">
        <v>3</v>
      </c>
      <c r="F98" s="5">
        <v>6</v>
      </c>
      <c r="G98" s="40">
        <v>621</v>
      </c>
      <c r="H98" s="40">
        <v>253</v>
      </c>
      <c r="I98" s="40">
        <v>373</v>
      </c>
      <c r="J98" s="63">
        <v>384.41223832528181</v>
      </c>
      <c r="K98" s="40">
        <v>144</v>
      </c>
      <c r="L98" s="63">
        <v>2.59</v>
      </c>
      <c r="N98" s="40">
        <v>115</v>
      </c>
      <c r="O98" s="76">
        <v>0.1851851851851852</v>
      </c>
      <c r="P98" s="63">
        <v>4.08</v>
      </c>
      <c r="Q98" s="362">
        <v>6.5700483091787436E-3</v>
      </c>
      <c r="R98" s="106">
        <v>18</v>
      </c>
      <c r="S98" s="83" t="s">
        <v>100</v>
      </c>
      <c r="T98" s="88">
        <v>1.1000000000000001</v>
      </c>
      <c r="U98" s="40">
        <v>0</v>
      </c>
      <c r="V98" s="1"/>
      <c r="W98" s="457">
        <v>14</v>
      </c>
      <c r="X98" s="457">
        <v>0</v>
      </c>
      <c r="Y98" s="317">
        <v>0.28100000000000003</v>
      </c>
      <c r="Z98" s="126">
        <v>0.12173913043478261</v>
      </c>
      <c r="AA98" s="457">
        <v>3</v>
      </c>
      <c r="AB98" s="457">
        <v>57</v>
      </c>
      <c r="AC98" s="457">
        <v>68</v>
      </c>
      <c r="AD98" s="457">
        <v>3</v>
      </c>
      <c r="AE98" s="457">
        <v>71</v>
      </c>
      <c r="AF98" s="149">
        <v>4569330</v>
      </c>
      <c r="AH98" s="374">
        <v>34900</v>
      </c>
      <c r="AI98" s="469">
        <v>55</v>
      </c>
      <c r="AJ98" s="320">
        <v>0.77464788732394363</v>
      </c>
      <c r="AK98" s="374">
        <v>2107270</v>
      </c>
      <c r="AL98" s="125">
        <v>0.46117702157646739</v>
      </c>
      <c r="AM98" s="477">
        <v>55</v>
      </c>
      <c r="AN98" s="398">
        <v>2107270</v>
      </c>
      <c r="AO98" s="469">
        <v>55</v>
      </c>
      <c r="AP98" s="398">
        <v>2107270</v>
      </c>
      <c r="AQ98" s="480">
        <v>43</v>
      </c>
      <c r="AR98" s="398">
        <v>1822780</v>
      </c>
      <c r="AS98" s="469">
        <v>12</v>
      </c>
      <c r="AT98" s="390">
        <v>0.2181818181818182</v>
      </c>
      <c r="AU98" s="398">
        <v>284490</v>
      </c>
      <c r="AV98" s="469">
        <v>13</v>
      </c>
      <c r="AW98" s="140">
        <v>1516700</v>
      </c>
      <c r="AX98" s="469">
        <v>3</v>
      </c>
      <c r="AY98" s="140">
        <v>945360</v>
      </c>
      <c r="AZ98" s="457">
        <v>5</v>
      </c>
      <c r="BA98" s="125">
        <v>7.0000000000000007E-2</v>
      </c>
      <c r="BB98" s="457">
        <v>31</v>
      </c>
      <c r="BC98" s="125">
        <v>0.437</v>
      </c>
      <c r="BD98" s="457">
        <v>35</v>
      </c>
      <c r="BE98" s="125">
        <v>0.49299999999999999</v>
      </c>
      <c r="BF98" s="457">
        <v>62</v>
      </c>
      <c r="BG98" s="125">
        <v>0.873</v>
      </c>
      <c r="BH98" s="457">
        <v>0</v>
      </c>
      <c r="BI98" s="317">
        <v>0</v>
      </c>
      <c r="BJ98" s="457">
        <v>0</v>
      </c>
      <c r="BK98" s="457">
        <v>0</v>
      </c>
      <c r="BL98" s="457">
        <v>0</v>
      </c>
      <c r="BM98" s="430">
        <v>1928.5</v>
      </c>
      <c r="BN98" s="347" t="s">
        <v>800</v>
      </c>
      <c r="BO98" s="486">
        <v>59</v>
      </c>
      <c r="BP98" s="348">
        <v>0.83100000000000007</v>
      </c>
      <c r="BQ98" s="40">
        <v>12</v>
      </c>
      <c r="BR98" s="320">
        <v>0.16900000000000001</v>
      </c>
      <c r="BS98" s="491">
        <v>0</v>
      </c>
      <c r="BT98" s="125">
        <v>0</v>
      </c>
      <c r="BU98" s="312">
        <v>0.72699999999999998</v>
      </c>
      <c r="BW98" s="457">
        <v>1</v>
      </c>
      <c r="BX98" s="457">
        <v>0</v>
      </c>
      <c r="BY98" s="457">
        <v>0</v>
      </c>
      <c r="BZ98" s="457">
        <v>1</v>
      </c>
      <c r="CA98" s="457">
        <v>0</v>
      </c>
      <c r="CB98" s="457">
        <v>0</v>
      </c>
      <c r="CC98" s="457">
        <v>0</v>
      </c>
      <c r="CD98" s="457">
        <v>0</v>
      </c>
      <c r="CE98" s="457">
        <v>0</v>
      </c>
      <c r="CF98" s="457">
        <v>0</v>
      </c>
      <c r="CG98" s="457">
        <v>1</v>
      </c>
      <c r="CH98" s="457">
        <v>0</v>
      </c>
      <c r="CI98" s="440">
        <v>17.5</v>
      </c>
      <c r="CJ98" s="440">
        <v>1.1000000000000001</v>
      </c>
      <c r="CK98" s="317">
        <v>6.3E-2</v>
      </c>
      <c r="CL98" s="457">
        <v>11</v>
      </c>
      <c r="CM98" s="457">
        <v>0</v>
      </c>
      <c r="CN98" s="457">
        <v>11</v>
      </c>
      <c r="CO98" s="501">
        <v>1.3</v>
      </c>
      <c r="CP98" s="501">
        <v>0</v>
      </c>
      <c r="CQ98" s="125">
        <v>0</v>
      </c>
      <c r="CS98" s="477">
        <v>1</v>
      </c>
      <c r="CT98" s="457">
        <v>0</v>
      </c>
      <c r="CU98" s="457">
        <v>1</v>
      </c>
      <c r="CV98" s="457">
        <v>0</v>
      </c>
      <c r="CW98" s="457">
        <v>2</v>
      </c>
      <c r="CX98" s="457">
        <v>0</v>
      </c>
      <c r="CY98" s="457">
        <v>2</v>
      </c>
      <c r="CZ98" s="457">
        <v>0</v>
      </c>
      <c r="DA98" s="457">
        <v>0</v>
      </c>
      <c r="DB98" s="457">
        <v>0</v>
      </c>
      <c r="DC98" s="457">
        <v>0</v>
      </c>
      <c r="DD98" s="457">
        <v>0</v>
      </c>
      <c r="DF98" s="398">
        <v>3626</v>
      </c>
      <c r="DG98" s="320">
        <v>1E-3</v>
      </c>
      <c r="DH98" s="374">
        <v>240.2</v>
      </c>
      <c r="DI98" s="374">
        <v>3626</v>
      </c>
      <c r="DJ98" s="149">
        <v>0</v>
      </c>
      <c r="DK98" s="40">
        <v>69</v>
      </c>
      <c r="DL98" s="40">
        <v>2</v>
      </c>
      <c r="DM98" s="40">
        <v>0</v>
      </c>
      <c r="DN98" s="40">
        <v>0</v>
      </c>
      <c r="DO98" s="317">
        <v>8.8999999999999996E-2</v>
      </c>
      <c r="DP98" s="457">
        <v>68</v>
      </c>
      <c r="DQ98" s="457">
        <v>1</v>
      </c>
      <c r="DR98" s="457">
        <v>2</v>
      </c>
      <c r="DS98" s="477">
        <v>0</v>
      </c>
      <c r="DT98" s="125">
        <v>0</v>
      </c>
      <c r="DU98" s="477">
        <v>92</v>
      </c>
      <c r="DV98" s="374">
        <v>726263</v>
      </c>
      <c r="DW98" s="477">
        <v>5</v>
      </c>
      <c r="DX98" s="457">
        <v>4</v>
      </c>
      <c r="DY98" s="452"/>
      <c r="DZ98" s="40">
        <v>28</v>
      </c>
      <c r="EA98" s="76">
        <v>7.5067024128686322E-2</v>
      </c>
      <c r="EB98" s="40">
        <v>10</v>
      </c>
      <c r="EC98" s="76">
        <v>2.6809651474530832E-2</v>
      </c>
      <c r="ED98" s="40">
        <v>2</v>
      </c>
      <c r="EE98" s="40">
        <v>0</v>
      </c>
      <c r="EF98" s="40">
        <v>0</v>
      </c>
      <c r="EG98" s="320">
        <v>0.59470000000000001</v>
      </c>
      <c r="EH98" s="320">
        <v>0.25694444444444442</v>
      </c>
      <c r="EI98" s="320">
        <v>0.20199999999999999</v>
      </c>
      <c r="EJ98" s="320">
        <v>0.11790393013100436</v>
      </c>
      <c r="EK98" s="320">
        <v>0.33512064343163539</v>
      </c>
      <c r="EL98" s="320">
        <v>0.15549597855227881</v>
      </c>
      <c r="EM98" s="320">
        <v>-0.27620967741935504</v>
      </c>
      <c r="EN98" s="341">
        <v>96900</v>
      </c>
      <c r="EO98" s="320">
        <v>0.20903954802259886</v>
      </c>
      <c r="EP98" s="1"/>
    </row>
    <row r="99" spans="2:146" x14ac:dyDescent="0.25">
      <c r="B99" s="3" t="s">
        <v>182</v>
      </c>
      <c r="C99" s="5">
        <v>540058</v>
      </c>
      <c r="D99" s="6" t="s">
        <v>177</v>
      </c>
      <c r="E99" s="6" t="s">
        <v>3</v>
      </c>
      <c r="F99" s="5">
        <v>6</v>
      </c>
      <c r="G99" s="40">
        <v>322</v>
      </c>
      <c r="H99" s="40">
        <v>459</v>
      </c>
      <c r="I99" s="40">
        <v>905</v>
      </c>
      <c r="J99" s="63">
        <v>1798.7577639751551</v>
      </c>
      <c r="K99" s="40">
        <v>224</v>
      </c>
      <c r="L99" s="63">
        <v>4.04</v>
      </c>
      <c r="N99" s="40">
        <v>63</v>
      </c>
      <c r="O99" s="76">
        <v>0.19565217391304349</v>
      </c>
      <c r="P99" s="63">
        <v>3.04</v>
      </c>
      <c r="Q99" s="362">
        <v>9.4409937888198757E-3</v>
      </c>
      <c r="R99" s="106">
        <v>18</v>
      </c>
      <c r="S99" s="83" t="s">
        <v>100</v>
      </c>
      <c r="T99" s="88">
        <v>2.9</v>
      </c>
      <c r="U99" s="40">
        <v>2</v>
      </c>
      <c r="V99" s="1"/>
      <c r="W99" s="457">
        <v>48</v>
      </c>
      <c r="X99" s="457">
        <v>0</v>
      </c>
      <c r="Y99" s="317">
        <v>0.107</v>
      </c>
      <c r="Z99" s="126">
        <v>0.76190476190476186</v>
      </c>
      <c r="AA99" s="457">
        <v>11</v>
      </c>
      <c r="AB99" s="457">
        <v>1</v>
      </c>
      <c r="AC99" s="457">
        <v>38</v>
      </c>
      <c r="AD99" s="457">
        <v>11</v>
      </c>
      <c r="AE99" s="457">
        <v>49</v>
      </c>
      <c r="AF99" s="149">
        <v>2891303</v>
      </c>
      <c r="AH99" s="374">
        <v>32200</v>
      </c>
      <c r="AI99" s="469">
        <v>32</v>
      </c>
      <c r="AJ99" s="320">
        <v>0.65306122448979587</v>
      </c>
      <c r="AK99" s="374">
        <v>1015203</v>
      </c>
      <c r="AL99" s="125">
        <v>0.35112300578666428</v>
      </c>
      <c r="AM99" s="477">
        <v>32</v>
      </c>
      <c r="AN99" s="398">
        <v>1015203</v>
      </c>
      <c r="AO99" s="469">
        <v>32</v>
      </c>
      <c r="AP99" s="398">
        <v>1015203</v>
      </c>
      <c r="AQ99" s="480">
        <v>32</v>
      </c>
      <c r="AR99" s="398">
        <v>1015203</v>
      </c>
      <c r="AS99" s="469">
        <v>0</v>
      </c>
      <c r="AT99" s="390">
        <v>0</v>
      </c>
      <c r="AU99" s="398">
        <v>0</v>
      </c>
      <c r="AV99" s="469">
        <v>14</v>
      </c>
      <c r="AW99" s="140">
        <v>570700</v>
      </c>
      <c r="AX99" s="469">
        <v>3</v>
      </c>
      <c r="AY99" s="140">
        <v>1305400</v>
      </c>
      <c r="AZ99" s="457">
        <v>14</v>
      </c>
      <c r="BA99" s="125">
        <v>0.28599999999999998</v>
      </c>
      <c r="BB99" s="457">
        <v>21</v>
      </c>
      <c r="BC99" s="125">
        <v>0.42899999999999999</v>
      </c>
      <c r="BD99" s="457">
        <v>14</v>
      </c>
      <c r="BE99" s="125">
        <v>0.28599999999999998</v>
      </c>
      <c r="BF99" s="457">
        <v>34</v>
      </c>
      <c r="BG99" s="125">
        <v>0.69399999999999995</v>
      </c>
      <c r="BH99" s="457">
        <v>26</v>
      </c>
      <c r="BI99" s="317">
        <v>0.53061224489795922</v>
      </c>
      <c r="BJ99" s="457">
        <v>19</v>
      </c>
      <c r="BK99" s="457">
        <v>6</v>
      </c>
      <c r="BL99" s="457">
        <v>1</v>
      </c>
      <c r="BM99" s="430">
        <v>1925</v>
      </c>
      <c r="BN99" s="347" t="s">
        <v>800</v>
      </c>
      <c r="BO99" s="486">
        <v>45</v>
      </c>
      <c r="BP99" s="348">
        <v>0.91900000000000004</v>
      </c>
      <c r="BQ99" s="40">
        <v>4</v>
      </c>
      <c r="BR99" s="320">
        <v>8.2000000000000003E-2</v>
      </c>
      <c r="BS99" s="491">
        <v>1</v>
      </c>
      <c r="BT99" s="125">
        <v>2.0833333333333332E-2</v>
      </c>
      <c r="BU99" s="312">
        <v>0.53100000000000003</v>
      </c>
      <c r="BW99" s="457">
        <v>1</v>
      </c>
      <c r="BX99" s="457">
        <v>0</v>
      </c>
      <c r="BY99" s="457">
        <v>0</v>
      </c>
      <c r="BZ99" s="457">
        <v>1</v>
      </c>
      <c r="CA99" s="457">
        <v>0</v>
      </c>
      <c r="CB99" s="457">
        <v>0</v>
      </c>
      <c r="CC99" s="457">
        <v>0</v>
      </c>
      <c r="CD99" s="457">
        <v>0</v>
      </c>
      <c r="CE99" s="457">
        <v>0</v>
      </c>
      <c r="CF99" s="457">
        <v>0</v>
      </c>
      <c r="CG99" s="457">
        <v>1</v>
      </c>
      <c r="CH99" s="457">
        <v>0</v>
      </c>
      <c r="CI99" s="440">
        <v>13.6</v>
      </c>
      <c r="CJ99" s="440">
        <v>1.7</v>
      </c>
      <c r="CK99" s="317">
        <v>0.125</v>
      </c>
      <c r="CL99" s="457">
        <v>3</v>
      </c>
      <c r="CM99" s="457">
        <v>0</v>
      </c>
      <c r="CN99" s="457">
        <v>3</v>
      </c>
      <c r="CO99" s="501">
        <v>0.9</v>
      </c>
      <c r="CP99" s="501">
        <v>0.1</v>
      </c>
      <c r="CQ99" s="125">
        <v>0.11111111111111112</v>
      </c>
      <c r="CS99" s="477">
        <v>0</v>
      </c>
      <c r="CT99" s="457">
        <v>0</v>
      </c>
      <c r="CU99" s="457">
        <v>0</v>
      </c>
      <c r="CV99" s="457">
        <v>0</v>
      </c>
      <c r="CW99" s="457">
        <v>1</v>
      </c>
      <c r="CX99" s="457">
        <v>1</v>
      </c>
      <c r="CY99" s="457">
        <v>1</v>
      </c>
      <c r="CZ99" s="457">
        <v>0</v>
      </c>
      <c r="DA99" s="457">
        <v>0</v>
      </c>
      <c r="DB99" s="457">
        <v>0</v>
      </c>
      <c r="DC99" s="457">
        <v>0</v>
      </c>
      <c r="DD99" s="457">
        <v>0</v>
      </c>
      <c r="DF99" s="398">
        <v>405187</v>
      </c>
      <c r="DG99" s="320">
        <v>0.14000000000000001</v>
      </c>
      <c r="DH99" s="374">
        <v>6236.1</v>
      </c>
      <c r="DI99" s="374">
        <v>217702</v>
      </c>
      <c r="DJ99" s="149">
        <v>187485</v>
      </c>
      <c r="DK99" s="40">
        <v>19</v>
      </c>
      <c r="DL99" s="40">
        <v>29</v>
      </c>
      <c r="DM99" s="40">
        <v>0</v>
      </c>
      <c r="DN99" s="40">
        <v>1</v>
      </c>
      <c r="DO99" s="317">
        <v>0.191</v>
      </c>
      <c r="DP99" s="457">
        <v>13</v>
      </c>
      <c r="DQ99" s="457">
        <v>10</v>
      </c>
      <c r="DR99" s="457">
        <v>23</v>
      </c>
      <c r="DS99" s="477">
        <v>3</v>
      </c>
      <c r="DT99" s="125">
        <v>6.25E-2</v>
      </c>
      <c r="DU99" s="477">
        <v>25</v>
      </c>
      <c r="DV99" s="374">
        <v>173020</v>
      </c>
      <c r="DW99" s="477">
        <v>9</v>
      </c>
      <c r="DX99" s="457">
        <v>340</v>
      </c>
      <c r="DY99" s="452"/>
      <c r="DZ99" s="40">
        <v>129</v>
      </c>
      <c r="EA99" s="76">
        <v>0.1425414364640884</v>
      </c>
      <c r="EB99" s="40">
        <v>113</v>
      </c>
      <c r="EC99" s="76">
        <v>0.12486187845303867</v>
      </c>
      <c r="ED99" s="40">
        <v>20</v>
      </c>
      <c r="EE99" s="40">
        <v>2</v>
      </c>
      <c r="EF99" s="40">
        <v>1</v>
      </c>
      <c r="EG99" s="320">
        <v>0.54620000000000002</v>
      </c>
      <c r="EH99" s="320">
        <v>0.19642857142857142</v>
      </c>
      <c r="EI99" s="320">
        <v>0.25800000000000001</v>
      </c>
      <c r="EJ99" s="320">
        <v>0.15730337078651685</v>
      </c>
      <c r="EK99" s="320">
        <v>0.29281767955801102</v>
      </c>
      <c r="EL99" s="320">
        <v>0.13701657458563535</v>
      </c>
      <c r="EM99" s="320">
        <v>-0.181506849315068</v>
      </c>
      <c r="EN99" s="341">
        <v>92400</v>
      </c>
      <c r="EO99" s="320">
        <v>0.10175438596491228</v>
      </c>
      <c r="EP99" s="1"/>
    </row>
    <row r="100" spans="2:146" x14ac:dyDescent="0.25">
      <c r="B100" s="3" t="s">
        <v>183</v>
      </c>
      <c r="C100" s="5">
        <v>540059</v>
      </c>
      <c r="D100" s="6" t="s">
        <v>177</v>
      </c>
      <c r="E100" s="6" t="s">
        <v>3</v>
      </c>
      <c r="F100" s="5">
        <v>6</v>
      </c>
      <c r="G100" s="40">
        <v>569</v>
      </c>
      <c r="H100" s="40">
        <v>796</v>
      </c>
      <c r="I100" s="40">
        <v>1665</v>
      </c>
      <c r="J100" s="63">
        <v>1872.7592267135324</v>
      </c>
      <c r="K100" s="40">
        <v>711</v>
      </c>
      <c r="L100" s="63">
        <v>2.33</v>
      </c>
      <c r="N100" s="40">
        <v>54</v>
      </c>
      <c r="O100" s="76">
        <v>9.4903339191564143E-2</v>
      </c>
      <c r="P100" s="63">
        <v>2.2200000000000002</v>
      </c>
      <c r="Q100" s="362">
        <v>3.9015817223198601E-3</v>
      </c>
      <c r="R100" s="106">
        <v>18</v>
      </c>
      <c r="S100" s="83" t="s">
        <v>100</v>
      </c>
      <c r="T100" s="88">
        <v>4.2</v>
      </c>
      <c r="U100" s="40">
        <v>1</v>
      </c>
      <c r="V100" s="1"/>
      <c r="W100" s="457">
        <v>67</v>
      </c>
      <c r="X100" s="457">
        <v>11</v>
      </c>
      <c r="Y100" s="317">
        <v>8.6999999999999994E-2</v>
      </c>
      <c r="Z100" s="126">
        <v>1.2407407407407407</v>
      </c>
      <c r="AA100" s="457">
        <v>20</v>
      </c>
      <c r="AB100" s="457">
        <v>2</v>
      </c>
      <c r="AC100" s="457">
        <v>49</v>
      </c>
      <c r="AD100" s="457">
        <v>20</v>
      </c>
      <c r="AE100" s="457">
        <v>69</v>
      </c>
      <c r="AF100" s="149">
        <v>5737900</v>
      </c>
      <c r="AH100" s="374">
        <v>51800</v>
      </c>
      <c r="AI100" s="469">
        <v>52</v>
      </c>
      <c r="AJ100" s="320">
        <v>0.75362318840579712</v>
      </c>
      <c r="AK100" s="374">
        <v>2572400</v>
      </c>
      <c r="AL100" s="125">
        <v>0.44831732863939772</v>
      </c>
      <c r="AM100" s="477">
        <v>52</v>
      </c>
      <c r="AN100" s="398">
        <v>2572400</v>
      </c>
      <c r="AO100" s="469">
        <v>48</v>
      </c>
      <c r="AP100" s="398">
        <v>2309500</v>
      </c>
      <c r="AQ100" s="480">
        <v>46</v>
      </c>
      <c r="AR100" s="398">
        <v>2116600</v>
      </c>
      <c r="AS100" s="469">
        <v>2</v>
      </c>
      <c r="AT100" s="390">
        <v>4.1666666666666657E-2</v>
      </c>
      <c r="AU100" s="398">
        <v>192900</v>
      </c>
      <c r="AV100" s="469">
        <v>16</v>
      </c>
      <c r="AW100" s="140">
        <v>2850400</v>
      </c>
      <c r="AX100" s="469">
        <v>1</v>
      </c>
      <c r="AY100" s="140">
        <v>315100</v>
      </c>
      <c r="AZ100" s="457">
        <v>32</v>
      </c>
      <c r="BA100" s="125">
        <v>0.46400000000000002</v>
      </c>
      <c r="BB100" s="457">
        <v>19</v>
      </c>
      <c r="BC100" s="125">
        <v>0.27500000000000002</v>
      </c>
      <c r="BD100" s="457">
        <v>18</v>
      </c>
      <c r="BE100" s="125">
        <v>0.26100000000000001</v>
      </c>
      <c r="BF100" s="457">
        <v>61</v>
      </c>
      <c r="BG100" s="125">
        <v>0.88400000000000001</v>
      </c>
      <c r="BH100" s="457">
        <v>31</v>
      </c>
      <c r="BI100" s="317">
        <v>0.44927536231884058</v>
      </c>
      <c r="BJ100" s="457">
        <v>19</v>
      </c>
      <c r="BK100" s="457">
        <v>11</v>
      </c>
      <c r="BL100" s="457">
        <v>1</v>
      </c>
      <c r="BM100" s="430">
        <v>1946</v>
      </c>
      <c r="BN100" s="347" t="s">
        <v>829</v>
      </c>
      <c r="BO100" s="486">
        <v>57</v>
      </c>
      <c r="BP100" s="348">
        <v>0.82599999999999996</v>
      </c>
      <c r="BQ100" s="40">
        <v>12</v>
      </c>
      <c r="BR100" s="320">
        <v>0.17399999999999999</v>
      </c>
      <c r="BS100" s="491">
        <v>7</v>
      </c>
      <c r="BT100" s="125">
        <v>0.1044776119402985</v>
      </c>
      <c r="BU100" s="312">
        <v>0.64</v>
      </c>
      <c r="BW100" s="457">
        <v>0</v>
      </c>
      <c r="BX100" s="457">
        <v>0</v>
      </c>
      <c r="BY100" s="457">
        <v>0</v>
      </c>
      <c r="BZ100" s="457">
        <v>0</v>
      </c>
      <c r="CA100" s="457">
        <v>0</v>
      </c>
      <c r="CB100" s="457">
        <v>0</v>
      </c>
      <c r="CC100" s="457">
        <v>0</v>
      </c>
      <c r="CD100" s="457">
        <v>0</v>
      </c>
      <c r="CE100" s="457">
        <v>0</v>
      </c>
      <c r="CF100" s="457">
        <v>0</v>
      </c>
      <c r="CG100" s="457">
        <v>0</v>
      </c>
      <c r="CH100" s="457">
        <v>0</v>
      </c>
      <c r="CI100" s="440">
        <v>19</v>
      </c>
      <c r="CJ100" s="440">
        <v>2.2000000000000002</v>
      </c>
      <c r="CK100" s="317">
        <v>0.11600000000000001</v>
      </c>
      <c r="CL100" s="457">
        <v>0</v>
      </c>
      <c r="CM100" s="457">
        <v>0</v>
      </c>
      <c r="CN100" s="457">
        <v>0</v>
      </c>
      <c r="CO100" s="501">
        <v>0</v>
      </c>
      <c r="CP100" s="501">
        <v>0</v>
      </c>
      <c r="CQ100" s="318">
        <v>0</v>
      </c>
      <c r="CS100" s="477">
        <v>0</v>
      </c>
      <c r="CT100" s="457">
        <v>0</v>
      </c>
      <c r="CU100" s="457">
        <v>0</v>
      </c>
      <c r="CV100" s="457">
        <v>0</v>
      </c>
      <c r="CW100" s="457">
        <v>1</v>
      </c>
      <c r="CX100" s="457">
        <v>0</v>
      </c>
      <c r="CY100" s="457">
        <v>1</v>
      </c>
      <c r="CZ100" s="457">
        <v>0</v>
      </c>
      <c r="DA100" s="457">
        <v>0</v>
      </c>
      <c r="DB100" s="457">
        <v>0</v>
      </c>
      <c r="DC100" s="457">
        <v>0</v>
      </c>
      <c r="DD100" s="457">
        <v>0</v>
      </c>
      <c r="DF100" s="398">
        <v>1021498</v>
      </c>
      <c r="DG100" s="320">
        <v>0.17799999999999999</v>
      </c>
      <c r="DH100" s="374">
        <v>11682.4</v>
      </c>
      <c r="DI100" s="374">
        <v>520784</v>
      </c>
      <c r="DJ100" s="149">
        <v>500714</v>
      </c>
      <c r="DK100" s="40">
        <v>23</v>
      </c>
      <c r="DL100" s="40">
        <v>44</v>
      </c>
      <c r="DM100" s="40">
        <v>1</v>
      </c>
      <c r="DN100" s="40">
        <v>1</v>
      </c>
      <c r="DO100" s="317">
        <v>0.23200000000000001</v>
      </c>
      <c r="DP100" s="457">
        <v>21</v>
      </c>
      <c r="DQ100" s="457">
        <v>6</v>
      </c>
      <c r="DR100" s="457">
        <v>38</v>
      </c>
      <c r="DS100" s="477">
        <v>4</v>
      </c>
      <c r="DT100" s="125">
        <v>5.9701492537313432E-2</v>
      </c>
      <c r="DU100" s="477">
        <v>24</v>
      </c>
      <c r="DV100" s="374">
        <v>132412</v>
      </c>
      <c r="DW100" s="477">
        <v>6</v>
      </c>
      <c r="DX100" s="457">
        <v>357</v>
      </c>
      <c r="DY100" s="452"/>
      <c r="DZ100" s="40">
        <v>140</v>
      </c>
      <c r="EA100" s="76">
        <v>8.408408408408409E-2</v>
      </c>
      <c r="EB100" s="40">
        <v>112</v>
      </c>
      <c r="EC100" s="76">
        <v>6.7267267267267269E-2</v>
      </c>
      <c r="ED100" s="40">
        <v>20</v>
      </c>
      <c r="EE100" s="40">
        <v>4</v>
      </c>
      <c r="EF100" s="40">
        <v>2</v>
      </c>
      <c r="EG100" s="320">
        <v>0.18940000000000001</v>
      </c>
      <c r="EH100" s="320">
        <v>0.11954992967651196</v>
      </c>
      <c r="EI100" s="320">
        <v>0.113</v>
      </c>
      <c r="EJ100" s="320">
        <v>0.12217194570135746</v>
      </c>
      <c r="EK100" s="320">
        <v>0.34294294294294292</v>
      </c>
      <c r="EL100" s="320">
        <v>0.15795795795795795</v>
      </c>
      <c r="EM100" s="320">
        <v>-6.2774639045825503E-2</v>
      </c>
      <c r="EN100" s="341">
        <v>96300</v>
      </c>
      <c r="EO100" s="320">
        <v>3.2110091743119268E-2</v>
      </c>
      <c r="EP100" s="1"/>
    </row>
    <row r="101" spans="2:146" x14ac:dyDescent="0.25">
      <c r="B101" s="3" t="s">
        <v>184</v>
      </c>
      <c r="C101" s="5">
        <v>540242</v>
      </c>
      <c r="D101" s="6" t="s">
        <v>177</v>
      </c>
      <c r="E101" s="6" t="s">
        <v>3</v>
      </c>
      <c r="F101" s="5">
        <v>6</v>
      </c>
      <c r="G101" s="40">
        <v>856</v>
      </c>
      <c r="H101" s="40">
        <v>696</v>
      </c>
      <c r="I101" s="40">
        <v>1914</v>
      </c>
      <c r="J101" s="63">
        <v>1431.0280373831774</v>
      </c>
      <c r="K101" s="40">
        <v>621</v>
      </c>
      <c r="L101" s="63">
        <v>2.6</v>
      </c>
      <c r="N101" s="40">
        <v>46</v>
      </c>
      <c r="O101" s="76">
        <v>5.3738317757009338E-2</v>
      </c>
      <c r="P101" s="63">
        <v>4.6999999999999993</v>
      </c>
      <c r="Q101" s="362">
        <v>5.4906542056074757E-3</v>
      </c>
      <c r="R101" s="106">
        <v>18</v>
      </c>
      <c r="S101" s="83" t="s">
        <v>100</v>
      </c>
      <c r="T101" s="88">
        <v>1.7</v>
      </c>
      <c r="U101" s="40">
        <v>0</v>
      </c>
      <c r="V101" s="1"/>
      <c r="W101" s="457">
        <v>148</v>
      </c>
      <c r="X101" s="457">
        <v>0</v>
      </c>
      <c r="Y101" s="317">
        <v>0.217</v>
      </c>
      <c r="Z101" s="126">
        <v>3.2173913043478262</v>
      </c>
      <c r="AA101" s="457">
        <v>101</v>
      </c>
      <c r="AB101" s="457">
        <v>3</v>
      </c>
      <c r="AC101" s="457">
        <v>50</v>
      </c>
      <c r="AD101" s="457">
        <v>101</v>
      </c>
      <c r="AE101" s="457">
        <v>151</v>
      </c>
      <c r="AF101" s="149">
        <v>8600330</v>
      </c>
      <c r="AH101" s="374">
        <v>41300</v>
      </c>
      <c r="AI101" s="469">
        <v>130</v>
      </c>
      <c r="AJ101" s="320">
        <v>0.86092715231788075</v>
      </c>
      <c r="AK101" s="374">
        <v>5621830</v>
      </c>
      <c r="AL101" s="125">
        <v>0.65367607987135379</v>
      </c>
      <c r="AM101" s="477">
        <v>130</v>
      </c>
      <c r="AN101" s="398">
        <v>5621830</v>
      </c>
      <c r="AO101" s="469">
        <v>126</v>
      </c>
      <c r="AP101" s="398">
        <v>5366430</v>
      </c>
      <c r="AQ101" s="480">
        <v>112</v>
      </c>
      <c r="AR101" s="398">
        <v>4802300</v>
      </c>
      <c r="AS101" s="469">
        <v>14</v>
      </c>
      <c r="AT101" s="390">
        <v>0.1111111111111111</v>
      </c>
      <c r="AU101" s="398">
        <v>564130</v>
      </c>
      <c r="AV101" s="469">
        <v>16</v>
      </c>
      <c r="AW101" s="140">
        <v>1229500</v>
      </c>
      <c r="AX101" s="469">
        <v>5</v>
      </c>
      <c r="AY101" s="140">
        <v>1749000</v>
      </c>
      <c r="AZ101" s="457">
        <v>20</v>
      </c>
      <c r="BA101" s="125">
        <v>0.13200000000000001</v>
      </c>
      <c r="BB101" s="457">
        <v>46</v>
      </c>
      <c r="BC101" s="125">
        <v>0.30499999999999999</v>
      </c>
      <c r="BD101" s="457">
        <v>85</v>
      </c>
      <c r="BE101" s="125">
        <v>0.56299999999999994</v>
      </c>
      <c r="BF101" s="457">
        <v>113</v>
      </c>
      <c r="BG101" s="125">
        <v>0.748</v>
      </c>
      <c r="BH101" s="457">
        <v>48</v>
      </c>
      <c r="BI101" s="317">
        <v>0.31788079470198677</v>
      </c>
      <c r="BJ101" s="457">
        <v>47</v>
      </c>
      <c r="BK101" s="457">
        <v>1</v>
      </c>
      <c r="BL101" s="457">
        <v>0</v>
      </c>
      <c r="BM101" s="430">
        <v>1923</v>
      </c>
      <c r="BN101" s="347" t="s">
        <v>830</v>
      </c>
      <c r="BO101" s="486">
        <v>140</v>
      </c>
      <c r="BP101" s="348">
        <v>0.92699999999999994</v>
      </c>
      <c r="BQ101" s="40">
        <v>11</v>
      </c>
      <c r="BR101" s="320">
        <v>7.2999999999999995E-2</v>
      </c>
      <c r="BS101" s="491">
        <v>3</v>
      </c>
      <c r="BT101" s="125">
        <v>2.0270270270270271E-2</v>
      </c>
      <c r="BU101" s="312">
        <v>0.66100000000000003</v>
      </c>
      <c r="BW101" s="457">
        <v>1</v>
      </c>
      <c r="BX101" s="457">
        <v>1</v>
      </c>
      <c r="BY101" s="457">
        <v>0</v>
      </c>
      <c r="BZ101" s="457">
        <v>0</v>
      </c>
      <c r="CA101" s="457">
        <v>0</v>
      </c>
      <c r="CB101" s="457">
        <v>1</v>
      </c>
      <c r="CC101" s="457">
        <v>0</v>
      </c>
      <c r="CD101" s="457">
        <v>0</v>
      </c>
      <c r="CE101" s="457">
        <v>0</v>
      </c>
      <c r="CF101" s="457">
        <v>0</v>
      </c>
      <c r="CG101" s="457">
        <v>1</v>
      </c>
      <c r="CH101" s="457">
        <v>0</v>
      </c>
      <c r="CI101" s="440">
        <v>24.3</v>
      </c>
      <c r="CJ101" s="440">
        <v>4.5</v>
      </c>
      <c r="CK101" s="317">
        <v>0.185</v>
      </c>
      <c r="CL101" s="457">
        <v>3</v>
      </c>
      <c r="CM101" s="457">
        <v>3</v>
      </c>
      <c r="CN101" s="457">
        <v>0</v>
      </c>
      <c r="CO101" s="501">
        <v>2.7</v>
      </c>
      <c r="CP101" s="501">
        <v>1.8</v>
      </c>
      <c r="CQ101" s="125">
        <v>0.66666666666666663</v>
      </c>
      <c r="CS101" s="477">
        <v>6</v>
      </c>
      <c r="CT101" s="457">
        <v>5</v>
      </c>
      <c r="CU101" s="457">
        <v>0</v>
      </c>
      <c r="CV101" s="457">
        <v>6</v>
      </c>
      <c r="CW101" s="457">
        <v>4</v>
      </c>
      <c r="CX101" s="457">
        <v>0</v>
      </c>
      <c r="CY101" s="457">
        <v>3</v>
      </c>
      <c r="CZ101" s="457">
        <v>1</v>
      </c>
      <c r="DA101" s="457">
        <v>0</v>
      </c>
      <c r="DB101" s="457">
        <v>0</v>
      </c>
      <c r="DC101" s="457">
        <v>0</v>
      </c>
      <c r="DD101" s="457">
        <v>0</v>
      </c>
      <c r="DF101" s="398">
        <v>699060</v>
      </c>
      <c r="DG101" s="320">
        <v>8.1000000000000003E-2</v>
      </c>
      <c r="DH101" s="374">
        <v>3496</v>
      </c>
      <c r="DI101" s="374">
        <v>450900</v>
      </c>
      <c r="DJ101" s="149">
        <v>248160</v>
      </c>
      <c r="DK101" s="40">
        <v>68</v>
      </c>
      <c r="DL101" s="40">
        <v>82</v>
      </c>
      <c r="DM101" s="40">
        <v>0</v>
      </c>
      <c r="DN101" s="40">
        <v>1</v>
      </c>
      <c r="DO101" s="317">
        <v>9.9000000000000005E-2</v>
      </c>
      <c r="DP101" s="457">
        <v>55</v>
      </c>
      <c r="DQ101" s="457">
        <v>44</v>
      </c>
      <c r="DR101" s="457">
        <v>46</v>
      </c>
      <c r="DS101" s="477">
        <v>6</v>
      </c>
      <c r="DT101" s="125">
        <v>4.0540540540540543E-2</v>
      </c>
      <c r="DU101" s="477">
        <v>22</v>
      </c>
      <c r="DV101" s="374">
        <v>202524</v>
      </c>
      <c r="DW101" s="477">
        <v>11</v>
      </c>
      <c r="DX101" s="457">
        <v>488</v>
      </c>
      <c r="DY101" s="452"/>
      <c r="DZ101" s="40">
        <v>341</v>
      </c>
      <c r="EA101" s="76">
        <v>0.17816091954022989</v>
      </c>
      <c r="EB101" s="40">
        <v>231</v>
      </c>
      <c r="EC101" s="76">
        <v>0.1206896551724138</v>
      </c>
      <c r="ED101" s="40">
        <v>44</v>
      </c>
      <c r="EE101" s="40">
        <v>8</v>
      </c>
      <c r="EF101" s="40">
        <v>4</v>
      </c>
      <c r="EG101" s="320">
        <v>0.33479999999999999</v>
      </c>
      <c r="EH101" s="320">
        <v>0.17874396135265699</v>
      </c>
      <c r="EI101" s="320">
        <v>0.23899999999999999</v>
      </c>
      <c r="EJ101" s="320">
        <v>0.11200000000000002</v>
      </c>
      <c r="EK101" s="320">
        <v>0.23458725182863113</v>
      </c>
      <c r="EL101" s="320">
        <v>0.14890282131661442</v>
      </c>
      <c r="EM101" s="320">
        <v>-3.5939470365699902E-2</v>
      </c>
      <c r="EN101" s="341">
        <v>61800</v>
      </c>
      <c r="EO101" s="320">
        <v>7.1999999999999995E-2</v>
      </c>
      <c r="EP101" s="1"/>
    </row>
    <row r="102" spans="2:146" x14ac:dyDescent="0.25">
      <c r="B102" s="3" t="s">
        <v>185</v>
      </c>
      <c r="C102" s="5">
        <v>540060</v>
      </c>
      <c r="D102" s="6" t="s">
        <v>177</v>
      </c>
      <c r="E102" s="6" t="s">
        <v>3</v>
      </c>
      <c r="F102" s="5">
        <v>6</v>
      </c>
      <c r="G102" s="40">
        <v>1070</v>
      </c>
      <c r="H102" s="40">
        <v>1025</v>
      </c>
      <c r="I102" s="40">
        <v>2287</v>
      </c>
      <c r="J102" s="63">
        <v>1367.9252336448599</v>
      </c>
      <c r="K102" s="40">
        <v>833</v>
      </c>
      <c r="L102" s="63">
        <v>2.75</v>
      </c>
      <c r="N102" s="40">
        <v>127</v>
      </c>
      <c r="O102" s="76">
        <v>0.11869158878504669</v>
      </c>
      <c r="P102" s="63">
        <v>4.63</v>
      </c>
      <c r="Q102" s="362">
        <v>4.3271028037383174E-3</v>
      </c>
      <c r="R102" s="106">
        <v>18</v>
      </c>
      <c r="S102" s="83" t="s">
        <v>100</v>
      </c>
      <c r="T102" s="88">
        <v>2.5</v>
      </c>
      <c r="U102" s="40">
        <v>6</v>
      </c>
      <c r="V102" s="1"/>
      <c r="W102" s="457">
        <v>80</v>
      </c>
      <c r="X102" s="457">
        <v>6</v>
      </c>
      <c r="Y102" s="317">
        <v>8.2000000000000003E-2</v>
      </c>
      <c r="Z102" s="126">
        <v>0.62992125984251968</v>
      </c>
      <c r="AA102" s="457">
        <v>21</v>
      </c>
      <c r="AB102" s="457">
        <v>4</v>
      </c>
      <c r="AC102" s="457">
        <v>63</v>
      </c>
      <c r="AD102" s="457">
        <v>21</v>
      </c>
      <c r="AE102" s="457">
        <v>84</v>
      </c>
      <c r="AF102" s="149">
        <v>16100600</v>
      </c>
      <c r="AH102" s="374">
        <v>30800</v>
      </c>
      <c r="AI102" s="469">
        <v>66</v>
      </c>
      <c r="AJ102" s="320">
        <v>0.7857142857142857</v>
      </c>
      <c r="AK102" s="374">
        <v>2508700</v>
      </c>
      <c r="AL102" s="125">
        <v>0.15581406904090531</v>
      </c>
      <c r="AM102" s="477">
        <v>66</v>
      </c>
      <c r="AN102" s="398">
        <v>2508700</v>
      </c>
      <c r="AO102" s="469">
        <v>60</v>
      </c>
      <c r="AP102" s="398">
        <v>2049700</v>
      </c>
      <c r="AQ102" s="480">
        <v>32</v>
      </c>
      <c r="AR102" s="398">
        <v>1441600</v>
      </c>
      <c r="AS102" s="469">
        <v>28</v>
      </c>
      <c r="AT102" s="390">
        <v>0.46666666666666667</v>
      </c>
      <c r="AU102" s="398">
        <v>608100</v>
      </c>
      <c r="AV102" s="469">
        <v>15</v>
      </c>
      <c r="AW102" s="140">
        <v>13142900</v>
      </c>
      <c r="AX102" s="469">
        <v>3</v>
      </c>
      <c r="AY102" s="140">
        <v>449000</v>
      </c>
      <c r="AZ102" s="457">
        <v>21</v>
      </c>
      <c r="BA102" s="125">
        <v>0.25</v>
      </c>
      <c r="BB102" s="457">
        <v>21</v>
      </c>
      <c r="BC102" s="125">
        <v>0.25</v>
      </c>
      <c r="BD102" s="457">
        <v>42</v>
      </c>
      <c r="BE102" s="125">
        <v>0.5</v>
      </c>
      <c r="BF102" s="457">
        <v>64</v>
      </c>
      <c r="BG102" s="125">
        <v>0.76200000000000001</v>
      </c>
      <c r="BH102" s="457">
        <v>29</v>
      </c>
      <c r="BI102" s="317">
        <v>0.34523809523809523</v>
      </c>
      <c r="BJ102" s="457">
        <v>14</v>
      </c>
      <c r="BK102" s="457">
        <v>12</v>
      </c>
      <c r="BL102" s="457">
        <v>3</v>
      </c>
      <c r="BM102" s="430">
        <v>1922.5</v>
      </c>
      <c r="BN102" s="347" t="s">
        <v>831</v>
      </c>
      <c r="BO102" s="486">
        <v>61</v>
      </c>
      <c r="BP102" s="348">
        <v>0.72700000000000009</v>
      </c>
      <c r="BQ102" s="40">
        <v>23</v>
      </c>
      <c r="BR102" s="320">
        <v>0.27400000000000002</v>
      </c>
      <c r="BS102" s="491">
        <v>9</v>
      </c>
      <c r="BT102" s="125">
        <v>0.1125</v>
      </c>
      <c r="BU102" s="312">
        <v>0.254</v>
      </c>
      <c r="BW102" s="457">
        <v>1</v>
      </c>
      <c r="BX102" s="457">
        <v>0</v>
      </c>
      <c r="BY102" s="457">
        <v>0</v>
      </c>
      <c r="BZ102" s="457">
        <v>0</v>
      </c>
      <c r="CA102" s="457">
        <v>0</v>
      </c>
      <c r="CB102" s="457">
        <v>1</v>
      </c>
      <c r="CC102" s="457">
        <v>0</v>
      </c>
      <c r="CD102" s="457">
        <v>0</v>
      </c>
      <c r="CE102" s="457">
        <v>0</v>
      </c>
      <c r="CF102" s="457">
        <v>0</v>
      </c>
      <c r="CG102" s="457">
        <v>1</v>
      </c>
      <c r="CH102" s="457">
        <v>0</v>
      </c>
      <c r="CI102" s="440">
        <v>35.1</v>
      </c>
      <c r="CJ102" s="440">
        <v>5.4</v>
      </c>
      <c r="CK102" s="317">
        <v>0.154</v>
      </c>
      <c r="CL102" s="457">
        <v>2</v>
      </c>
      <c r="CM102" s="457">
        <v>0</v>
      </c>
      <c r="CN102" s="457">
        <v>2</v>
      </c>
      <c r="CO102" s="501">
        <v>1</v>
      </c>
      <c r="CP102" s="501">
        <v>0.60000000000000009</v>
      </c>
      <c r="CQ102" s="125">
        <v>0.60000000000000009</v>
      </c>
      <c r="CS102" s="477">
        <v>9</v>
      </c>
      <c r="CT102" s="457">
        <v>2</v>
      </c>
      <c r="CU102" s="457">
        <v>0</v>
      </c>
      <c r="CV102" s="457">
        <v>9</v>
      </c>
      <c r="CW102" s="457">
        <v>3</v>
      </c>
      <c r="CX102" s="457">
        <v>1</v>
      </c>
      <c r="CY102" s="457">
        <v>1</v>
      </c>
      <c r="CZ102" s="457">
        <v>1</v>
      </c>
      <c r="DA102" s="457">
        <v>0</v>
      </c>
      <c r="DB102" s="457">
        <v>0</v>
      </c>
      <c r="DC102" s="457">
        <v>1</v>
      </c>
      <c r="DD102" s="457">
        <v>0</v>
      </c>
      <c r="DF102" s="398">
        <v>487893</v>
      </c>
      <c r="DG102" s="320">
        <v>0.03</v>
      </c>
      <c r="DH102" s="374">
        <v>5215.8</v>
      </c>
      <c r="DI102" s="374">
        <v>380086</v>
      </c>
      <c r="DJ102" s="149">
        <v>107807</v>
      </c>
      <c r="DK102" s="40">
        <v>39</v>
      </c>
      <c r="DL102" s="40">
        <v>44</v>
      </c>
      <c r="DM102" s="40">
        <v>1</v>
      </c>
      <c r="DN102" s="40">
        <v>0</v>
      </c>
      <c r="DO102" s="317">
        <v>0.19700000000000001</v>
      </c>
      <c r="DP102" s="457">
        <v>37</v>
      </c>
      <c r="DQ102" s="457">
        <v>12</v>
      </c>
      <c r="DR102" s="457">
        <v>27</v>
      </c>
      <c r="DS102" s="477">
        <v>8</v>
      </c>
      <c r="DT102" s="125">
        <v>0.1</v>
      </c>
      <c r="DU102" s="477">
        <v>39</v>
      </c>
      <c r="DV102" s="374">
        <v>162909</v>
      </c>
      <c r="DW102" s="477">
        <v>9</v>
      </c>
      <c r="DX102" s="457">
        <v>804</v>
      </c>
      <c r="DY102" s="452"/>
      <c r="DZ102" s="40">
        <v>204</v>
      </c>
      <c r="EA102" s="76">
        <v>8.919982509838216E-2</v>
      </c>
      <c r="EB102" s="40">
        <v>157</v>
      </c>
      <c r="EC102" s="76">
        <v>6.8648885002186272E-2</v>
      </c>
      <c r="ED102" s="40">
        <v>24</v>
      </c>
      <c r="EE102" s="40">
        <v>4</v>
      </c>
      <c r="EF102" s="40">
        <v>2</v>
      </c>
      <c r="EG102" s="320">
        <v>0.16739999999999999</v>
      </c>
      <c r="EH102" s="320">
        <v>0.12845138055222088</v>
      </c>
      <c r="EI102" s="320">
        <v>0.221</v>
      </c>
      <c r="EJ102" s="320">
        <v>7.2818581293157561E-2</v>
      </c>
      <c r="EK102" s="320">
        <v>0.39396589418452121</v>
      </c>
      <c r="EL102" s="320">
        <v>0.14516834280717097</v>
      </c>
      <c r="EM102" s="320">
        <v>5.7701044979554694E-2</v>
      </c>
      <c r="EN102" s="341">
        <v>111100</v>
      </c>
      <c r="EO102" s="320">
        <v>4.3435340572556755E-2</v>
      </c>
      <c r="EP102" s="1"/>
    </row>
    <row r="103" spans="2:146" x14ac:dyDescent="0.25">
      <c r="B103" s="3" t="s">
        <v>186</v>
      </c>
      <c r="C103" s="5">
        <v>540061</v>
      </c>
      <c r="D103" s="6" t="s">
        <v>177</v>
      </c>
      <c r="E103" s="6" t="s">
        <v>3</v>
      </c>
      <c r="F103" s="5">
        <v>6</v>
      </c>
      <c r="G103" s="40">
        <v>545</v>
      </c>
      <c r="H103" s="40">
        <v>944</v>
      </c>
      <c r="I103" s="40">
        <v>2216</v>
      </c>
      <c r="J103" s="63">
        <v>2602.2752293577983</v>
      </c>
      <c r="K103" s="40">
        <v>881</v>
      </c>
      <c r="L103" s="63">
        <v>2.5</v>
      </c>
      <c r="N103" s="40">
        <v>30</v>
      </c>
      <c r="O103" s="76">
        <v>5.5045871559633031E-2</v>
      </c>
      <c r="P103" s="63">
        <v>1.58</v>
      </c>
      <c r="Q103" s="362">
        <v>2.8990825688073401E-3</v>
      </c>
      <c r="R103" s="106">
        <v>18</v>
      </c>
      <c r="S103" s="83" t="s">
        <v>100</v>
      </c>
      <c r="T103" s="88">
        <v>1.5</v>
      </c>
      <c r="U103" s="40">
        <v>0</v>
      </c>
      <c r="V103" s="1"/>
      <c r="W103" s="457">
        <v>16</v>
      </c>
      <c r="X103" s="457">
        <v>1</v>
      </c>
      <c r="Y103" s="317">
        <v>2.3E-2</v>
      </c>
      <c r="Z103" s="126">
        <v>0.53333333333333333</v>
      </c>
      <c r="AA103" s="457">
        <v>7</v>
      </c>
      <c r="AB103" s="457">
        <v>6</v>
      </c>
      <c r="AC103" s="457">
        <v>15</v>
      </c>
      <c r="AD103" s="457">
        <v>7</v>
      </c>
      <c r="AE103" s="457">
        <v>22</v>
      </c>
      <c r="AF103" s="149">
        <v>2255633</v>
      </c>
      <c r="AH103" s="374">
        <v>67350</v>
      </c>
      <c r="AI103" s="469">
        <v>12</v>
      </c>
      <c r="AJ103" s="320">
        <v>0.54545454545454541</v>
      </c>
      <c r="AK103" s="374">
        <v>812133</v>
      </c>
      <c r="AL103" s="125">
        <v>0.36004660332598432</v>
      </c>
      <c r="AM103" s="477">
        <v>12</v>
      </c>
      <c r="AN103" s="398">
        <v>812133</v>
      </c>
      <c r="AO103" s="469">
        <v>12</v>
      </c>
      <c r="AP103" s="398">
        <v>812133</v>
      </c>
      <c r="AQ103" s="480">
        <v>11</v>
      </c>
      <c r="AR103" s="398">
        <v>777333</v>
      </c>
      <c r="AS103" s="469">
        <v>1</v>
      </c>
      <c r="AT103" s="390">
        <v>8.3333333333333329E-2</v>
      </c>
      <c r="AU103" s="398">
        <v>34800</v>
      </c>
      <c r="AV103" s="469">
        <v>10</v>
      </c>
      <c r="AW103" s="140">
        <v>1443500</v>
      </c>
      <c r="AX103" s="469">
        <v>0</v>
      </c>
      <c r="AY103" s="140">
        <v>0</v>
      </c>
      <c r="AZ103" s="457">
        <v>4</v>
      </c>
      <c r="BA103" s="125">
        <v>0.182</v>
      </c>
      <c r="BB103" s="457">
        <v>13</v>
      </c>
      <c r="BC103" s="125">
        <v>0.59099999999999997</v>
      </c>
      <c r="BD103" s="457">
        <v>5</v>
      </c>
      <c r="BE103" s="125">
        <v>0.22700000000000001</v>
      </c>
      <c r="BF103" s="457">
        <v>14</v>
      </c>
      <c r="BG103" s="125">
        <v>0.63600000000000001</v>
      </c>
      <c r="BH103" s="457">
        <v>3</v>
      </c>
      <c r="BI103" s="317">
        <v>0.13636363636363635</v>
      </c>
      <c r="BJ103" s="457">
        <v>2</v>
      </c>
      <c r="BK103" s="457">
        <v>1</v>
      </c>
      <c r="BL103" s="457">
        <v>0</v>
      </c>
      <c r="BM103" s="430">
        <v>1930</v>
      </c>
      <c r="BN103" s="347" t="s">
        <v>832</v>
      </c>
      <c r="BO103" s="486">
        <v>18</v>
      </c>
      <c r="BP103" s="348">
        <v>0.81800000000000006</v>
      </c>
      <c r="BQ103" s="40">
        <v>4</v>
      </c>
      <c r="BR103" s="320">
        <v>0.182</v>
      </c>
      <c r="BS103" s="491">
        <v>0</v>
      </c>
      <c r="BT103" s="125">
        <v>0</v>
      </c>
      <c r="BU103" s="312">
        <v>0.66700000000000004</v>
      </c>
      <c r="BW103" s="457">
        <v>0</v>
      </c>
      <c r="BX103" s="457">
        <v>0</v>
      </c>
      <c r="BY103" s="457">
        <v>0</v>
      </c>
      <c r="BZ103" s="457">
        <v>0</v>
      </c>
      <c r="CA103" s="457">
        <v>0</v>
      </c>
      <c r="CB103" s="457">
        <v>0</v>
      </c>
      <c r="CC103" s="457">
        <v>0</v>
      </c>
      <c r="CD103" s="457">
        <v>0</v>
      </c>
      <c r="CE103" s="457">
        <v>0</v>
      </c>
      <c r="CF103" s="457">
        <v>0</v>
      </c>
      <c r="CG103" s="457">
        <v>0</v>
      </c>
      <c r="CH103" s="457">
        <v>0</v>
      </c>
      <c r="CI103" s="440">
        <v>19.600000000000001</v>
      </c>
      <c r="CJ103" s="440">
        <v>0.7</v>
      </c>
      <c r="CK103" s="317">
        <v>3.5999999999999997E-2</v>
      </c>
      <c r="CL103" s="457">
        <v>1</v>
      </c>
      <c r="CM103" s="457">
        <v>0</v>
      </c>
      <c r="CN103" s="457">
        <v>1</v>
      </c>
      <c r="CO103" s="501">
        <v>0</v>
      </c>
      <c r="CP103" s="501">
        <v>0</v>
      </c>
      <c r="CQ103" s="318">
        <v>0</v>
      </c>
      <c r="CS103" s="477">
        <v>0</v>
      </c>
      <c r="CT103" s="457">
        <v>0</v>
      </c>
      <c r="CU103" s="457">
        <v>0</v>
      </c>
      <c r="CV103" s="457">
        <v>0</v>
      </c>
      <c r="CW103" s="457">
        <v>0</v>
      </c>
      <c r="CX103" s="457">
        <v>0</v>
      </c>
      <c r="CY103" s="457">
        <v>0</v>
      </c>
      <c r="CZ103" s="457">
        <v>0</v>
      </c>
      <c r="DA103" s="457">
        <v>0</v>
      </c>
      <c r="DB103" s="457">
        <v>0</v>
      </c>
      <c r="DC103" s="457">
        <v>0</v>
      </c>
      <c r="DD103" s="457">
        <v>0</v>
      </c>
      <c r="DF103" s="398">
        <v>50623</v>
      </c>
      <c r="DG103" s="320">
        <v>2.1999999999999999E-2</v>
      </c>
      <c r="DH103" s="374">
        <v>3928</v>
      </c>
      <c r="DI103" s="374">
        <v>23937</v>
      </c>
      <c r="DJ103" s="149">
        <v>26686</v>
      </c>
      <c r="DK103" s="40">
        <v>15</v>
      </c>
      <c r="DL103" s="40">
        <v>7</v>
      </c>
      <c r="DM103" s="40">
        <v>0</v>
      </c>
      <c r="DN103" s="40">
        <v>0</v>
      </c>
      <c r="DO103" s="317">
        <v>5.0999999999999997E-2</v>
      </c>
      <c r="DP103" s="457">
        <v>15</v>
      </c>
      <c r="DQ103" s="457">
        <v>4</v>
      </c>
      <c r="DR103" s="457">
        <v>3</v>
      </c>
      <c r="DS103" s="477">
        <v>0</v>
      </c>
      <c r="DT103" s="125">
        <v>0</v>
      </c>
      <c r="DU103" s="477">
        <v>4</v>
      </c>
      <c r="DV103" s="374">
        <v>11677</v>
      </c>
      <c r="DW103" s="477">
        <v>2</v>
      </c>
      <c r="DX103" s="457">
        <v>33</v>
      </c>
      <c r="DY103" s="452"/>
      <c r="DZ103" s="40">
        <v>22</v>
      </c>
      <c r="EA103" s="76">
        <v>9.9277978339350186E-3</v>
      </c>
      <c r="EB103" s="40">
        <v>10</v>
      </c>
      <c r="EC103" s="76">
        <v>4.5126353790613718E-3</v>
      </c>
      <c r="ED103" s="40">
        <v>2</v>
      </c>
      <c r="EE103" s="40">
        <v>0</v>
      </c>
      <c r="EF103" s="40">
        <v>0</v>
      </c>
      <c r="EG103" s="320">
        <v>0.33029999999999998</v>
      </c>
      <c r="EH103" s="320">
        <v>0.1282633371169126</v>
      </c>
      <c r="EI103" s="320">
        <v>0.13800000000000001</v>
      </c>
      <c r="EJ103" s="320">
        <v>0.12756410256410255</v>
      </c>
      <c r="EK103" s="320">
        <v>0.39124548736462095</v>
      </c>
      <c r="EL103" s="320">
        <v>0.215677390122338</v>
      </c>
      <c r="EM103" s="320">
        <v>-4.4296788482835001E-3</v>
      </c>
      <c r="EN103" s="341">
        <v>115100</v>
      </c>
      <c r="EO103" s="320">
        <v>0.14393125671321161</v>
      </c>
      <c r="EP103" s="1"/>
    </row>
    <row r="104" spans="2:146" x14ac:dyDescent="0.25">
      <c r="B104" s="3" t="s">
        <v>187</v>
      </c>
      <c r="C104" s="5">
        <v>540062</v>
      </c>
      <c r="D104" s="6" t="s">
        <v>177</v>
      </c>
      <c r="E104" s="6" t="s">
        <v>3</v>
      </c>
      <c r="F104" s="5">
        <v>6</v>
      </c>
      <c r="G104" s="40">
        <v>340</v>
      </c>
      <c r="H104" s="40">
        <v>288</v>
      </c>
      <c r="I104" s="40">
        <v>456</v>
      </c>
      <c r="J104" s="63">
        <v>858.35294117647061</v>
      </c>
      <c r="K104" s="40">
        <v>194</v>
      </c>
      <c r="L104" s="63">
        <v>2.35</v>
      </c>
      <c r="N104" s="40">
        <v>10</v>
      </c>
      <c r="O104" s="76">
        <v>2.9411764705882349E-2</v>
      </c>
      <c r="P104" s="63">
        <v>1.29</v>
      </c>
      <c r="Q104" s="362">
        <v>3.7941176470588241E-3</v>
      </c>
      <c r="R104" s="106">
        <v>18</v>
      </c>
      <c r="S104" s="83" t="s">
        <v>100</v>
      </c>
      <c r="T104" s="88">
        <v>0</v>
      </c>
      <c r="U104" s="40">
        <v>0</v>
      </c>
      <c r="V104" s="1"/>
      <c r="W104" s="457">
        <v>1</v>
      </c>
      <c r="X104" s="457">
        <v>0</v>
      </c>
      <c r="Y104" s="317">
        <v>3.0000000000000001E-3</v>
      </c>
      <c r="Z104" s="126">
        <v>0.1</v>
      </c>
      <c r="AA104" s="457">
        <v>0</v>
      </c>
      <c r="AB104" s="457">
        <v>0</v>
      </c>
      <c r="AC104" s="457">
        <v>1</v>
      </c>
      <c r="AD104" s="457">
        <v>0</v>
      </c>
      <c r="AE104" s="457">
        <v>1</v>
      </c>
      <c r="AF104" s="149">
        <v>64000</v>
      </c>
      <c r="AH104" s="374">
        <v>0</v>
      </c>
      <c r="AI104" s="469">
        <v>1</v>
      </c>
      <c r="AJ104" s="320">
        <v>1</v>
      </c>
      <c r="AK104" s="374">
        <v>64000</v>
      </c>
      <c r="AL104" s="125">
        <v>1</v>
      </c>
      <c r="AM104" s="477">
        <v>1</v>
      </c>
      <c r="AN104" s="398">
        <v>64000</v>
      </c>
      <c r="AO104" s="469">
        <v>1</v>
      </c>
      <c r="AP104" s="398">
        <v>64000</v>
      </c>
      <c r="AQ104" s="480">
        <v>1</v>
      </c>
      <c r="AR104" s="399">
        <v>64000</v>
      </c>
      <c r="AS104" s="481">
        <v>0</v>
      </c>
      <c r="AT104" s="393">
        <v>0</v>
      </c>
      <c r="AU104" s="399">
        <v>0</v>
      </c>
      <c r="AV104" s="469">
        <v>0</v>
      </c>
      <c r="AW104" s="140">
        <v>0</v>
      </c>
      <c r="AX104" s="469">
        <v>0</v>
      </c>
      <c r="AY104" s="140">
        <v>0</v>
      </c>
      <c r="AZ104" s="457">
        <v>1</v>
      </c>
      <c r="BA104" s="125">
        <v>0</v>
      </c>
      <c r="BB104" s="457">
        <v>0</v>
      </c>
      <c r="BC104" s="125">
        <v>0</v>
      </c>
      <c r="BD104" s="457">
        <v>0</v>
      </c>
      <c r="BE104" s="125">
        <v>0</v>
      </c>
      <c r="BF104" s="457">
        <v>1</v>
      </c>
      <c r="BG104" s="125">
        <v>1</v>
      </c>
      <c r="BH104" s="457">
        <v>0</v>
      </c>
      <c r="BI104" s="317">
        <v>0</v>
      </c>
      <c r="BJ104" s="457">
        <v>0</v>
      </c>
      <c r="BK104" s="457">
        <v>0</v>
      </c>
      <c r="BL104" s="457">
        <v>0</v>
      </c>
      <c r="BM104" s="430">
        <v>1975</v>
      </c>
      <c r="BN104" s="349" t="s">
        <v>819</v>
      </c>
      <c r="BO104" s="487">
        <v>1</v>
      </c>
      <c r="BP104" s="350">
        <v>1</v>
      </c>
      <c r="BQ104" s="489">
        <v>0</v>
      </c>
      <c r="BR104" s="351">
        <v>0</v>
      </c>
      <c r="BS104" s="492">
        <v>0</v>
      </c>
      <c r="BT104" s="125">
        <v>0</v>
      </c>
      <c r="BU104" s="312">
        <v>1</v>
      </c>
      <c r="BW104" s="457">
        <v>0</v>
      </c>
      <c r="BX104" s="457">
        <v>0</v>
      </c>
      <c r="BY104" s="457">
        <v>0</v>
      </c>
      <c r="BZ104" s="457">
        <v>0</v>
      </c>
      <c r="CA104" s="457">
        <v>0</v>
      </c>
      <c r="CB104" s="457">
        <v>0</v>
      </c>
      <c r="CC104" s="457">
        <v>0</v>
      </c>
      <c r="CD104" s="457">
        <v>0</v>
      </c>
      <c r="CE104" s="457">
        <v>0</v>
      </c>
      <c r="CF104" s="457">
        <v>0</v>
      </c>
      <c r="CG104" s="457">
        <v>0</v>
      </c>
      <c r="CH104" s="457">
        <v>0</v>
      </c>
      <c r="CI104" s="440">
        <v>6.8</v>
      </c>
      <c r="CJ104" s="440">
        <v>0</v>
      </c>
      <c r="CK104" s="317">
        <v>0</v>
      </c>
      <c r="CL104" s="457">
        <v>0</v>
      </c>
      <c r="CM104" s="457">
        <v>0</v>
      </c>
      <c r="CN104" s="457">
        <v>0</v>
      </c>
      <c r="CO104" s="501">
        <v>0</v>
      </c>
      <c r="CP104" s="501">
        <v>0</v>
      </c>
      <c r="CQ104" s="318">
        <v>0</v>
      </c>
      <c r="CS104" s="477">
        <v>0</v>
      </c>
      <c r="CT104" s="514">
        <v>0</v>
      </c>
      <c r="CU104" s="514">
        <v>0</v>
      </c>
      <c r="CV104" s="457">
        <v>0</v>
      </c>
      <c r="CW104" s="457">
        <v>0</v>
      </c>
      <c r="CX104" s="457">
        <v>0</v>
      </c>
      <c r="CY104" s="457">
        <v>0</v>
      </c>
      <c r="CZ104" s="457">
        <v>0</v>
      </c>
      <c r="DA104" s="457">
        <v>0</v>
      </c>
      <c r="DB104" s="457">
        <v>0</v>
      </c>
      <c r="DC104" s="457">
        <v>0</v>
      </c>
      <c r="DD104" s="457">
        <v>0</v>
      </c>
      <c r="DF104" s="398">
        <v>0</v>
      </c>
      <c r="DG104" s="320">
        <v>0</v>
      </c>
      <c r="DH104" s="374">
        <v>0</v>
      </c>
      <c r="DI104" s="374">
        <v>0</v>
      </c>
      <c r="DJ104" s="149">
        <v>0</v>
      </c>
      <c r="DK104" s="40">
        <v>1</v>
      </c>
      <c r="DL104" s="40">
        <v>0</v>
      </c>
      <c r="DM104" s="40">
        <v>0</v>
      </c>
      <c r="DN104" s="40">
        <v>0</v>
      </c>
      <c r="DO104" s="317">
        <v>0</v>
      </c>
      <c r="DP104" s="457">
        <v>1</v>
      </c>
      <c r="DQ104" s="457">
        <v>0</v>
      </c>
      <c r="DR104" s="457">
        <v>0</v>
      </c>
      <c r="DS104" s="477">
        <v>0</v>
      </c>
      <c r="DT104" s="125">
        <v>0</v>
      </c>
      <c r="DU104" s="477">
        <v>3</v>
      </c>
      <c r="DV104" s="374">
        <v>22776</v>
      </c>
      <c r="DW104" s="477">
        <v>0</v>
      </c>
      <c r="DX104" s="457">
        <v>0</v>
      </c>
      <c r="DY104" s="452"/>
      <c r="DZ104" s="40">
        <v>2</v>
      </c>
      <c r="EA104" s="76">
        <v>4.3859649122807015E-3</v>
      </c>
      <c r="EB104" s="40">
        <v>0</v>
      </c>
      <c r="EC104" s="76">
        <v>0</v>
      </c>
      <c r="ED104" s="40">
        <v>0</v>
      </c>
      <c r="EE104" s="40">
        <v>0</v>
      </c>
      <c r="EF104" s="40">
        <v>0</v>
      </c>
      <c r="EG104" s="320">
        <v>0.1057</v>
      </c>
      <c r="EH104" s="320">
        <v>4.6391752577319589E-2</v>
      </c>
      <c r="EI104" s="320">
        <v>5.9000000000000004E-2</v>
      </c>
      <c r="EJ104" s="320">
        <v>4.6357615894039729E-2</v>
      </c>
      <c r="EK104" s="320">
        <v>0.25877192982456143</v>
      </c>
      <c r="EL104" s="320">
        <v>0.15570175438596492</v>
      </c>
      <c r="EM104" s="320">
        <v>-0.287301587301587</v>
      </c>
      <c r="EN104" s="341">
        <v>121800</v>
      </c>
      <c r="EO104" s="320">
        <v>4.3650793650793648E-2</v>
      </c>
      <c r="EP104" s="1"/>
    </row>
    <row r="105" spans="2:146" s="1" customFormat="1" x14ac:dyDescent="0.25">
      <c r="B105" s="7" t="s">
        <v>177</v>
      </c>
      <c r="C105" s="150">
        <v>54033</v>
      </c>
      <c r="D105" s="7" t="s">
        <v>177</v>
      </c>
      <c r="E105" s="7" t="s">
        <v>0</v>
      </c>
      <c r="F105" s="150">
        <v>6</v>
      </c>
      <c r="G105" s="42">
        <v>266593</v>
      </c>
      <c r="H105" s="42">
        <v>35729</v>
      </c>
      <c r="I105" s="42">
        <v>66222</v>
      </c>
      <c r="J105" s="65">
        <v>158.97671731815913</v>
      </c>
      <c r="K105" s="42">
        <v>26129</v>
      </c>
      <c r="L105" s="65">
        <v>2.4900000000000002</v>
      </c>
      <c r="M105"/>
      <c r="N105" s="42">
        <v>9418</v>
      </c>
      <c r="O105" s="78">
        <v>3.5327259155341663E-2</v>
      </c>
      <c r="P105" s="65">
        <v>406.78</v>
      </c>
      <c r="Q105" s="363">
        <v>1.5259552694561361E-3</v>
      </c>
      <c r="R105" s="107">
        <v>18</v>
      </c>
      <c r="S105" s="85">
        <v>45168</v>
      </c>
      <c r="T105" s="115">
        <v>2.2000000000000002</v>
      </c>
      <c r="U105" s="42">
        <v>32</v>
      </c>
      <c r="W105" s="458">
        <v>1872</v>
      </c>
      <c r="X105" s="458">
        <v>174</v>
      </c>
      <c r="Y105" s="127">
        <v>5.8999999999999997E-2</v>
      </c>
      <c r="Z105" s="128">
        <v>0.1987683159906562</v>
      </c>
      <c r="AA105" s="458">
        <v>467</v>
      </c>
      <c r="AB105" s="458">
        <v>245</v>
      </c>
      <c r="AC105" s="458">
        <v>1650</v>
      </c>
      <c r="AD105" s="458">
        <v>467</v>
      </c>
      <c r="AE105" s="458">
        <v>2117</v>
      </c>
      <c r="AF105" s="321">
        <v>204058471</v>
      </c>
      <c r="AG105"/>
      <c r="AH105" s="419">
        <v>41600</v>
      </c>
      <c r="AI105" s="470">
        <v>1747</v>
      </c>
      <c r="AJ105" s="78">
        <v>0.82522437411431271</v>
      </c>
      <c r="AK105" s="406">
        <v>97383136</v>
      </c>
      <c r="AL105" s="127">
        <v>0.47723152840834532</v>
      </c>
      <c r="AM105" s="478">
        <v>1742</v>
      </c>
      <c r="AN105" s="402">
        <v>89206936</v>
      </c>
      <c r="AO105" s="470">
        <v>1696</v>
      </c>
      <c r="AP105" s="402">
        <v>82547436</v>
      </c>
      <c r="AQ105" s="470">
        <v>1381</v>
      </c>
      <c r="AR105" s="400">
        <v>73484086</v>
      </c>
      <c r="AS105" s="482">
        <v>315</v>
      </c>
      <c r="AT105" s="394">
        <v>0.18573113207547171</v>
      </c>
      <c r="AU105" s="400">
        <v>9063350</v>
      </c>
      <c r="AV105" s="470">
        <v>302</v>
      </c>
      <c r="AW105" s="311">
        <v>67232863</v>
      </c>
      <c r="AX105" s="470">
        <v>68</v>
      </c>
      <c r="AY105" s="311">
        <v>39442472</v>
      </c>
      <c r="AZ105" s="458">
        <v>616</v>
      </c>
      <c r="BA105" s="127">
        <v>0.29099999999999998</v>
      </c>
      <c r="BB105" s="458">
        <v>663</v>
      </c>
      <c r="BC105" s="127">
        <v>0.313</v>
      </c>
      <c r="BD105" s="458">
        <v>838</v>
      </c>
      <c r="BE105" s="127">
        <v>0.39600000000000002</v>
      </c>
      <c r="BF105" s="458">
        <v>1691</v>
      </c>
      <c r="BG105" s="127">
        <v>0.79900000000000004</v>
      </c>
      <c r="BH105" s="458">
        <v>619</v>
      </c>
      <c r="BI105" s="127">
        <v>0.29239489844119038</v>
      </c>
      <c r="BJ105" s="458">
        <v>465</v>
      </c>
      <c r="BK105" s="458">
        <v>142</v>
      </c>
      <c r="BL105" s="458">
        <v>12</v>
      </c>
      <c r="BM105" s="431">
        <v>1940</v>
      </c>
      <c r="BN105" s="135" t="s">
        <v>100</v>
      </c>
      <c r="BO105" s="42">
        <v>1810</v>
      </c>
      <c r="BP105" s="78">
        <v>0.85500000000000009</v>
      </c>
      <c r="BQ105" s="42">
        <v>307</v>
      </c>
      <c r="BR105" s="78">
        <v>0.14499999999999999</v>
      </c>
      <c r="BS105" s="493">
        <v>86</v>
      </c>
      <c r="BT105" s="127">
        <v>4.5940170940170943E-2</v>
      </c>
      <c r="BU105" s="314">
        <v>0.67900000000000005</v>
      </c>
      <c r="BV105"/>
      <c r="BW105" s="458">
        <v>11</v>
      </c>
      <c r="BX105" s="458">
        <v>6</v>
      </c>
      <c r="BY105" s="458">
        <v>2</v>
      </c>
      <c r="BZ105" s="458">
        <v>7</v>
      </c>
      <c r="CA105" s="458">
        <v>0</v>
      </c>
      <c r="CB105" s="458">
        <v>2</v>
      </c>
      <c r="CC105" s="458">
        <v>3</v>
      </c>
      <c r="CD105" s="458">
        <v>0</v>
      </c>
      <c r="CE105" s="458">
        <v>1</v>
      </c>
      <c r="CF105" s="458">
        <v>0</v>
      </c>
      <c r="CG105" s="458">
        <v>7</v>
      </c>
      <c r="CH105" s="458">
        <v>0</v>
      </c>
      <c r="CI105" s="441">
        <v>2274.3000000000002</v>
      </c>
      <c r="CJ105" s="441">
        <v>143.30000000000001</v>
      </c>
      <c r="CK105" s="127">
        <v>6.3E-2</v>
      </c>
      <c r="CL105" s="458">
        <v>280</v>
      </c>
      <c r="CM105" s="458">
        <v>87</v>
      </c>
      <c r="CN105" s="458">
        <v>193</v>
      </c>
      <c r="CO105" s="502">
        <v>65.3</v>
      </c>
      <c r="CP105" s="502">
        <v>9.4</v>
      </c>
      <c r="CQ105" s="127">
        <v>0.14395099540581932</v>
      </c>
      <c r="CR105"/>
      <c r="CS105" s="478">
        <v>24</v>
      </c>
      <c r="CT105" s="458">
        <v>13</v>
      </c>
      <c r="CU105" s="458">
        <v>5</v>
      </c>
      <c r="CV105" s="458">
        <v>19</v>
      </c>
      <c r="CW105" s="458">
        <v>52</v>
      </c>
      <c r="CX105" s="458">
        <v>16</v>
      </c>
      <c r="CY105" s="458">
        <v>39</v>
      </c>
      <c r="CZ105" s="458">
        <v>8</v>
      </c>
      <c r="DA105" s="458">
        <v>0</v>
      </c>
      <c r="DB105" s="458">
        <v>0</v>
      </c>
      <c r="DC105" s="458">
        <v>5</v>
      </c>
      <c r="DD105" s="458">
        <v>0</v>
      </c>
      <c r="DE105"/>
      <c r="DF105" s="402">
        <v>14301643</v>
      </c>
      <c r="DG105" s="78">
        <v>7.0000000000000007E-2</v>
      </c>
      <c r="DH105" s="419">
        <v>5986.5</v>
      </c>
      <c r="DI105" s="419">
        <v>8756726</v>
      </c>
      <c r="DJ105" s="321">
        <v>5544917</v>
      </c>
      <c r="DK105" s="42">
        <v>1034</v>
      </c>
      <c r="DL105" s="42">
        <v>1055</v>
      </c>
      <c r="DM105" s="42">
        <v>16</v>
      </c>
      <c r="DN105" s="42">
        <v>12</v>
      </c>
      <c r="DO105" s="127">
        <v>0.153</v>
      </c>
      <c r="DP105" s="458">
        <v>926</v>
      </c>
      <c r="DQ105" s="458">
        <v>347</v>
      </c>
      <c r="DR105" s="458">
        <v>730</v>
      </c>
      <c r="DS105" s="519">
        <v>114</v>
      </c>
      <c r="DT105" s="144">
        <v>6.0897435897435896E-2</v>
      </c>
      <c r="DU105" s="519">
        <v>797</v>
      </c>
      <c r="DV105" s="419">
        <v>5784821</v>
      </c>
      <c r="DW105" s="519">
        <v>236</v>
      </c>
      <c r="DX105" s="458">
        <v>11490</v>
      </c>
      <c r="DY105" s="452"/>
      <c r="DZ105" s="42">
        <v>4263</v>
      </c>
      <c r="EA105" s="78">
        <v>6.4374377095225158E-2</v>
      </c>
      <c r="EB105" s="42">
        <v>2951</v>
      </c>
      <c r="EC105" s="78">
        <v>4.4562230074597566E-2</v>
      </c>
      <c r="ED105" s="42">
        <v>512</v>
      </c>
      <c r="EE105" s="42">
        <v>91</v>
      </c>
      <c r="EF105" s="42">
        <v>51</v>
      </c>
      <c r="EG105" s="78">
        <v>0.18509999999999999</v>
      </c>
      <c r="EH105" s="78">
        <v>0.14738413257300317</v>
      </c>
      <c r="EI105" s="78">
        <v>0.21199999999999999</v>
      </c>
      <c r="EJ105" s="78">
        <v>0.11589495361229646</v>
      </c>
      <c r="EK105" s="78">
        <v>0.37193077829120225</v>
      </c>
      <c r="EL105" s="78">
        <v>0.16778523489932887</v>
      </c>
      <c r="EM105" s="78">
        <v>-4.5991982517836726E-2</v>
      </c>
      <c r="EN105" s="342">
        <v>124800</v>
      </c>
      <c r="EO105" s="78">
        <v>8.3531907948425008E-2</v>
      </c>
    </row>
    <row r="106" spans="2:146" x14ac:dyDescent="0.25">
      <c r="B106" s="424" t="s">
        <v>140</v>
      </c>
      <c r="C106" s="425">
        <v>540063</v>
      </c>
      <c r="D106" s="424" t="s">
        <v>141</v>
      </c>
      <c r="E106" s="424" t="s">
        <v>11</v>
      </c>
      <c r="F106" s="425">
        <v>5</v>
      </c>
      <c r="G106" s="44">
        <v>298274</v>
      </c>
      <c r="H106" s="44">
        <v>12969</v>
      </c>
      <c r="I106" s="44">
        <v>21045</v>
      </c>
      <c r="J106" s="66">
        <v>45.155796348324024</v>
      </c>
      <c r="K106" s="44">
        <v>8182</v>
      </c>
      <c r="L106" s="66">
        <v>2.5721095086775851</v>
      </c>
      <c r="N106" s="44">
        <v>15042</v>
      </c>
      <c r="O106" s="80">
        <v>5.0430141413599583E-2</v>
      </c>
      <c r="P106" s="66">
        <v>405.2</v>
      </c>
      <c r="Q106" s="364">
        <v>1.3584824691391141E-3</v>
      </c>
      <c r="R106" s="105">
        <v>19</v>
      </c>
      <c r="S106" s="82">
        <v>42550</v>
      </c>
      <c r="T106" s="114">
        <v>4.0999999999999996</v>
      </c>
      <c r="U106" s="44">
        <v>30</v>
      </c>
      <c r="V106" s="1"/>
      <c r="W106" s="459">
        <v>822</v>
      </c>
      <c r="X106" s="459">
        <v>6</v>
      </c>
      <c r="Y106" s="129">
        <v>6.9000000000000006E-2</v>
      </c>
      <c r="Z106" s="130">
        <v>5.4646988432389312E-2</v>
      </c>
      <c r="AA106" s="459">
        <v>35</v>
      </c>
      <c r="AB106" s="459">
        <v>69</v>
      </c>
      <c r="AC106" s="459">
        <v>856</v>
      </c>
      <c r="AD106" s="459">
        <v>35</v>
      </c>
      <c r="AE106" s="459">
        <v>891</v>
      </c>
      <c r="AF106" s="138">
        <v>67410110</v>
      </c>
      <c r="AH106" s="407">
        <v>46550</v>
      </c>
      <c r="AI106" s="471">
        <v>820</v>
      </c>
      <c r="AJ106" s="80">
        <v>0.92031425364758701</v>
      </c>
      <c r="AK106" s="407">
        <v>47055000</v>
      </c>
      <c r="AL106" s="129">
        <v>0.6980406944892984</v>
      </c>
      <c r="AM106" s="479">
        <v>820</v>
      </c>
      <c r="AN106" s="401">
        <v>47055000</v>
      </c>
      <c r="AO106" s="471">
        <v>817</v>
      </c>
      <c r="AP106" s="401">
        <v>46843000</v>
      </c>
      <c r="AQ106" s="471">
        <v>502</v>
      </c>
      <c r="AR106" s="401">
        <v>36045640</v>
      </c>
      <c r="AS106" s="471">
        <v>315</v>
      </c>
      <c r="AT106" s="395">
        <v>0.38555691554467558</v>
      </c>
      <c r="AU106" s="401">
        <v>10797360</v>
      </c>
      <c r="AV106" s="471">
        <v>43</v>
      </c>
      <c r="AW106" s="139">
        <v>10097500</v>
      </c>
      <c r="AX106" s="471">
        <v>28</v>
      </c>
      <c r="AY106" s="139">
        <v>10257610</v>
      </c>
      <c r="AZ106" s="459">
        <v>204</v>
      </c>
      <c r="BA106" s="129">
        <v>0.22900000000000001</v>
      </c>
      <c r="BB106" s="459">
        <v>112</v>
      </c>
      <c r="BC106" s="129">
        <v>0.126</v>
      </c>
      <c r="BD106" s="459">
        <v>575</v>
      </c>
      <c r="BE106" s="129">
        <v>0.64500000000000002</v>
      </c>
      <c r="BF106" s="459">
        <v>801</v>
      </c>
      <c r="BG106" s="129">
        <v>0.89900000000000002</v>
      </c>
      <c r="BH106" s="459">
        <v>178</v>
      </c>
      <c r="BI106" s="129">
        <v>0.19977553310886645</v>
      </c>
      <c r="BJ106" s="459">
        <v>110</v>
      </c>
      <c r="BK106" s="459">
        <v>59</v>
      </c>
      <c r="BL106" s="459">
        <v>9</v>
      </c>
      <c r="BM106" s="432">
        <v>1977</v>
      </c>
      <c r="BN106" s="352" t="s">
        <v>833</v>
      </c>
      <c r="BO106" s="77">
        <v>645</v>
      </c>
      <c r="BP106" s="79">
        <v>0.72400000000000009</v>
      </c>
      <c r="BQ106" s="77">
        <v>246</v>
      </c>
      <c r="BR106" s="79">
        <v>0.27600000000000002</v>
      </c>
      <c r="BS106" s="490">
        <v>60</v>
      </c>
      <c r="BT106" s="129">
        <v>7.2992700729927001E-2</v>
      </c>
      <c r="BU106" s="313">
        <v>0.70899999999999996</v>
      </c>
      <c r="BW106" s="459">
        <v>1</v>
      </c>
      <c r="BX106" s="459">
        <v>1</v>
      </c>
      <c r="BY106" s="459">
        <v>0</v>
      </c>
      <c r="BZ106" s="459">
        <v>1</v>
      </c>
      <c r="CA106" s="459">
        <v>0</v>
      </c>
      <c r="CB106" s="459">
        <v>0</v>
      </c>
      <c r="CC106" s="459">
        <v>1</v>
      </c>
      <c r="CD106" s="459">
        <v>0</v>
      </c>
      <c r="CE106" s="459">
        <v>0</v>
      </c>
      <c r="CF106" s="459">
        <v>0</v>
      </c>
      <c r="CG106" s="459">
        <v>0</v>
      </c>
      <c r="CH106" s="459">
        <v>0</v>
      </c>
      <c r="CI106" s="439">
        <v>2376.5</v>
      </c>
      <c r="CJ106" s="439">
        <v>42.8</v>
      </c>
      <c r="CK106" s="129">
        <v>1.7999999999999999E-2</v>
      </c>
      <c r="CL106" s="459">
        <v>178</v>
      </c>
      <c r="CM106" s="459">
        <v>0</v>
      </c>
      <c r="CN106" s="459">
        <v>178</v>
      </c>
      <c r="CO106" s="503">
        <v>29.5</v>
      </c>
      <c r="CP106" s="503">
        <v>18.3</v>
      </c>
      <c r="CQ106" s="129">
        <v>0.62033898305084745</v>
      </c>
      <c r="CS106" s="479">
        <v>1</v>
      </c>
      <c r="CT106" s="459">
        <v>0</v>
      </c>
      <c r="CU106" s="459">
        <v>1</v>
      </c>
      <c r="CV106" s="459">
        <v>0</v>
      </c>
      <c r="CW106" s="459">
        <v>18</v>
      </c>
      <c r="CX106" s="459">
        <v>6</v>
      </c>
      <c r="CY106" s="459">
        <v>16</v>
      </c>
      <c r="CZ106" s="459">
        <v>2</v>
      </c>
      <c r="DA106" s="459">
        <v>0</v>
      </c>
      <c r="DB106" s="459">
        <v>0</v>
      </c>
      <c r="DC106" s="459">
        <v>0</v>
      </c>
      <c r="DD106" s="459">
        <v>0</v>
      </c>
      <c r="DF106" s="401">
        <v>7088067</v>
      </c>
      <c r="DG106" s="80">
        <v>0.105</v>
      </c>
      <c r="DH106" s="407">
        <v>18826.599999999999</v>
      </c>
      <c r="DI106" s="407">
        <v>4676538</v>
      </c>
      <c r="DJ106" s="138">
        <v>2411529</v>
      </c>
      <c r="DK106" s="44">
        <v>643</v>
      </c>
      <c r="DL106" s="44">
        <v>235</v>
      </c>
      <c r="DM106" s="44">
        <v>7</v>
      </c>
      <c r="DN106" s="44">
        <v>6</v>
      </c>
      <c r="DO106" s="129">
        <v>0.29799999999999999</v>
      </c>
      <c r="DP106" s="459">
        <v>640</v>
      </c>
      <c r="DQ106" s="459">
        <v>33</v>
      </c>
      <c r="DR106" s="459">
        <v>126</v>
      </c>
      <c r="DS106" s="479">
        <v>92</v>
      </c>
      <c r="DT106" s="129">
        <v>0.11192214111922141</v>
      </c>
      <c r="DU106" s="479">
        <v>203</v>
      </c>
      <c r="DV106" s="407">
        <v>2774190</v>
      </c>
      <c r="DW106" s="479">
        <v>78</v>
      </c>
      <c r="DX106" s="459">
        <v>11994</v>
      </c>
      <c r="DY106" s="452"/>
      <c r="DZ106" s="44">
        <v>1992</v>
      </c>
      <c r="EA106" s="80">
        <v>9.4654312188168208E-2</v>
      </c>
      <c r="EB106" s="44">
        <v>694</v>
      </c>
      <c r="EC106" s="80">
        <v>3.2976954145877882E-2</v>
      </c>
      <c r="ED106" s="44">
        <v>115</v>
      </c>
      <c r="EE106" s="44">
        <v>20</v>
      </c>
      <c r="EF106" s="44">
        <v>12</v>
      </c>
      <c r="EG106" s="80">
        <v>0.44440000000000002</v>
      </c>
      <c r="EH106" s="80">
        <v>0.14140796871180641</v>
      </c>
      <c r="EI106" s="80">
        <v>0.2938405164892689</v>
      </c>
      <c r="EJ106" s="80">
        <v>0.11194580454758871</v>
      </c>
      <c r="EK106" s="80">
        <v>0.38327393680209076</v>
      </c>
      <c r="EL106" s="80">
        <v>0.20109289617486339</v>
      </c>
      <c r="EM106" s="80">
        <v>-5.5970656160847697E-2</v>
      </c>
      <c r="EN106" s="340">
        <v>137800</v>
      </c>
      <c r="EO106" s="80">
        <v>0.24976958525345622</v>
      </c>
      <c r="EP106" s="1"/>
    </row>
    <row r="107" spans="2:146" x14ac:dyDescent="0.25">
      <c r="B107" s="3" t="s">
        <v>142</v>
      </c>
      <c r="C107" s="5">
        <v>540241</v>
      </c>
      <c r="D107" s="6" t="s">
        <v>141</v>
      </c>
      <c r="E107" s="6" t="s">
        <v>3</v>
      </c>
      <c r="F107" s="5">
        <v>5</v>
      </c>
      <c r="G107" s="40">
        <v>1208</v>
      </c>
      <c r="H107" s="40">
        <v>1915</v>
      </c>
      <c r="I107" s="40">
        <v>3866</v>
      </c>
      <c r="J107" s="63">
        <v>2048.2119205298013</v>
      </c>
      <c r="K107" s="40">
        <v>1462</v>
      </c>
      <c r="L107" s="63">
        <v>2.61</v>
      </c>
      <c r="N107" s="40">
        <v>235</v>
      </c>
      <c r="O107" s="76">
        <v>0.1945364238410596</v>
      </c>
      <c r="P107" s="63">
        <v>3.23</v>
      </c>
      <c r="Q107" s="362">
        <v>2.6738410596026489E-3</v>
      </c>
      <c r="R107" s="106">
        <v>19</v>
      </c>
      <c r="S107" s="83" t="s">
        <v>100</v>
      </c>
      <c r="T107" s="88">
        <v>4.4000000000000004</v>
      </c>
      <c r="U107" s="40">
        <v>2</v>
      </c>
      <c r="V107" s="1"/>
      <c r="W107" s="457">
        <v>148</v>
      </c>
      <c r="X107" s="457">
        <v>0</v>
      </c>
      <c r="Y107" s="317">
        <v>7.9000000000000001E-2</v>
      </c>
      <c r="Z107" s="126">
        <v>0.62978723404255321</v>
      </c>
      <c r="AA107" s="457">
        <v>11</v>
      </c>
      <c r="AB107" s="457">
        <v>3</v>
      </c>
      <c r="AC107" s="457">
        <v>140</v>
      </c>
      <c r="AD107" s="457">
        <v>11</v>
      </c>
      <c r="AE107" s="457">
        <v>151</v>
      </c>
      <c r="AF107" s="149">
        <v>11247723</v>
      </c>
      <c r="AH107" s="374">
        <v>29000</v>
      </c>
      <c r="AI107" s="469">
        <v>136</v>
      </c>
      <c r="AJ107" s="320">
        <v>0.90066225165562919</v>
      </c>
      <c r="AK107" s="374">
        <v>10081550</v>
      </c>
      <c r="AL107" s="125">
        <v>0.89631919278239691</v>
      </c>
      <c r="AM107" s="477">
        <v>136</v>
      </c>
      <c r="AN107" s="398">
        <v>10081550</v>
      </c>
      <c r="AO107" s="469">
        <v>133</v>
      </c>
      <c r="AP107" s="398">
        <v>9837850</v>
      </c>
      <c r="AQ107" s="480">
        <v>40</v>
      </c>
      <c r="AR107" s="398">
        <v>7082850</v>
      </c>
      <c r="AS107" s="469">
        <v>93</v>
      </c>
      <c r="AT107" s="390">
        <v>0.6992481203007519</v>
      </c>
      <c r="AU107" s="398">
        <v>2755000</v>
      </c>
      <c r="AV107" s="469">
        <v>13</v>
      </c>
      <c r="AW107" s="140">
        <v>842873</v>
      </c>
      <c r="AX107" s="469">
        <v>2</v>
      </c>
      <c r="AY107" s="140">
        <v>323300</v>
      </c>
      <c r="AZ107" s="457">
        <v>18</v>
      </c>
      <c r="BA107" s="125">
        <v>0.11899999999999999</v>
      </c>
      <c r="BB107" s="457">
        <v>18</v>
      </c>
      <c r="BC107" s="125">
        <v>0.11899999999999999</v>
      </c>
      <c r="BD107" s="457">
        <v>115</v>
      </c>
      <c r="BE107" s="125">
        <v>0.76200000000000001</v>
      </c>
      <c r="BF107" s="457">
        <v>125</v>
      </c>
      <c r="BG107" s="125">
        <v>0.82799999999999996</v>
      </c>
      <c r="BH107" s="457">
        <v>80</v>
      </c>
      <c r="BI107" s="317">
        <v>0.5298013245033113</v>
      </c>
      <c r="BJ107" s="457">
        <v>71</v>
      </c>
      <c r="BK107" s="457">
        <v>9</v>
      </c>
      <c r="BL107" s="457">
        <v>0</v>
      </c>
      <c r="BM107" s="430">
        <v>1996</v>
      </c>
      <c r="BN107" s="347" t="s">
        <v>799</v>
      </c>
      <c r="BO107" s="486">
        <v>38</v>
      </c>
      <c r="BP107" s="348">
        <v>0.252</v>
      </c>
      <c r="BQ107" s="40">
        <v>113</v>
      </c>
      <c r="BR107" s="320">
        <v>0.748</v>
      </c>
      <c r="BS107" s="491">
        <v>59</v>
      </c>
      <c r="BT107" s="125">
        <v>0.39864864864864863</v>
      </c>
      <c r="BU107" s="312">
        <v>0.22800000000000001</v>
      </c>
      <c r="BW107" s="457">
        <v>0</v>
      </c>
      <c r="BX107" s="457">
        <v>0</v>
      </c>
      <c r="BY107" s="457">
        <v>0</v>
      </c>
      <c r="BZ107" s="457">
        <v>0</v>
      </c>
      <c r="CA107" s="457">
        <v>0</v>
      </c>
      <c r="CB107" s="457">
        <v>0</v>
      </c>
      <c r="CC107" s="457">
        <v>0</v>
      </c>
      <c r="CD107" s="457">
        <v>0</v>
      </c>
      <c r="CE107" s="457">
        <v>0</v>
      </c>
      <c r="CF107" s="457">
        <v>0</v>
      </c>
      <c r="CG107" s="457">
        <v>0</v>
      </c>
      <c r="CH107" s="457">
        <v>0</v>
      </c>
      <c r="CI107" s="440">
        <v>37.9</v>
      </c>
      <c r="CJ107" s="440">
        <v>5.5</v>
      </c>
      <c r="CK107" s="317">
        <v>0.14499999999999999</v>
      </c>
      <c r="CL107" s="457">
        <v>2</v>
      </c>
      <c r="CM107" s="457">
        <v>0</v>
      </c>
      <c r="CN107" s="457">
        <v>2</v>
      </c>
      <c r="CO107" s="501">
        <v>1.9</v>
      </c>
      <c r="CP107" s="501">
        <v>0.8</v>
      </c>
      <c r="CQ107" s="125">
        <v>0.4210526315789474</v>
      </c>
      <c r="CS107" s="477">
        <v>7</v>
      </c>
      <c r="CT107" s="457">
        <v>5</v>
      </c>
      <c r="CU107" s="457">
        <v>0</v>
      </c>
      <c r="CV107" s="457">
        <v>7</v>
      </c>
      <c r="CW107" s="457">
        <v>1</v>
      </c>
      <c r="CX107" s="457">
        <v>1</v>
      </c>
      <c r="CY107" s="457">
        <v>0</v>
      </c>
      <c r="CZ107" s="457">
        <v>1</v>
      </c>
      <c r="DA107" s="457">
        <v>0</v>
      </c>
      <c r="DB107" s="457">
        <v>0</v>
      </c>
      <c r="DC107" s="457">
        <v>0</v>
      </c>
      <c r="DD107" s="457">
        <v>0</v>
      </c>
      <c r="DF107" s="398">
        <v>1982338</v>
      </c>
      <c r="DG107" s="320">
        <v>0.17599999999999999</v>
      </c>
      <c r="DH107" s="374">
        <v>16588.8</v>
      </c>
      <c r="DI107" s="374">
        <v>1880547</v>
      </c>
      <c r="DJ107" s="149">
        <v>101791</v>
      </c>
      <c r="DK107" s="40">
        <v>39</v>
      </c>
      <c r="DL107" s="40">
        <v>107</v>
      </c>
      <c r="DM107" s="40">
        <v>4</v>
      </c>
      <c r="DN107" s="40">
        <v>1</v>
      </c>
      <c r="DO107" s="317">
        <v>0.38900000000000001</v>
      </c>
      <c r="DP107" s="457">
        <v>37</v>
      </c>
      <c r="DQ107" s="457">
        <v>20</v>
      </c>
      <c r="DR107" s="457">
        <v>49</v>
      </c>
      <c r="DS107" s="518">
        <v>45</v>
      </c>
      <c r="DT107" s="148">
        <v>0.30405405405405406</v>
      </c>
      <c r="DU107" s="518">
        <v>9</v>
      </c>
      <c r="DV107" s="374">
        <v>58108</v>
      </c>
      <c r="DW107" s="518">
        <v>5</v>
      </c>
      <c r="DX107" s="457">
        <v>1775</v>
      </c>
      <c r="DY107" s="452"/>
      <c r="DZ107" s="40">
        <v>373</v>
      </c>
      <c r="EA107" s="76">
        <v>9.6482152095188831E-2</v>
      </c>
      <c r="EB107" s="40">
        <v>321</v>
      </c>
      <c r="EC107" s="76">
        <v>8.3031557165028455E-2</v>
      </c>
      <c r="ED107" s="40">
        <v>70</v>
      </c>
      <c r="EE107" s="40">
        <v>12</v>
      </c>
      <c r="EF107" s="40">
        <v>7</v>
      </c>
      <c r="EG107" s="320">
        <v>0.46250000000000002</v>
      </c>
      <c r="EH107" s="320">
        <v>0.31190150478796169</v>
      </c>
      <c r="EI107" s="320">
        <v>0.20600000000000002</v>
      </c>
      <c r="EJ107" s="320">
        <v>7.1482889733840302E-2</v>
      </c>
      <c r="EK107" s="320">
        <v>0.37790998448008284</v>
      </c>
      <c r="EL107" s="320">
        <v>0.20870477189302569</v>
      </c>
      <c r="EM107" s="320">
        <v>-2.8379772961816302E-3</v>
      </c>
      <c r="EN107" s="341">
        <v>79900</v>
      </c>
      <c r="EO107" s="320">
        <v>6.9879518072289162E-2</v>
      </c>
      <c r="EP107" s="1"/>
    </row>
    <row r="108" spans="2:146" x14ac:dyDescent="0.25">
      <c r="B108" s="3" t="s">
        <v>143</v>
      </c>
      <c r="C108" s="5">
        <v>540064</v>
      </c>
      <c r="D108" s="6" t="s">
        <v>141</v>
      </c>
      <c r="E108" s="6" t="s">
        <v>3</v>
      </c>
      <c r="F108" s="5">
        <v>5</v>
      </c>
      <c r="G108" s="40">
        <v>2131</v>
      </c>
      <c r="H108" s="40">
        <v>1895</v>
      </c>
      <c r="I108" s="40">
        <v>3100</v>
      </c>
      <c r="J108" s="63">
        <v>931.01830126701066</v>
      </c>
      <c r="K108" s="40">
        <v>1483</v>
      </c>
      <c r="L108" s="63">
        <v>2.0299999999999998</v>
      </c>
      <c r="N108" s="40">
        <v>211</v>
      </c>
      <c r="O108" s="76">
        <v>9.9014547160957297E-2</v>
      </c>
      <c r="P108" s="63">
        <v>9.26</v>
      </c>
      <c r="Q108" s="362">
        <v>4.3453777569216331E-3</v>
      </c>
      <c r="R108" s="106">
        <v>19</v>
      </c>
      <c r="S108" s="83" t="s">
        <v>100</v>
      </c>
      <c r="T108" s="88">
        <v>4.5</v>
      </c>
      <c r="U108" s="40">
        <v>1</v>
      </c>
      <c r="V108" s="1"/>
      <c r="W108" s="457">
        <v>16</v>
      </c>
      <c r="X108" s="457">
        <v>0</v>
      </c>
      <c r="Y108" s="317">
        <v>8.9999999999999993E-3</v>
      </c>
      <c r="Z108" s="126">
        <v>7.582938388625593E-2</v>
      </c>
      <c r="AA108" s="457">
        <v>0</v>
      </c>
      <c r="AB108" s="457">
        <v>1</v>
      </c>
      <c r="AC108" s="457">
        <v>17</v>
      </c>
      <c r="AD108" s="457">
        <v>0</v>
      </c>
      <c r="AE108" s="457">
        <v>17</v>
      </c>
      <c r="AF108" s="149">
        <v>1245500</v>
      </c>
      <c r="AH108" s="374">
        <v>29000</v>
      </c>
      <c r="AI108" s="469">
        <v>12</v>
      </c>
      <c r="AJ108" s="320">
        <v>0.70588235294117652</v>
      </c>
      <c r="AK108" s="374">
        <v>348000</v>
      </c>
      <c r="AL108" s="125">
        <v>0.27940586109995991</v>
      </c>
      <c r="AM108" s="477">
        <v>12</v>
      </c>
      <c r="AN108" s="398">
        <v>348000</v>
      </c>
      <c r="AO108" s="469">
        <v>12</v>
      </c>
      <c r="AP108" s="398">
        <v>348000</v>
      </c>
      <c r="AQ108" s="480">
        <v>0</v>
      </c>
      <c r="AR108" s="399">
        <v>0</v>
      </c>
      <c r="AS108" s="481">
        <v>12</v>
      </c>
      <c r="AT108" s="393">
        <v>1</v>
      </c>
      <c r="AU108" s="399">
        <v>348000</v>
      </c>
      <c r="AV108" s="469">
        <v>3</v>
      </c>
      <c r="AW108" s="140">
        <v>217800</v>
      </c>
      <c r="AX108" s="469">
        <v>2</v>
      </c>
      <c r="AY108" s="140">
        <v>679700</v>
      </c>
      <c r="AZ108" s="457">
        <v>0</v>
      </c>
      <c r="BA108" s="125">
        <v>0</v>
      </c>
      <c r="BB108" s="457">
        <v>5</v>
      </c>
      <c r="BC108" s="125">
        <v>0.29399999999999998</v>
      </c>
      <c r="BD108" s="457">
        <v>12</v>
      </c>
      <c r="BE108" s="125">
        <v>0.70599999999999996</v>
      </c>
      <c r="BF108" s="457">
        <v>16</v>
      </c>
      <c r="BG108" s="125">
        <v>0.94099999999999995</v>
      </c>
      <c r="BH108" s="457">
        <v>5</v>
      </c>
      <c r="BI108" s="317">
        <v>0.29411764705882354</v>
      </c>
      <c r="BJ108" s="457">
        <v>4</v>
      </c>
      <c r="BK108" s="457">
        <v>1</v>
      </c>
      <c r="BL108" s="457">
        <v>0</v>
      </c>
      <c r="BM108" s="430">
        <v>1976</v>
      </c>
      <c r="BN108" s="349" t="s">
        <v>834</v>
      </c>
      <c r="BO108" s="487">
        <v>15</v>
      </c>
      <c r="BP108" s="350">
        <v>0.8819999999999999</v>
      </c>
      <c r="BQ108" s="489">
        <v>2</v>
      </c>
      <c r="BR108" s="351">
        <v>0.11799999999999999</v>
      </c>
      <c r="BS108" s="492">
        <v>1</v>
      </c>
      <c r="BT108" s="125">
        <v>6.25E-2</v>
      </c>
      <c r="BU108" s="312">
        <v>0</v>
      </c>
      <c r="BW108" s="457">
        <v>0</v>
      </c>
      <c r="BX108" s="457">
        <v>0</v>
      </c>
      <c r="BY108" s="457">
        <v>0</v>
      </c>
      <c r="BZ108" s="457">
        <v>0</v>
      </c>
      <c r="CA108" s="457">
        <v>0</v>
      </c>
      <c r="CB108" s="457">
        <v>0</v>
      </c>
      <c r="CC108" s="457">
        <v>0</v>
      </c>
      <c r="CD108" s="457">
        <v>0</v>
      </c>
      <c r="CE108" s="457">
        <v>0</v>
      </c>
      <c r="CF108" s="457">
        <v>0</v>
      </c>
      <c r="CG108" s="457">
        <v>0</v>
      </c>
      <c r="CH108" s="457">
        <v>0</v>
      </c>
      <c r="CI108" s="440">
        <v>52.5</v>
      </c>
      <c r="CJ108" s="440">
        <v>0.6</v>
      </c>
      <c r="CK108" s="317">
        <v>1.0999999999999999E-2</v>
      </c>
      <c r="CL108" s="457">
        <v>9</v>
      </c>
      <c r="CM108" s="457">
        <v>0</v>
      </c>
      <c r="CN108" s="457">
        <v>9</v>
      </c>
      <c r="CO108" s="501">
        <v>0</v>
      </c>
      <c r="CP108" s="501">
        <v>0</v>
      </c>
      <c r="CQ108" s="318">
        <v>0</v>
      </c>
      <c r="CS108" s="477">
        <v>0</v>
      </c>
      <c r="CT108" s="514">
        <v>0</v>
      </c>
      <c r="CU108" s="514">
        <v>0</v>
      </c>
      <c r="CV108" s="457">
        <v>0</v>
      </c>
      <c r="CW108" s="457">
        <v>2</v>
      </c>
      <c r="CX108" s="457">
        <v>1</v>
      </c>
      <c r="CY108" s="457">
        <v>2</v>
      </c>
      <c r="CZ108" s="457">
        <v>0</v>
      </c>
      <c r="DA108" s="457">
        <v>0</v>
      </c>
      <c r="DB108" s="457">
        <v>0</v>
      </c>
      <c r="DC108" s="457">
        <v>0</v>
      </c>
      <c r="DD108" s="457">
        <v>0</v>
      </c>
      <c r="DF108" s="398">
        <v>82327</v>
      </c>
      <c r="DG108" s="320">
        <v>6.6000000000000003E-2</v>
      </c>
      <c r="DH108" s="374">
        <v>13080</v>
      </c>
      <c r="DI108" s="374">
        <v>64525</v>
      </c>
      <c r="DJ108" s="149">
        <v>17802</v>
      </c>
      <c r="DK108" s="40">
        <v>10</v>
      </c>
      <c r="DL108" s="40">
        <v>7</v>
      </c>
      <c r="DM108" s="40">
        <v>0</v>
      </c>
      <c r="DN108" s="40">
        <v>0</v>
      </c>
      <c r="DO108" s="317">
        <v>0.27500000000000002</v>
      </c>
      <c r="DP108" s="457">
        <v>10</v>
      </c>
      <c r="DQ108" s="457">
        <v>1</v>
      </c>
      <c r="DR108" s="457">
        <v>3</v>
      </c>
      <c r="DS108" s="477">
        <v>3</v>
      </c>
      <c r="DT108" s="125">
        <v>0.1875</v>
      </c>
      <c r="DU108" s="477">
        <v>79</v>
      </c>
      <c r="DV108" s="374">
        <v>903787</v>
      </c>
      <c r="DW108" s="477">
        <v>25</v>
      </c>
      <c r="DX108" s="457">
        <v>104</v>
      </c>
      <c r="DY108" s="452"/>
      <c r="DZ108" s="40">
        <v>26</v>
      </c>
      <c r="EA108" s="76">
        <v>8.3870967741935479E-3</v>
      </c>
      <c r="EB108" s="40">
        <v>12</v>
      </c>
      <c r="EC108" s="76">
        <v>3.8709677419354839E-3</v>
      </c>
      <c r="ED108" s="40">
        <v>3</v>
      </c>
      <c r="EE108" s="40">
        <v>1</v>
      </c>
      <c r="EF108" s="40">
        <v>0</v>
      </c>
      <c r="EG108" s="320">
        <v>0.35239999999999999</v>
      </c>
      <c r="EH108" s="320">
        <v>0.27646662171274444</v>
      </c>
      <c r="EI108" s="320">
        <v>0.19500000000000001</v>
      </c>
      <c r="EJ108" s="320">
        <v>0.10982888977317946</v>
      </c>
      <c r="EK108" s="320">
        <v>0.36548387096774193</v>
      </c>
      <c r="EL108" s="320">
        <v>0.20299003322259135</v>
      </c>
      <c r="EM108" s="320">
        <v>-5.3198031980319804E-2</v>
      </c>
      <c r="EN108" s="341">
        <v>115600</v>
      </c>
      <c r="EO108" s="320">
        <v>3.911342894393742E-2</v>
      </c>
      <c r="EP108" s="1"/>
    </row>
    <row r="109" spans="2:146" s="1" customFormat="1" x14ac:dyDescent="0.25">
      <c r="B109" s="7" t="s">
        <v>141</v>
      </c>
      <c r="C109" s="150">
        <v>54035</v>
      </c>
      <c r="D109" s="7" t="s">
        <v>141</v>
      </c>
      <c r="E109" s="7" t="s">
        <v>0</v>
      </c>
      <c r="F109" s="150">
        <v>5</v>
      </c>
      <c r="G109" s="42">
        <v>301613</v>
      </c>
      <c r="H109" s="42">
        <v>16779</v>
      </c>
      <c r="I109" s="42">
        <v>28011</v>
      </c>
      <c r="J109" s="65">
        <v>59.437225849018439</v>
      </c>
      <c r="K109" s="42">
        <v>11127</v>
      </c>
      <c r="L109" s="65">
        <v>2.5</v>
      </c>
      <c r="M109"/>
      <c r="N109" s="42">
        <v>15488</v>
      </c>
      <c r="O109" s="78">
        <v>5.1350571759174839E-2</v>
      </c>
      <c r="P109" s="65">
        <v>417.04000000000008</v>
      </c>
      <c r="Q109" s="363">
        <v>1.3826990215938971E-3</v>
      </c>
      <c r="R109" s="107">
        <v>19</v>
      </c>
      <c r="S109" s="85">
        <v>42550</v>
      </c>
      <c r="T109" s="115">
        <v>4.2</v>
      </c>
      <c r="U109" s="42">
        <v>33</v>
      </c>
      <c r="W109" s="458">
        <v>986</v>
      </c>
      <c r="X109" s="458">
        <v>6</v>
      </c>
      <c r="Y109" s="127">
        <v>6.3E-2</v>
      </c>
      <c r="Z109" s="128">
        <v>6.3662190082644635E-2</v>
      </c>
      <c r="AA109" s="458">
        <v>46</v>
      </c>
      <c r="AB109" s="458">
        <v>73</v>
      </c>
      <c r="AC109" s="458">
        <v>1013</v>
      </c>
      <c r="AD109" s="458">
        <v>46</v>
      </c>
      <c r="AE109" s="458">
        <v>1059</v>
      </c>
      <c r="AF109" s="321">
        <v>79903333</v>
      </c>
      <c r="AG109"/>
      <c r="AH109" s="419">
        <v>42300</v>
      </c>
      <c r="AI109" s="470">
        <v>968</v>
      </c>
      <c r="AJ109" s="78">
        <v>0.91406987724268174</v>
      </c>
      <c r="AK109" s="406">
        <v>57484550</v>
      </c>
      <c r="AL109" s="127">
        <v>0.71942618463737928</v>
      </c>
      <c r="AM109" s="478">
        <v>968</v>
      </c>
      <c r="AN109" s="402">
        <v>57484550</v>
      </c>
      <c r="AO109" s="470">
        <v>962</v>
      </c>
      <c r="AP109" s="402">
        <v>57028850</v>
      </c>
      <c r="AQ109" s="470">
        <v>542</v>
      </c>
      <c r="AR109" s="400">
        <v>43128490</v>
      </c>
      <c r="AS109" s="482">
        <v>420</v>
      </c>
      <c r="AT109" s="394">
        <v>0.43659043659043661</v>
      </c>
      <c r="AU109" s="400">
        <v>13900360</v>
      </c>
      <c r="AV109" s="470">
        <v>59</v>
      </c>
      <c r="AW109" s="311">
        <v>11158173</v>
      </c>
      <c r="AX109" s="470">
        <v>32</v>
      </c>
      <c r="AY109" s="311">
        <v>11260610</v>
      </c>
      <c r="AZ109" s="458">
        <v>222</v>
      </c>
      <c r="BA109" s="127">
        <v>0.21</v>
      </c>
      <c r="BB109" s="458">
        <v>135</v>
      </c>
      <c r="BC109" s="127">
        <v>0.127</v>
      </c>
      <c r="BD109" s="458">
        <v>702</v>
      </c>
      <c r="BE109" s="127">
        <v>0.66300000000000003</v>
      </c>
      <c r="BF109" s="458">
        <v>942</v>
      </c>
      <c r="BG109" s="127">
        <v>0.89</v>
      </c>
      <c r="BH109" s="458">
        <v>263</v>
      </c>
      <c r="BI109" s="127">
        <v>0.24834749763928235</v>
      </c>
      <c r="BJ109" s="458">
        <v>185</v>
      </c>
      <c r="BK109" s="458">
        <v>69</v>
      </c>
      <c r="BL109" s="458">
        <v>9</v>
      </c>
      <c r="BM109" s="431">
        <v>1977</v>
      </c>
      <c r="BN109" s="135" t="s">
        <v>100</v>
      </c>
      <c r="BO109" s="42">
        <v>698</v>
      </c>
      <c r="BP109" s="78">
        <v>0.65900000000000003</v>
      </c>
      <c r="BQ109" s="42">
        <v>361</v>
      </c>
      <c r="BR109" s="78">
        <v>0.34100000000000003</v>
      </c>
      <c r="BS109" s="493">
        <v>120</v>
      </c>
      <c r="BT109" s="127">
        <v>0.12170385395537525</v>
      </c>
      <c r="BU109" s="314">
        <v>0.628</v>
      </c>
      <c r="BV109"/>
      <c r="BW109" s="458">
        <v>1</v>
      </c>
      <c r="BX109" s="458">
        <v>1</v>
      </c>
      <c r="BY109" s="458">
        <v>0</v>
      </c>
      <c r="BZ109" s="458">
        <v>1</v>
      </c>
      <c r="CA109" s="458">
        <v>0</v>
      </c>
      <c r="CB109" s="458">
        <v>0</v>
      </c>
      <c r="CC109" s="458">
        <v>1</v>
      </c>
      <c r="CD109" s="458">
        <v>0</v>
      </c>
      <c r="CE109" s="458">
        <v>0</v>
      </c>
      <c r="CF109" s="458">
        <v>0</v>
      </c>
      <c r="CG109" s="458">
        <v>0</v>
      </c>
      <c r="CH109" s="458">
        <v>0</v>
      </c>
      <c r="CI109" s="441">
        <v>2466.9</v>
      </c>
      <c r="CJ109" s="441">
        <v>48.9</v>
      </c>
      <c r="CK109" s="127">
        <v>0.02</v>
      </c>
      <c r="CL109" s="458">
        <v>189</v>
      </c>
      <c r="CM109" s="458">
        <v>0</v>
      </c>
      <c r="CN109" s="458">
        <v>189</v>
      </c>
      <c r="CO109" s="502">
        <v>31.4</v>
      </c>
      <c r="CP109" s="502">
        <v>19.100000000000001</v>
      </c>
      <c r="CQ109" s="127">
        <v>0.60828025477707015</v>
      </c>
      <c r="CR109"/>
      <c r="CS109" s="478">
        <v>8</v>
      </c>
      <c r="CT109" s="458">
        <v>5</v>
      </c>
      <c r="CU109" s="458">
        <v>1</v>
      </c>
      <c r="CV109" s="458">
        <v>7</v>
      </c>
      <c r="CW109" s="458">
        <v>21</v>
      </c>
      <c r="CX109" s="458">
        <v>8</v>
      </c>
      <c r="CY109" s="458">
        <v>18</v>
      </c>
      <c r="CZ109" s="458">
        <v>3</v>
      </c>
      <c r="DA109" s="458">
        <v>0</v>
      </c>
      <c r="DB109" s="458">
        <v>0</v>
      </c>
      <c r="DC109" s="458">
        <v>0</v>
      </c>
      <c r="DD109" s="458">
        <v>0</v>
      </c>
      <c r="DE109"/>
      <c r="DF109" s="402">
        <v>9152732</v>
      </c>
      <c r="DG109" s="78">
        <v>0.115</v>
      </c>
      <c r="DH109" s="419">
        <v>17606.099999999999</v>
      </c>
      <c r="DI109" s="419">
        <v>6621610</v>
      </c>
      <c r="DJ109" s="321">
        <v>2531122</v>
      </c>
      <c r="DK109" s="42">
        <v>692</v>
      </c>
      <c r="DL109" s="42">
        <v>349</v>
      </c>
      <c r="DM109" s="42">
        <v>11</v>
      </c>
      <c r="DN109" s="42">
        <v>7</v>
      </c>
      <c r="DO109" s="127">
        <v>0.32800000000000001</v>
      </c>
      <c r="DP109" s="458">
        <v>687</v>
      </c>
      <c r="DQ109" s="458">
        <v>54</v>
      </c>
      <c r="DR109" s="458">
        <v>178</v>
      </c>
      <c r="DS109" s="519">
        <v>140</v>
      </c>
      <c r="DT109" s="144">
        <v>0.14198782961460446</v>
      </c>
      <c r="DU109" s="519">
        <v>291</v>
      </c>
      <c r="DV109" s="419">
        <v>3736085</v>
      </c>
      <c r="DW109" s="519">
        <v>108</v>
      </c>
      <c r="DX109" s="458">
        <v>13873</v>
      </c>
      <c r="DY109" s="452"/>
      <c r="DZ109" s="42">
        <v>2391</v>
      </c>
      <c r="EA109" s="78">
        <v>8.53593231230588E-2</v>
      </c>
      <c r="EB109" s="42">
        <v>1027</v>
      </c>
      <c r="EC109" s="78">
        <v>3.6664167648423833E-2</v>
      </c>
      <c r="ED109" s="42">
        <v>188</v>
      </c>
      <c r="EE109" s="42">
        <v>33</v>
      </c>
      <c r="EF109" s="42">
        <v>19</v>
      </c>
      <c r="EG109" s="78">
        <v>0.46289999999999998</v>
      </c>
      <c r="EH109" s="78">
        <v>0.18181001168329289</v>
      </c>
      <c r="EI109" s="78">
        <v>0.27500000000000002</v>
      </c>
      <c r="EJ109" s="78">
        <v>0.10637342908438061</v>
      </c>
      <c r="EK109" s="78">
        <v>0.38056477812288031</v>
      </c>
      <c r="EL109" s="78">
        <v>0.20233951702608632</v>
      </c>
      <c r="EM109" s="78">
        <v>-4.8611824312758893E-2</v>
      </c>
      <c r="EN109" s="342">
        <v>137800</v>
      </c>
      <c r="EO109" s="78">
        <v>0.20179026159425881</v>
      </c>
    </row>
    <row r="110" spans="2:146" x14ac:dyDescent="0.25">
      <c r="B110" s="424" t="s">
        <v>285</v>
      </c>
      <c r="C110" s="425">
        <v>540065</v>
      </c>
      <c r="D110" s="424" t="s">
        <v>282</v>
      </c>
      <c r="E110" s="424" t="s">
        <v>11</v>
      </c>
      <c r="F110" s="425">
        <v>9</v>
      </c>
      <c r="G110" s="44">
        <v>125688</v>
      </c>
      <c r="H110" s="44">
        <v>20397</v>
      </c>
      <c r="I110" s="44">
        <v>42654</v>
      </c>
      <c r="J110" s="66">
        <v>217.19304945579529</v>
      </c>
      <c r="K110" s="44">
        <v>15893</v>
      </c>
      <c r="L110" s="66">
        <v>2.6606052979299064</v>
      </c>
      <c r="N110" s="44">
        <v>8535</v>
      </c>
      <c r="O110" s="80">
        <v>6.7906244032843233E-2</v>
      </c>
      <c r="P110" s="66">
        <v>151.96</v>
      </c>
      <c r="Q110" s="364">
        <v>1.2090255235185541E-3</v>
      </c>
      <c r="R110" s="105">
        <v>12</v>
      </c>
      <c r="S110" s="82">
        <v>43254</v>
      </c>
      <c r="T110" s="114">
        <v>4.7</v>
      </c>
      <c r="U110" s="44">
        <v>55</v>
      </c>
      <c r="V110" s="1"/>
      <c r="W110" s="459">
        <v>317</v>
      </c>
      <c r="X110" s="459">
        <v>27</v>
      </c>
      <c r="Y110" s="129">
        <v>2.5999999999999999E-2</v>
      </c>
      <c r="Z110" s="130">
        <v>3.7141183362624487E-2</v>
      </c>
      <c r="AA110" s="459">
        <v>55</v>
      </c>
      <c r="AB110" s="459">
        <v>220</v>
      </c>
      <c r="AC110" s="459">
        <v>482</v>
      </c>
      <c r="AD110" s="459">
        <v>55</v>
      </c>
      <c r="AE110" s="459">
        <v>537</v>
      </c>
      <c r="AF110" s="138">
        <v>70260080</v>
      </c>
      <c r="AH110" s="407">
        <v>93150</v>
      </c>
      <c r="AI110" s="471">
        <v>505</v>
      </c>
      <c r="AJ110" s="80">
        <v>0.96007604562737647</v>
      </c>
      <c r="AK110" s="407">
        <v>60021910</v>
      </c>
      <c r="AL110" s="129">
        <v>0.8542818340087287</v>
      </c>
      <c r="AM110" s="479">
        <v>505</v>
      </c>
      <c r="AN110" s="401">
        <v>60021910</v>
      </c>
      <c r="AO110" s="471">
        <v>498</v>
      </c>
      <c r="AP110" s="401">
        <v>59257010</v>
      </c>
      <c r="AQ110" s="471">
        <v>421</v>
      </c>
      <c r="AR110" s="401">
        <v>56945700</v>
      </c>
      <c r="AS110" s="471">
        <v>77</v>
      </c>
      <c r="AT110" s="395">
        <v>0.15461847389558231</v>
      </c>
      <c r="AU110" s="401">
        <v>2311310</v>
      </c>
      <c r="AV110" s="471">
        <v>14</v>
      </c>
      <c r="AW110" s="139">
        <v>4888800</v>
      </c>
      <c r="AX110" s="471">
        <v>7</v>
      </c>
      <c r="AY110" s="139">
        <v>5349370</v>
      </c>
      <c r="AZ110" s="459">
        <v>257</v>
      </c>
      <c r="BA110" s="129">
        <v>0.48899999999999999</v>
      </c>
      <c r="BB110" s="459">
        <v>69</v>
      </c>
      <c r="BC110" s="129">
        <v>0.13100000000000001</v>
      </c>
      <c r="BD110" s="459">
        <v>200</v>
      </c>
      <c r="BE110" s="129">
        <v>0.38</v>
      </c>
      <c r="BF110" s="459">
        <v>376</v>
      </c>
      <c r="BG110" s="129">
        <v>0.71499999999999997</v>
      </c>
      <c r="BH110" s="459">
        <v>154</v>
      </c>
      <c r="BI110" s="129">
        <v>0.28677839851024206</v>
      </c>
      <c r="BJ110" s="459">
        <v>67</v>
      </c>
      <c r="BK110" s="459">
        <v>65</v>
      </c>
      <c r="BL110" s="459">
        <v>22</v>
      </c>
      <c r="BM110" s="432">
        <v>1973</v>
      </c>
      <c r="BN110" s="352" t="s">
        <v>835</v>
      </c>
      <c r="BO110" s="77">
        <v>351</v>
      </c>
      <c r="BP110" s="79">
        <v>0.66700000000000004</v>
      </c>
      <c r="BQ110" s="77">
        <v>175</v>
      </c>
      <c r="BR110" s="79">
        <v>0.33300000000000002</v>
      </c>
      <c r="BS110" s="490">
        <v>46</v>
      </c>
      <c r="BT110" s="129">
        <v>0.14511041009463724</v>
      </c>
      <c r="BU110" s="313">
        <v>0.70799999999999996</v>
      </c>
      <c r="BW110" s="459">
        <v>0</v>
      </c>
      <c r="BX110" s="459">
        <v>0</v>
      </c>
      <c r="BY110" s="459">
        <v>0</v>
      </c>
      <c r="BZ110" s="459">
        <v>0</v>
      </c>
      <c r="CA110" s="459">
        <v>0</v>
      </c>
      <c r="CB110" s="459">
        <v>0</v>
      </c>
      <c r="CC110" s="459">
        <v>0</v>
      </c>
      <c r="CD110" s="459">
        <v>0</v>
      </c>
      <c r="CE110" s="459">
        <v>0</v>
      </c>
      <c r="CF110" s="459">
        <v>0</v>
      </c>
      <c r="CG110" s="459">
        <v>0</v>
      </c>
      <c r="CH110" s="459">
        <v>0</v>
      </c>
      <c r="CI110" s="439">
        <v>1219.9000000000001</v>
      </c>
      <c r="CJ110" s="439">
        <v>56.1</v>
      </c>
      <c r="CK110" s="129">
        <v>4.5999999999999999E-2</v>
      </c>
      <c r="CL110" s="459">
        <v>28</v>
      </c>
      <c r="CM110" s="459">
        <v>18</v>
      </c>
      <c r="CN110" s="459">
        <v>10</v>
      </c>
      <c r="CO110" s="503">
        <v>46</v>
      </c>
      <c r="CP110" s="503">
        <v>5.2</v>
      </c>
      <c r="CQ110" s="129">
        <v>0.11304347826086956</v>
      </c>
      <c r="CS110" s="479">
        <v>26</v>
      </c>
      <c r="CT110" s="459">
        <v>2</v>
      </c>
      <c r="CU110" s="459">
        <v>4</v>
      </c>
      <c r="CV110" s="459">
        <v>22</v>
      </c>
      <c r="CW110" s="459">
        <v>4</v>
      </c>
      <c r="CX110" s="459">
        <v>1</v>
      </c>
      <c r="CY110" s="459">
        <v>2</v>
      </c>
      <c r="CZ110" s="459">
        <v>1</v>
      </c>
      <c r="DA110" s="459">
        <v>0</v>
      </c>
      <c r="DB110" s="459">
        <v>0</v>
      </c>
      <c r="DC110" s="459">
        <v>1</v>
      </c>
      <c r="DD110" s="459">
        <v>0</v>
      </c>
      <c r="DF110" s="401">
        <v>6049034</v>
      </c>
      <c r="DG110" s="80">
        <v>8.5999999999999993E-2</v>
      </c>
      <c r="DH110" s="407">
        <v>20871.2</v>
      </c>
      <c r="DI110" s="407">
        <v>5978203</v>
      </c>
      <c r="DJ110" s="138">
        <v>70831</v>
      </c>
      <c r="DK110" s="44">
        <v>315</v>
      </c>
      <c r="DL110" s="44">
        <v>182</v>
      </c>
      <c r="DM110" s="44">
        <v>28</v>
      </c>
      <c r="DN110" s="44">
        <v>1</v>
      </c>
      <c r="DO110" s="129">
        <v>0.39100000000000001</v>
      </c>
      <c r="DP110" s="459">
        <v>313</v>
      </c>
      <c r="DQ110" s="459">
        <v>30</v>
      </c>
      <c r="DR110" s="459">
        <v>89</v>
      </c>
      <c r="DS110" s="479">
        <v>94</v>
      </c>
      <c r="DT110" s="129">
        <v>0.29652996845425866</v>
      </c>
      <c r="DU110" s="479">
        <v>127</v>
      </c>
      <c r="DV110" s="407">
        <v>1622100</v>
      </c>
      <c r="DW110" s="479">
        <v>58</v>
      </c>
      <c r="DX110" s="459">
        <v>4434</v>
      </c>
      <c r="DY110" s="452"/>
      <c r="DZ110" s="44">
        <v>833</v>
      </c>
      <c r="EA110" s="80">
        <v>1.9529235241712382E-2</v>
      </c>
      <c r="EB110" s="44">
        <v>601</v>
      </c>
      <c r="EC110" s="80">
        <v>1.4090120504524781E-2</v>
      </c>
      <c r="ED110" s="44">
        <v>83</v>
      </c>
      <c r="EE110" s="44">
        <v>14</v>
      </c>
      <c r="EF110" s="44">
        <v>8</v>
      </c>
      <c r="EG110" s="80">
        <v>1.8499999999999999E-2</v>
      </c>
      <c r="EH110" s="80">
        <v>9.6080035235638336E-2</v>
      </c>
      <c r="EI110" s="80">
        <v>0.16178298703605043</v>
      </c>
      <c r="EJ110" s="80">
        <v>9.7847229090429574E-2</v>
      </c>
      <c r="EK110" s="80">
        <v>0.3464153420546725</v>
      </c>
      <c r="EL110" s="80">
        <v>0.13605554248058366</v>
      </c>
      <c r="EM110" s="80">
        <v>5.3125153434477303E-2</v>
      </c>
      <c r="EN110" s="340">
        <v>276700</v>
      </c>
      <c r="EO110" s="80">
        <v>6.9260175399145488E-2</v>
      </c>
      <c r="EP110" s="1"/>
    </row>
    <row r="111" spans="2:146" x14ac:dyDescent="0.25">
      <c r="B111" s="3" t="s">
        <v>281</v>
      </c>
      <c r="C111" s="5">
        <v>540030</v>
      </c>
      <c r="D111" s="6" t="s">
        <v>282</v>
      </c>
      <c r="E111" s="6" t="s">
        <v>3</v>
      </c>
      <c r="F111" s="5">
        <v>9</v>
      </c>
      <c r="G111" s="40">
        <v>278</v>
      </c>
      <c r="H111" s="40">
        <v>616</v>
      </c>
      <c r="I111" s="40">
        <v>1290</v>
      </c>
      <c r="J111" s="63">
        <v>2969.7841726618703</v>
      </c>
      <c r="K111" s="40">
        <v>535</v>
      </c>
      <c r="L111" s="63">
        <v>2.41</v>
      </c>
      <c r="N111" s="40">
        <v>1</v>
      </c>
      <c r="O111" s="76">
        <v>3.597122302158274E-3</v>
      </c>
      <c r="P111" s="63">
        <v>0.42</v>
      </c>
      <c r="Q111" s="362">
        <v>1.5107913669064751E-3</v>
      </c>
      <c r="R111" s="106">
        <v>12</v>
      </c>
      <c r="S111" s="83" t="s">
        <v>100</v>
      </c>
      <c r="T111" s="88">
        <v>17.600000000000001</v>
      </c>
      <c r="U111" s="40">
        <v>4</v>
      </c>
      <c r="V111" s="1"/>
      <c r="W111" s="457">
        <v>4</v>
      </c>
      <c r="X111" s="457">
        <v>0</v>
      </c>
      <c r="Y111" s="317">
        <v>6.0000000000000001E-3</v>
      </c>
      <c r="Z111" s="126">
        <v>4</v>
      </c>
      <c r="AA111" s="457">
        <v>4</v>
      </c>
      <c r="AB111" s="457">
        <v>0</v>
      </c>
      <c r="AC111" s="457">
        <v>0</v>
      </c>
      <c r="AD111" s="457">
        <v>4</v>
      </c>
      <c r="AE111" s="457">
        <v>4</v>
      </c>
      <c r="AF111" s="149">
        <v>4251200</v>
      </c>
      <c r="AH111" s="374">
        <v>0</v>
      </c>
      <c r="AI111" s="469">
        <v>3</v>
      </c>
      <c r="AJ111" s="320">
        <v>0.75</v>
      </c>
      <c r="AK111" s="374">
        <v>251200</v>
      </c>
      <c r="AL111" s="125">
        <v>5.9089198343996993E-2</v>
      </c>
      <c r="AM111" s="477">
        <v>3</v>
      </c>
      <c r="AN111" s="398">
        <v>251200</v>
      </c>
      <c r="AO111" s="469">
        <v>3</v>
      </c>
      <c r="AP111" s="398">
        <v>251200</v>
      </c>
      <c r="AQ111" s="480">
        <v>3</v>
      </c>
      <c r="AR111" s="398">
        <v>251200</v>
      </c>
      <c r="AS111" s="469">
        <v>0</v>
      </c>
      <c r="AT111" s="390">
        <v>0</v>
      </c>
      <c r="AU111" s="398">
        <v>0</v>
      </c>
      <c r="AV111" s="469">
        <v>0</v>
      </c>
      <c r="AW111" s="140">
        <v>0</v>
      </c>
      <c r="AX111" s="469">
        <v>1</v>
      </c>
      <c r="AY111" s="140">
        <v>4000000</v>
      </c>
      <c r="AZ111" s="457">
        <v>1</v>
      </c>
      <c r="BA111" s="125">
        <v>0</v>
      </c>
      <c r="BB111" s="457">
        <v>2</v>
      </c>
      <c r="BC111" s="125">
        <v>0.5</v>
      </c>
      <c r="BD111" s="457">
        <v>1</v>
      </c>
      <c r="BE111" s="125">
        <v>0.25</v>
      </c>
      <c r="BF111" s="457">
        <v>0</v>
      </c>
      <c r="BG111" s="125">
        <v>0</v>
      </c>
      <c r="BH111" s="457">
        <v>4</v>
      </c>
      <c r="BI111" s="317">
        <v>1</v>
      </c>
      <c r="BJ111" s="457">
        <v>0</v>
      </c>
      <c r="BK111" s="457">
        <v>1</v>
      </c>
      <c r="BL111" s="457">
        <v>3</v>
      </c>
      <c r="BM111" s="430">
        <v>1870</v>
      </c>
      <c r="BN111" s="347" t="s">
        <v>836</v>
      </c>
      <c r="BO111" s="486">
        <v>4</v>
      </c>
      <c r="BP111" s="348">
        <v>1</v>
      </c>
      <c r="BQ111" s="40">
        <v>0</v>
      </c>
      <c r="BR111" s="320">
        <v>0</v>
      </c>
      <c r="BS111" s="491">
        <v>0</v>
      </c>
      <c r="BT111" s="125">
        <v>0</v>
      </c>
      <c r="BU111" s="312">
        <v>0.33300000000000002</v>
      </c>
      <c r="BW111" s="457">
        <v>0</v>
      </c>
      <c r="BX111" s="457">
        <v>0</v>
      </c>
      <c r="BY111" s="457">
        <v>0</v>
      </c>
      <c r="BZ111" s="457">
        <v>0</v>
      </c>
      <c r="CA111" s="457">
        <v>0</v>
      </c>
      <c r="CB111" s="457">
        <v>0</v>
      </c>
      <c r="CC111" s="457">
        <v>0</v>
      </c>
      <c r="CD111" s="457">
        <v>0</v>
      </c>
      <c r="CE111" s="457">
        <v>0</v>
      </c>
      <c r="CF111" s="457">
        <v>0</v>
      </c>
      <c r="CG111" s="457">
        <v>0</v>
      </c>
      <c r="CH111" s="457">
        <v>0</v>
      </c>
      <c r="CI111" s="440">
        <v>10.1</v>
      </c>
      <c r="CJ111" s="440">
        <v>0.6</v>
      </c>
      <c r="CK111" s="317">
        <v>5.8999999999999997E-2</v>
      </c>
      <c r="CL111" s="457">
        <v>0</v>
      </c>
      <c r="CM111" s="457">
        <v>0</v>
      </c>
      <c r="CN111" s="457">
        <v>0</v>
      </c>
      <c r="CO111" s="501">
        <v>0.3</v>
      </c>
      <c r="CP111" s="501">
        <v>0.3</v>
      </c>
      <c r="CQ111" s="125">
        <v>1</v>
      </c>
      <c r="CS111" s="477">
        <v>3</v>
      </c>
      <c r="CT111" s="457">
        <v>3</v>
      </c>
      <c r="CU111" s="457">
        <v>0</v>
      </c>
      <c r="CV111" s="457">
        <v>3</v>
      </c>
      <c r="CW111" s="457">
        <v>1</v>
      </c>
      <c r="CX111" s="457">
        <v>1</v>
      </c>
      <c r="CY111" s="457">
        <v>0</v>
      </c>
      <c r="CZ111" s="457">
        <v>0</v>
      </c>
      <c r="DA111" s="457">
        <v>0</v>
      </c>
      <c r="DB111" s="457">
        <v>0</v>
      </c>
      <c r="DC111" s="457">
        <v>1</v>
      </c>
      <c r="DD111" s="457">
        <v>0</v>
      </c>
      <c r="DF111" s="398">
        <v>892802</v>
      </c>
      <c r="DG111" s="320">
        <v>0.21</v>
      </c>
      <c r="DH111" s="374">
        <v>43014.3</v>
      </c>
      <c r="DI111" s="374">
        <v>118310</v>
      </c>
      <c r="DJ111" s="149">
        <v>774492</v>
      </c>
      <c r="DK111" s="40">
        <v>0</v>
      </c>
      <c r="DL111" s="40">
        <v>3</v>
      </c>
      <c r="DM111" s="40">
        <v>0</v>
      </c>
      <c r="DN111" s="40">
        <v>1</v>
      </c>
      <c r="DO111" s="317">
        <v>0.45100000000000001</v>
      </c>
      <c r="DP111" s="457">
        <v>0</v>
      </c>
      <c r="DQ111" s="457">
        <v>0</v>
      </c>
      <c r="DR111" s="457">
        <v>3</v>
      </c>
      <c r="DS111" s="518">
        <v>1</v>
      </c>
      <c r="DT111" s="148">
        <v>0</v>
      </c>
      <c r="DU111" s="518">
        <v>0</v>
      </c>
      <c r="DV111" s="374">
        <v>0</v>
      </c>
      <c r="DW111" s="518">
        <v>0</v>
      </c>
      <c r="DX111" s="457">
        <v>191</v>
      </c>
      <c r="DY111" s="452"/>
      <c r="DZ111" s="40">
        <v>7</v>
      </c>
      <c r="EA111" s="76">
        <v>5.4263565891472867E-3</v>
      </c>
      <c r="EB111" s="40">
        <v>2</v>
      </c>
      <c r="EC111" s="76">
        <v>1.5503875968992248E-3</v>
      </c>
      <c r="ED111" s="40">
        <v>0</v>
      </c>
      <c r="EE111" s="40">
        <v>0</v>
      </c>
      <c r="EF111" s="40">
        <v>0</v>
      </c>
      <c r="EG111" s="320">
        <v>4.4000000000000003E-3</v>
      </c>
      <c r="EH111" s="320">
        <v>7.1028037383177575E-2</v>
      </c>
      <c r="EI111" s="320">
        <v>2.1000000000000001E-2</v>
      </c>
      <c r="EJ111" s="320">
        <v>3.8724373576309798E-2</v>
      </c>
      <c r="EK111" s="320">
        <v>0.30775193798449613</v>
      </c>
      <c r="EL111" s="320">
        <v>0.15426356589147286</v>
      </c>
      <c r="EM111" s="320">
        <v>-8.612440191387561E-3</v>
      </c>
      <c r="EN111" s="341">
        <v>210800</v>
      </c>
      <c r="EO111" s="320">
        <v>6.0882800608828003E-3</v>
      </c>
      <c r="EP111" s="1"/>
    </row>
    <row r="112" spans="2:146" x14ac:dyDescent="0.25">
      <c r="B112" s="3" t="s">
        <v>283</v>
      </c>
      <c r="C112" s="5">
        <v>540066</v>
      </c>
      <c r="D112" s="6" t="s">
        <v>282</v>
      </c>
      <c r="E112" s="6" t="s">
        <v>3</v>
      </c>
      <c r="F112" s="5">
        <v>9</v>
      </c>
      <c r="G112" s="40">
        <v>3758</v>
      </c>
      <c r="H112" s="40">
        <v>3670</v>
      </c>
      <c r="I112" s="40">
        <v>6373</v>
      </c>
      <c r="J112" s="63">
        <v>1085.3432676955827</v>
      </c>
      <c r="K112" s="40">
        <v>2349</v>
      </c>
      <c r="L112" s="63">
        <v>2.68</v>
      </c>
      <c r="N112" s="40">
        <v>199</v>
      </c>
      <c r="O112" s="76">
        <v>5.2953698775944649E-2</v>
      </c>
      <c r="P112" s="63">
        <v>5.99</v>
      </c>
      <c r="Q112" s="362">
        <v>1.593932943054816E-3</v>
      </c>
      <c r="R112" s="106">
        <v>12</v>
      </c>
      <c r="S112" s="83" t="s">
        <v>100</v>
      </c>
      <c r="T112" s="88">
        <v>0.8</v>
      </c>
      <c r="U112" s="40">
        <v>0</v>
      </c>
      <c r="V112" s="1"/>
      <c r="W112" s="457">
        <v>21</v>
      </c>
      <c r="X112" s="457">
        <v>4</v>
      </c>
      <c r="Y112" s="317">
        <v>8.0000000000000002E-3</v>
      </c>
      <c r="Z112" s="126">
        <v>0.10552763819095477</v>
      </c>
      <c r="AA112" s="457">
        <v>4</v>
      </c>
      <c r="AB112" s="457">
        <v>8</v>
      </c>
      <c r="AC112" s="457">
        <v>25</v>
      </c>
      <c r="AD112" s="457">
        <v>4</v>
      </c>
      <c r="AE112" s="457">
        <v>29</v>
      </c>
      <c r="AF112" s="149">
        <v>9965900</v>
      </c>
      <c r="AH112" s="374">
        <v>67500</v>
      </c>
      <c r="AI112" s="469">
        <v>23</v>
      </c>
      <c r="AJ112" s="320">
        <v>0.85185185185185186</v>
      </c>
      <c r="AK112" s="374">
        <v>2073200</v>
      </c>
      <c r="AL112" s="125">
        <v>0.20802938018643569</v>
      </c>
      <c r="AM112" s="477">
        <v>23</v>
      </c>
      <c r="AN112" s="398">
        <v>2073200</v>
      </c>
      <c r="AO112" s="469">
        <v>21</v>
      </c>
      <c r="AP112" s="398">
        <v>1990800</v>
      </c>
      <c r="AQ112" s="480">
        <v>21</v>
      </c>
      <c r="AR112" s="398">
        <v>1990800</v>
      </c>
      <c r="AS112" s="469">
        <v>0</v>
      </c>
      <c r="AT112" s="390">
        <v>0</v>
      </c>
      <c r="AU112" s="398">
        <v>0</v>
      </c>
      <c r="AV112" s="469">
        <v>3</v>
      </c>
      <c r="AW112" s="140">
        <v>1092700</v>
      </c>
      <c r="AX112" s="469">
        <v>1</v>
      </c>
      <c r="AY112" s="140">
        <v>6800000</v>
      </c>
      <c r="AZ112" s="457">
        <v>17</v>
      </c>
      <c r="BA112" s="125">
        <v>0.63</v>
      </c>
      <c r="BB112" s="457">
        <v>7</v>
      </c>
      <c r="BC112" s="125">
        <v>0.25900000000000001</v>
      </c>
      <c r="BD112" s="457">
        <v>3</v>
      </c>
      <c r="BE112" s="125">
        <v>0.111</v>
      </c>
      <c r="BF112" s="457">
        <v>10</v>
      </c>
      <c r="BG112" s="125">
        <v>0.37</v>
      </c>
      <c r="BH112" s="457">
        <v>0</v>
      </c>
      <c r="BI112" s="317">
        <v>0</v>
      </c>
      <c r="BJ112" s="457">
        <v>0</v>
      </c>
      <c r="BK112" s="457">
        <v>0</v>
      </c>
      <c r="BL112" s="457">
        <v>0</v>
      </c>
      <c r="BM112" s="430">
        <v>1920</v>
      </c>
      <c r="BN112" s="347" t="s">
        <v>837</v>
      </c>
      <c r="BO112" s="486">
        <v>21</v>
      </c>
      <c r="BP112" s="348">
        <v>0.77800000000000002</v>
      </c>
      <c r="BQ112" s="40">
        <v>6</v>
      </c>
      <c r="BR112" s="320">
        <v>0.222</v>
      </c>
      <c r="BS112" s="491">
        <v>0</v>
      </c>
      <c r="BT112" s="125">
        <v>0</v>
      </c>
      <c r="BU112" s="312">
        <v>0.16700000000000001</v>
      </c>
      <c r="BW112" s="457">
        <v>0</v>
      </c>
      <c r="BX112" s="457">
        <v>0</v>
      </c>
      <c r="BY112" s="457">
        <v>0</v>
      </c>
      <c r="BZ112" s="457">
        <v>0</v>
      </c>
      <c r="CA112" s="457">
        <v>0</v>
      </c>
      <c r="CB112" s="457">
        <v>0</v>
      </c>
      <c r="CC112" s="457">
        <v>0</v>
      </c>
      <c r="CD112" s="457">
        <v>0</v>
      </c>
      <c r="CE112" s="457">
        <v>0</v>
      </c>
      <c r="CF112" s="457">
        <v>0</v>
      </c>
      <c r="CG112" s="457">
        <v>0</v>
      </c>
      <c r="CH112" s="457">
        <v>0</v>
      </c>
      <c r="CI112" s="440">
        <v>82.2</v>
      </c>
      <c r="CJ112" s="440">
        <v>0.1</v>
      </c>
      <c r="CK112" s="317">
        <v>1E-3</v>
      </c>
      <c r="CL112" s="457">
        <v>2</v>
      </c>
      <c r="CM112" s="457">
        <v>0</v>
      </c>
      <c r="CN112" s="457">
        <v>2</v>
      </c>
      <c r="CO112" s="501">
        <v>2.2000000000000002</v>
      </c>
      <c r="CP112" s="501">
        <v>0</v>
      </c>
      <c r="CQ112" s="125">
        <v>0</v>
      </c>
      <c r="CS112" s="477">
        <v>14</v>
      </c>
      <c r="CT112" s="457">
        <v>2</v>
      </c>
      <c r="CU112" s="457">
        <v>0</v>
      </c>
      <c r="CV112" s="457">
        <v>14</v>
      </c>
      <c r="CW112" s="457">
        <v>1</v>
      </c>
      <c r="CX112" s="457">
        <v>0</v>
      </c>
      <c r="CY112" s="457">
        <v>0</v>
      </c>
      <c r="CZ112" s="457">
        <v>0</v>
      </c>
      <c r="DA112" s="457">
        <v>0</v>
      </c>
      <c r="DB112" s="457">
        <v>0</v>
      </c>
      <c r="DC112" s="457">
        <v>1</v>
      </c>
      <c r="DD112" s="457">
        <v>0</v>
      </c>
      <c r="DF112" s="398">
        <v>27307</v>
      </c>
      <c r="DG112" s="320">
        <v>3.0000000000000001E-3</v>
      </c>
      <c r="DH112" s="374">
        <v>2676.3</v>
      </c>
      <c r="DI112" s="374">
        <v>24643</v>
      </c>
      <c r="DJ112" s="149">
        <v>2664</v>
      </c>
      <c r="DK112" s="40">
        <v>18</v>
      </c>
      <c r="DL112" s="40">
        <v>9</v>
      </c>
      <c r="DM112" s="40">
        <v>0</v>
      </c>
      <c r="DN112" s="40">
        <v>0</v>
      </c>
      <c r="DO112" s="317">
        <v>0.04</v>
      </c>
      <c r="DP112" s="457">
        <v>18</v>
      </c>
      <c r="DQ112" s="457">
        <v>7</v>
      </c>
      <c r="DR112" s="457">
        <v>2</v>
      </c>
      <c r="DS112" s="477">
        <v>0</v>
      </c>
      <c r="DT112" s="125">
        <v>0</v>
      </c>
      <c r="DU112" s="477">
        <v>3</v>
      </c>
      <c r="DV112" s="374">
        <v>30848</v>
      </c>
      <c r="DW112" s="477">
        <v>0</v>
      </c>
      <c r="DX112" s="457">
        <v>12</v>
      </c>
      <c r="DY112" s="452"/>
      <c r="DZ112" s="40">
        <v>59</v>
      </c>
      <c r="EA112" s="76">
        <v>9.2578063706260788E-3</v>
      </c>
      <c r="EB112" s="40">
        <v>35</v>
      </c>
      <c r="EC112" s="76">
        <v>5.4919190334222498E-3</v>
      </c>
      <c r="ED112" s="40">
        <v>5</v>
      </c>
      <c r="EE112" s="40">
        <v>1</v>
      </c>
      <c r="EF112" s="40">
        <v>0</v>
      </c>
      <c r="EG112" s="320">
        <v>8.8000000000000005E-3</v>
      </c>
      <c r="EH112" s="320">
        <v>0.10344827586206896</v>
      </c>
      <c r="EI112" s="320">
        <v>0.05</v>
      </c>
      <c r="EJ112" s="320">
        <v>0.11183913239945775</v>
      </c>
      <c r="EK112" s="320">
        <v>0.36325121606778604</v>
      </c>
      <c r="EL112" s="320">
        <v>0.13549618320610687</v>
      </c>
      <c r="EM112" s="320">
        <v>0.24244152880775802</v>
      </c>
      <c r="EN112" s="341">
        <v>298300</v>
      </c>
      <c r="EO112" s="320">
        <v>0</v>
      </c>
      <c r="EP112" s="1"/>
    </row>
    <row r="113" spans="2:146" x14ac:dyDescent="0.25">
      <c r="B113" s="3" t="s">
        <v>284</v>
      </c>
      <c r="C113" s="5">
        <v>540067</v>
      </c>
      <c r="D113" s="6" t="s">
        <v>282</v>
      </c>
      <c r="E113" s="6" t="s">
        <v>3</v>
      </c>
      <c r="F113" s="5">
        <v>9</v>
      </c>
      <c r="G113" s="40">
        <v>400</v>
      </c>
      <c r="H113" s="40">
        <v>276</v>
      </c>
      <c r="I113" s="40">
        <v>292</v>
      </c>
      <c r="J113" s="63">
        <v>467.2</v>
      </c>
      <c r="K113" s="40">
        <v>122</v>
      </c>
      <c r="L113" s="63">
        <v>2.39</v>
      </c>
      <c r="N113" s="40">
        <v>74</v>
      </c>
      <c r="O113" s="76">
        <v>0.185</v>
      </c>
      <c r="P113" s="63">
        <v>3.05</v>
      </c>
      <c r="Q113" s="362">
        <v>7.6249999999999998E-3</v>
      </c>
      <c r="R113" s="106">
        <v>12</v>
      </c>
      <c r="S113" s="83" t="s">
        <v>100</v>
      </c>
      <c r="T113" s="88">
        <v>26.4</v>
      </c>
      <c r="U113" s="40">
        <v>27</v>
      </c>
      <c r="V113" s="1"/>
      <c r="W113" s="457">
        <v>31</v>
      </c>
      <c r="X113" s="457">
        <v>0</v>
      </c>
      <c r="Y113" s="317">
        <v>0.112</v>
      </c>
      <c r="Z113" s="126">
        <v>0.41891891891891891</v>
      </c>
      <c r="AA113" s="457">
        <v>30</v>
      </c>
      <c r="AB113" s="457">
        <v>0</v>
      </c>
      <c r="AC113" s="457">
        <v>1</v>
      </c>
      <c r="AD113" s="457">
        <v>30</v>
      </c>
      <c r="AE113" s="457">
        <v>31</v>
      </c>
      <c r="AF113" s="149">
        <v>6964599</v>
      </c>
      <c r="AH113" s="374">
        <v>188000</v>
      </c>
      <c r="AI113" s="469">
        <v>6</v>
      </c>
      <c r="AJ113" s="320">
        <v>0.19354838709677419</v>
      </c>
      <c r="AK113" s="374">
        <v>721900</v>
      </c>
      <c r="AL113" s="125">
        <v>0.1036527731173037</v>
      </c>
      <c r="AM113" s="477">
        <v>6</v>
      </c>
      <c r="AN113" s="398">
        <v>721900</v>
      </c>
      <c r="AO113" s="469">
        <v>6</v>
      </c>
      <c r="AP113" s="398">
        <v>721900</v>
      </c>
      <c r="AQ113" s="480">
        <v>6</v>
      </c>
      <c r="AR113" s="398">
        <v>721900</v>
      </c>
      <c r="AS113" s="469">
        <v>0</v>
      </c>
      <c r="AT113" s="390">
        <v>0</v>
      </c>
      <c r="AU113" s="398">
        <v>0</v>
      </c>
      <c r="AV113" s="469">
        <v>25</v>
      </c>
      <c r="AW113" s="140">
        <v>6242699</v>
      </c>
      <c r="AX113" s="469">
        <v>0</v>
      </c>
      <c r="AY113" s="140">
        <v>0</v>
      </c>
      <c r="AZ113" s="457">
        <v>28</v>
      </c>
      <c r="BA113" s="125">
        <v>0.90300000000000002</v>
      </c>
      <c r="BB113" s="457">
        <v>3</v>
      </c>
      <c r="BC113" s="125">
        <v>9.7000000000000003E-2</v>
      </c>
      <c r="BD113" s="457">
        <v>0</v>
      </c>
      <c r="BE113" s="125">
        <v>0</v>
      </c>
      <c r="BF113" s="457">
        <v>1</v>
      </c>
      <c r="BG113" s="125">
        <v>3.2000000000000001E-2</v>
      </c>
      <c r="BH113" s="457">
        <v>30</v>
      </c>
      <c r="BI113" s="317">
        <v>0.967741935483871</v>
      </c>
      <c r="BJ113" s="457">
        <v>0</v>
      </c>
      <c r="BK113" s="457">
        <v>4</v>
      </c>
      <c r="BL113" s="457">
        <v>26</v>
      </c>
      <c r="BM113" s="430">
        <v>1830</v>
      </c>
      <c r="BN113" s="347" t="s">
        <v>817</v>
      </c>
      <c r="BO113" s="486">
        <v>31</v>
      </c>
      <c r="BP113" s="348">
        <v>1</v>
      </c>
      <c r="BQ113" s="40">
        <v>0</v>
      </c>
      <c r="BR113" s="320">
        <v>0</v>
      </c>
      <c r="BS113" s="491">
        <v>0</v>
      </c>
      <c r="BT113" s="125">
        <v>0</v>
      </c>
      <c r="BU113" s="312">
        <v>0.16700000000000001</v>
      </c>
      <c r="BW113" s="457">
        <v>0</v>
      </c>
      <c r="BX113" s="457">
        <v>0</v>
      </c>
      <c r="BY113" s="457">
        <v>0</v>
      </c>
      <c r="BZ113" s="457">
        <v>0</v>
      </c>
      <c r="CA113" s="457">
        <v>0</v>
      </c>
      <c r="CB113" s="457">
        <v>0</v>
      </c>
      <c r="CC113" s="457">
        <v>0</v>
      </c>
      <c r="CD113" s="457">
        <v>0</v>
      </c>
      <c r="CE113" s="457">
        <v>0</v>
      </c>
      <c r="CF113" s="457">
        <v>0</v>
      </c>
      <c r="CG113" s="457">
        <v>0</v>
      </c>
      <c r="CH113" s="457">
        <v>0</v>
      </c>
      <c r="CI113" s="440">
        <v>9.8000000000000007</v>
      </c>
      <c r="CJ113" s="440">
        <v>3.1</v>
      </c>
      <c r="CK113" s="317">
        <v>0.316</v>
      </c>
      <c r="CL113" s="457">
        <v>1</v>
      </c>
      <c r="CM113" s="457">
        <v>1</v>
      </c>
      <c r="CN113" s="457">
        <v>0</v>
      </c>
      <c r="CO113" s="501">
        <v>2.4</v>
      </c>
      <c r="CP113" s="501">
        <v>0.9</v>
      </c>
      <c r="CQ113" s="125">
        <v>0.375</v>
      </c>
      <c r="CS113" s="477">
        <v>29</v>
      </c>
      <c r="CT113" s="457">
        <v>27</v>
      </c>
      <c r="CU113" s="457">
        <v>1</v>
      </c>
      <c r="CV113" s="457">
        <v>28</v>
      </c>
      <c r="CW113" s="457">
        <v>1</v>
      </c>
      <c r="CX113" s="457">
        <v>1</v>
      </c>
      <c r="CY113" s="457">
        <v>0</v>
      </c>
      <c r="CZ113" s="457">
        <v>1</v>
      </c>
      <c r="DA113" s="457">
        <v>0</v>
      </c>
      <c r="DB113" s="457">
        <v>0</v>
      </c>
      <c r="DC113" s="457">
        <v>0</v>
      </c>
      <c r="DD113" s="457">
        <v>0</v>
      </c>
      <c r="DF113" s="398">
        <v>4785215</v>
      </c>
      <c r="DG113" s="320">
        <v>0.68700000000000006</v>
      </c>
      <c r="DH113" s="374">
        <v>131145.29999999999</v>
      </c>
      <c r="DI113" s="374">
        <v>328287</v>
      </c>
      <c r="DJ113" s="149">
        <v>4456928</v>
      </c>
      <c r="DK113" s="40">
        <v>1</v>
      </c>
      <c r="DL113" s="40">
        <v>4</v>
      </c>
      <c r="DM113" s="40">
        <v>10</v>
      </c>
      <c r="DN113" s="40">
        <v>16</v>
      </c>
      <c r="DO113" s="317">
        <v>0.74099999999999999</v>
      </c>
      <c r="DP113" s="457">
        <v>1</v>
      </c>
      <c r="DQ113" s="457">
        <v>0</v>
      </c>
      <c r="DR113" s="457">
        <v>6</v>
      </c>
      <c r="DS113" s="477">
        <v>24</v>
      </c>
      <c r="DT113" s="125">
        <v>0.77419354838709675</v>
      </c>
      <c r="DU113" s="477">
        <v>11</v>
      </c>
      <c r="DV113" s="374">
        <v>703420</v>
      </c>
      <c r="DW113" s="477">
        <v>2</v>
      </c>
      <c r="DX113" s="457">
        <v>4683</v>
      </c>
      <c r="DY113" s="452"/>
      <c r="DZ113" s="40">
        <v>14</v>
      </c>
      <c r="EA113" s="76">
        <v>4.7945205479452052E-2</v>
      </c>
      <c r="EB113" s="40">
        <v>14</v>
      </c>
      <c r="EC113" s="76">
        <v>4.7945205479452052E-2</v>
      </c>
      <c r="ED113" s="40">
        <v>2</v>
      </c>
      <c r="EE113" s="40">
        <v>0</v>
      </c>
      <c r="EF113" s="40">
        <v>0</v>
      </c>
      <c r="EG113" s="320">
        <v>3.0800000000000001E-2</v>
      </c>
      <c r="EH113" s="320">
        <v>5.7377049180327863E-2</v>
      </c>
      <c r="EI113" s="320">
        <v>0.111</v>
      </c>
      <c r="EJ113" s="320">
        <v>3.6290322580645164E-2</v>
      </c>
      <c r="EK113" s="320">
        <v>0.4726027397260274</v>
      </c>
      <c r="EL113" s="320">
        <v>7.8767123287671229E-2</v>
      </c>
      <c r="EM113" s="320">
        <v>-5.9440559440559398E-2</v>
      </c>
      <c r="EN113" s="341">
        <v>320000</v>
      </c>
      <c r="EO113" s="320">
        <v>0</v>
      </c>
      <c r="EP113" s="1"/>
    </row>
    <row r="114" spans="2:146" x14ac:dyDescent="0.25">
      <c r="B114" s="3" t="s">
        <v>358</v>
      </c>
      <c r="C114" s="5">
        <v>540068</v>
      </c>
      <c r="D114" s="6" t="s">
        <v>282</v>
      </c>
      <c r="E114" s="6" t="s">
        <v>3</v>
      </c>
      <c r="F114" s="5">
        <v>9</v>
      </c>
      <c r="G114" s="40">
        <v>5185</v>
      </c>
      <c r="H114" s="40">
        <v>2918</v>
      </c>
      <c r="I114" s="40">
        <v>5404</v>
      </c>
      <c r="J114" s="63">
        <v>667.0318225650916</v>
      </c>
      <c r="K114" s="40">
        <v>1953</v>
      </c>
      <c r="L114" s="63">
        <v>2.77</v>
      </c>
      <c r="N114" s="40">
        <v>179</v>
      </c>
      <c r="O114" s="76">
        <v>3.4522661523625847E-2</v>
      </c>
      <c r="P114" s="63">
        <v>3.11</v>
      </c>
      <c r="Q114" s="362">
        <v>5.9980713596914181E-4</v>
      </c>
      <c r="R114" s="106">
        <v>12</v>
      </c>
      <c r="S114" s="83" t="s">
        <v>100</v>
      </c>
      <c r="T114" s="88">
        <v>0.4</v>
      </c>
      <c r="U114" s="40">
        <v>0</v>
      </c>
      <c r="V114" s="1"/>
      <c r="W114" s="457">
        <v>50</v>
      </c>
      <c r="X114" s="457">
        <v>2</v>
      </c>
      <c r="Y114" s="317">
        <v>2.7E-2</v>
      </c>
      <c r="Z114" s="126">
        <v>0.27932960893854747</v>
      </c>
      <c r="AA114" s="457">
        <v>1</v>
      </c>
      <c r="AB114" s="457">
        <v>28</v>
      </c>
      <c r="AC114" s="457">
        <v>77</v>
      </c>
      <c r="AD114" s="457">
        <v>1</v>
      </c>
      <c r="AE114" s="457">
        <v>78</v>
      </c>
      <c r="AF114" s="149">
        <v>5305240</v>
      </c>
      <c r="AH114" s="374">
        <v>63350</v>
      </c>
      <c r="AI114" s="469">
        <v>79</v>
      </c>
      <c r="AJ114" s="320">
        <v>0.98750000000000004</v>
      </c>
      <c r="AK114" s="374">
        <v>5205670</v>
      </c>
      <c r="AL114" s="125">
        <v>0.98123176331325257</v>
      </c>
      <c r="AM114" s="477">
        <v>79</v>
      </c>
      <c r="AN114" s="398">
        <v>5205670</v>
      </c>
      <c r="AO114" s="469">
        <v>75</v>
      </c>
      <c r="AP114" s="398">
        <v>4844970</v>
      </c>
      <c r="AQ114" s="480">
        <v>65</v>
      </c>
      <c r="AR114" s="398">
        <v>4493500</v>
      </c>
      <c r="AS114" s="469">
        <v>10</v>
      </c>
      <c r="AT114" s="390">
        <v>0.1333333333333333</v>
      </c>
      <c r="AU114" s="398">
        <v>351470</v>
      </c>
      <c r="AV114" s="469">
        <v>0</v>
      </c>
      <c r="AW114" s="140">
        <v>0</v>
      </c>
      <c r="AX114" s="469">
        <v>1</v>
      </c>
      <c r="AY114" s="140">
        <v>99570</v>
      </c>
      <c r="AZ114" s="457">
        <v>30</v>
      </c>
      <c r="BA114" s="125">
        <v>0.375</v>
      </c>
      <c r="BB114" s="457">
        <v>4</v>
      </c>
      <c r="BC114" s="125">
        <v>0.05</v>
      </c>
      <c r="BD114" s="457">
        <v>46</v>
      </c>
      <c r="BE114" s="125">
        <v>0.57499999999999996</v>
      </c>
      <c r="BF114" s="457">
        <v>72</v>
      </c>
      <c r="BG114" s="125">
        <v>0.9</v>
      </c>
      <c r="BH114" s="457">
        <v>1</v>
      </c>
      <c r="BI114" s="317">
        <v>1.282051282051282E-2</v>
      </c>
      <c r="BJ114" s="457">
        <v>1</v>
      </c>
      <c r="BK114" s="457">
        <v>0</v>
      </c>
      <c r="BL114" s="457">
        <v>0</v>
      </c>
      <c r="BM114" s="430">
        <v>1977</v>
      </c>
      <c r="BN114" s="347" t="s">
        <v>838</v>
      </c>
      <c r="BO114" s="486">
        <v>54</v>
      </c>
      <c r="BP114" s="348">
        <v>0.67500000000000004</v>
      </c>
      <c r="BQ114" s="40">
        <v>26</v>
      </c>
      <c r="BR114" s="320">
        <v>0.32500000000000001</v>
      </c>
      <c r="BS114" s="491">
        <v>0</v>
      </c>
      <c r="BT114" s="125">
        <v>0</v>
      </c>
      <c r="BU114" s="312">
        <v>0.755</v>
      </c>
      <c r="BW114" s="457">
        <v>0</v>
      </c>
      <c r="BX114" s="457">
        <v>0</v>
      </c>
      <c r="BY114" s="457">
        <v>0</v>
      </c>
      <c r="BZ114" s="457">
        <v>0</v>
      </c>
      <c r="CA114" s="457">
        <v>0</v>
      </c>
      <c r="CB114" s="457">
        <v>0</v>
      </c>
      <c r="CC114" s="457">
        <v>0</v>
      </c>
      <c r="CD114" s="457">
        <v>0</v>
      </c>
      <c r="CE114" s="457">
        <v>0</v>
      </c>
      <c r="CF114" s="457">
        <v>0</v>
      </c>
      <c r="CG114" s="457">
        <v>0</v>
      </c>
      <c r="CH114" s="457">
        <v>0</v>
      </c>
      <c r="CI114" s="440">
        <v>76.3</v>
      </c>
      <c r="CJ114" s="440">
        <v>0.7</v>
      </c>
      <c r="CK114" s="317">
        <v>8.9999999999999993E-3</v>
      </c>
      <c r="CL114" s="457">
        <v>10</v>
      </c>
      <c r="CM114" s="457">
        <v>0</v>
      </c>
      <c r="CN114" s="457">
        <v>10</v>
      </c>
      <c r="CO114" s="501">
        <v>2.7</v>
      </c>
      <c r="CP114" s="501">
        <v>0</v>
      </c>
      <c r="CQ114" s="125">
        <v>0</v>
      </c>
      <c r="CS114" s="477">
        <v>0</v>
      </c>
      <c r="CT114" s="457">
        <v>0</v>
      </c>
      <c r="CU114" s="457">
        <v>0</v>
      </c>
      <c r="CV114" s="457">
        <v>0</v>
      </c>
      <c r="CW114" s="457">
        <v>1</v>
      </c>
      <c r="CX114" s="457">
        <v>0</v>
      </c>
      <c r="CY114" s="457">
        <v>1</v>
      </c>
      <c r="CZ114" s="457">
        <v>0</v>
      </c>
      <c r="DA114" s="457">
        <v>0</v>
      </c>
      <c r="DB114" s="457">
        <v>0</v>
      </c>
      <c r="DC114" s="457">
        <v>0</v>
      </c>
      <c r="DD114" s="457">
        <v>0</v>
      </c>
      <c r="DF114" s="398">
        <v>16218</v>
      </c>
      <c r="DG114" s="320">
        <v>3.0000000000000001E-3</v>
      </c>
      <c r="DH114" s="374">
        <v>1656</v>
      </c>
      <c r="DI114" s="374">
        <v>16218</v>
      </c>
      <c r="DJ114" s="149">
        <v>0</v>
      </c>
      <c r="DK114" s="40">
        <v>75</v>
      </c>
      <c r="DL114" s="40">
        <v>5</v>
      </c>
      <c r="DM114" s="40">
        <v>0</v>
      </c>
      <c r="DN114" s="40">
        <v>0</v>
      </c>
      <c r="DO114" s="317">
        <v>0.04</v>
      </c>
      <c r="DP114" s="457">
        <v>75</v>
      </c>
      <c r="DQ114" s="457">
        <v>4</v>
      </c>
      <c r="DR114" s="457">
        <v>1</v>
      </c>
      <c r="DS114" s="477">
        <v>0</v>
      </c>
      <c r="DT114" s="125">
        <v>0</v>
      </c>
      <c r="DU114" s="477">
        <v>20</v>
      </c>
      <c r="DV114" s="374">
        <v>60078</v>
      </c>
      <c r="DW114" s="477">
        <v>6</v>
      </c>
      <c r="DX114" s="457">
        <v>4</v>
      </c>
      <c r="DY114" s="452"/>
      <c r="DZ114" s="40">
        <v>144</v>
      </c>
      <c r="EA114" s="76">
        <v>2.6646928201332347E-2</v>
      </c>
      <c r="EB114" s="40">
        <v>91</v>
      </c>
      <c r="EC114" s="76">
        <v>1.683937823834197E-2</v>
      </c>
      <c r="ED114" s="40">
        <v>13</v>
      </c>
      <c r="EE114" s="40">
        <v>2</v>
      </c>
      <c r="EF114" s="40">
        <v>1</v>
      </c>
      <c r="EG114" s="320">
        <v>7.0400000000000004E-2</v>
      </c>
      <c r="EH114" s="320">
        <v>0.13773681515617001</v>
      </c>
      <c r="EI114" s="320">
        <v>0.08</v>
      </c>
      <c r="EJ114" s="320">
        <v>8.3005064715813162E-2</v>
      </c>
      <c r="EK114" s="320">
        <v>0.3371576609918579</v>
      </c>
      <c r="EL114" s="320">
        <v>0.12453737971872687</v>
      </c>
      <c r="EM114" s="320">
        <v>0.22364864864864897</v>
      </c>
      <c r="EN114" s="341">
        <v>192300</v>
      </c>
      <c r="EO114" s="320">
        <v>9.3823668081093825E-2</v>
      </c>
      <c r="EP114" s="1"/>
    </row>
    <row r="115" spans="2:146" x14ac:dyDescent="0.25">
      <c r="B115" s="3" t="s">
        <v>286</v>
      </c>
      <c r="C115" s="5">
        <v>540069</v>
      </c>
      <c r="D115" s="6" t="s">
        <v>282</v>
      </c>
      <c r="E115" s="6" t="s">
        <v>3</v>
      </c>
      <c r="F115" s="5">
        <v>9</v>
      </c>
      <c r="G115" s="40">
        <v>258</v>
      </c>
      <c r="H115" s="40">
        <v>735</v>
      </c>
      <c r="I115" s="40">
        <v>1529</v>
      </c>
      <c r="J115" s="63">
        <v>3792.8682170542634</v>
      </c>
      <c r="K115" s="40">
        <v>310</v>
      </c>
      <c r="L115" s="63">
        <v>2.15</v>
      </c>
      <c r="N115" s="40">
        <v>22</v>
      </c>
      <c r="O115" s="76">
        <v>8.5271317829457363E-2</v>
      </c>
      <c r="P115" s="63">
        <v>0.75</v>
      </c>
      <c r="Q115" s="362">
        <v>2.906976744186046E-3</v>
      </c>
      <c r="R115" s="106">
        <v>12</v>
      </c>
      <c r="S115" s="83" t="s">
        <v>100</v>
      </c>
      <c r="T115" s="88">
        <v>2</v>
      </c>
      <c r="U115" s="40">
        <v>2</v>
      </c>
      <c r="V115" s="1"/>
      <c r="W115" s="457">
        <v>76</v>
      </c>
      <c r="X115" s="457">
        <v>0</v>
      </c>
      <c r="Y115" s="317">
        <v>0.13100000000000001</v>
      </c>
      <c r="Z115" s="126">
        <v>3.4545454545454546</v>
      </c>
      <c r="AA115" s="457">
        <v>29</v>
      </c>
      <c r="AB115" s="457">
        <v>20</v>
      </c>
      <c r="AC115" s="457">
        <v>67</v>
      </c>
      <c r="AD115" s="457">
        <v>29</v>
      </c>
      <c r="AE115" s="457">
        <v>96</v>
      </c>
      <c r="AF115" s="149">
        <v>21641390</v>
      </c>
      <c r="AH115" s="374">
        <v>213800</v>
      </c>
      <c r="AI115" s="469">
        <v>38</v>
      </c>
      <c r="AJ115" s="320">
        <v>0.5757575757575758</v>
      </c>
      <c r="AK115" s="374">
        <v>7872600</v>
      </c>
      <c r="AL115" s="125">
        <v>0.3637751549230433</v>
      </c>
      <c r="AM115" s="477">
        <v>38</v>
      </c>
      <c r="AN115" s="398">
        <v>7872600</v>
      </c>
      <c r="AO115" s="469">
        <v>35</v>
      </c>
      <c r="AP115" s="398">
        <v>7191400</v>
      </c>
      <c r="AQ115" s="480">
        <v>35</v>
      </c>
      <c r="AR115" s="399">
        <v>7191400</v>
      </c>
      <c r="AS115" s="481">
        <v>0</v>
      </c>
      <c r="AT115" s="393">
        <v>0</v>
      </c>
      <c r="AU115" s="399">
        <v>0</v>
      </c>
      <c r="AV115" s="469">
        <v>24</v>
      </c>
      <c r="AW115" s="140">
        <v>8974570</v>
      </c>
      <c r="AX115" s="469">
        <v>4</v>
      </c>
      <c r="AY115" s="140">
        <v>4794220</v>
      </c>
      <c r="AZ115" s="457">
        <v>30</v>
      </c>
      <c r="BA115" s="125">
        <v>0.45500000000000002</v>
      </c>
      <c r="BB115" s="457">
        <v>30</v>
      </c>
      <c r="BC115" s="125">
        <v>0.45500000000000002</v>
      </c>
      <c r="BD115" s="457">
        <v>6</v>
      </c>
      <c r="BE115" s="125">
        <v>9.0999999999999998E-2</v>
      </c>
      <c r="BF115" s="457">
        <v>11</v>
      </c>
      <c r="BG115" s="125">
        <v>0.16700000000000001</v>
      </c>
      <c r="BH115" s="457">
        <v>18</v>
      </c>
      <c r="BI115" s="317">
        <v>0.1875</v>
      </c>
      <c r="BJ115" s="457">
        <v>16</v>
      </c>
      <c r="BK115" s="457">
        <v>0</v>
      </c>
      <c r="BL115" s="457">
        <v>2</v>
      </c>
      <c r="BM115" s="430">
        <v>1900</v>
      </c>
      <c r="BN115" s="349" t="s">
        <v>839</v>
      </c>
      <c r="BO115" s="487">
        <v>61</v>
      </c>
      <c r="BP115" s="350">
        <v>0.92399999999999993</v>
      </c>
      <c r="BQ115" s="489">
        <v>5</v>
      </c>
      <c r="BR115" s="351">
        <v>7.5999999999999998E-2</v>
      </c>
      <c r="BS115" s="492">
        <v>1</v>
      </c>
      <c r="BT115" s="125">
        <v>1.3157894736842105E-2</v>
      </c>
      <c r="BU115" s="312">
        <v>0.64300000000000002</v>
      </c>
      <c r="BW115" s="457">
        <v>0</v>
      </c>
      <c r="BX115" s="457">
        <v>0</v>
      </c>
      <c r="BY115" s="457">
        <v>0</v>
      </c>
      <c r="BZ115" s="457">
        <v>0</v>
      </c>
      <c r="CA115" s="457">
        <v>0</v>
      </c>
      <c r="CB115" s="457">
        <v>0</v>
      </c>
      <c r="CC115" s="457">
        <v>0</v>
      </c>
      <c r="CD115" s="457">
        <v>0</v>
      </c>
      <c r="CE115" s="457">
        <v>0</v>
      </c>
      <c r="CF115" s="457">
        <v>0</v>
      </c>
      <c r="CG115" s="457">
        <v>0</v>
      </c>
      <c r="CH115" s="457">
        <v>0</v>
      </c>
      <c r="CI115" s="440">
        <v>12</v>
      </c>
      <c r="CJ115" s="440">
        <v>0.9</v>
      </c>
      <c r="CK115" s="317">
        <v>7.4999999999999997E-2</v>
      </c>
      <c r="CL115" s="457">
        <v>0</v>
      </c>
      <c r="CM115" s="457">
        <v>0</v>
      </c>
      <c r="CN115" s="457">
        <v>0</v>
      </c>
      <c r="CO115" s="501">
        <v>0.5</v>
      </c>
      <c r="CP115" s="501">
        <v>0</v>
      </c>
      <c r="CQ115" s="125">
        <v>0</v>
      </c>
      <c r="CS115" s="477">
        <v>48</v>
      </c>
      <c r="CT115" s="514">
        <v>2</v>
      </c>
      <c r="CU115" s="514">
        <v>1</v>
      </c>
      <c r="CV115" s="457">
        <v>47</v>
      </c>
      <c r="CW115" s="457">
        <v>4</v>
      </c>
      <c r="CX115" s="457">
        <v>0</v>
      </c>
      <c r="CY115" s="457">
        <v>0</v>
      </c>
      <c r="CZ115" s="457">
        <v>0</v>
      </c>
      <c r="DA115" s="457">
        <v>3</v>
      </c>
      <c r="DB115" s="457">
        <v>0</v>
      </c>
      <c r="DC115" s="457">
        <v>1</v>
      </c>
      <c r="DD115" s="457">
        <v>0</v>
      </c>
      <c r="DF115" s="398">
        <v>1510174</v>
      </c>
      <c r="DG115" s="320">
        <v>7.0000000000000007E-2</v>
      </c>
      <c r="DH115" s="374">
        <v>13984</v>
      </c>
      <c r="DI115" s="374">
        <v>468019</v>
      </c>
      <c r="DJ115" s="149">
        <v>1042155</v>
      </c>
      <c r="DK115" s="40">
        <v>13</v>
      </c>
      <c r="DL115" s="40">
        <v>49</v>
      </c>
      <c r="DM115" s="40">
        <v>2</v>
      </c>
      <c r="DN115" s="40">
        <v>2</v>
      </c>
      <c r="DO115" s="317">
        <v>0.08</v>
      </c>
      <c r="DP115" s="457">
        <v>11</v>
      </c>
      <c r="DQ115" s="457">
        <v>50</v>
      </c>
      <c r="DR115" s="457">
        <v>4</v>
      </c>
      <c r="DS115" s="477">
        <v>1</v>
      </c>
      <c r="DT115" s="125">
        <v>1.3157894736842105E-2</v>
      </c>
      <c r="DU115" s="477">
        <v>2</v>
      </c>
      <c r="DV115" s="374">
        <v>0</v>
      </c>
      <c r="DW115" s="477">
        <v>0</v>
      </c>
      <c r="DX115" s="457">
        <v>430</v>
      </c>
      <c r="DY115" s="452"/>
      <c r="DZ115" s="40">
        <v>172</v>
      </c>
      <c r="EA115" s="76">
        <v>0.11249182472204054</v>
      </c>
      <c r="EB115" s="40">
        <v>52</v>
      </c>
      <c r="EC115" s="76">
        <v>3.4009156311314584E-2</v>
      </c>
      <c r="ED115" s="40">
        <v>9</v>
      </c>
      <c r="EE115" s="40">
        <v>2</v>
      </c>
      <c r="EF115" s="40">
        <v>1</v>
      </c>
      <c r="EG115" s="320">
        <v>1.7600000000000001E-2</v>
      </c>
      <c r="EH115" s="320">
        <v>0.11612903225806452</v>
      </c>
      <c r="EI115" s="320">
        <v>4.5999999999999999E-2</v>
      </c>
      <c r="EJ115" s="320">
        <v>7.3863636363636367E-2</v>
      </c>
      <c r="EK115" s="320">
        <v>0.14388489208633093</v>
      </c>
      <c r="EL115" s="320">
        <v>7.3250490516677563E-2</v>
      </c>
      <c r="EM115" s="320">
        <v>-0.11707035755478699</v>
      </c>
      <c r="EN115" s="341">
        <v>349300</v>
      </c>
      <c r="EO115" s="320">
        <v>3.3766233766233764E-2</v>
      </c>
      <c r="EP115" s="1"/>
    </row>
    <row r="116" spans="2:146" s="1" customFormat="1" x14ac:dyDescent="0.25">
      <c r="B116" s="7" t="s">
        <v>282</v>
      </c>
      <c r="C116" s="150">
        <v>54037</v>
      </c>
      <c r="D116" s="7" t="s">
        <v>282</v>
      </c>
      <c r="E116" s="7" t="s">
        <v>0</v>
      </c>
      <c r="F116" s="150">
        <v>9</v>
      </c>
      <c r="G116" s="42">
        <v>135567</v>
      </c>
      <c r="H116" s="42">
        <v>28612</v>
      </c>
      <c r="I116" s="42">
        <v>57542</v>
      </c>
      <c r="J116" s="65">
        <v>271.65077046773916</v>
      </c>
      <c r="K116" s="42">
        <v>21162</v>
      </c>
      <c r="L116" s="65">
        <v>2.66</v>
      </c>
      <c r="M116"/>
      <c r="N116" s="42">
        <v>9010</v>
      </c>
      <c r="O116" s="78">
        <v>6.6461602012289123E-2</v>
      </c>
      <c r="P116" s="65">
        <v>162.47999999999999</v>
      </c>
      <c r="Q116" s="363">
        <v>1.1985571284199969E-3</v>
      </c>
      <c r="R116" s="107">
        <v>12</v>
      </c>
      <c r="S116" s="85">
        <v>43254</v>
      </c>
      <c r="T116" s="115">
        <v>2.4</v>
      </c>
      <c r="U116" s="42">
        <v>88</v>
      </c>
      <c r="W116" s="458">
        <v>499</v>
      </c>
      <c r="X116" s="458">
        <v>33</v>
      </c>
      <c r="Y116" s="127">
        <v>2.7E-2</v>
      </c>
      <c r="Z116" s="128">
        <v>5.5382907880133184E-2</v>
      </c>
      <c r="AA116" s="458">
        <v>123</v>
      </c>
      <c r="AB116" s="458">
        <v>276</v>
      </c>
      <c r="AC116" s="458">
        <v>652</v>
      </c>
      <c r="AD116" s="458">
        <v>123</v>
      </c>
      <c r="AE116" s="458">
        <v>775</v>
      </c>
      <c r="AF116" s="321">
        <v>118388409</v>
      </c>
      <c r="AG116"/>
      <c r="AH116" s="419">
        <v>97450</v>
      </c>
      <c r="AI116" s="470">
        <v>654</v>
      </c>
      <c r="AJ116" s="78">
        <v>0.89100817438692093</v>
      </c>
      <c r="AK116" s="406">
        <v>76146480</v>
      </c>
      <c r="AL116" s="127">
        <v>0.64319202059721914</v>
      </c>
      <c r="AM116" s="478">
        <v>654</v>
      </c>
      <c r="AN116" s="402">
        <v>76146480</v>
      </c>
      <c r="AO116" s="470">
        <v>638</v>
      </c>
      <c r="AP116" s="402">
        <v>74257280</v>
      </c>
      <c r="AQ116" s="470">
        <v>551</v>
      </c>
      <c r="AR116" s="400">
        <v>71594500</v>
      </c>
      <c r="AS116" s="482">
        <v>87</v>
      </c>
      <c r="AT116" s="394">
        <v>0.13636363636363641</v>
      </c>
      <c r="AU116" s="400">
        <v>2662780</v>
      </c>
      <c r="AV116" s="470">
        <v>66</v>
      </c>
      <c r="AW116" s="311">
        <v>21198769</v>
      </c>
      <c r="AX116" s="470">
        <v>14</v>
      </c>
      <c r="AY116" s="311">
        <v>21043160</v>
      </c>
      <c r="AZ116" s="458">
        <v>363</v>
      </c>
      <c r="BA116" s="127">
        <v>0.495</v>
      </c>
      <c r="BB116" s="458">
        <v>115</v>
      </c>
      <c r="BC116" s="127">
        <v>0.157</v>
      </c>
      <c r="BD116" s="458">
        <v>256</v>
      </c>
      <c r="BE116" s="127">
        <v>0.34899999999999998</v>
      </c>
      <c r="BF116" s="458">
        <v>470</v>
      </c>
      <c r="BG116" s="127">
        <v>0.64</v>
      </c>
      <c r="BH116" s="458">
        <v>207</v>
      </c>
      <c r="BI116" s="127">
        <v>0.26709677419354838</v>
      </c>
      <c r="BJ116" s="458">
        <v>84</v>
      </c>
      <c r="BK116" s="458">
        <v>70</v>
      </c>
      <c r="BL116" s="458">
        <v>53</v>
      </c>
      <c r="BM116" s="431">
        <v>1969</v>
      </c>
      <c r="BN116" s="135" t="s">
        <v>100</v>
      </c>
      <c r="BO116" s="42">
        <v>522</v>
      </c>
      <c r="BP116" s="78">
        <v>0.71100000000000008</v>
      </c>
      <c r="BQ116" s="42">
        <v>212</v>
      </c>
      <c r="BR116" s="78">
        <v>0.28899999999999998</v>
      </c>
      <c r="BS116" s="493">
        <v>47</v>
      </c>
      <c r="BT116" s="127">
        <v>9.4188376753507011E-2</v>
      </c>
      <c r="BU116" s="314">
        <v>0.67400000000000004</v>
      </c>
      <c r="BV116"/>
      <c r="BW116" s="458">
        <v>0</v>
      </c>
      <c r="BX116" s="458">
        <v>0</v>
      </c>
      <c r="BY116" s="458">
        <v>0</v>
      </c>
      <c r="BZ116" s="458">
        <v>0</v>
      </c>
      <c r="CA116" s="458">
        <v>0</v>
      </c>
      <c r="CB116" s="458">
        <v>0</v>
      </c>
      <c r="CC116" s="458">
        <v>0</v>
      </c>
      <c r="CD116" s="458">
        <v>0</v>
      </c>
      <c r="CE116" s="458">
        <v>0</v>
      </c>
      <c r="CF116" s="458">
        <v>0</v>
      </c>
      <c r="CG116" s="458">
        <v>0</v>
      </c>
      <c r="CH116" s="458">
        <v>0</v>
      </c>
      <c r="CI116" s="441">
        <v>1410.3</v>
      </c>
      <c r="CJ116" s="441">
        <v>61.5</v>
      </c>
      <c r="CK116" s="127">
        <v>4.3999999999999997E-2</v>
      </c>
      <c r="CL116" s="458">
        <v>41</v>
      </c>
      <c r="CM116" s="458">
        <v>19</v>
      </c>
      <c r="CN116" s="458">
        <v>22</v>
      </c>
      <c r="CO116" s="502">
        <v>54.1</v>
      </c>
      <c r="CP116" s="502">
        <v>6.4</v>
      </c>
      <c r="CQ116" s="127">
        <v>0.11829944547134935</v>
      </c>
      <c r="CR116"/>
      <c r="CS116" s="478">
        <v>120</v>
      </c>
      <c r="CT116" s="458">
        <v>36</v>
      </c>
      <c r="CU116" s="458">
        <v>6</v>
      </c>
      <c r="CV116" s="458">
        <v>114</v>
      </c>
      <c r="CW116" s="458">
        <v>12</v>
      </c>
      <c r="CX116" s="458">
        <v>3</v>
      </c>
      <c r="CY116" s="458">
        <v>3</v>
      </c>
      <c r="CZ116" s="458">
        <v>2</v>
      </c>
      <c r="DA116" s="458">
        <v>3</v>
      </c>
      <c r="DB116" s="458">
        <v>0</v>
      </c>
      <c r="DC116" s="458">
        <v>4</v>
      </c>
      <c r="DD116" s="458">
        <v>0</v>
      </c>
      <c r="DE116"/>
      <c r="DF116" s="402">
        <v>13280750</v>
      </c>
      <c r="DG116" s="78">
        <v>0.112</v>
      </c>
      <c r="DH116" s="419">
        <v>20753.3</v>
      </c>
      <c r="DI116" s="419">
        <v>6933680</v>
      </c>
      <c r="DJ116" s="321">
        <v>6347070</v>
      </c>
      <c r="DK116" s="42">
        <v>422</v>
      </c>
      <c r="DL116" s="42">
        <v>252</v>
      </c>
      <c r="DM116" s="42">
        <v>40</v>
      </c>
      <c r="DN116" s="42">
        <v>20</v>
      </c>
      <c r="DO116" s="127">
        <v>0.29699999999999999</v>
      </c>
      <c r="DP116" s="458">
        <v>418</v>
      </c>
      <c r="DQ116" s="458">
        <v>91</v>
      </c>
      <c r="DR116" s="458">
        <v>105</v>
      </c>
      <c r="DS116" s="519">
        <v>120</v>
      </c>
      <c r="DT116" s="144">
        <v>0.24048096192384769</v>
      </c>
      <c r="DU116" s="519">
        <v>163</v>
      </c>
      <c r="DV116" s="419">
        <v>2416446</v>
      </c>
      <c r="DW116" s="519">
        <v>66</v>
      </c>
      <c r="DX116" s="458">
        <v>9754</v>
      </c>
      <c r="DY116" s="452"/>
      <c r="DZ116" s="42">
        <v>1229</v>
      </c>
      <c r="EA116" s="78">
        <v>2.135831218935734E-2</v>
      </c>
      <c r="EB116" s="42">
        <v>795</v>
      </c>
      <c r="EC116" s="78">
        <v>1.3815995273017969E-2</v>
      </c>
      <c r="ED116" s="42">
        <v>112</v>
      </c>
      <c r="EE116" s="42">
        <v>19</v>
      </c>
      <c r="EF116" s="42">
        <v>10</v>
      </c>
      <c r="EG116" s="78">
        <v>0</v>
      </c>
      <c r="EH116" s="78">
        <v>0.10017956714866269</v>
      </c>
      <c r="EI116" s="78">
        <v>0.13900000000000001</v>
      </c>
      <c r="EJ116" s="78">
        <v>9.6079265393950009E-2</v>
      </c>
      <c r="EK116" s="78">
        <v>0.34180250947134266</v>
      </c>
      <c r="EL116" s="78">
        <v>0.13334962386329918</v>
      </c>
      <c r="EM116" s="78">
        <v>7.8563684623724248E-2</v>
      </c>
      <c r="EN116" s="342">
        <v>276700</v>
      </c>
      <c r="EO116" s="78">
        <v>6.1337738806286263E-2</v>
      </c>
    </row>
    <row r="117" spans="2:146" x14ac:dyDescent="0.25">
      <c r="B117" s="424" t="s">
        <v>94</v>
      </c>
      <c r="C117" s="425">
        <v>540070</v>
      </c>
      <c r="D117" s="424" t="s">
        <v>85</v>
      </c>
      <c r="E117" s="424" t="s">
        <v>11</v>
      </c>
      <c r="F117" s="425">
        <v>3</v>
      </c>
      <c r="G117" s="44">
        <v>542777</v>
      </c>
      <c r="H117" s="44">
        <v>47446</v>
      </c>
      <c r="I117" s="44">
        <v>86137</v>
      </c>
      <c r="J117" s="66">
        <v>101.56598382024293</v>
      </c>
      <c r="K117" s="44">
        <v>35194</v>
      </c>
      <c r="L117" s="66">
        <v>2.4366653406830712</v>
      </c>
      <c r="N117" s="44">
        <v>20983</v>
      </c>
      <c r="O117" s="80">
        <v>3.8658601967290443E-2</v>
      </c>
      <c r="P117" s="66">
        <v>823.86</v>
      </c>
      <c r="Q117" s="364">
        <v>1.517860926310437E-3</v>
      </c>
      <c r="R117" s="105">
        <v>24</v>
      </c>
      <c r="S117" s="82">
        <v>44259</v>
      </c>
      <c r="T117" s="114">
        <v>2.5</v>
      </c>
      <c r="U117" s="44">
        <v>201</v>
      </c>
      <c r="V117" s="1"/>
      <c r="W117" s="459">
        <v>7950</v>
      </c>
      <c r="X117" s="459">
        <v>1391</v>
      </c>
      <c r="Y117" s="129">
        <v>0.18099999999999999</v>
      </c>
      <c r="Z117" s="130">
        <v>0.37887813944621834</v>
      </c>
      <c r="AA117" s="459">
        <v>432</v>
      </c>
      <c r="AB117" s="459">
        <v>626</v>
      </c>
      <c r="AC117" s="459">
        <v>8144</v>
      </c>
      <c r="AD117" s="459">
        <v>432</v>
      </c>
      <c r="AE117" s="459">
        <v>8576</v>
      </c>
      <c r="AF117" s="138">
        <v>623668250</v>
      </c>
      <c r="AH117" s="407">
        <v>49400</v>
      </c>
      <c r="AI117" s="471">
        <v>7989</v>
      </c>
      <c r="AJ117" s="80">
        <v>0.93155317164179108</v>
      </c>
      <c r="AK117" s="407">
        <v>476457089</v>
      </c>
      <c r="AL117" s="129">
        <v>0.7639591866348816</v>
      </c>
      <c r="AM117" s="479">
        <v>7959</v>
      </c>
      <c r="AN117" s="401">
        <v>466058171</v>
      </c>
      <c r="AO117" s="471">
        <v>7879</v>
      </c>
      <c r="AP117" s="401">
        <v>454329245</v>
      </c>
      <c r="AQ117" s="471">
        <v>5380</v>
      </c>
      <c r="AR117" s="401">
        <v>380010945</v>
      </c>
      <c r="AS117" s="471">
        <v>2499</v>
      </c>
      <c r="AT117" s="395">
        <v>0.31717222997842359</v>
      </c>
      <c r="AU117" s="401">
        <v>74318300</v>
      </c>
      <c r="AV117" s="471">
        <v>364</v>
      </c>
      <c r="AW117" s="139">
        <v>77031025</v>
      </c>
      <c r="AX117" s="471">
        <v>182</v>
      </c>
      <c r="AY117" s="139">
        <v>69784366</v>
      </c>
      <c r="AZ117" s="459">
        <v>2083</v>
      </c>
      <c r="BA117" s="129">
        <v>0.24299999999999999</v>
      </c>
      <c r="BB117" s="459">
        <v>989</v>
      </c>
      <c r="BC117" s="129">
        <v>0.115</v>
      </c>
      <c r="BD117" s="459">
        <v>5503</v>
      </c>
      <c r="BE117" s="129">
        <v>0.64200000000000002</v>
      </c>
      <c r="BF117" s="459">
        <v>7854</v>
      </c>
      <c r="BG117" s="129">
        <v>0.91600000000000004</v>
      </c>
      <c r="BH117" s="459">
        <v>2418</v>
      </c>
      <c r="BI117" s="129">
        <v>0.28194962686567165</v>
      </c>
      <c r="BJ117" s="459">
        <v>1881</v>
      </c>
      <c r="BK117" s="459">
        <v>480</v>
      </c>
      <c r="BL117" s="459">
        <v>57</v>
      </c>
      <c r="BM117" s="432">
        <v>1969</v>
      </c>
      <c r="BN117" s="352" t="s">
        <v>840</v>
      </c>
      <c r="BO117" s="77">
        <v>6297</v>
      </c>
      <c r="BP117" s="79">
        <v>0.73399999999999999</v>
      </c>
      <c r="BQ117" s="77">
        <v>2279</v>
      </c>
      <c r="BR117" s="79">
        <v>0.26600000000000001</v>
      </c>
      <c r="BS117" s="490">
        <v>494</v>
      </c>
      <c r="BT117" s="129">
        <v>6.2138364779874215E-2</v>
      </c>
      <c r="BU117" s="313">
        <v>0.73499999999999999</v>
      </c>
      <c r="BW117" s="459">
        <v>23</v>
      </c>
      <c r="BX117" s="459">
        <v>17</v>
      </c>
      <c r="BY117" s="459">
        <v>1</v>
      </c>
      <c r="BZ117" s="459">
        <v>14</v>
      </c>
      <c r="CA117" s="459">
        <v>0</v>
      </c>
      <c r="CB117" s="459">
        <v>8</v>
      </c>
      <c r="CC117" s="459">
        <v>13</v>
      </c>
      <c r="CD117" s="459">
        <v>0</v>
      </c>
      <c r="CE117" s="459">
        <v>1</v>
      </c>
      <c r="CF117" s="459">
        <v>2</v>
      </c>
      <c r="CG117" s="459">
        <v>7</v>
      </c>
      <c r="CH117" s="459">
        <v>0</v>
      </c>
      <c r="CI117" s="439">
        <v>4814.6000000000004</v>
      </c>
      <c r="CJ117" s="439">
        <v>606.4</v>
      </c>
      <c r="CK117" s="129">
        <v>0.126</v>
      </c>
      <c r="CL117" s="459">
        <v>425</v>
      </c>
      <c r="CM117" s="459">
        <v>105</v>
      </c>
      <c r="CN117" s="459">
        <v>320</v>
      </c>
      <c r="CO117" s="503">
        <v>133.19999999999999</v>
      </c>
      <c r="CP117" s="503">
        <v>35.799999999999997</v>
      </c>
      <c r="CQ117" s="129">
        <v>0.26876876876876876</v>
      </c>
      <c r="CS117" s="479">
        <v>0</v>
      </c>
      <c r="CT117" s="459">
        <v>0</v>
      </c>
      <c r="CU117" s="459">
        <v>0</v>
      </c>
      <c r="CV117" s="459">
        <v>0</v>
      </c>
      <c r="CW117" s="459">
        <v>149</v>
      </c>
      <c r="CX117" s="459">
        <v>54</v>
      </c>
      <c r="CY117" s="459">
        <v>120</v>
      </c>
      <c r="CZ117" s="459">
        <v>20</v>
      </c>
      <c r="DA117" s="459">
        <v>0</v>
      </c>
      <c r="DB117" s="459">
        <v>0</v>
      </c>
      <c r="DC117" s="459">
        <v>9</v>
      </c>
      <c r="DD117" s="459">
        <v>0</v>
      </c>
      <c r="DF117" s="401">
        <v>65031762</v>
      </c>
      <c r="DG117" s="80">
        <v>0.104</v>
      </c>
      <c r="DH117" s="407">
        <v>9076.6</v>
      </c>
      <c r="DI117" s="407">
        <v>57592662</v>
      </c>
      <c r="DJ117" s="138">
        <v>7439100</v>
      </c>
      <c r="DK117" s="44">
        <v>4363</v>
      </c>
      <c r="DL117" s="44">
        <v>4029</v>
      </c>
      <c r="DM117" s="44">
        <v>133</v>
      </c>
      <c r="DN117" s="44">
        <v>19</v>
      </c>
      <c r="DO117" s="129">
        <v>0.19400000000000001</v>
      </c>
      <c r="DP117" s="459">
        <v>4081</v>
      </c>
      <c r="DQ117" s="459">
        <v>1154</v>
      </c>
      <c r="DR117" s="459">
        <v>2498</v>
      </c>
      <c r="DS117" s="479">
        <v>811</v>
      </c>
      <c r="DT117" s="129">
        <v>0.1020125786163522</v>
      </c>
      <c r="DU117" s="479">
        <v>1636</v>
      </c>
      <c r="DV117" s="407">
        <v>29907217</v>
      </c>
      <c r="DW117" s="479">
        <v>562</v>
      </c>
      <c r="DX117" s="459">
        <v>44282</v>
      </c>
      <c r="DY117" s="452"/>
      <c r="DZ117" s="44">
        <v>19193</v>
      </c>
      <c r="EA117" s="80">
        <v>0.22281946201980565</v>
      </c>
      <c r="EB117" s="44">
        <v>12310</v>
      </c>
      <c r="EC117" s="80">
        <v>0.14291187294658508</v>
      </c>
      <c r="ED117" s="44">
        <v>2257</v>
      </c>
      <c r="EE117" s="44">
        <v>413</v>
      </c>
      <c r="EF117" s="44">
        <v>240</v>
      </c>
      <c r="EG117" s="80">
        <v>0.4259</v>
      </c>
      <c r="EH117" s="80">
        <v>0.16950864109227845</v>
      </c>
      <c r="EI117" s="80">
        <v>0.24775668445511215</v>
      </c>
      <c r="EJ117" s="80">
        <v>0.12264698048977599</v>
      </c>
      <c r="EK117" s="80">
        <v>0.3757173170455369</v>
      </c>
      <c r="EL117" s="80">
        <v>0.18531003547819894</v>
      </c>
      <c r="EM117" s="80">
        <v>-7.7785616555498593E-2</v>
      </c>
      <c r="EN117" s="340">
        <v>118200</v>
      </c>
      <c r="EO117" s="80">
        <v>0.19038999903465587</v>
      </c>
      <c r="EP117" s="1"/>
    </row>
    <row r="118" spans="2:146" x14ac:dyDescent="0.25">
      <c r="B118" s="13" t="s">
        <v>96</v>
      </c>
      <c r="C118" s="5">
        <v>540029</v>
      </c>
      <c r="D118" s="6" t="s">
        <v>85</v>
      </c>
      <c r="E118" s="6" t="s">
        <v>23</v>
      </c>
      <c r="F118" s="5">
        <v>4</v>
      </c>
      <c r="G118" s="40">
        <v>339</v>
      </c>
      <c r="H118" s="40">
        <v>332</v>
      </c>
      <c r="I118" s="40">
        <v>387</v>
      </c>
      <c r="J118" s="63">
        <v>730.6194690265487</v>
      </c>
      <c r="K118" s="40">
        <v>149</v>
      </c>
      <c r="L118" s="63">
        <v>2.19</v>
      </c>
      <c r="N118" s="40">
        <v>111</v>
      </c>
      <c r="O118" s="76">
        <v>0.32743362831858408</v>
      </c>
      <c r="P118" s="63">
        <v>2.66</v>
      </c>
      <c r="Q118" s="362">
        <v>7.8466076696165187E-3</v>
      </c>
      <c r="R118" s="106">
        <v>24</v>
      </c>
      <c r="S118" s="83" t="s">
        <v>100</v>
      </c>
      <c r="T118" s="88">
        <v>1.7</v>
      </c>
      <c r="U118" s="40">
        <v>0</v>
      </c>
      <c r="V118" s="1"/>
      <c r="W118" s="457">
        <v>48</v>
      </c>
      <c r="X118" s="457">
        <v>4</v>
      </c>
      <c r="Y118" s="317">
        <v>3.2000000000000001E-2</v>
      </c>
      <c r="Z118" s="126">
        <v>0.43243243243243246</v>
      </c>
      <c r="AA118" s="457">
        <v>31</v>
      </c>
      <c r="AB118" s="457">
        <v>9</v>
      </c>
      <c r="AC118" s="457">
        <v>26</v>
      </c>
      <c r="AD118" s="457">
        <v>31</v>
      </c>
      <c r="AE118" s="457">
        <v>57</v>
      </c>
      <c r="AF118" s="149">
        <v>4113511</v>
      </c>
      <c r="AH118" s="374">
        <v>32900</v>
      </c>
      <c r="AI118" s="469">
        <v>45</v>
      </c>
      <c r="AJ118" s="320">
        <v>0.78947368421052633</v>
      </c>
      <c r="AK118" s="374">
        <v>1535060</v>
      </c>
      <c r="AL118" s="125">
        <v>0.37317512946969139</v>
      </c>
      <c r="AM118" s="477">
        <v>45</v>
      </c>
      <c r="AN118" s="398">
        <v>1535060</v>
      </c>
      <c r="AO118" s="469">
        <v>44</v>
      </c>
      <c r="AP118" s="398">
        <v>1433860</v>
      </c>
      <c r="AQ118" s="480">
        <v>40</v>
      </c>
      <c r="AR118" s="398">
        <v>1334450</v>
      </c>
      <c r="AS118" s="469">
        <v>4</v>
      </c>
      <c r="AT118" s="390">
        <v>9.0909090909090912E-2</v>
      </c>
      <c r="AU118" s="398">
        <v>99410</v>
      </c>
      <c r="AV118" s="469">
        <v>11</v>
      </c>
      <c r="AW118" s="140">
        <v>2160551</v>
      </c>
      <c r="AX118" s="469">
        <v>1</v>
      </c>
      <c r="AY118" s="140">
        <v>417900</v>
      </c>
      <c r="AZ118" s="457">
        <v>13</v>
      </c>
      <c r="BA118" s="125">
        <v>0.22800000000000001</v>
      </c>
      <c r="BB118" s="457">
        <v>16</v>
      </c>
      <c r="BC118" s="125">
        <v>0.28100000000000003</v>
      </c>
      <c r="BD118" s="457">
        <v>28</v>
      </c>
      <c r="BE118" s="125">
        <v>0.49099999999999999</v>
      </c>
      <c r="BF118" s="457">
        <v>53</v>
      </c>
      <c r="BG118" s="125">
        <v>0.93</v>
      </c>
      <c r="BH118" s="457">
        <v>9</v>
      </c>
      <c r="BI118" s="317">
        <v>0.15789473684210525</v>
      </c>
      <c r="BJ118" s="457">
        <v>8</v>
      </c>
      <c r="BK118" s="457">
        <v>1</v>
      </c>
      <c r="BL118" s="457">
        <v>0</v>
      </c>
      <c r="BM118" s="430">
        <v>1942</v>
      </c>
      <c r="BN118" s="124" t="s">
        <v>804</v>
      </c>
      <c r="BO118" s="486">
        <v>48</v>
      </c>
      <c r="BP118" s="348">
        <v>0.84199999999999997</v>
      </c>
      <c r="BQ118" s="40">
        <v>9</v>
      </c>
      <c r="BR118" s="320">
        <v>0.158</v>
      </c>
      <c r="BS118" s="491">
        <v>1</v>
      </c>
      <c r="BT118" s="125">
        <v>2.1000000000000001E-2</v>
      </c>
      <c r="BU118" s="436">
        <v>0.33300000000000002</v>
      </c>
      <c r="BW118" s="457">
        <v>1</v>
      </c>
      <c r="BX118" s="457">
        <v>0</v>
      </c>
      <c r="BY118" s="457">
        <v>0</v>
      </c>
      <c r="BZ118" s="457">
        <v>0</v>
      </c>
      <c r="CA118" s="457">
        <v>0</v>
      </c>
      <c r="CB118" s="457">
        <v>1</v>
      </c>
      <c r="CC118" s="457">
        <v>0</v>
      </c>
      <c r="CD118" s="457">
        <v>0</v>
      </c>
      <c r="CE118" s="457">
        <v>0</v>
      </c>
      <c r="CF118" s="457">
        <v>0</v>
      </c>
      <c r="CG118" s="457">
        <v>1</v>
      </c>
      <c r="CH118" s="457">
        <v>0</v>
      </c>
      <c r="CI118" s="88">
        <v>11.2</v>
      </c>
      <c r="CJ118" s="88">
        <v>1</v>
      </c>
      <c r="CK118" s="76">
        <v>8.8999999999999996E-2</v>
      </c>
      <c r="CL118" s="40">
        <v>5</v>
      </c>
      <c r="CM118" s="40">
        <v>0</v>
      </c>
      <c r="CN118" s="457">
        <v>5</v>
      </c>
      <c r="CO118" s="63">
        <v>2.4</v>
      </c>
      <c r="CP118" s="63">
        <v>0</v>
      </c>
      <c r="CQ118" s="76">
        <v>0</v>
      </c>
      <c r="CS118" s="40">
        <v>0</v>
      </c>
      <c r="CT118" s="40">
        <v>0</v>
      </c>
      <c r="CU118" s="457">
        <v>0</v>
      </c>
      <c r="CV118" s="40">
        <v>0</v>
      </c>
      <c r="CW118" s="40">
        <v>1</v>
      </c>
      <c r="CX118" s="40">
        <v>0</v>
      </c>
      <c r="CY118" s="515">
        <v>1</v>
      </c>
      <c r="CZ118" s="40">
        <v>0</v>
      </c>
      <c r="DA118" s="40">
        <v>0</v>
      </c>
      <c r="DB118" s="40">
        <v>0</v>
      </c>
      <c r="DC118" s="457">
        <v>0</v>
      </c>
      <c r="DD118" s="457">
        <v>0</v>
      </c>
      <c r="DF118" s="447">
        <v>188906</v>
      </c>
      <c r="DG118" s="449">
        <v>4.5999999999999999E-2</v>
      </c>
      <c r="DH118" s="374">
        <v>5543.9</v>
      </c>
      <c r="DI118" s="374">
        <v>160837</v>
      </c>
      <c r="DJ118" s="149">
        <v>28069</v>
      </c>
      <c r="DK118" s="457">
        <v>34</v>
      </c>
      <c r="DL118" s="457">
        <v>23</v>
      </c>
      <c r="DM118" s="457">
        <v>0</v>
      </c>
      <c r="DN118" s="457">
        <v>0</v>
      </c>
      <c r="DO118" s="317">
        <v>0.13900000000000001</v>
      </c>
      <c r="DP118" s="457">
        <v>29</v>
      </c>
      <c r="DQ118" s="457">
        <v>10</v>
      </c>
      <c r="DR118" s="457">
        <v>18</v>
      </c>
      <c r="DS118" s="518">
        <v>0</v>
      </c>
      <c r="DT118" s="148">
        <v>0</v>
      </c>
      <c r="DU118" s="518">
        <v>2</v>
      </c>
      <c r="DV118" s="374">
        <v>400</v>
      </c>
      <c r="DW118" s="518">
        <v>0</v>
      </c>
      <c r="DX118" s="457">
        <v>104</v>
      </c>
      <c r="DY118" s="452"/>
      <c r="DZ118" s="40">
        <v>94</v>
      </c>
      <c r="EA118" s="76">
        <v>0.24299999999999999</v>
      </c>
      <c r="EB118" s="40">
        <v>66</v>
      </c>
      <c r="EC118" s="76">
        <v>0.17100000000000001</v>
      </c>
      <c r="ED118" s="40">
        <v>17</v>
      </c>
      <c r="EE118" s="40">
        <v>3</v>
      </c>
      <c r="EF118" s="40">
        <v>2</v>
      </c>
      <c r="EG118" s="320">
        <v>0.76649999999999996</v>
      </c>
      <c r="EH118" s="320">
        <v>0.38862559241706202</v>
      </c>
      <c r="EI118" s="320">
        <v>0.36399999999999999</v>
      </c>
      <c r="EJ118" s="320">
        <v>0.17346938775510201</v>
      </c>
      <c r="EK118" s="320">
        <v>0.33211900425015201</v>
      </c>
      <c r="EL118" s="320">
        <v>0.393230769230769</v>
      </c>
      <c r="EM118" s="320">
        <v>-0.22337662337662337</v>
      </c>
      <c r="EN118" s="341">
        <v>86700</v>
      </c>
      <c r="EO118" s="320">
        <v>0</v>
      </c>
      <c r="EP118" s="1"/>
    </row>
    <row r="119" spans="2:146" x14ac:dyDescent="0.25">
      <c r="B119" s="13" t="s">
        <v>97</v>
      </c>
      <c r="C119" s="5">
        <v>540081</v>
      </c>
      <c r="D119" s="6" t="s">
        <v>85</v>
      </c>
      <c r="E119" s="6" t="s">
        <v>23</v>
      </c>
      <c r="F119" s="5">
        <v>3</v>
      </c>
      <c r="G119" s="40">
        <v>3174</v>
      </c>
      <c r="H119" s="40">
        <v>2924</v>
      </c>
      <c r="I119" s="40">
        <v>5503</v>
      </c>
      <c r="J119" s="63">
        <v>1109.6156269691239</v>
      </c>
      <c r="K119" s="40">
        <v>2297</v>
      </c>
      <c r="L119" s="63">
        <v>2.4</v>
      </c>
      <c r="N119" s="40">
        <v>210</v>
      </c>
      <c r="O119" s="76">
        <v>6.6162570888468802E-2</v>
      </c>
      <c r="P119" s="63">
        <v>11.86</v>
      </c>
      <c r="Q119" s="362">
        <v>3.7366099558916199E-3</v>
      </c>
      <c r="R119" s="106">
        <v>24</v>
      </c>
      <c r="S119" s="83" t="s">
        <v>100</v>
      </c>
      <c r="T119" s="88">
        <v>1.8</v>
      </c>
      <c r="U119" s="40">
        <v>2</v>
      </c>
      <c r="V119" s="1"/>
      <c r="W119" s="457">
        <v>586</v>
      </c>
      <c r="X119" s="457">
        <v>4</v>
      </c>
      <c r="Y119" s="317">
        <v>0.224</v>
      </c>
      <c r="Z119" s="126">
        <v>2.7904761904761903</v>
      </c>
      <c r="AA119" s="457">
        <v>160</v>
      </c>
      <c r="AB119" s="457">
        <v>70</v>
      </c>
      <c r="AC119" s="457">
        <v>496</v>
      </c>
      <c r="AD119" s="457">
        <v>160</v>
      </c>
      <c r="AE119" s="457">
        <v>656</v>
      </c>
      <c r="AF119" s="149">
        <v>52299711</v>
      </c>
      <c r="AH119" s="374">
        <v>64150</v>
      </c>
      <c r="AI119" s="469">
        <v>599</v>
      </c>
      <c r="AJ119" s="320">
        <v>0.91310975609756095</v>
      </c>
      <c r="AK119" s="374">
        <v>44764680</v>
      </c>
      <c r="AL119" s="125">
        <v>0.85592595339580368</v>
      </c>
      <c r="AM119" s="477">
        <v>599</v>
      </c>
      <c r="AN119" s="398">
        <v>44764680</v>
      </c>
      <c r="AO119" s="469">
        <v>542</v>
      </c>
      <c r="AP119" s="398">
        <v>39445980</v>
      </c>
      <c r="AQ119" s="480">
        <v>533</v>
      </c>
      <c r="AR119" s="398">
        <v>39133300</v>
      </c>
      <c r="AS119" s="469">
        <v>9</v>
      </c>
      <c r="AT119" s="390">
        <v>1.6605166051660521E-2</v>
      </c>
      <c r="AU119" s="398">
        <v>312680</v>
      </c>
      <c r="AV119" s="469">
        <v>50</v>
      </c>
      <c r="AW119" s="140">
        <v>5999341</v>
      </c>
      <c r="AX119" s="469">
        <v>7</v>
      </c>
      <c r="AY119" s="140">
        <v>1535690</v>
      </c>
      <c r="AZ119" s="457">
        <v>170</v>
      </c>
      <c r="BA119" s="125">
        <v>0.25900000000000001</v>
      </c>
      <c r="BB119" s="457">
        <v>69</v>
      </c>
      <c r="BC119" s="125">
        <v>0.105</v>
      </c>
      <c r="BD119" s="457">
        <v>417</v>
      </c>
      <c r="BE119" s="125">
        <v>0.63600000000000001</v>
      </c>
      <c r="BF119" s="457">
        <v>590</v>
      </c>
      <c r="BG119" s="125">
        <v>0.89900000000000002</v>
      </c>
      <c r="BH119" s="457">
        <v>131</v>
      </c>
      <c r="BI119" s="317">
        <v>0.19969512195121952</v>
      </c>
      <c r="BJ119" s="457">
        <v>118</v>
      </c>
      <c r="BK119" s="457">
        <v>13</v>
      </c>
      <c r="BL119" s="457">
        <v>0</v>
      </c>
      <c r="BM119" s="430">
        <v>1952</v>
      </c>
      <c r="BN119" s="124" t="s">
        <v>807</v>
      </c>
      <c r="BO119" s="486">
        <v>613</v>
      </c>
      <c r="BP119" s="348">
        <v>0.93500000000000005</v>
      </c>
      <c r="BQ119" s="40">
        <v>43</v>
      </c>
      <c r="BR119" s="320">
        <v>6.6000000000000003E-2</v>
      </c>
      <c r="BS119" s="491">
        <v>13</v>
      </c>
      <c r="BT119" s="125">
        <v>2.1999999999999999E-2</v>
      </c>
      <c r="BU119" s="436">
        <v>0.79700000000000004</v>
      </c>
      <c r="BW119" s="457">
        <v>1</v>
      </c>
      <c r="BX119" s="457">
        <v>1</v>
      </c>
      <c r="BY119" s="457">
        <v>0</v>
      </c>
      <c r="BZ119" s="457">
        <v>0</v>
      </c>
      <c r="CA119" s="457">
        <v>0</v>
      </c>
      <c r="CB119" s="457">
        <v>0</v>
      </c>
      <c r="CC119" s="457">
        <v>1</v>
      </c>
      <c r="CD119" s="457">
        <v>0</v>
      </c>
      <c r="CE119" s="457">
        <v>0</v>
      </c>
      <c r="CF119" s="457">
        <v>0</v>
      </c>
      <c r="CG119" s="457">
        <v>0</v>
      </c>
      <c r="CH119" s="457">
        <v>0</v>
      </c>
      <c r="CI119" s="88">
        <v>78.2</v>
      </c>
      <c r="CJ119" s="88">
        <v>9</v>
      </c>
      <c r="CK119" s="76">
        <v>0.115</v>
      </c>
      <c r="CL119" s="457">
        <v>6</v>
      </c>
      <c r="CM119" s="457">
        <v>0</v>
      </c>
      <c r="CN119" s="457">
        <v>6</v>
      </c>
      <c r="CO119" s="63">
        <v>5.6</v>
      </c>
      <c r="CP119" s="63">
        <v>0</v>
      </c>
      <c r="CQ119" s="76">
        <v>0</v>
      </c>
      <c r="CS119" s="40">
        <v>0</v>
      </c>
      <c r="CT119" s="40">
        <v>0</v>
      </c>
      <c r="CU119" s="457">
        <v>0</v>
      </c>
      <c r="CV119" s="40">
        <v>0</v>
      </c>
      <c r="CW119" s="40">
        <v>5</v>
      </c>
      <c r="CX119" s="40">
        <v>2</v>
      </c>
      <c r="CY119" s="515">
        <v>5</v>
      </c>
      <c r="CZ119" s="40">
        <v>0</v>
      </c>
      <c r="DA119" s="40">
        <v>0</v>
      </c>
      <c r="DB119" s="40">
        <v>0</v>
      </c>
      <c r="DC119" s="457">
        <v>0</v>
      </c>
      <c r="DD119" s="457">
        <v>0</v>
      </c>
      <c r="DF119" s="447">
        <v>4138364</v>
      </c>
      <c r="DG119" s="449">
        <v>0.08</v>
      </c>
      <c r="DH119" s="374">
        <v>7527.4</v>
      </c>
      <c r="DI119" s="374">
        <v>3817914</v>
      </c>
      <c r="DJ119" s="149">
        <v>320450</v>
      </c>
      <c r="DK119" s="457">
        <v>326</v>
      </c>
      <c r="DL119" s="457">
        <v>328</v>
      </c>
      <c r="DM119" s="457">
        <v>2</v>
      </c>
      <c r="DN119" s="457">
        <v>0</v>
      </c>
      <c r="DO119" s="317">
        <v>0.11600000000000001</v>
      </c>
      <c r="DP119" s="457">
        <v>310</v>
      </c>
      <c r="DQ119" s="457">
        <v>135</v>
      </c>
      <c r="DR119" s="457">
        <v>202</v>
      </c>
      <c r="DS119" s="477">
        <v>9</v>
      </c>
      <c r="DT119" s="125">
        <v>1.4999999999999999E-2</v>
      </c>
      <c r="DU119" s="518">
        <v>0</v>
      </c>
      <c r="DV119" s="374">
        <v>0</v>
      </c>
      <c r="DW119" s="477">
        <v>13</v>
      </c>
      <c r="DX119" s="457">
        <v>1368</v>
      </c>
      <c r="DY119" s="452"/>
      <c r="DZ119" s="40">
        <v>1464</v>
      </c>
      <c r="EA119" s="76">
        <v>0.26600000000000001</v>
      </c>
      <c r="EB119" s="40">
        <v>1013</v>
      </c>
      <c r="EC119" s="76">
        <v>0.184</v>
      </c>
      <c r="ED119" s="40">
        <v>190</v>
      </c>
      <c r="EE119" s="40">
        <v>35</v>
      </c>
      <c r="EF119" s="40">
        <v>21</v>
      </c>
      <c r="EG119" s="320">
        <v>0.29949999999999999</v>
      </c>
      <c r="EH119" s="320">
        <v>0.14239248283339401</v>
      </c>
      <c r="EI119" s="320">
        <v>0.23100000000000001</v>
      </c>
      <c r="EJ119" s="320">
        <v>0.10088763801688699</v>
      </c>
      <c r="EK119" s="320">
        <v>0.41553544494721001</v>
      </c>
      <c r="EL119" s="320">
        <v>0.15173453996983399</v>
      </c>
      <c r="EM119" s="320">
        <v>-7.7207116482040955E-2</v>
      </c>
      <c r="EN119" s="341">
        <v>106900</v>
      </c>
      <c r="EO119" s="320">
        <v>2.569593147751606E-2</v>
      </c>
      <c r="EP119" s="1"/>
    </row>
    <row r="120" spans="2:146" x14ac:dyDescent="0.25">
      <c r="B120" s="13" t="s">
        <v>99</v>
      </c>
      <c r="C120" s="5">
        <v>540033</v>
      </c>
      <c r="D120" s="6" t="s">
        <v>85</v>
      </c>
      <c r="E120" s="6" t="s">
        <v>23</v>
      </c>
      <c r="F120" s="5">
        <v>4</v>
      </c>
      <c r="G120" s="40">
        <v>4</v>
      </c>
      <c r="H120" s="40">
        <v>3</v>
      </c>
      <c r="I120" s="40">
        <v>13</v>
      </c>
      <c r="J120" s="63">
        <v>2080</v>
      </c>
      <c r="K120" s="40">
        <v>5</v>
      </c>
      <c r="L120" s="63">
        <v>2.6</v>
      </c>
      <c r="N120" s="40">
        <v>2</v>
      </c>
      <c r="O120" s="76">
        <v>0.5</v>
      </c>
      <c r="P120" s="63">
        <v>0.09</v>
      </c>
      <c r="Q120" s="362">
        <v>2.2499999999999999E-2</v>
      </c>
      <c r="R120" s="106">
        <v>24</v>
      </c>
      <c r="S120" s="83" t="s">
        <v>100</v>
      </c>
      <c r="T120" s="88">
        <v>1.9</v>
      </c>
      <c r="U120" s="40">
        <v>0</v>
      </c>
      <c r="V120" s="1"/>
      <c r="W120" s="457">
        <v>0</v>
      </c>
      <c r="X120" s="457">
        <v>0</v>
      </c>
      <c r="Y120" s="317">
        <v>0.16900000000000001</v>
      </c>
      <c r="Z120" s="126">
        <v>0</v>
      </c>
      <c r="AA120" s="457">
        <v>0</v>
      </c>
      <c r="AB120" s="457">
        <v>0</v>
      </c>
      <c r="AC120" s="457">
        <v>0</v>
      </c>
      <c r="AD120" s="457">
        <v>0</v>
      </c>
      <c r="AE120" s="457">
        <v>0</v>
      </c>
      <c r="AF120" s="149">
        <v>0</v>
      </c>
      <c r="AH120" s="374">
        <v>0</v>
      </c>
      <c r="AI120" s="469">
        <v>0</v>
      </c>
      <c r="AJ120" s="320">
        <v>0</v>
      </c>
      <c r="AK120" s="374">
        <v>0</v>
      </c>
      <c r="AL120" s="125">
        <v>0</v>
      </c>
      <c r="AM120" s="477">
        <v>0</v>
      </c>
      <c r="AN120" s="398">
        <v>0</v>
      </c>
      <c r="AO120" s="469">
        <v>0</v>
      </c>
      <c r="AP120" s="398">
        <v>0</v>
      </c>
      <c r="AQ120" s="480">
        <v>0</v>
      </c>
      <c r="AR120" s="398">
        <v>0</v>
      </c>
      <c r="AS120" s="469">
        <v>0</v>
      </c>
      <c r="AT120" s="390">
        <v>0</v>
      </c>
      <c r="AU120" s="398">
        <v>0</v>
      </c>
      <c r="AV120" s="469">
        <v>0</v>
      </c>
      <c r="AW120" s="140">
        <v>0</v>
      </c>
      <c r="AX120" s="469">
        <v>0</v>
      </c>
      <c r="AY120" s="140">
        <v>0</v>
      </c>
      <c r="AZ120" s="457">
        <v>0</v>
      </c>
      <c r="BA120" s="125">
        <v>0</v>
      </c>
      <c r="BB120" s="457">
        <v>0</v>
      </c>
      <c r="BC120" s="125" t="s">
        <v>100</v>
      </c>
      <c r="BD120" s="457">
        <v>0</v>
      </c>
      <c r="BE120" s="125">
        <v>0</v>
      </c>
      <c r="BF120" s="457">
        <v>0</v>
      </c>
      <c r="BG120" s="125">
        <v>0</v>
      </c>
      <c r="BH120" s="457">
        <v>0</v>
      </c>
      <c r="BI120" s="317">
        <v>0</v>
      </c>
      <c r="BJ120" s="457">
        <v>0</v>
      </c>
      <c r="BK120" s="457">
        <v>0</v>
      </c>
      <c r="BL120" s="457">
        <v>0</v>
      </c>
      <c r="BM120" s="430" t="s">
        <v>100</v>
      </c>
      <c r="BN120" s="124" t="s">
        <v>807</v>
      </c>
      <c r="BO120" s="486">
        <v>0</v>
      </c>
      <c r="BP120" s="348">
        <v>0</v>
      </c>
      <c r="BQ120" s="40">
        <v>0</v>
      </c>
      <c r="BR120" s="348">
        <v>0</v>
      </c>
      <c r="BS120" s="491">
        <v>0</v>
      </c>
      <c r="BT120" s="125">
        <v>0</v>
      </c>
      <c r="BU120" s="436" t="s">
        <v>100</v>
      </c>
      <c r="BW120" s="457">
        <v>0</v>
      </c>
      <c r="BX120" s="457">
        <v>0</v>
      </c>
      <c r="BY120" s="457">
        <v>0</v>
      </c>
      <c r="BZ120" s="457">
        <v>0</v>
      </c>
      <c r="CA120" s="457">
        <v>0</v>
      </c>
      <c r="CB120" s="457">
        <v>0</v>
      </c>
      <c r="CC120" s="457">
        <v>0</v>
      </c>
      <c r="CD120" s="457">
        <v>0</v>
      </c>
      <c r="CE120" s="457">
        <v>0</v>
      </c>
      <c r="CF120" s="457">
        <v>0</v>
      </c>
      <c r="CG120" s="457">
        <v>0</v>
      </c>
      <c r="CH120" s="457">
        <v>0</v>
      </c>
      <c r="CI120" s="88">
        <v>0.2</v>
      </c>
      <c r="CJ120" s="88">
        <v>0</v>
      </c>
      <c r="CK120" s="76">
        <v>0</v>
      </c>
      <c r="CL120" s="40">
        <v>0</v>
      </c>
      <c r="CM120" s="40">
        <v>0</v>
      </c>
      <c r="CN120" s="457">
        <v>0</v>
      </c>
      <c r="CO120" s="63">
        <v>0</v>
      </c>
      <c r="CP120" s="63">
        <v>0</v>
      </c>
      <c r="CQ120" s="76">
        <v>0</v>
      </c>
      <c r="CS120" s="40">
        <v>0</v>
      </c>
      <c r="CT120" s="40">
        <v>0</v>
      </c>
      <c r="CU120" s="457">
        <v>0</v>
      </c>
      <c r="CV120" s="40">
        <v>0</v>
      </c>
      <c r="CW120" s="40">
        <v>0</v>
      </c>
      <c r="CX120" s="40">
        <v>0</v>
      </c>
      <c r="CY120" s="515">
        <v>0</v>
      </c>
      <c r="CZ120" s="40">
        <v>0</v>
      </c>
      <c r="DA120" s="40">
        <v>0</v>
      </c>
      <c r="DB120" s="40">
        <v>0</v>
      </c>
      <c r="DC120" s="457">
        <v>0</v>
      </c>
      <c r="DD120" s="457">
        <v>0</v>
      </c>
      <c r="DF120" s="447">
        <v>0</v>
      </c>
      <c r="DG120" s="449">
        <v>0</v>
      </c>
      <c r="DH120" s="374">
        <v>0</v>
      </c>
      <c r="DI120" s="374">
        <v>0</v>
      </c>
      <c r="DJ120" s="353">
        <v>0</v>
      </c>
      <c r="DK120" s="457">
        <v>0</v>
      </c>
      <c r="DL120" s="457">
        <v>0</v>
      </c>
      <c r="DM120" s="457">
        <v>0</v>
      </c>
      <c r="DN120" s="457">
        <v>0</v>
      </c>
      <c r="DO120" s="317">
        <v>0</v>
      </c>
      <c r="DP120" s="457">
        <v>0</v>
      </c>
      <c r="DQ120" s="457">
        <v>0</v>
      </c>
      <c r="DR120" s="457">
        <v>0</v>
      </c>
      <c r="DS120" s="477">
        <v>0</v>
      </c>
      <c r="DT120" s="125">
        <v>0</v>
      </c>
      <c r="DU120" s="518">
        <v>0</v>
      </c>
      <c r="DV120" s="374">
        <v>0</v>
      </c>
      <c r="DW120" s="477">
        <v>0</v>
      </c>
      <c r="DX120" s="457">
        <v>0</v>
      </c>
      <c r="DY120" s="452"/>
      <c r="DZ120" s="40">
        <v>0</v>
      </c>
      <c r="EA120" s="76">
        <v>0</v>
      </c>
      <c r="EB120" s="40">
        <v>0</v>
      </c>
      <c r="EC120" s="76">
        <v>0</v>
      </c>
      <c r="ED120" s="40">
        <v>0</v>
      </c>
      <c r="EE120" s="40">
        <v>0</v>
      </c>
      <c r="EF120" s="40">
        <v>0</v>
      </c>
      <c r="EG120" s="320">
        <v>0.74439999999999995</v>
      </c>
      <c r="EH120" s="320">
        <v>0.287128712871287</v>
      </c>
      <c r="EI120" s="320">
        <v>0.57699999999999996</v>
      </c>
      <c r="EJ120" s="320">
        <v>7.85024154589372E-2</v>
      </c>
      <c r="EK120" s="320">
        <v>0.57463414634146304</v>
      </c>
      <c r="EL120" s="320">
        <v>0.32292682926829303</v>
      </c>
      <c r="EM120" s="320">
        <v>-9.0909090909090912E-2</v>
      </c>
      <c r="EN120" s="341">
        <v>100700</v>
      </c>
      <c r="EO120" s="320">
        <v>0</v>
      </c>
      <c r="EP120" s="1"/>
    </row>
    <row r="121" spans="2:146" x14ac:dyDescent="0.25">
      <c r="B121" s="3" t="s">
        <v>84</v>
      </c>
      <c r="C121" s="5">
        <v>540071</v>
      </c>
      <c r="D121" s="6" t="s">
        <v>85</v>
      </c>
      <c r="E121" s="6" t="s">
        <v>3</v>
      </c>
      <c r="F121" s="5">
        <v>3</v>
      </c>
      <c r="G121" s="40">
        <v>500</v>
      </c>
      <c r="H121" s="40">
        <v>654</v>
      </c>
      <c r="I121" s="40">
        <v>1350</v>
      </c>
      <c r="J121" s="63">
        <v>1728</v>
      </c>
      <c r="K121" s="40">
        <v>584</v>
      </c>
      <c r="L121" s="63">
        <v>2.31</v>
      </c>
      <c r="N121" s="40">
        <v>78</v>
      </c>
      <c r="O121" s="76">
        <v>0.156</v>
      </c>
      <c r="P121" s="63">
        <v>1.8</v>
      </c>
      <c r="Q121" s="362">
        <v>3.599999999999999E-3</v>
      </c>
      <c r="R121" s="106">
        <v>24</v>
      </c>
      <c r="S121" s="83" t="s">
        <v>100</v>
      </c>
      <c r="T121" s="88">
        <v>1.5</v>
      </c>
      <c r="U121" s="40">
        <v>0</v>
      </c>
      <c r="V121" s="1"/>
      <c r="W121" s="457">
        <v>132</v>
      </c>
      <c r="X121" s="457">
        <v>2</v>
      </c>
      <c r="Y121" s="317">
        <v>0.20799999999999999</v>
      </c>
      <c r="Z121" s="126">
        <v>1.6923076923076923</v>
      </c>
      <c r="AA121" s="457">
        <v>37</v>
      </c>
      <c r="AB121" s="457">
        <v>4</v>
      </c>
      <c r="AC121" s="457">
        <v>99</v>
      </c>
      <c r="AD121" s="457">
        <v>37</v>
      </c>
      <c r="AE121" s="457">
        <v>136</v>
      </c>
      <c r="AF121" s="149">
        <v>12972874</v>
      </c>
      <c r="AH121" s="374">
        <v>53550</v>
      </c>
      <c r="AI121" s="469">
        <v>117</v>
      </c>
      <c r="AJ121" s="320">
        <v>0.86029411764705888</v>
      </c>
      <c r="AK121" s="374">
        <v>6677461</v>
      </c>
      <c r="AL121" s="125">
        <v>0.51472487900522279</v>
      </c>
      <c r="AM121" s="477">
        <v>117</v>
      </c>
      <c r="AN121" s="398">
        <v>6677461</v>
      </c>
      <c r="AO121" s="469">
        <v>110</v>
      </c>
      <c r="AP121" s="398">
        <v>5965500</v>
      </c>
      <c r="AQ121" s="480">
        <v>105</v>
      </c>
      <c r="AR121" s="398">
        <v>5745300</v>
      </c>
      <c r="AS121" s="469">
        <v>5</v>
      </c>
      <c r="AT121" s="390">
        <v>4.5454545454545463E-2</v>
      </c>
      <c r="AU121" s="398">
        <v>220200</v>
      </c>
      <c r="AV121" s="469">
        <v>13</v>
      </c>
      <c r="AW121" s="140">
        <v>1672600</v>
      </c>
      <c r="AX121" s="469">
        <v>6</v>
      </c>
      <c r="AY121" s="140">
        <v>4622813</v>
      </c>
      <c r="AZ121" s="457">
        <v>53</v>
      </c>
      <c r="BA121" s="125">
        <v>0.39</v>
      </c>
      <c r="BB121" s="457">
        <v>26</v>
      </c>
      <c r="BC121" s="125">
        <v>0.191</v>
      </c>
      <c r="BD121" s="457">
        <v>57</v>
      </c>
      <c r="BE121" s="125">
        <v>0.41899999999999998</v>
      </c>
      <c r="BF121" s="457">
        <v>110</v>
      </c>
      <c r="BG121" s="125">
        <v>0.80900000000000005</v>
      </c>
      <c r="BH121" s="457">
        <v>23</v>
      </c>
      <c r="BI121" s="317">
        <v>0.16911764705882354</v>
      </c>
      <c r="BJ121" s="457">
        <v>23</v>
      </c>
      <c r="BK121" s="457">
        <v>0</v>
      </c>
      <c r="BL121" s="457">
        <v>0</v>
      </c>
      <c r="BM121" s="430">
        <v>1940</v>
      </c>
      <c r="BN121" s="347" t="s">
        <v>807</v>
      </c>
      <c r="BO121" s="486">
        <v>130</v>
      </c>
      <c r="BP121" s="348">
        <v>0.95600000000000007</v>
      </c>
      <c r="BQ121" s="40">
        <v>6</v>
      </c>
      <c r="BR121" s="320">
        <v>4.3999999999999997E-2</v>
      </c>
      <c r="BS121" s="491">
        <v>3</v>
      </c>
      <c r="BT121" s="125">
        <v>2.2727272727272728E-2</v>
      </c>
      <c r="BU121" s="312">
        <v>0.66400000000000003</v>
      </c>
      <c r="BW121" s="457">
        <v>3</v>
      </c>
      <c r="BX121" s="457">
        <v>1</v>
      </c>
      <c r="BY121" s="457">
        <v>0</v>
      </c>
      <c r="BZ121" s="457">
        <v>1</v>
      </c>
      <c r="CA121" s="457">
        <v>0</v>
      </c>
      <c r="CB121" s="457">
        <v>2</v>
      </c>
      <c r="CC121" s="457">
        <v>1</v>
      </c>
      <c r="CD121" s="457">
        <v>0</v>
      </c>
      <c r="CE121" s="457">
        <v>0</v>
      </c>
      <c r="CF121" s="457">
        <v>1</v>
      </c>
      <c r="CG121" s="457">
        <v>1</v>
      </c>
      <c r="CH121" s="457">
        <v>0</v>
      </c>
      <c r="CI121" s="440">
        <v>17.899999999999999</v>
      </c>
      <c r="CJ121" s="440">
        <v>1.6</v>
      </c>
      <c r="CK121" s="317">
        <v>8.8999999999999996E-2</v>
      </c>
      <c r="CL121" s="457">
        <v>4</v>
      </c>
      <c r="CM121" s="457">
        <v>0</v>
      </c>
      <c r="CN121" s="457">
        <v>4</v>
      </c>
      <c r="CO121" s="501">
        <v>2.2999999999999998</v>
      </c>
      <c r="CP121" s="501">
        <v>0</v>
      </c>
      <c r="CQ121" s="125">
        <v>0</v>
      </c>
      <c r="CS121" s="477">
        <v>0</v>
      </c>
      <c r="CT121" s="457">
        <v>0</v>
      </c>
      <c r="CU121" s="457">
        <v>0</v>
      </c>
      <c r="CV121" s="457">
        <v>0</v>
      </c>
      <c r="CW121" s="457">
        <v>6</v>
      </c>
      <c r="CX121" s="457">
        <v>0</v>
      </c>
      <c r="CY121" s="457">
        <v>4</v>
      </c>
      <c r="CZ121" s="457">
        <v>1</v>
      </c>
      <c r="DA121" s="457">
        <v>0</v>
      </c>
      <c r="DB121" s="457">
        <v>0</v>
      </c>
      <c r="DC121" s="457">
        <v>0</v>
      </c>
      <c r="DD121" s="457">
        <v>1</v>
      </c>
      <c r="DF121" s="398">
        <v>591131</v>
      </c>
      <c r="DG121" s="320">
        <v>4.5999999999999999E-2</v>
      </c>
      <c r="DH121" s="374">
        <v>4939.3999999999996</v>
      </c>
      <c r="DI121" s="374">
        <v>491943</v>
      </c>
      <c r="DJ121" s="149">
        <v>99188</v>
      </c>
      <c r="DK121" s="40">
        <v>63</v>
      </c>
      <c r="DL121" s="40">
        <v>73</v>
      </c>
      <c r="DM121" s="40">
        <v>0</v>
      </c>
      <c r="DN121" s="40">
        <v>0</v>
      </c>
      <c r="DO121" s="317">
        <v>0.109</v>
      </c>
      <c r="DP121" s="457">
        <v>57</v>
      </c>
      <c r="DQ121" s="457">
        <v>35</v>
      </c>
      <c r="DR121" s="457">
        <v>41</v>
      </c>
      <c r="DS121" s="477">
        <v>3</v>
      </c>
      <c r="DT121" s="125">
        <v>2.2727272727272728E-2</v>
      </c>
      <c r="DU121" s="477">
        <v>11</v>
      </c>
      <c r="DV121" s="374">
        <v>102512</v>
      </c>
      <c r="DW121" s="477">
        <v>0</v>
      </c>
      <c r="DX121" s="457">
        <v>250</v>
      </c>
      <c r="DY121" s="452"/>
      <c r="DZ121" s="40">
        <v>556</v>
      </c>
      <c r="EA121" s="76">
        <v>0.30820399113082042</v>
      </c>
      <c r="EB121" s="40">
        <v>323</v>
      </c>
      <c r="EC121" s="76">
        <v>0.17904656319290466</v>
      </c>
      <c r="ED121" s="40">
        <v>67</v>
      </c>
      <c r="EE121" s="40">
        <v>12</v>
      </c>
      <c r="EF121" s="40">
        <v>7</v>
      </c>
      <c r="EG121" s="320">
        <v>0.86780000000000002</v>
      </c>
      <c r="EH121" s="320">
        <v>0.25644504748982361</v>
      </c>
      <c r="EI121" s="320">
        <v>0.28399999999999997</v>
      </c>
      <c r="EJ121" s="320">
        <v>0.11834789515488482</v>
      </c>
      <c r="EK121" s="320">
        <v>0.39356984478935703</v>
      </c>
      <c r="EL121" s="320">
        <v>0.229490022172949</v>
      </c>
      <c r="EM121" s="320">
        <v>-0.14092664092664101</v>
      </c>
      <c r="EN121" s="341">
        <v>68300</v>
      </c>
      <c r="EO121" s="320">
        <v>0.25872442839951865</v>
      </c>
      <c r="EP121" s="1"/>
    </row>
    <row r="122" spans="2:146" x14ac:dyDescent="0.25">
      <c r="B122" s="3" t="s">
        <v>86</v>
      </c>
      <c r="C122" s="5">
        <v>540072</v>
      </c>
      <c r="D122" s="6" t="s">
        <v>85</v>
      </c>
      <c r="E122" s="6" t="s">
        <v>3</v>
      </c>
      <c r="F122" s="5">
        <v>3</v>
      </c>
      <c r="G122" s="40">
        <v>459</v>
      </c>
      <c r="H122" s="40">
        <v>434</v>
      </c>
      <c r="I122" s="40">
        <v>518</v>
      </c>
      <c r="J122" s="63">
        <v>722.26579520697157</v>
      </c>
      <c r="K122" s="40">
        <v>198</v>
      </c>
      <c r="L122" s="63">
        <v>2.62</v>
      </c>
      <c r="N122" s="40">
        <v>50</v>
      </c>
      <c r="O122" s="76">
        <v>0.10893246187363841</v>
      </c>
      <c r="P122" s="63">
        <v>2.37</v>
      </c>
      <c r="Q122" s="362">
        <v>5.1633986928104579E-3</v>
      </c>
      <c r="R122" s="106">
        <v>24</v>
      </c>
      <c r="S122" s="83" t="s">
        <v>100</v>
      </c>
      <c r="T122" s="88">
        <v>1.2</v>
      </c>
      <c r="U122" s="40">
        <v>0</v>
      </c>
      <c r="V122" s="1"/>
      <c r="W122" s="457">
        <v>111</v>
      </c>
      <c r="X122" s="457">
        <v>2</v>
      </c>
      <c r="Y122" s="317">
        <v>0.27600000000000002</v>
      </c>
      <c r="Z122" s="126">
        <v>2.2200000000000002</v>
      </c>
      <c r="AA122" s="457">
        <v>48</v>
      </c>
      <c r="AB122" s="457">
        <v>9</v>
      </c>
      <c r="AC122" s="457">
        <v>72</v>
      </c>
      <c r="AD122" s="457">
        <v>48</v>
      </c>
      <c r="AE122" s="457">
        <v>120</v>
      </c>
      <c r="AF122" s="149">
        <v>17141292</v>
      </c>
      <c r="AH122" s="374">
        <v>42825</v>
      </c>
      <c r="AI122" s="469">
        <v>114</v>
      </c>
      <c r="AJ122" s="320">
        <v>0.95</v>
      </c>
      <c r="AK122" s="374">
        <v>5453704</v>
      </c>
      <c r="AL122" s="125">
        <v>0.31816178150398472</v>
      </c>
      <c r="AM122" s="477">
        <v>114</v>
      </c>
      <c r="AN122" s="398">
        <v>5453704</v>
      </c>
      <c r="AO122" s="469">
        <v>113</v>
      </c>
      <c r="AP122" s="398">
        <v>5373700</v>
      </c>
      <c r="AQ122" s="480">
        <v>77</v>
      </c>
      <c r="AR122" s="398">
        <v>4362350</v>
      </c>
      <c r="AS122" s="469">
        <v>36</v>
      </c>
      <c r="AT122" s="390">
        <v>0.31858407079646017</v>
      </c>
      <c r="AU122" s="398">
        <v>1011350</v>
      </c>
      <c r="AV122" s="469">
        <v>4</v>
      </c>
      <c r="AW122" s="140">
        <v>676489</v>
      </c>
      <c r="AX122" s="469">
        <v>2</v>
      </c>
      <c r="AY122" s="140">
        <v>11011099</v>
      </c>
      <c r="AZ122" s="457">
        <v>22</v>
      </c>
      <c r="BA122" s="125">
        <v>0.183</v>
      </c>
      <c r="BB122" s="457">
        <v>8</v>
      </c>
      <c r="BC122" s="125">
        <v>6.7000000000000004E-2</v>
      </c>
      <c r="BD122" s="457">
        <v>90</v>
      </c>
      <c r="BE122" s="125">
        <v>0.75</v>
      </c>
      <c r="BF122" s="457">
        <v>106</v>
      </c>
      <c r="BG122" s="125">
        <v>0.88300000000000001</v>
      </c>
      <c r="BH122" s="457">
        <v>10</v>
      </c>
      <c r="BI122" s="317">
        <v>8.3333333333333329E-2</v>
      </c>
      <c r="BJ122" s="457">
        <v>10</v>
      </c>
      <c r="BK122" s="457">
        <v>0</v>
      </c>
      <c r="BL122" s="457">
        <v>0</v>
      </c>
      <c r="BM122" s="430">
        <v>1950</v>
      </c>
      <c r="BN122" s="347" t="s">
        <v>804</v>
      </c>
      <c r="BO122" s="486">
        <v>105</v>
      </c>
      <c r="BP122" s="348">
        <v>0.875</v>
      </c>
      <c r="BQ122" s="40">
        <v>15</v>
      </c>
      <c r="BR122" s="320">
        <v>0.125</v>
      </c>
      <c r="BS122" s="491">
        <v>2</v>
      </c>
      <c r="BT122" s="125">
        <v>1.8018018018018018E-2</v>
      </c>
      <c r="BU122" s="312">
        <v>0.64200000000000002</v>
      </c>
      <c r="BW122" s="457">
        <v>4</v>
      </c>
      <c r="BX122" s="457">
        <v>2</v>
      </c>
      <c r="BY122" s="457">
        <v>0</v>
      </c>
      <c r="BZ122" s="457">
        <v>2</v>
      </c>
      <c r="CA122" s="457">
        <v>0</v>
      </c>
      <c r="CB122" s="457">
        <v>2</v>
      </c>
      <c r="CC122" s="457">
        <v>2</v>
      </c>
      <c r="CD122" s="457">
        <v>0</v>
      </c>
      <c r="CE122" s="457">
        <v>0</v>
      </c>
      <c r="CF122" s="457">
        <v>1</v>
      </c>
      <c r="CG122" s="457">
        <v>1</v>
      </c>
      <c r="CH122" s="457">
        <v>0</v>
      </c>
      <c r="CI122" s="440">
        <v>15.8</v>
      </c>
      <c r="CJ122" s="440">
        <v>2.2999999999999998</v>
      </c>
      <c r="CK122" s="317">
        <v>0.14599999999999999</v>
      </c>
      <c r="CL122" s="457">
        <v>4</v>
      </c>
      <c r="CM122" s="457">
        <v>0</v>
      </c>
      <c r="CN122" s="457">
        <v>4</v>
      </c>
      <c r="CO122" s="501">
        <v>1.4</v>
      </c>
      <c r="CP122" s="501">
        <v>0</v>
      </c>
      <c r="CQ122" s="125">
        <v>0</v>
      </c>
      <c r="CS122" s="477">
        <v>0</v>
      </c>
      <c r="CT122" s="457">
        <v>0</v>
      </c>
      <c r="CU122" s="457">
        <v>0</v>
      </c>
      <c r="CV122" s="457">
        <v>0</v>
      </c>
      <c r="CW122" s="457">
        <v>1</v>
      </c>
      <c r="CX122" s="457">
        <v>0</v>
      </c>
      <c r="CY122" s="457">
        <v>1</v>
      </c>
      <c r="CZ122" s="457">
        <v>0</v>
      </c>
      <c r="DA122" s="457">
        <v>0</v>
      </c>
      <c r="DB122" s="457">
        <v>0</v>
      </c>
      <c r="DC122" s="457">
        <v>0</v>
      </c>
      <c r="DD122" s="457">
        <v>0</v>
      </c>
      <c r="DF122" s="398">
        <v>1194696</v>
      </c>
      <c r="DG122" s="320">
        <v>7.0000000000000007E-2</v>
      </c>
      <c r="DH122" s="374">
        <v>4332.6000000000004</v>
      </c>
      <c r="DI122" s="374">
        <v>235377</v>
      </c>
      <c r="DJ122" s="149">
        <v>959319</v>
      </c>
      <c r="DK122" s="40">
        <v>73</v>
      </c>
      <c r="DL122" s="40">
        <v>46</v>
      </c>
      <c r="DM122" s="40">
        <v>0</v>
      </c>
      <c r="DN122" s="40">
        <v>1</v>
      </c>
      <c r="DO122" s="317">
        <v>8.8999999999999996E-2</v>
      </c>
      <c r="DP122" s="457">
        <v>70</v>
      </c>
      <c r="DQ122" s="457">
        <v>27</v>
      </c>
      <c r="DR122" s="457">
        <v>23</v>
      </c>
      <c r="DS122" s="477">
        <v>0</v>
      </c>
      <c r="DT122" s="125">
        <v>0</v>
      </c>
      <c r="DU122" s="477">
        <v>5</v>
      </c>
      <c r="DV122" s="374">
        <v>90172</v>
      </c>
      <c r="DW122" s="477">
        <v>0</v>
      </c>
      <c r="DX122" s="457">
        <v>167</v>
      </c>
      <c r="DY122" s="452"/>
      <c r="DZ122" s="40">
        <v>866</v>
      </c>
      <c r="EA122" s="76">
        <v>0.66769468003084043</v>
      </c>
      <c r="EB122" s="40">
        <v>817</v>
      </c>
      <c r="EC122" s="76">
        <v>0.62991518889745568</v>
      </c>
      <c r="ED122" s="40">
        <v>134</v>
      </c>
      <c r="EE122" s="40">
        <v>17</v>
      </c>
      <c r="EF122" s="40">
        <v>10</v>
      </c>
      <c r="EG122" s="320">
        <v>0.36559999999999998</v>
      </c>
      <c r="EH122" s="320">
        <v>9.1891891891891897E-2</v>
      </c>
      <c r="EI122" s="320">
        <v>7.2999999999999995E-2</v>
      </c>
      <c r="EJ122" s="320">
        <v>0.10090361445783133</v>
      </c>
      <c r="EK122" s="320">
        <v>0.45412490362374713</v>
      </c>
      <c r="EL122" s="320">
        <v>0.1117964533538936</v>
      </c>
      <c r="EM122" s="320">
        <v>-0.30399348003259996</v>
      </c>
      <c r="EN122" s="341">
        <v>70300</v>
      </c>
      <c r="EO122" s="320">
        <v>3.8543897216274089E-2</v>
      </c>
      <c r="EP122" s="1"/>
    </row>
    <row r="123" spans="2:146" x14ac:dyDescent="0.25">
      <c r="B123" s="3" t="s">
        <v>87</v>
      </c>
      <c r="C123" s="5">
        <v>540073</v>
      </c>
      <c r="D123" s="6" t="s">
        <v>85</v>
      </c>
      <c r="E123" s="6" t="s">
        <v>3</v>
      </c>
      <c r="F123" s="5">
        <v>3</v>
      </c>
      <c r="G123" s="40">
        <v>20648</v>
      </c>
      <c r="H123" s="40">
        <v>28045</v>
      </c>
      <c r="I123" s="40">
        <v>49055</v>
      </c>
      <c r="J123" s="63">
        <v>1520.4959318093761</v>
      </c>
      <c r="K123" s="40">
        <v>21779</v>
      </c>
      <c r="L123" s="63">
        <v>2.16</v>
      </c>
      <c r="N123" s="40">
        <v>964</v>
      </c>
      <c r="O123" s="76">
        <v>4.6687330492057352E-2</v>
      </c>
      <c r="P123" s="63">
        <v>36.119999999999997</v>
      </c>
      <c r="Q123" s="362">
        <v>1.7493219682293681E-3</v>
      </c>
      <c r="R123" s="106">
        <v>24</v>
      </c>
      <c r="S123" s="83" t="s">
        <v>100</v>
      </c>
      <c r="T123" s="88">
        <v>1.7</v>
      </c>
      <c r="U123" s="40">
        <v>20</v>
      </c>
      <c r="V123" s="1"/>
      <c r="W123" s="457">
        <v>1512</v>
      </c>
      <c r="X123" s="457">
        <v>25</v>
      </c>
      <c r="Y123" s="317">
        <v>6.5000000000000002E-2</v>
      </c>
      <c r="Z123" s="126">
        <v>1.5684647302904564</v>
      </c>
      <c r="AA123" s="457">
        <v>132</v>
      </c>
      <c r="AB123" s="457">
        <v>311</v>
      </c>
      <c r="AC123" s="457">
        <v>1691</v>
      </c>
      <c r="AD123" s="457">
        <v>132</v>
      </c>
      <c r="AE123" s="457">
        <v>1823</v>
      </c>
      <c r="AF123" s="149">
        <v>558021958</v>
      </c>
      <c r="AH123" s="374">
        <v>47900</v>
      </c>
      <c r="AI123" s="469">
        <v>1553</v>
      </c>
      <c r="AJ123" s="320">
        <v>0.85189248491497527</v>
      </c>
      <c r="AK123" s="374">
        <v>139526776</v>
      </c>
      <c r="AL123" s="125">
        <v>0.25003814634835569</v>
      </c>
      <c r="AM123" s="477">
        <v>1538</v>
      </c>
      <c r="AN123" s="398">
        <v>107731270</v>
      </c>
      <c r="AO123" s="469">
        <v>1479</v>
      </c>
      <c r="AP123" s="398">
        <v>100074000</v>
      </c>
      <c r="AQ123" s="480">
        <v>1469</v>
      </c>
      <c r="AR123" s="398">
        <v>99654850</v>
      </c>
      <c r="AS123" s="469">
        <v>10</v>
      </c>
      <c r="AT123" s="390">
        <v>6.7613252197430704E-3</v>
      </c>
      <c r="AU123" s="398">
        <v>419150</v>
      </c>
      <c r="AV123" s="469">
        <v>184</v>
      </c>
      <c r="AW123" s="140">
        <v>266214439</v>
      </c>
      <c r="AX123" s="469">
        <v>72</v>
      </c>
      <c r="AY123" s="140">
        <v>152201143</v>
      </c>
      <c r="AZ123" s="457">
        <v>913</v>
      </c>
      <c r="BA123" s="125">
        <v>0.501</v>
      </c>
      <c r="BB123" s="457">
        <v>325</v>
      </c>
      <c r="BC123" s="125">
        <v>0.17799999999999999</v>
      </c>
      <c r="BD123" s="457">
        <v>585</v>
      </c>
      <c r="BE123" s="125">
        <v>0.32100000000000001</v>
      </c>
      <c r="BF123" s="457">
        <v>1291</v>
      </c>
      <c r="BG123" s="125">
        <v>0.70799999999999996</v>
      </c>
      <c r="BH123" s="457">
        <v>261</v>
      </c>
      <c r="BI123" s="317">
        <v>0.14317059791552386</v>
      </c>
      <c r="BJ123" s="457">
        <v>212</v>
      </c>
      <c r="BK123" s="457">
        <v>42</v>
      </c>
      <c r="BL123" s="457">
        <v>7</v>
      </c>
      <c r="BM123" s="430">
        <v>1940</v>
      </c>
      <c r="BN123" s="347" t="s">
        <v>841</v>
      </c>
      <c r="BO123" s="486">
        <v>1656</v>
      </c>
      <c r="BP123" s="348">
        <v>0.90800000000000003</v>
      </c>
      <c r="BQ123" s="40">
        <v>167</v>
      </c>
      <c r="BR123" s="320">
        <v>9.1999999999999998E-2</v>
      </c>
      <c r="BS123" s="491">
        <v>21</v>
      </c>
      <c r="BT123" s="125">
        <v>1.3888888888888888E-2</v>
      </c>
      <c r="BU123" s="312">
        <v>0.58599999999999997</v>
      </c>
      <c r="BW123" s="457">
        <v>20</v>
      </c>
      <c r="BX123" s="457">
        <v>14</v>
      </c>
      <c r="BY123" s="457">
        <v>0</v>
      </c>
      <c r="BZ123" s="457">
        <v>7</v>
      </c>
      <c r="CA123" s="457">
        <v>0</v>
      </c>
      <c r="CB123" s="457">
        <v>13</v>
      </c>
      <c r="CC123" s="457">
        <v>10</v>
      </c>
      <c r="CD123" s="457">
        <v>4</v>
      </c>
      <c r="CE123" s="457">
        <v>0</v>
      </c>
      <c r="CF123" s="457">
        <v>3</v>
      </c>
      <c r="CG123" s="457">
        <v>2</v>
      </c>
      <c r="CH123" s="457">
        <v>1</v>
      </c>
      <c r="CI123" s="440">
        <v>627.20000000000005</v>
      </c>
      <c r="CJ123" s="440">
        <v>35.200000000000003</v>
      </c>
      <c r="CK123" s="317">
        <v>5.6000000000000001E-2</v>
      </c>
      <c r="CL123" s="457">
        <v>88</v>
      </c>
      <c r="CM123" s="457">
        <v>1</v>
      </c>
      <c r="CN123" s="457">
        <v>87</v>
      </c>
      <c r="CO123" s="501">
        <v>18</v>
      </c>
      <c r="CP123" s="501">
        <v>0.7</v>
      </c>
      <c r="CQ123" s="125">
        <v>3.888888888888889E-2</v>
      </c>
      <c r="CS123" s="477">
        <v>154</v>
      </c>
      <c r="CT123" s="457">
        <v>56</v>
      </c>
      <c r="CU123" s="457">
        <v>2</v>
      </c>
      <c r="CV123" s="457">
        <v>152</v>
      </c>
      <c r="CW123" s="457">
        <v>55</v>
      </c>
      <c r="CX123" s="457">
        <v>8</v>
      </c>
      <c r="CY123" s="457">
        <v>33</v>
      </c>
      <c r="CZ123" s="457">
        <v>13</v>
      </c>
      <c r="DA123" s="457">
        <v>7</v>
      </c>
      <c r="DB123" s="457">
        <v>0</v>
      </c>
      <c r="DC123" s="457">
        <v>2</v>
      </c>
      <c r="DD123" s="457">
        <v>0</v>
      </c>
      <c r="DF123" s="398">
        <v>14309047</v>
      </c>
      <c r="DG123" s="320">
        <v>2.5999999999999999E-2</v>
      </c>
      <c r="DH123" s="374">
        <v>5047.7</v>
      </c>
      <c r="DI123" s="374">
        <v>5787759</v>
      </c>
      <c r="DJ123" s="149">
        <v>8521288</v>
      </c>
      <c r="DK123" s="40">
        <v>1053</v>
      </c>
      <c r="DL123" s="40">
        <v>726</v>
      </c>
      <c r="DM123" s="40">
        <v>17</v>
      </c>
      <c r="DN123" s="40">
        <v>16</v>
      </c>
      <c r="DO123" s="317">
        <v>0.107</v>
      </c>
      <c r="DP123" s="457">
        <v>1002</v>
      </c>
      <c r="DQ123" s="457">
        <v>361</v>
      </c>
      <c r="DR123" s="457">
        <v>414</v>
      </c>
      <c r="DS123" s="477">
        <v>35</v>
      </c>
      <c r="DT123" s="125">
        <v>2.3148148148148147E-2</v>
      </c>
      <c r="DU123" s="477">
        <v>357</v>
      </c>
      <c r="DV123" s="374">
        <v>1765840</v>
      </c>
      <c r="DW123" s="477">
        <v>113</v>
      </c>
      <c r="DX123" s="457">
        <v>10806</v>
      </c>
      <c r="DY123" s="452"/>
      <c r="DZ123" s="40">
        <v>1792</v>
      </c>
      <c r="EA123" s="76">
        <v>0.23893333333333333</v>
      </c>
      <c r="EB123" s="40">
        <v>1053</v>
      </c>
      <c r="EC123" s="76">
        <v>0.1404</v>
      </c>
      <c r="ED123" s="40">
        <v>202</v>
      </c>
      <c r="EE123" s="40">
        <v>44</v>
      </c>
      <c r="EF123" s="40">
        <v>25</v>
      </c>
      <c r="EG123" s="320">
        <v>0.24660000000000001</v>
      </c>
      <c r="EH123" s="320">
        <v>0.11427773120983514</v>
      </c>
      <c r="EI123" s="320">
        <v>0.19399999999999998</v>
      </c>
      <c r="EJ123" s="320">
        <v>6.9198751300728403E-2</v>
      </c>
      <c r="EK123" s="320">
        <v>0.38893333333333335</v>
      </c>
      <c r="EL123" s="320">
        <v>0.22903968576459433</v>
      </c>
      <c r="EM123" s="320">
        <v>-5.4002782344757805E-2</v>
      </c>
      <c r="EN123" s="341">
        <v>103800</v>
      </c>
      <c r="EO123" s="320">
        <v>9.8730606488011286E-3</v>
      </c>
      <c r="EP123" s="1"/>
    </row>
    <row r="124" spans="2:146" x14ac:dyDescent="0.25">
      <c r="B124" s="3" t="s">
        <v>88</v>
      </c>
      <c r="C124" s="5">
        <v>540074</v>
      </c>
      <c r="D124" s="6" t="s">
        <v>85</v>
      </c>
      <c r="E124" s="6" t="s">
        <v>3</v>
      </c>
      <c r="F124" s="5">
        <v>3</v>
      </c>
      <c r="G124" s="40">
        <v>411</v>
      </c>
      <c r="H124" s="40">
        <v>792</v>
      </c>
      <c r="I124" s="40">
        <v>1804</v>
      </c>
      <c r="J124" s="63">
        <v>2809.1484184914839</v>
      </c>
      <c r="K124" s="40">
        <v>737</v>
      </c>
      <c r="L124" s="63">
        <v>2.4500000000000002</v>
      </c>
      <c r="N124" s="40">
        <v>162</v>
      </c>
      <c r="O124" s="76">
        <v>0.39416058394160591</v>
      </c>
      <c r="P124" s="63">
        <v>2.86</v>
      </c>
      <c r="Q124" s="362">
        <v>6.9586374695863743E-3</v>
      </c>
      <c r="R124" s="106">
        <v>24</v>
      </c>
      <c r="S124" s="83" t="s">
        <v>100</v>
      </c>
      <c r="T124" s="88">
        <v>1.3</v>
      </c>
      <c r="U124" s="40">
        <v>0</v>
      </c>
      <c r="V124" s="1"/>
      <c r="W124" s="457">
        <v>238</v>
      </c>
      <c r="X124" s="457">
        <v>14</v>
      </c>
      <c r="Y124" s="317">
        <v>0.34300000000000003</v>
      </c>
      <c r="Z124" s="126">
        <v>1.4691358024691359</v>
      </c>
      <c r="AA124" s="457">
        <v>75</v>
      </c>
      <c r="AB124" s="457">
        <v>34</v>
      </c>
      <c r="AC124" s="457">
        <v>197</v>
      </c>
      <c r="AD124" s="457">
        <v>75</v>
      </c>
      <c r="AE124" s="457">
        <v>272</v>
      </c>
      <c r="AF124" s="149">
        <v>13396475</v>
      </c>
      <c r="AH124" s="374">
        <v>39100</v>
      </c>
      <c r="AI124" s="469">
        <v>256</v>
      </c>
      <c r="AJ124" s="320">
        <v>0.94117647058823528</v>
      </c>
      <c r="AK124" s="374">
        <v>11242286</v>
      </c>
      <c r="AL124" s="125">
        <v>0.8391973261622927</v>
      </c>
      <c r="AM124" s="477">
        <v>256</v>
      </c>
      <c r="AN124" s="398">
        <v>11242286</v>
      </c>
      <c r="AO124" s="469">
        <v>253</v>
      </c>
      <c r="AP124" s="398">
        <v>11044586</v>
      </c>
      <c r="AQ124" s="480">
        <v>198</v>
      </c>
      <c r="AR124" s="398">
        <v>9503726</v>
      </c>
      <c r="AS124" s="469">
        <v>55</v>
      </c>
      <c r="AT124" s="390">
        <v>0.21739130434782611</v>
      </c>
      <c r="AU124" s="398">
        <v>1540860</v>
      </c>
      <c r="AV124" s="469">
        <v>9</v>
      </c>
      <c r="AW124" s="140">
        <v>1609866</v>
      </c>
      <c r="AX124" s="469">
        <v>7</v>
      </c>
      <c r="AY124" s="140">
        <v>544323</v>
      </c>
      <c r="AZ124" s="457">
        <v>75</v>
      </c>
      <c r="BA124" s="125">
        <v>0.27600000000000002</v>
      </c>
      <c r="BB124" s="457">
        <v>19</v>
      </c>
      <c r="BC124" s="125">
        <v>7.0000000000000007E-2</v>
      </c>
      <c r="BD124" s="457">
        <v>178</v>
      </c>
      <c r="BE124" s="125">
        <v>0.65400000000000003</v>
      </c>
      <c r="BF124" s="457">
        <v>250</v>
      </c>
      <c r="BG124" s="125">
        <v>0.91900000000000004</v>
      </c>
      <c r="BH124" s="457">
        <v>23</v>
      </c>
      <c r="BI124" s="317">
        <v>8.455882352941177E-2</v>
      </c>
      <c r="BJ124" s="457">
        <v>23</v>
      </c>
      <c r="BK124" s="457">
        <v>0</v>
      </c>
      <c r="BL124" s="457">
        <v>0</v>
      </c>
      <c r="BM124" s="430">
        <v>1948</v>
      </c>
      <c r="BN124" s="347" t="s">
        <v>804</v>
      </c>
      <c r="BO124" s="486">
        <v>234</v>
      </c>
      <c r="BP124" s="348">
        <v>0.8600000000000001</v>
      </c>
      <c r="BQ124" s="40">
        <v>38</v>
      </c>
      <c r="BR124" s="320">
        <v>0.14000000000000001</v>
      </c>
      <c r="BS124" s="491">
        <v>3</v>
      </c>
      <c r="BT124" s="125">
        <v>1.2605042016806723E-2</v>
      </c>
      <c r="BU124" s="312">
        <v>0.65800000000000003</v>
      </c>
      <c r="BW124" s="457">
        <v>3</v>
      </c>
      <c r="BX124" s="457">
        <v>1</v>
      </c>
      <c r="BY124" s="457">
        <v>0</v>
      </c>
      <c r="BZ124" s="457">
        <v>2</v>
      </c>
      <c r="CA124" s="457">
        <v>0</v>
      </c>
      <c r="CB124" s="457">
        <v>1</v>
      </c>
      <c r="CC124" s="457">
        <v>1</v>
      </c>
      <c r="CD124" s="457">
        <v>0</v>
      </c>
      <c r="CE124" s="457">
        <v>0</v>
      </c>
      <c r="CF124" s="457">
        <v>1</v>
      </c>
      <c r="CG124" s="457">
        <v>1</v>
      </c>
      <c r="CH124" s="457">
        <v>0</v>
      </c>
      <c r="CI124" s="440">
        <v>23.1</v>
      </c>
      <c r="CJ124" s="440">
        <v>2.6</v>
      </c>
      <c r="CK124" s="317">
        <v>0.113</v>
      </c>
      <c r="CL124" s="457">
        <v>0</v>
      </c>
      <c r="CM124" s="457">
        <v>0</v>
      </c>
      <c r="CN124" s="457">
        <v>0</v>
      </c>
      <c r="CO124" s="501">
        <v>1.9</v>
      </c>
      <c r="CP124" s="501">
        <v>0</v>
      </c>
      <c r="CQ124" s="125">
        <v>0</v>
      </c>
      <c r="CS124" s="477">
        <v>0</v>
      </c>
      <c r="CT124" s="457">
        <v>0</v>
      </c>
      <c r="CU124" s="457">
        <v>0</v>
      </c>
      <c r="CV124" s="457">
        <v>0</v>
      </c>
      <c r="CW124" s="457">
        <v>4</v>
      </c>
      <c r="CX124" s="457">
        <v>0</v>
      </c>
      <c r="CY124" s="457">
        <v>3</v>
      </c>
      <c r="CZ124" s="457">
        <v>1</v>
      </c>
      <c r="DA124" s="457">
        <v>0</v>
      </c>
      <c r="DB124" s="457">
        <v>0</v>
      </c>
      <c r="DC124" s="457">
        <v>0</v>
      </c>
      <c r="DD124" s="457">
        <v>0</v>
      </c>
      <c r="DF124" s="398">
        <v>636590</v>
      </c>
      <c r="DG124" s="320">
        <v>4.8000000000000001E-2</v>
      </c>
      <c r="DH124" s="374">
        <v>3304.6</v>
      </c>
      <c r="DI124" s="374">
        <v>540301</v>
      </c>
      <c r="DJ124" s="149">
        <v>96289</v>
      </c>
      <c r="DK124" s="40">
        <v>186</v>
      </c>
      <c r="DL124" s="40">
        <v>85</v>
      </c>
      <c r="DM124" s="40">
        <v>1</v>
      </c>
      <c r="DN124" s="40">
        <v>0</v>
      </c>
      <c r="DO124" s="317">
        <v>7.3999999999999996E-2</v>
      </c>
      <c r="DP124" s="457">
        <v>167</v>
      </c>
      <c r="DQ124" s="457">
        <v>55</v>
      </c>
      <c r="DR124" s="457">
        <v>48</v>
      </c>
      <c r="DS124" s="477">
        <v>2</v>
      </c>
      <c r="DT124" s="125">
        <v>8.4033613445378148E-3</v>
      </c>
      <c r="DU124" s="477">
        <v>9</v>
      </c>
      <c r="DV124" s="374">
        <v>65439</v>
      </c>
      <c r="DW124" s="477">
        <v>2</v>
      </c>
      <c r="DX124" s="457">
        <v>313</v>
      </c>
      <c r="DY124" s="452"/>
      <c r="DZ124" s="40">
        <v>195</v>
      </c>
      <c r="EA124" s="76">
        <v>0.21739130434782608</v>
      </c>
      <c r="EB124" s="40">
        <v>110</v>
      </c>
      <c r="EC124" s="76">
        <v>0.12263099219620958</v>
      </c>
      <c r="ED124" s="40">
        <v>20</v>
      </c>
      <c r="EE124" s="40">
        <v>3</v>
      </c>
      <c r="EF124" s="40">
        <v>2</v>
      </c>
      <c r="EG124" s="320">
        <v>0.62990000000000002</v>
      </c>
      <c r="EH124" s="320">
        <v>0.1875</v>
      </c>
      <c r="EI124" s="320">
        <v>0.20600000000000002</v>
      </c>
      <c r="EJ124" s="320">
        <v>0.19373219373219372</v>
      </c>
      <c r="EK124" s="320">
        <v>0.29319955406911929</v>
      </c>
      <c r="EL124" s="320">
        <v>0.25740318906605925</v>
      </c>
      <c r="EM124" s="320">
        <v>-0.14285714285714302</v>
      </c>
      <c r="EN124" s="341">
        <v>89600</v>
      </c>
      <c r="EO124" s="320">
        <v>9.6256684491978606E-2</v>
      </c>
      <c r="EP124" s="1"/>
    </row>
    <row r="125" spans="2:146" x14ac:dyDescent="0.25">
      <c r="B125" s="3" t="s">
        <v>89</v>
      </c>
      <c r="C125" s="5">
        <v>540075</v>
      </c>
      <c r="D125" s="6" t="s">
        <v>85</v>
      </c>
      <c r="E125" s="6" t="s">
        <v>3</v>
      </c>
      <c r="F125" s="5">
        <v>3</v>
      </c>
      <c r="G125" s="40">
        <v>974</v>
      </c>
      <c r="H125" s="40">
        <v>575</v>
      </c>
      <c r="I125" s="40">
        <v>1297</v>
      </c>
      <c r="J125" s="63">
        <v>852.23819301848039</v>
      </c>
      <c r="K125" s="40">
        <v>370</v>
      </c>
      <c r="L125" s="63">
        <v>3.49</v>
      </c>
      <c r="N125" s="40">
        <v>235</v>
      </c>
      <c r="O125" s="76">
        <v>0.24127310061601639</v>
      </c>
      <c r="P125" s="63">
        <v>3.79</v>
      </c>
      <c r="Q125" s="362">
        <v>3.891170431211499E-3</v>
      </c>
      <c r="R125" s="106">
        <v>24</v>
      </c>
      <c r="S125" s="83" t="s">
        <v>100</v>
      </c>
      <c r="T125" s="88">
        <v>6.4</v>
      </c>
      <c r="U125" s="40">
        <v>36</v>
      </c>
      <c r="V125" s="1"/>
      <c r="W125" s="457">
        <v>302</v>
      </c>
      <c r="X125" s="457">
        <v>4</v>
      </c>
      <c r="Y125" s="317">
        <v>0.52500000000000002</v>
      </c>
      <c r="Z125" s="126">
        <v>1.2851063829787235</v>
      </c>
      <c r="AA125" s="457">
        <v>0</v>
      </c>
      <c r="AB125" s="457">
        <v>0</v>
      </c>
      <c r="AC125" s="457">
        <v>302</v>
      </c>
      <c r="AD125" s="457">
        <v>0</v>
      </c>
      <c r="AE125" s="457">
        <v>302</v>
      </c>
      <c r="AF125" s="149">
        <v>19420183</v>
      </c>
      <c r="AH125" s="374">
        <v>49000</v>
      </c>
      <c r="AI125" s="469">
        <v>224</v>
      </c>
      <c r="AJ125" s="320">
        <v>0.74172185430463577</v>
      </c>
      <c r="AK125" s="374">
        <v>12920967</v>
      </c>
      <c r="AL125" s="125">
        <v>0.66533703621639406</v>
      </c>
      <c r="AM125" s="477">
        <v>223</v>
      </c>
      <c r="AN125" s="398">
        <v>12629520</v>
      </c>
      <c r="AO125" s="469">
        <v>220</v>
      </c>
      <c r="AP125" s="398">
        <v>12549620</v>
      </c>
      <c r="AQ125" s="480">
        <v>206</v>
      </c>
      <c r="AR125" s="398">
        <v>12205300</v>
      </c>
      <c r="AS125" s="469">
        <v>14</v>
      </c>
      <c r="AT125" s="390">
        <v>6.363636363636363E-2</v>
      </c>
      <c r="AU125" s="398">
        <v>344320</v>
      </c>
      <c r="AV125" s="469">
        <v>57</v>
      </c>
      <c r="AW125" s="140">
        <v>2675976</v>
      </c>
      <c r="AX125" s="469">
        <v>21</v>
      </c>
      <c r="AY125" s="140">
        <v>3823240</v>
      </c>
      <c r="AZ125" s="457">
        <v>105</v>
      </c>
      <c r="BA125" s="125">
        <v>0.34799999999999998</v>
      </c>
      <c r="BB125" s="457">
        <v>89</v>
      </c>
      <c r="BC125" s="125">
        <v>0.29499999999999998</v>
      </c>
      <c r="BD125" s="457">
        <v>108</v>
      </c>
      <c r="BE125" s="125">
        <v>0.35799999999999998</v>
      </c>
      <c r="BF125" s="457">
        <v>228</v>
      </c>
      <c r="BG125" s="125">
        <v>0.755</v>
      </c>
      <c r="BH125" s="457">
        <v>227</v>
      </c>
      <c r="BI125" s="317">
        <v>0.7516556291390728</v>
      </c>
      <c r="BJ125" s="457">
        <v>109</v>
      </c>
      <c r="BK125" s="457">
        <v>108</v>
      </c>
      <c r="BL125" s="457">
        <v>10</v>
      </c>
      <c r="BM125" s="430">
        <v>1940</v>
      </c>
      <c r="BN125" s="347" t="s">
        <v>842</v>
      </c>
      <c r="BO125" s="486">
        <v>255</v>
      </c>
      <c r="BP125" s="348">
        <v>0.84499999999999997</v>
      </c>
      <c r="BQ125" s="40">
        <v>47</v>
      </c>
      <c r="BR125" s="320">
        <v>0.156</v>
      </c>
      <c r="BS125" s="491">
        <v>33</v>
      </c>
      <c r="BT125" s="125">
        <v>0.10927152317880795</v>
      </c>
      <c r="BU125" s="312">
        <v>0.72299999999999998</v>
      </c>
      <c r="BW125" s="457">
        <v>2</v>
      </c>
      <c r="BX125" s="457">
        <v>2</v>
      </c>
      <c r="BY125" s="457">
        <v>0</v>
      </c>
      <c r="BZ125" s="457">
        <v>2</v>
      </c>
      <c r="CA125" s="457">
        <v>0</v>
      </c>
      <c r="CB125" s="457">
        <v>0</v>
      </c>
      <c r="CC125" s="457">
        <v>0</v>
      </c>
      <c r="CD125" s="457">
        <v>0</v>
      </c>
      <c r="CE125" s="457">
        <v>0</v>
      </c>
      <c r="CF125" s="457">
        <v>1</v>
      </c>
      <c r="CG125" s="457">
        <v>1</v>
      </c>
      <c r="CH125" s="457">
        <v>0</v>
      </c>
      <c r="CI125" s="440">
        <v>29.9</v>
      </c>
      <c r="CJ125" s="440">
        <v>15.5</v>
      </c>
      <c r="CK125" s="317">
        <v>0.51800000000000002</v>
      </c>
      <c r="CL125" s="457">
        <v>2</v>
      </c>
      <c r="CM125" s="457">
        <v>2</v>
      </c>
      <c r="CN125" s="457">
        <v>0</v>
      </c>
      <c r="CO125" s="501">
        <v>1.9</v>
      </c>
      <c r="CP125" s="501">
        <v>1.9</v>
      </c>
      <c r="CQ125" s="125">
        <v>1</v>
      </c>
      <c r="CS125" s="477">
        <v>54</v>
      </c>
      <c r="CT125" s="457">
        <v>52</v>
      </c>
      <c r="CU125" s="457">
        <v>0</v>
      </c>
      <c r="CV125" s="457">
        <v>54</v>
      </c>
      <c r="CW125" s="457">
        <v>16</v>
      </c>
      <c r="CX125" s="457">
        <v>15</v>
      </c>
      <c r="CY125" s="457">
        <v>10</v>
      </c>
      <c r="CZ125" s="457">
        <v>5</v>
      </c>
      <c r="DA125" s="457">
        <v>0</v>
      </c>
      <c r="DB125" s="457">
        <v>1</v>
      </c>
      <c r="DC125" s="457">
        <v>0</v>
      </c>
      <c r="DD125" s="457">
        <v>0</v>
      </c>
      <c r="DF125" s="398">
        <v>4991654</v>
      </c>
      <c r="DG125" s="320">
        <v>0.25700000000000001</v>
      </c>
      <c r="DH125" s="374">
        <v>14021.7</v>
      </c>
      <c r="DI125" s="374">
        <v>3609377</v>
      </c>
      <c r="DJ125" s="149">
        <v>1382277</v>
      </c>
      <c r="DK125" s="40">
        <v>32</v>
      </c>
      <c r="DL125" s="40">
        <v>256</v>
      </c>
      <c r="DM125" s="40">
        <v>14</v>
      </c>
      <c r="DN125" s="40">
        <v>0</v>
      </c>
      <c r="DO125" s="317">
        <v>0.28199999999999997</v>
      </c>
      <c r="DP125" s="457">
        <v>25</v>
      </c>
      <c r="DQ125" s="457">
        <v>15</v>
      </c>
      <c r="DR125" s="457">
        <v>216</v>
      </c>
      <c r="DS125" s="477">
        <v>46</v>
      </c>
      <c r="DT125" s="125">
        <v>0.15231788079470199</v>
      </c>
      <c r="DU125" s="477">
        <v>122</v>
      </c>
      <c r="DV125" s="374">
        <v>6581772</v>
      </c>
      <c r="DW125" s="477">
        <v>24</v>
      </c>
      <c r="DX125" s="457">
        <v>7944</v>
      </c>
      <c r="DY125" s="452"/>
      <c r="DZ125" s="40">
        <v>180</v>
      </c>
      <c r="EA125" s="76">
        <v>0.23346303501945526</v>
      </c>
      <c r="EB125" s="40">
        <v>140</v>
      </c>
      <c r="EC125" s="76">
        <v>0.18158236057068741</v>
      </c>
      <c r="ED125" s="40">
        <v>26</v>
      </c>
      <c r="EE125" s="40">
        <v>5</v>
      </c>
      <c r="EF125" s="40">
        <v>3</v>
      </c>
      <c r="EG125" s="320">
        <v>0.66069999999999995</v>
      </c>
      <c r="EH125" s="320">
        <v>8.8737201365187715E-2</v>
      </c>
      <c r="EI125" s="320">
        <v>0.22399999999999998</v>
      </c>
      <c r="EJ125" s="320">
        <v>0.14572864321608039</v>
      </c>
      <c r="EK125" s="320">
        <v>0.5006485084306096</v>
      </c>
      <c r="EL125" s="320">
        <v>0.15866084425036389</v>
      </c>
      <c r="EM125" s="320">
        <v>-0.22320441988950301</v>
      </c>
      <c r="EN125" s="341">
        <v>95200</v>
      </c>
      <c r="EO125" s="320">
        <v>0.21186440677966101</v>
      </c>
      <c r="EP125" s="1"/>
    </row>
    <row r="126" spans="2:146" x14ac:dyDescent="0.25">
      <c r="B126" s="3" t="s">
        <v>90</v>
      </c>
      <c r="C126" s="5">
        <v>540076</v>
      </c>
      <c r="D126" s="6" t="s">
        <v>85</v>
      </c>
      <c r="E126" s="6" t="s">
        <v>3</v>
      </c>
      <c r="F126" s="5">
        <v>3</v>
      </c>
      <c r="G126" s="40">
        <v>1795</v>
      </c>
      <c r="H126" s="40">
        <v>4109</v>
      </c>
      <c r="I126" s="40">
        <v>7500</v>
      </c>
      <c r="J126" s="63">
        <v>2674.0947075208915</v>
      </c>
      <c r="K126" s="40">
        <v>3579</v>
      </c>
      <c r="L126" s="63">
        <v>2.06</v>
      </c>
      <c r="N126" s="40">
        <v>313</v>
      </c>
      <c r="O126" s="76">
        <v>0.17437325905292481</v>
      </c>
      <c r="P126" s="63">
        <v>5.92</v>
      </c>
      <c r="Q126" s="362">
        <v>3.2980501392757661E-3</v>
      </c>
      <c r="R126" s="106">
        <v>24</v>
      </c>
      <c r="S126" s="83" t="s">
        <v>100</v>
      </c>
      <c r="T126" s="88">
        <v>1.2</v>
      </c>
      <c r="U126" s="40">
        <v>5</v>
      </c>
      <c r="V126" s="1"/>
      <c r="W126" s="457">
        <v>903</v>
      </c>
      <c r="X126" s="457">
        <v>1</v>
      </c>
      <c r="Y126" s="317">
        <v>0.26</v>
      </c>
      <c r="Z126" s="126">
        <v>2.8849840255591053</v>
      </c>
      <c r="AA126" s="457">
        <v>16</v>
      </c>
      <c r="AB126" s="457">
        <v>164</v>
      </c>
      <c r="AC126" s="457">
        <v>1051</v>
      </c>
      <c r="AD126" s="457">
        <v>16</v>
      </c>
      <c r="AE126" s="457">
        <v>1067</v>
      </c>
      <c r="AF126" s="149">
        <v>119716829</v>
      </c>
      <c r="AH126" s="374">
        <v>56200</v>
      </c>
      <c r="AI126" s="469">
        <v>996</v>
      </c>
      <c r="AJ126" s="320">
        <v>0.9334582942830365</v>
      </c>
      <c r="AK126" s="374">
        <v>60492432</v>
      </c>
      <c r="AL126" s="125">
        <v>0.5052959763910887</v>
      </c>
      <c r="AM126" s="477">
        <v>996</v>
      </c>
      <c r="AN126" s="398">
        <v>60492432</v>
      </c>
      <c r="AO126" s="469">
        <v>981</v>
      </c>
      <c r="AP126" s="398">
        <v>59482080</v>
      </c>
      <c r="AQ126" s="480">
        <v>978</v>
      </c>
      <c r="AR126" s="398">
        <v>59412500</v>
      </c>
      <c r="AS126" s="469">
        <v>3</v>
      </c>
      <c r="AT126" s="390">
        <v>3.0581039755351678E-3</v>
      </c>
      <c r="AU126" s="398">
        <v>69580</v>
      </c>
      <c r="AV126" s="469">
        <v>58</v>
      </c>
      <c r="AW126" s="140">
        <v>12214654</v>
      </c>
      <c r="AX126" s="469">
        <v>13</v>
      </c>
      <c r="AY126" s="140">
        <v>47009743</v>
      </c>
      <c r="AZ126" s="457">
        <v>408</v>
      </c>
      <c r="BA126" s="125">
        <v>0.38200000000000001</v>
      </c>
      <c r="BB126" s="457">
        <v>126</v>
      </c>
      <c r="BC126" s="125">
        <v>0.11799999999999999</v>
      </c>
      <c r="BD126" s="457">
        <v>533</v>
      </c>
      <c r="BE126" s="125">
        <v>0.5</v>
      </c>
      <c r="BF126" s="457">
        <v>954</v>
      </c>
      <c r="BG126" s="125">
        <v>0.89400000000000002</v>
      </c>
      <c r="BH126" s="457">
        <v>91</v>
      </c>
      <c r="BI126" s="317">
        <v>8.528584817244611E-2</v>
      </c>
      <c r="BJ126" s="457">
        <v>76</v>
      </c>
      <c r="BK126" s="457">
        <v>14</v>
      </c>
      <c r="BL126" s="457">
        <v>1</v>
      </c>
      <c r="BM126" s="430">
        <v>1947</v>
      </c>
      <c r="BN126" s="347" t="s">
        <v>804</v>
      </c>
      <c r="BO126" s="486">
        <v>1021</v>
      </c>
      <c r="BP126" s="348">
        <v>0.95699999999999996</v>
      </c>
      <c r="BQ126" s="40">
        <v>46</v>
      </c>
      <c r="BR126" s="320">
        <v>4.2999999999999997E-2</v>
      </c>
      <c r="BS126" s="491">
        <v>8</v>
      </c>
      <c r="BT126" s="125">
        <v>8.8593576965669985E-3</v>
      </c>
      <c r="BU126" s="312">
        <v>0.71399999999999997</v>
      </c>
      <c r="BW126" s="457">
        <v>5</v>
      </c>
      <c r="BX126" s="457">
        <v>3</v>
      </c>
      <c r="BY126" s="457">
        <v>0</v>
      </c>
      <c r="BZ126" s="457">
        <v>3</v>
      </c>
      <c r="CA126" s="457">
        <v>0</v>
      </c>
      <c r="CB126" s="457">
        <v>2</v>
      </c>
      <c r="CC126" s="457">
        <v>3</v>
      </c>
      <c r="CD126" s="457">
        <v>0</v>
      </c>
      <c r="CE126" s="457">
        <v>0</v>
      </c>
      <c r="CF126" s="457">
        <v>1</v>
      </c>
      <c r="CG126" s="457">
        <v>1</v>
      </c>
      <c r="CH126" s="457">
        <v>0</v>
      </c>
      <c r="CI126" s="440">
        <v>68.3</v>
      </c>
      <c r="CJ126" s="440">
        <v>12.6</v>
      </c>
      <c r="CK126" s="317">
        <v>0.184</v>
      </c>
      <c r="CL126" s="457">
        <v>3</v>
      </c>
      <c r="CM126" s="457">
        <v>0</v>
      </c>
      <c r="CN126" s="457">
        <v>3</v>
      </c>
      <c r="CO126" s="501">
        <v>3.2</v>
      </c>
      <c r="CP126" s="501">
        <v>0</v>
      </c>
      <c r="CQ126" s="125">
        <v>0</v>
      </c>
      <c r="CS126" s="477">
        <v>0</v>
      </c>
      <c r="CT126" s="457">
        <v>0</v>
      </c>
      <c r="CU126" s="457">
        <v>0</v>
      </c>
      <c r="CV126" s="457">
        <v>0</v>
      </c>
      <c r="CW126" s="457">
        <v>7</v>
      </c>
      <c r="CX126" s="457">
        <v>0</v>
      </c>
      <c r="CY126" s="457">
        <v>2</v>
      </c>
      <c r="CZ126" s="457">
        <v>3</v>
      </c>
      <c r="DA126" s="457">
        <v>0</v>
      </c>
      <c r="DB126" s="457">
        <v>0</v>
      </c>
      <c r="DC126" s="457">
        <v>2</v>
      </c>
      <c r="DD126" s="457">
        <v>0</v>
      </c>
      <c r="DF126" s="398">
        <v>3195414</v>
      </c>
      <c r="DG126" s="320">
        <v>2.7E-2</v>
      </c>
      <c r="DH126" s="374">
        <v>1721.7</v>
      </c>
      <c r="DI126" s="374">
        <v>2745579</v>
      </c>
      <c r="DJ126" s="149">
        <v>449835</v>
      </c>
      <c r="DK126" s="40">
        <v>736</v>
      </c>
      <c r="DL126" s="40">
        <v>327</v>
      </c>
      <c r="DM126" s="40">
        <v>3</v>
      </c>
      <c r="DN126" s="40">
        <v>1</v>
      </c>
      <c r="DO126" s="317">
        <v>3.5999999999999997E-2</v>
      </c>
      <c r="DP126" s="457">
        <v>659</v>
      </c>
      <c r="DQ126" s="457">
        <v>246</v>
      </c>
      <c r="DR126" s="457">
        <v>149</v>
      </c>
      <c r="DS126" s="477">
        <v>13</v>
      </c>
      <c r="DT126" s="125">
        <v>1.4396456256921373E-2</v>
      </c>
      <c r="DU126" s="477">
        <v>61</v>
      </c>
      <c r="DV126" s="374">
        <v>239925</v>
      </c>
      <c r="DW126" s="477">
        <v>15</v>
      </c>
      <c r="DX126" s="457">
        <v>1055</v>
      </c>
      <c r="DY126" s="452"/>
      <c r="DZ126" s="40">
        <v>73</v>
      </c>
      <c r="EA126" s="76">
        <v>0.18766066838046272</v>
      </c>
      <c r="EB126" s="40">
        <v>42</v>
      </c>
      <c r="EC126" s="76">
        <v>0.10796915167095116</v>
      </c>
      <c r="ED126" s="40">
        <v>6</v>
      </c>
      <c r="EE126" s="40">
        <v>1</v>
      </c>
      <c r="EF126" s="40">
        <v>0</v>
      </c>
      <c r="EG126" s="320">
        <v>0.65190000000000003</v>
      </c>
      <c r="EH126" s="320">
        <v>0.13861386138613863</v>
      </c>
      <c r="EI126" s="320">
        <v>7.400000000000001E-2</v>
      </c>
      <c r="EJ126" s="320">
        <v>0.22325581395348837</v>
      </c>
      <c r="EK126" s="320">
        <v>0.42930591259640105</v>
      </c>
      <c r="EL126" s="320">
        <v>0.11568123393316196</v>
      </c>
      <c r="EM126" s="320">
        <v>-0.361031518624642</v>
      </c>
      <c r="EN126" s="341">
        <v>17800</v>
      </c>
      <c r="EO126" s="320">
        <v>7.2992700729927001E-2</v>
      </c>
      <c r="EP126" s="1"/>
    </row>
    <row r="127" spans="2:146" x14ac:dyDescent="0.25">
      <c r="B127" s="3" t="s">
        <v>91</v>
      </c>
      <c r="C127" s="5">
        <v>540077</v>
      </c>
      <c r="D127" s="6" t="s">
        <v>85</v>
      </c>
      <c r="E127" s="6" t="s">
        <v>3</v>
      </c>
      <c r="F127" s="5">
        <v>3</v>
      </c>
      <c r="G127" s="40">
        <v>309</v>
      </c>
      <c r="H127" s="40">
        <v>430</v>
      </c>
      <c r="I127" s="40">
        <v>897</v>
      </c>
      <c r="J127" s="63">
        <v>1857.8640776699028</v>
      </c>
      <c r="K127" s="40">
        <v>320</v>
      </c>
      <c r="L127" s="63">
        <v>2.74</v>
      </c>
      <c r="N127" s="40">
        <v>45</v>
      </c>
      <c r="O127" s="76">
        <v>0.14563106796116501</v>
      </c>
      <c r="P127" s="63">
        <v>1.6</v>
      </c>
      <c r="Q127" s="362">
        <v>5.1779935275080907E-3</v>
      </c>
      <c r="R127" s="106">
        <v>24</v>
      </c>
      <c r="S127" s="83" t="s">
        <v>100</v>
      </c>
      <c r="T127" s="88">
        <v>1</v>
      </c>
      <c r="U127" s="40">
        <v>0</v>
      </c>
      <c r="V127" s="1"/>
      <c r="W127" s="457">
        <v>74</v>
      </c>
      <c r="X127" s="457">
        <v>6</v>
      </c>
      <c r="Y127" s="317">
        <v>0.191</v>
      </c>
      <c r="Z127" s="126">
        <v>1.6444444444444444</v>
      </c>
      <c r="AA127" s="457">
        <v>28</v>
      </c>
      <c r="AB127" s="457">
        <v>8</v>
      </c>
      <c r="AC127" s="457">
        <v>54</v>
      </c>
      <c r="AD127" s="457">
        <v>28</v>
      </c>
      <c r="AE127" s="457">
        <v>82</v>
      </c>
      <c r="AF127" s="149">
        <v>15390895</v>
      </c>
      <c r="AH127" s="374">
        <v>50750</v>
      </c>
      <c r="AI127" s="469">
        <v>77</v>
      </c>
      <c r="AJ127" s="320">
        <v>0.93902439024390238</v>
      </c>
      <c r="AK127" s="374">
        <v>4620860</v>
      </c>
      <c r="AL127" s="125">
        <v>0.30023335225144482</v>
      </c>
      <c r="AM127" s="477">
        <v>77</v>
      </c>
      <c r="AN127" s="398">
        <v>4620860</v>
      </c>
      <c r="AO127" s="469">
        <v>75</v>
      </c>
      <c r="AP127" s="398">
        <v>4531160</v>
      </c>
      <c r="AQ127" s="480">
        <v>55</v>
      </c>
      <c r="AR127" s="398">
        <v>3851900</v>
      </c>
      <c r="AS127" s="469">
        <v>20</v>
      </c>
      <c r="AT127" s="390">
        <v>0.26666666666666672</v>
      </c>
      <c r="AU127" s="398">
        <v>679260</v>
      </c>
      <c r="AV127" s="469">
        <v>3</v>
      </c>
      <c r="AW127" s="140">
        <v>227000</v>
      </c>
      <c r="AX127" s="469">
        <v>2</v>
      </c>
      <c r="AY127" s="140">
        <v>10543035</v>
      </c>
      <c r="AZ127" s="457">
        <v>26</v>
      </c>
      <c r="BA127" s="125">
        <v>0.317</v>
      </c>
      <c r="BB127" s="457">
        <v>7</v>
      </c>
      <c r="BC127" s="125">
        <v>8.5000000000000006E-2</v>
      </c>
      <c r="BD127" s="457">
        <v>49</v>
      </c>
      <c r="BE127" s="125">
        <v>0.59799999999999998</v>
      </c>
      <c r="BF127" s="457">
        <v>75</v>
      </c>
      <c r="BG127" s="125">
        <v>0.91500000000000004</v>
      </c>
      <c r="BH127" s="457">
        <v>8</v>
      </c>
      <c r="BI127" s="317">
        <v>9.7560975609756101E-2</v>
      </c>
      <c r="BJ127" s="457">
        <v>7</v>
      </c>
      <c r="BK127" s="457">
        <v>1</v>
      </c>
      <c r="BL127" s="457">
        <v>0</v>
      </c>
      <c r="BM127" s="430">
        <v>1962.5</v>
      </c>
      <c r="BN127" s="347" t="s">
        <v>804</v>
      </c>
      <c r="BO127" s="486">
        <v>72</v>
      </c>
      <c r="BP127" s="348">
        <v>0.878</v>
      </c>
      <c r="BQ127" s="40">
        <v>10</v>
      </c>
      <c r="BR127" s="320">
        <v>0.122</v>
      </c>
      <c r="BS127" s="491">
        <v>0</v>
      </c>
      <c r="BT127" s="125">
        <v>0</v>
      </c>
      <c r="BU127" s="312">
        <v>0.91300000000000003</v>
      </c>
      <c r="BW127" s="457">
        <v>2</v>
      </c>
      <c r="BX127" s="457">
        <v>1</v>
      </c>
      <c r="BY127" s="457">
        <v>0</v>
      </c>
      <c r="BZ127" s="457">
        <v>1</v>
      </c>
      <c r="CA127" s="457">
        <v>1</v>
      </c>
      <c r="CB127" s="457">
        <v>0</v>
      </c>
      <c r="CC127" s="457">
        <v>1</v>
      </c>
      <c r="CD127" s="457">
        <v>0</v>
      </c>
      <c r="CE127" s="457">
        <v>0</v>
      </c>
      <c r="CF127" s="457">
        <v>0</v>
      </c>
      <c r="CG127" s="457">
        <v>1</v>
      </c>
      <c r="CH127" s="457">
        <v>0</v>
      </c>
      <c r="CI127" s="440">
        <v>10.7</v>
      </c>
      <c r="CJ127" s="440">
        <v>1.4</v>
      </c>
      <c r="CK127" s="317">
        <v>0.13100000000000001</v>
      </c>
      <c r="CL127" s="457">
        <v>0</v>
      </c>
      <c r="CM127" s="457">
        <v>0</v>
      </c>
      <c r="CN127" s="457">
        <v>0</v>
      </c>
      <c r="CO127" s="501">
        <v>1.3</v>
      </c>
      <c r="CP127" s="501">
        <v>0</v>
      </c>
      <c r="CQ127" s="125">
        <v>0</v>
      </c>
      <c r="CS127" s="477">
        <v>0</v>
      </c>
      <c r="CT127" s="457">
        <v>0</v>
      </c>
      <c r="CU127" s="457">
        <v>0</v>
      </c>
      <c r="CV127" s="457">
        <v>0</v>
      </c>
      <c r="CW127" s="457">
        <v>1</v>
      </c>
      <c r="CX127" s="457">
        <v>1</v>
      </c>
      <c r="CY127" s="457">
        <v>0</v>
      </c>
      <c r="CZ127" s="457">
        <v>1</v>
      </c>
      <c r="DA127" s="457">
        <v>0</v>
      </c>
      <c r="DB127" s="457">
        <v>0</v>
      </c>
      <c r="DC127" s="457">
        <v>0</v>
      </c>
      <c r="DD127" s="457">
        <v>0</v>
      </c>
      <c r="DF127" s="398">
        <v>297815</v>
      </c>
      <c r="DG127" s="320">
        <v>1.9E-2</v>
      </c>
      <c r="DH127" s="374">
        <v>1956.4</v>
      </c>
      <c r="DI127" s="374">
        <v>255043</v>
      </c>
      <c r="DJ127" s="149">
        <v>42772</v>
      </c>
      <c r="DK127" s="40">
        <v>58</v>
      </c>
      <c r="DL127" s="40">
        <v>24</v>
      </c>
      <c r="DM127" s="40">
        <v>0</v>
      </c>
      <c r="DN127" s="40">
        <v>0</v>
      </c>
      <c r="DO127" s="317">
        <v>0.05</v>
      </c>
      <c r="DP127" s="457">
        <v>56</v>
      </c>
      <c r="DQ127" s="457">
        <v>14</v>
      </c>
      <c r="DR127" s="457">
        <v>9</v>
      </c>
      <c r="DS127" s="477">
        <v>3</v>
      </c>
      <c r="DT127" s="125">
        <v>4.0540540540540543E-2</v>
      </c>
      <c r="DU127" s="477">
        <v>0</v>
      </c>
      <c r="DV127" s="374">
        <v>0</v>
      </c>
      <c r="DW127" s="477">
        <v>0</v>
      </c>
      <c r="DX127" s="457">
        <v>182</v>
      </c>
      <c r="DY127" s="452"/>
      <c r="DZ127" s="40">
        <v>236</v>
      </c>
      <c r="EA127" s="76">
        <v>0.15157353885677585</v>
      </c>
      <c r="EB127" s="40">
        <v>111</v>
      </c>
      <c r="EC127" s="76">
        <v>7.1290944123314062E-2</v>
      </c>
      <c r="ED127" s="40">
        <v>22</v>
      </c>
      <c r="EE127" s="40">
        <v>4</v>
      </c>
      <c r="EF127" s="40">
        <v>2</v>
      </c>
      <c r="EG127" s="320">
        <v>0.56820000000000004</v>
      </c>
      <c r="EH127" s="320">
        <v>0.1464968152866242</v>
      </c>
      <c r="EI127" s="320">
        <v>0.36499999999999999</v>
      </c>
      <c r="EJ127" s="320">
        <v>0.11941580756013746</v>
      </c>
      <c r="EK127" s="320">
        <v>0.3840719332048812</v>
      </c>
      <c r="EL127" s="320">
        <v>0.22312925170068026</v>
      </c>
      <c r="EM127" s="320">
        <v>6.6533599467731195E-4</v>
      </c>
      <c r="EN127" s="341">
        <v>91500</v>
      </c>
      <c r="EO127" s="320">
        <v>9.6952908587257622E-2</v>
      </c>
      <c r="EP127" s="1"/>
    </row>
    <row r="128" spans="2:146" x14ac:dyDescent="0.25">
      <c r="B128" s="3" t="s">
        <v>92</v>
      </c>
      <c r="C128" s="5">
        <v>540078</v>
      </c>
      <c r="D128" s="6" t="s">
        <v>85</v>
      </c>
      <c r="E128" s="6" t="s">
        <v>3</v>
      </c>
      <c r="F128" s="5">
        <v>3</v>
      </c>
      <c r="G128" s="40">
        <v>301</v>
      </c>
      <c r="H128" s="40">
        <v>364</v>
      </c>
      <c r="I128" s="40">
        <v>771</v>
      </c>
      <c r="J128" s="63">
        <v>1639.3355481727574</v>
      </c>
      <c r="K128" s="40">
        <v>293</v>
      </c>
      <c r="L128" s="63">
        <v>2.34</v>
      </c>
      <c r="N128" s="40">
        <v>31</v>
      </c>
      <c r="O128" s="76">
        <v>0.1029900332225914</v>
      </c>
      <c r="P128" s="63">
        <v>1.18</v>
      </c>
      <c r="Q128" s="362">
        <v>3.9202657807308966E-3</v>
      </c>
      <c r="R128" s="106">
        <v>24</v>
      </c>
      <c r="S128" s="83" t="s">
        <v>100</v>
      </c>
      <c r="T128" s="88">
        <v>3.5</v>
      </c>
      <c r="U128" s="40">
        <v>1</v>
      </c>
      <c r="V128" s="1"/>
      <c r="W128" s="457">
        <v>80</v>
      </c>
      <c r="X128" s="457">
        <v>1</v>
      </c>
      <c r="Y128" s="317">
        <v>0.22800000000000001</v>
      </c>
      <c r="Z128" s="126">
        <v>2.5806451612903225</v>
      </c>
      <c r="AA128" s="457">
        <v>0</v>
      </c>
      <c r="AB128" s="457">
        <v>3</v>
      </c>
      <c r="AC128" s="457">
        <v>83</v>
      </c>
      <c r="AD128" s="457">
        <v>0</v>
      </c>
      <c r="AE128" s="457">
        <v>83</v>
      </c>
      <c r="AF128" s="149">
        <v>12859466</v>
      </c>
      <c r="AH128" s="374">
        <v>50200</v>
      </c>
      <c r="AI128" s="469">
        <v>78</v>
      </c>
      <c r="AJ128" s="320">
        <v>0.93975903614457834</v>
      </c>
      <c r="AK128" s="374">
        <v>4216740</v>
      </c>
      <c r="AL128" s="125">
        <v>0.32790941707843863</v>
      </c>
      <c r="AM128" s="477">
        <v>78</v>
      </c>
      <c r="AN128" s="398">
        <v>4216740</v>
      </c>
      <c r="AO128" s="469">
        <v>76</v>
      </c>
      <c r="AP128" s="398">
        <v>4083540</v>
      </c>
      <c r="AQ128" s="480">
        <v>57</v>
      </c>
      <c r="AR128" s="398">
        <v>3528200</v>
      </c>
      <c r="AS128" s="469">
        <v>19</v>
      </c>
      <c r="AT128" s="390">
        <v>0.25</v>
      </c>
      <c r="AU128" s="398">
        <v>555340</v>
      </c>
      <c r="AV128" s="469">
        <v>2</v>
      </c>
      <c r="AW128" s="140">
        <v>5709107</v>
      </c>
      <c r="AX128" s="469">
        <v>3</v>
      </c>
      <c r="AY128" s="140">
        <v>2933619</v>
      </c>
      <c r="AZ128" s="457">
        <v>30</v>
      </c>
      <c r="BA128" s="125">
        <v>0.36099999999999999</v>
      </c>
      <c r="BB128" s="457">
        <v>6</v>
      </c>
      <c r="BC128" s="125">
        <v>7.1999999999999995E-2</v>
      </c>
      <c r="BD128" s="457">
        <v>47</v>
      </c>
      <c r="BE128" s="125">
        <v>0.56599999999999995</v>
      </c>
      <c r="BF128" s="457">
        <v>78</v>
      </c>
      <c r="BG128" s="125">
        <v>0.94</v>
      </c>
      <c r="BH128" s="457">
        <v>35</v>
      </c>
      <c r="BI128" s="317">
        <v>0.42168674698795183</v>
      </c>
      <c r="BJ128" s="457">
        <v>33</v>
      </c>
      <c r="BK128" s="457">
        <v>1</v>
      </c>
      <c r="BL128" s="457">
        <v>1</v>
      </c>
      <c r="BM128" s="430">
        <v>1950</v>
      </c>
      <c r="BN128" s="347" t="s">
        <v>843</v>
      </c>
      <c r="BO128" s="486">
        <v>70</v>
      </c>
      <c r="BP128" s="348">
        <v>0.84399999999999997</v>
      </c>
      <c r="BQ128" s="40">
        <v>13</v>
      </c>
      <c r="BR128" s="320">
        <v>0.157</v>
      </c>
      <c r="BS128" s="491">
        <v>4</v>
      </c>
      <c r="BT128" s="125">
        <v>0.05</v>
      </c>
      <c r="BU128" s="312">
        <v>0.65300000000000002</v>
      </c>
      <c r="BW128" s="457">
        <v>1</v>
      </c>
      <c r="BX128" s="457">
        <v>1</v>
      </c>
      <c r="BY128" s="457">
        <v>0</v>
      </c>
      <c r="BZ128" s="457">
        <v>1</v>
      </c>
      <c r="CA128" s="457">
        <v>0</v>
      </c>
      <c r="CB128" s="457">
        <v>0</v>
      </c>
      <c r="CC128" s="457">
        <v>0</v>
      </c>
      <c r="CD128" s="457">
        <v>0</v>
      </c>
      <c r="CE128" s="457">
        <v>0</v>
      </c>
      <c r="CF128" s="457">
        <v>0</v>
      </c>
      <c r="CG128" s="457">
        <v>1</v>
      </c>
      <c r="CH128" s="457">
        <v>0</v>
      </c>
      <c r="CI128" s="440">
        <v>11.1</v>
      </c>
      <c r="CJ128" s="440">
        <v>1.2</v>
      </c>
      <c r="CK128" s="317">
        <v>0.108</v>
      </c>
      <c r="CL128" s="457">
        <v>0</v>
      </c>
      <c r="CM128" s="457">
        <v>0</v>
      </c>
      <c r="CN128" s="457">
        <v>0</v>
      </c>
      <c r="CO128" s="501">
        <v>1.1000000000000001</v>
      </c>
      <c r="CP128" s="501">
        <v>0</v>
      </c>
      <c r="CQ128" s="125">
        <v>0</v>
      </c>
      <c r="CS128" s="477">
        <v>0</v>
      </c>
      <c r="CT128" s="457">
        <v>0</v>
      </c>
      <c r="CU128" s="457">
        <v>0</v>
      </c>
      <c r="CV128" s="457">
        <v>0</v>
      </c>
      <c r="CW128" s="457">
        <v>2</v>
      </c>
      <c r="CX128" s="457">
        <v>2</v>
      </c>
      <c r="CY128" s="457">
        <v>0</v>
      </c>
      <c r="CZ128" s="457">
        <v>0</v>
      </c>
      <c r="DA128" s="457">
        <v>0</v>
      </c>
      <c r="DB128" s="457">
        <v>0</v>
      </c>
      <c r="DC128" s="457">
        <v>2</v>
      </c>
      <c r="DD128" s="457">
        <v>0</v>
      </c>
      <c r="DF128" s="398">
        <v>4246891</v>
      </c>
      <c r="DG128" s="320">
        <v>0.33</v>
      </c>
      <c r="DH128" s="374">
        <v>13543.8</v>
      </c>
      <c r="DI128" s="374">
        <v>759349</v>
      </c>
      <c r="DJ128" s="149">
        <v>3487542</v>
      </c>
      <c r="DK128" s="40">
        <v>26</v>
      </c>
      <c r="DL128" s="40">
        <v>53</v>
      </c>
      <c r="DM128" s="40">
        <v>2</v>
      </c>
      <c r="DN128" s="40">
        <v>2</v>
      </c>
      <c r="DO128" s="317">
        <v>0.219</v>
      </c>
      <c r="DP128" s="457">
        <v>23</v>
      </c>
      <c r="DQ128" s="457">
        <v>10</v>
      </c>
      <c r="DR128" s="457">
        <v>35</v>
      </c>
      <c r="DS128" s="477">
        <v>15</v>
      </c>
      <c r="DT128" s="125">
        <v>0.1875</v>
      </c>
      <c r="DU128" s="477">
        <v>2</v>
      </c>
      <c r="DV128" s="374">
        <v>2047</v>
      </c>
      <c r="DW128" s="477">
        <v>0</v>
      </c>
      <c r="DX128" s="457">
        <v>14946</v>
      </c>
      <c r="DY128" s="452"/>
      <c r="DZ128" s="40">
        <v>94</v>
      </c>
      <c r="EA128" s="76">
        <v>0.24289405684754523</v>
      </c>
      <c r="EB128" s="40">
        <v>66</v>
      </c>
      <c r="EC128" s="76">
        <v>0.17054263565891473</v>
      </c>
      <c r="ED128" s="40">
        <v>17</v>
      </c>
      <c r="EE128" s="40">
        <v>3</v>
      </c>
      <c r="EF128" s="40">
        <v>2</v>
      </c>
      <c r="EG128" s="320">
        <v>0.76649999999999996</v>
      </c>
      <c r="EH128" s="76">
        <v>0.38862559241706163</v>
      </c>
      <c r="EI128" s="76">
        <v>0.36399999999999999</v>
      </c>
      <c r="EJ128" s="320">
        <v>0.17346938775510204</v>
      </c>
      <c r="EK128" s="320">
        <v>0.33211900425015178</v>
      </c>
      <c r="EL128" s="320">
        <v>0.39323076923076916</v>
      </c>
      <c r="EM128" s="320">
        <v>-0.22161172161172199</v>
      </c>
      <c r="EN128" s="341">
        <v>86700</v>
      </c>
      <c r="EO128" s="320">
        <v>0</v>
      </c>
      <c r="EP128" s="1"/>
    </row>
    <row r="129" spans="2:146" x14ac:dyDescent="0.25">
      <c r="B129" s="3" t="s">
        <v>93</v>
      </c>
      <c r="C129" s="5">
        <v>540279</v>
      </c>
      <c r="D129" s="6" t="s">
        <v>85</v>
      </c>
      <c r="E129" s="6" t="s">
        <v>3</v>
      </c>
      <c r="F129" s="5">
        <v>3</v>
      </c>
      <c r="G129" s="40">
        <v>622</v>
      </c>
      <c r="H129" s="40">
        <v>155</v>
      </c>
      <c r="I129" s="40">
        <v>389</v>
      </c>
      <c r="J129" s="63">
        <v>400.25723472668807</v>
      </c>
      <c r="K129" s="40">
        <v>101</v>
      </c>
      <c r="L129" s="63">
        <v>3.85</v>
      </c>
      <c r="N129" s="40">
        <v>52</v>
      </c>
      <c r="O129" s="76">
        <v>8.3601286173633438E-2</v>
      </c>
      <c r="P129" s="63">
        <v>2.34</v>
      </c>
      <c r="Q129" s="362">
        <v>3.7620578778135051E-3</v>
      </c>
      <c r="R129" s="106">
        <v>24</v>
      </c>
      <c r="S129" s="83" t="s">
        <v>100</v>
      </c>
      <c r="T129" s="88">
        <v>1.4</v>
      </c>
      <c r="U129" s="40">
        <v>0</v>
      </c>
      <c r="V129" s="1"/>
      <c r="W129" s="457">
        <v>21</v>
      </c>
      <c r="X129" s="457">
        <v>2</v>
      </c>
      <c r="Y129" s="317">
        <v>0.13500000000000001</v>
      </c>
      <c r="Z129" s="126">
        <v>0.40384615384615385</v>
      </c>
      <c r="AA129" s="457">
        <v>3</v>
      </c>
      <c r="AB129" s="457">
        <v>0</v>
      </c>
      <c r="AC129" s="457">
        <v>18</v>
      </c>
      <c r="AD129" s="457">
        <v>3</v>
      </c>
      <c r="AE129" s="457">
        <v>21</v>
      </c>
      <c r="AF129" s="149">
        <v>686200</v>
      </c>
      <c r="AH129" s="374">
        <v>22100</v>
      </c>
      <c r="AI129" s="469">
        <v>19</v>
      </c>
      <c r="AJ129" s="320">
        <v>0.90476190476190477</v>
      </c>
      <c r="AK129" s="374">
        <v>521400</v>
      </c>
      <c r="AL129" s="125">
        <v>0.75983678227921891</v>
      </c>
      <c r="AM129" s="477">
        <v>19</v>
      </c>
      <c r="AN129" s="398">
        <v>521400</v>
      </c>
      <c r="AO129" s="469">
        <v>19</v>
      </c>
      <c r="AP129" s="398">
        <v>521400</v>
      </c>
      <c r="AQ129" s="480">
        <v>12</v>
      </c>
      <c r="AR129" s="398">
        <v>358600</v>
      </c>
      <c r="AS129" s="469">
        <v>7</v>
      </c>
      <c r="AT129" s="390">
        <v>0.36842105263157893</v>
      </c>
      <c r="AU129" s="398">
        <v>162800</v>
      </c>
      <c r="AV129" s="469">
        <v>1</v>
      </c>
      <c r="AW129" s="140">
        <v>38700</v>
      </c>
      <c r="AX129" s="469">
        <v>1</v>
      </c>
      <c r="AY129" s="140">
        <v>126100</v>
      </c>
      <c r="AZ129" s="457">
        <v>2</v>
      </c>
      <c r="BA129" s="125">
        <v>9.5000000000000001E-2</v>
      </c>
      <c r="BB129" s="457">
        <v>2</v>
      </c>
      <c r="BC129" s="125">
        <v>9.5000000000000001E-2</v>
      </c>
      <c r="BD129" s="457">
        <v>17</v>
      </c>
      <c r="BE129" s="125">
        <v>0.81</v>
      </c>
      <c r="BF129" s="457">
        <v>20</v>
      </c>
      <c r="BG129" s="125">
        <v>0.95199999999999996</v>
      </c>
      <c r="BH129" s="457">
        <v>4</v>
      </c>
      <c r="BI129" s="317">
        <v>0.19047619047619047</v>
      </c>
      <c r="BJ129" s="457">
        <v>3</v>
      </c>
      <c r="BK129" s="457">
        <v>1</v>
      </c>
      <c r="BL129" s="457">
        <v>0</v>
      </c>
      <c r="BM129" s="430">
        <v>1953</v>
      </c>
      <c r="BN129" s="347" t="s">
        <v>844</v>
      </c>
      <c r="BO129" s="486">
        <v>17</v>
      </c>
      <c r="BP129" s="348">
        <v>0.81</v>
      </c>
      <c r="BQ129" s="40">
        <v>4</v>
      </c>
      <c r="BR129" s="320">
        <v>0.19</v>
      </c>
      <c r="BS129" s="491">
        <v>0</v>
      </c>
      <c r="BT129" s="125">
        <v>0</v>
      </c>
      <c r="BU129" s="312">
        <v>0.47399999999999998</v>
      </c>
      <c r="BW129" s="457">
        <v>0</v>
      </c>
      <c r="BX129" s="457">
        <v>0</v>
      </c>
      <c r="BY129" s="457">
        <v>0</v>
      </c>
      <c r="BZ129" s="457">
        <v>0</v>
      </c>
      <c r="CA129" s="457">
        <v>0</v>
      </c>
      <c r="CB129" s="457">
        <v>0</v>
      </c>
      <c r="CC129" s="457">
        <v>0</v>
      </c>
      <c r="CD129" s="457">
        <v>0</v>
      </c>
      <c r="CE129" s="457">
        <v>0</v>
      </c>
      <c r="CF129" s="457">
        <v>0</v>
      </c>
      <c r="CG129" s="457">
        <v>0</v>
      </c>
      <c r="CH129" s="457">
        <v>0</v>
      </c>
      <c r="CI129" s="440">
        <v>10.9</v>
      </c>
      <c r="CJ129" s="440">
        <v>3.2</v>
      </c>
      <c r="CK129" s="317">
        <v>0.29399999999999998</v>
      </c>
      <c r="CL129" s="457">
        <v>1</v>
      </c>
      <c r="CM129" s="457">
        <v>0</v>
      </c>
      <c r="CN129" s="457">
        <v>1</v>
      </c>
      <c r="CO129" s="501">
        <v>1.7</v>
      </c>
      <c r="CP129" s="501">
        <v>0.1</v>
      </c>
      <c r="CQ129" s="125">
        <v>5.8823529411764712E-2</v>
      </c>
      <c r="CS129" s="477">
        <v>0</v>
      </c>
      <c r="CT129" s="457">
        <v>0</v>
      </c>
      <c r="CU129" s="457">
        <v>0</v>
      </c>
      <c r="CV129" s="457">
        <v>0</v>
      </c>
      <c r="CW129" s="457">
        <v>1</v>
      </c>
      <c r="CX129" s="457">
        <v>0</v>
      </c>
      <c r="CY129" s="457">
        <v>1</v>
      </c>
      <c r="CZ129" s="457">
        <v>0</v>
      </c>
      <c r="DA129" s="457">
        <v>0</v>
      </c>
      <c r="DB129" s="457">
        <v>0</v>
      </c>
      <c r="DC129" s="457">
        <v>0</v>
      </c>
      <c r="DD129" s="457">
        <v>0</v>
      </c>
      <c r="DF129" s="398">
        <v>36530</v>
      </c>
      <c r="DG129" s="320">
        <v>5.2999999999999999E-2</v>
      </c>
      <c r="DH129" s="374">
        <v>2108</v>
      </c>
      <c r="DI129" s="374">
        <v>36530</v>
      </c>
      <c r="DJ129" s="149">
        <v>0</v>
      </c>
      <c r="DK129" s="40">
        <v>13</v>
      </c>
      <c r="DL129" s="40">
        <v>8</v>
      </c>
      <c r="DM129" s="40">
        <v>0</v>
      </c>
      <c r="DN129" s="40">
        <v>0</v>
      </c>
      <c r="DO129" s="317">
        <v>0.154</v>
      </c>
      <c r="DP129" s="457">
        <v>12</v>
      </c>
      <c r="DQ129" s="457">
        <v>3</v>
      </c>
      <c r="DR129" s="457">
        <v>4</v>
      </c>
      <c r="DS129" s="477">
        <v>2</v>
      </c>
      <c r="DT129" s="125">
        <v>9.5238095238095233E-2</v>
      </c>
      <c r="DU129" s="477">
        <v>0</v>
      </c>
      <c r="DV129" s="374">
        <v>0</v>
      </c>
      <c r="DW129" s="477">
        <v>0</v>
      </c>
      <c r="DX129" s="457">
        <v>45</v>
      </c>
      <c r="DY129" s="452"/>
      <c r="DZ129" s="40">
        <v>1464</v>
      </c>
      <c r="EA129" s="76">
        <v>0.26603670725059059</v>
      </c>
      <c r="EB129" s="40">
        <v>1013</v>
      </c>
      <c r="EC129" s="76">
        <v>0.18408141013992368</v>
      </c>
      <c r="ED129" s="40">
        <v>190</v>
      </c>
      <c r="EE129" s="40">
        <v>35</v>
      </c>
      <c r="EF129" s="40">
        <v>21</v>
      </c>
      <c r="EG129" s="320">
        <v>0.29949999999999999</v>
      </c>
      <c r="EH129" s="76">
        <v>0.14239248283339356</v>
      </c>
      <c r="EI129" s="76">
        <v>0.23100000000000001</v>
      </c>
      <c r="EJ129" s="320">
        <v>0.10088763801688677</v>
      </c>
      <c r="EK129" s="320">
        <v>0.41553544494720968</v>
      </c>
      <c r="EL129" s="320">
        <v>0.15173453996983408</v>
      </c>
      <c r="EM129" s="320">
        <v>-7.7180273056561693E-2</v>
      </c>
      <c r="EN129" s="341">
        <v>106900</v>
      </c>
      <c r="EO129" s="320">
        <v>2.5770142180094786E-2</v>
      </c>
      <c r="EP129" s="1"/>
    </row>
    <row r="130" spans="2:146" x14ac:dyDescent="0.25">
      <c r="B130" s="3" t="s">
        <v>95</v>
      </c>
      <c r="C130" s="5">
        <v>540079</v>
      </c>
      <c r="D130" s="6" t="s">
        <v>85</v>
      </c>
      <c r="E130" s="6" t="s">
        <v>3</v>
      </c>
      <c r="F130" s="5">
        <v>3</v>
      </c>
      <c r="G130" s="40">
        <v>901</v>
      </c>
      <c r="H130" s="40">
        <v>860</v>
      </c>
      <c r="I130" s="40">
        <v>1557</v>
      </c>
      <c r="J130" s="63">
        <v>1105.9711431742508</v>
      </c>
      <c r="K130" s="40">
        <v>628</v>
      </c>
      <c r="L130" s="63">
        <v>2.36</v>
      </c>
      <c r="N130" s="40">
        <v>124</v>
      </c>
      <c r="O130" s="76">
        <v>0.1376248612652608</v>
      </c>
      <c r="P130" s="63">
        <v>3.67</v>
      </c>
      <c r="Q130" s="362">
        <v>4.0732519422863487E-3</v>
      </c>
      <c r="R130" s="106">
        <v>24</v>
      </c>
      <c r="S130" s="83" t="s">
        <v>100</v>
      </c>
      <c r="T130" s="88">
        <v>0.8</v>
      </c>
      <c r="U130" s="40">
        <v>0</v>
      </c>
      <c r="V130" s="1"/>
      <c r="W130" s="457">
        <v>90</v>
      </c>
      <c r="X130" s="457">
        <v>0</v>
      </c>
      <c r="Y130" s="317">
        <v>0.11</v>
      </c>
      <c r="Z130" s="126">
        <v>0.72580645161290325</v>
      </c>
      <c r="AA130" s="457">
        <v>70</v>
      </c>
      <c r="AB130" s="457">
        <v>5</v>
      </c>
      <c r="AC130" s="457">
        <v>25</v>
      </c>
      <c r="AD130" s="457">
        <v>70</v>
      </c>
      <c r="AE130" s="457">
        <v>95</v>
      </c>
      <c r="AF130" s="149">
        <v>7105855</v>
      </c>
      <c r="AH130" s="374">
        <v>61200</v>
      </c>
      <c r="AI130" s="469">
        <v>88</v>
      </c>
      <c r="AJ130" s="320">
        <v>0.9263157894736842</v>
      </c>
      <c r="AK130" s="374">
        <v>5744567</v>
      </c>
      <c r="AL130" s="125">
        <v>0.80842727581691431</v>
      </c>
      <c r="AM130" s="477">
        <v>88</v>
      </c>
      <c r="AN130" s="398">
        <v>5744567</v>
      </c>
      <c r="AO130" s="469">
        <v>82</v>
      </c>
      <c r="AP130" s="398">
        <v>5224800</v>
      </c>
      <c r="AQ130" s="480">
        <v>72</v>
      </c>
      <c r="AR130" s="398">
        <v>4969000</v>
      </c>
      <c r="AS130" s="469">
        <v>10</v>
      </c>
      <c r="AT130" s="390">
        <v>0.12195121951219511</v>
      </c>
      <c r="AU130" s="398">
        <v>255800</v>
      </c>
      <c r="AV130" s="469">
        <v>7</v>
      </c>
      <c r="AW130" s="140">
        <v>1361288</v>
      </c>
      <c r="AX130" s="469">
        <v>0</v>
      </c>
      <c r="AY130" s="140">
        <v>0</v>
      </c>
      <c r="AZ130" s="457">
        <v>39</v>
      </c>
      <c r="BA130" s="125">
        <v>0.41099999999999998</v>
      </c>
      <c r="BB130" s="457">
        <v>9</v>
      </c>
      <c r="BC130" s="125">
        <v>9.5000000000000001E-2</v>
      </c>
      <c r="BD130" s="457">
        <v>47</v>
      </c>
      <c r="BE130" s="125">
        <v>0.495</v>
      </c>
      <c r="BF130" s="457">
        <v>87</v>
      </c>
      <c r="BG130" s="125">
        <v>0.91600000000000004</v>
      </c>
      <c r="BH130" s="457">
        <v>2</v>
      </c>
      <c r="BI130" s="317">
        <v>2.1052631578947368E-2</v>
      </c>
      <c r="BJ130" s="457">
        <v>2</v>
      </c>
      <c r="BK130" s="457">
        <v>0</v>
      </c>
      <c r="BL130" s="457">
        <v>0</v>
      </c>
      <c r="BM130" s="430">
        <v>1950</v>
      </c>
      <c r="BN130" s="347" t="s">
        <v>807</v>
      </c>
      <c r="BO130" s="486">
        <v>88</v>
      </c>
      <c r="BP130" s="348">
        <v>0.92700000000000005</v>
      </c>
      <c r="BQ130" s="40">
        <v>7</v>
      </c>
      <c r="BR130" s="320">
        <v>7.3999999999999996E-2</v>
      </c>
      <c r="BS130" s="491">
        <v>0</v>
      </c>
      <c r="BT130" s="125">
        <v>0</v>
      </c>
      <c r="BU130" s="312">
        <v>0.70899999999999996</v>
      </c>
      <c r="BW130" s="457">
        <v>1</v>
      </c>
      <c r="BX130" s="457">
        <v>1</v>
      </c>
      <c r="BY130" s="457">
        <v>0</v>
      </c>
      <c r="BZ130" s="457">
        <v>0</v>
      </c>
      <c r="CA130" s="457">
        <v>0</v>
      </c>
      <c r="CB130" s="457">
        <v>1</v>
      </c>
      <c r="CC130" s="457">
        <v>1</v>
      </c>
      <c r="CD130" s="457">
        <v>0</v>
      </c>
      <c r="CE130" s="457">
        <v>0</v>
      </c>
      <c r="CF130" s="457">
        <v>0</v>
      </c>
      <c r="CG130" s="457">
        <v>0</v>
      </c>
      <c r="CH130" s="457">
        <v>0</v>
      </c>
      <c r="CI130" s="440">
        <v>33.4</v>
      </c>
      <c r="CJ130" s="440">
        <v>2</v>
      </c>
      <c r="CK130" s="317">
        <v>0.06</v>
      </c>
      <c r="CL130" s="457">
        <v>10</v>
      </c>
      <c r="CM130" s="457">
        <v>0</v>
      </c>
      <c r="CN130" s="457">
        <v>10</v>
      </c>
      <c r="CO130" s="501">
        <v>1.6</v>
      </c>
      <c r="CP130" s="501">
        <v>0</v>
      </c>
      <c r="CQ130" s="125">
        <v>0</v>
      </c>
      <c r="CS130" s="477">
        <v>0</v>
      </c>
      <c r="CT130" s="457">
        <v>0</v>
      </c>
      <c r="CU130" s="457">
        <v>0</v>
      </c>
      <c r="CV130" s="457">
        <v>0</v>
      </c>
      <c r="CW130" s="457">
        <v>0</v>
      </c>
      <c r="CX130" s="457">
        <v>0</v>
      </c>
      <c r="CY130" s="457">
        <v>0</v>
      </c>
      <c r="CZ130" s="457">
        <v>0</v>
      </c>
      <c r="DA130" s="457">
        <v>0</v>
      </c>
      <c r="DB130" s="457">
        <v>0</v>
      </c>
      <c r="DC130" s="457">
        <v>0</v>
      </c>
      <c r="DD130" s="457">
        <v>0</v>
      </c>
      <c r="DF130" s="398">
        <v>171628</v>
      </c>
      <c r="DG130" s="320">
        <v>2.4E-2</v>
      </c>
      <c r="DH130" s="374">
        <v>2318.1999999999998</v>
      </c>
      <c r="DI130" s="374">
        <v>163130</v>
      </c>
      <c r="DJ130" s="149">
        <v>8498</v>
      </c>
      <c r="DK130" s="40">
        <v>72</v>
      </c>
      <c r="DL130" s="40">
        <v>22</v>
      </c>
      <c r="DM130" s="40">
        <v>1</v>
      </c>
      <c r="DN130" s="40">
        <v>0</v>
      </c>
      <c r="DO130" s="317">
        <v>0.05</v>
      </c>
      <c r="DP130" s="457">
        <v>71</v>
      </c>
      <c r="DQ130" s="457">
        <v>14</v>
      </c>
      <c r="DR130" s="457">
        <v>10</v>
      </c>
      <c r="DS130" s="477">
        <v>0</v>
      </c>
      <c r="DT130" s="125">
        <v>0</v>
      </c>
      <c r="DU130" s="477">
        <v>8</v>
      </c>
      <c r="DV130" s="374">
        <v>18614</v>
      </c>
      <c r="DW130" s="477">
        <v>5</v>
      </c>
      <c r="DX130" s="457">
        <v>26</v>
      </c>
      <c r="DY130" s="452"/>
      <c r="DZ130" s="40">
        <v>108</v>
      </c>
      <c r="EA130" s="76">
        <v>0.31952662721893493</v>
      </c>
      <c r="EB130" s="40">
        <v>83</v>
      </c>
      <c r="EC130" s="76">
        <v>0.2455621301775148</v>
      </c>
      <c r="ED130" s="40">
        <v>15</v>
      </c>
      <c r="EE130" s="40">
        <v>3</v>
      </c>
      <c r="EF130" s="40">
        <v>2</v>
      </c>
      <c r="EG130" s="320">
        <v>0.6784</v>
      </c>
      <c r="EH130" s="320">
        <v>0.18320610687022898</v>
      </c>
      <c r="EI130" s="320">
        <v>0.41200000000000003</v>
      </c>
      <c r="EJ130" s="320">
        <v>1.7921146953405017E-2</v>
      </c>
      <c r="EK130" s="320">
        <v>0.48816568047337278</v>
      </c>
      <c r="EL130" s="320">
        <v>0.36094674556213024</v>
      </c>
      <c r="EM130" s="320">
        <v>-0.19767441860465101</v>
      </c>
      <c r="EN130" s="341">
        <v>119400</v>
      </c>
      <c r="EO130" s="320">
        <v>5.6701030927835051E-2</v>
      </c>
      <c r="EP130" s="1"/>
    </row>
    <row r="131" spans="2:146" x14ac:dyDescent="0.25">
      <c r="B131" s="3" t="s">
        <v>98</v>
      </c>
      <c r="C131" s="5">
        <v>540082</v>
      </c>
      <c r="D131" s="6" t="s">
        <v>85</v>
      </c>
      <c r="E131" s="6" t="s">
        <v>3</v>
      </c>
      <c r="F131" s="5">
        <v>3</v>
      </c>
      <c r="G131" s="40">
        <v>187</v>
      </c>
      <c r="H131" s="40">
        <v>265</v>
      </c>
      <c r="I131" s="40">
        <v>338</v>
      </c>
      <c r="J131" s="63">
        <v>1156.7914438502673</v>
      </c>
      <c r="K131" s="40">
        <v>131</v>
      </c>
      <c r="L131" s="63">
        <v>2.58</v>
      </c>
      <c r="N131" s="40">
        <v>37</v>
      </c>
      <c r="O131" s="76">
        <v>0.19786096256684491</v>
      </c>
      <c r="P131" s="63">
        <v>1.6</v>
      </c>
      <c r="Q131" s="362">
        <v>8.5561497326203211E-3</v>
      </c>
      <c r="R131" s="106">
        <v>24</v>
      </c>
      <c r="S131" s="83" t="s">
        <v>100</v>
      </c>
      <c r="T131" s="88">
        <v>3.5</v>
      </c>
      <c r="U131" s="40">
        <v>1</v>
      </c>
      <c r="V131" s="1"/>
      <c r="W131" s="457">
        <v>43</v>
      </c>
      <c r="X131" s="457">
        <v>2</v>
      </c>
      <c r="Y131" s="317">
        <v>0.16200000000000001</v>
      </c>
      <c r="Z131" s="126">
        <v>1.1621621621621621</v>
      </c>
      <c r="AA131" s="457">
        <v>1</v>
      </c>
      <c r="AB131" s="457">
        <v>0</v>
      </c>
      <c r="AC131" s="457">
        <v>42</v>
      </c>
      <c r="AD131" s="457">
        <v>1</v>
      </c>
      <c r="AE131" s="457">
        <v>43</v>
      </c>
      <c r="AF131" s="149">
        <v>3274500</v>
      </c>
      <c r="AH131" s="374">
        <v>63700</v>
      </c>
      <c r="AI131" s="469">
        <v>42</v>
      </c>
      <c r="AJ131" s="320">
        <v>0.97674418604651159</v>
      </c>
      <c r="AK131" s="374">
        <v>2974000</v>
      </c>
      <c r="AL131" s="125">
        <v>0.90823026416246755</v>
      </c>
      <c r="AM131" s="477">
        <v>42</v>
      </c>
      <c r="AN131" s="398">
        <v>2974000</v>
      </c>
      <c r="AO131" s="469">
        <v>42</v>
      </c>
      <c r="AP131" s="398">
        <v>2974000</v>
      </c>
      <c r="AQ131" s="480">
        <v>29</v>
      </c>
      <c r="AR131" s="398">
        <v>2624500</v>
      </c>
      <c r="AS131" s="469">
        <v>13</v>
      </c>
      <c r="AT131" s="390">
        <v>0.30952380952380948</v>
      </c>
      <c r="AU131" s="398">
        <v>349500</v>
      </c>
      <c r="AV131" s="469">
        <v>0</v>
      </c>
      <c r="AW131" s="140">
        <v>0</v>
      </c>
      <c r="AX131" s="469">
        <v>1</v>
      </c>
      <c r="AY131" s="140">
        <v>300500</v>
      </c>
      <c r="AZ131" s="457">
        <v>23</v>
      </c>
      <c r="BA131" s="125">
        <v>0.53500000000000003</v>
      </c>
      <c r="BB131" s="457">
        <v>1</v>
      </c>
      <c r="BC131" s="125">
        <v>2.3E-2</v>
      </c>
      <c r="BD131" s="457">
        <v>19</v>
      </c>
      <c r="BE131" s="125">
        <v>0.442</v>
      </c>
      <c r="BF131" s="457">
        <v>40</v>
      </c>
      <c r="BG131" s="125">
        <v>0.93</v>
      </c>
      <c r="BH131" s="457">
        <v>16</v>
      </c>
      <c r="BI131" s="317">
        <v>0.37209302325581395</v>
      </c>
      <c r="BJ131" s="457">
        <v>10</v>
      </c>
      <c r="BK131" s="457">
        <v>6</v>
      </c>
      <c r="BL131" s="457">
        <v>0</v>
      </c>
      <c r="BM131" s="430">
        <v>1964</v>
      </c>
      <c r="BN131" s="347" t="s">
        <v>845</v>
      </c>
      <c r="BO131" s="486">
        <v>38</v>
      </c>
      <c r="BP131" s="348">
        <v>0.88400000000000001</v>
      </c>
      <c r="BQ131" s="40">
        <v>5</v>
      </c>
      <c r="BR131" s="320">
        <v>0.11600000000000001</v>
      </c>
      <c r="BS131" s="491">
        <v>3</v>
      </c>
      <c r="BT131" s="125">
        <v>6.9767441860465115E-2</v>
      </c>
      <c r="BU131" s="312">
        <v>0.59499999999999997</v>
      </c>
      <c r="BW131" s="457">
        <v>1</v>
      </c>
      <c r="BX131" s="457">
        <v>1</v>
      </c>
      <c r="BY131" s="457">
        <v>0</v>
      </c>
      <c r="BZ131" s="457">
        <v>0</v>
      </c>
      <c r="CA131" s="457">
        <v>0</v>
      </c>
      <c r="CB131" s="457">
        <v>1</v>
      </c>
      <c r="CC131" s="457">
        <v>1</v>
      </c>
      <c r="CD131" s="457">
        <v>0</v>
      </c>
      <c r="CE131" s="457">
        <v>0</v>
      </c>
      <c r="CF131" s="457">
        <v>0</v>
      </c>
      <c r="CG131" s="457">
        <v>0</v>
      </c>
      <c r="CH131" s="457">
        <v>0</v>
      </c>
      <c r="CI131" s="440">
        <v>8.1999999999999993</v>
      </c>
      <c r="CJ131" s="440">
        <v>0.7</v>
      </c>
      <c r="CK131" s="317">
        <v>8.5000000000000006E-2</v>
      </c>
      <c r="CL131" s="457">
        <v>2</v>
      </c>
      <c r="CM131" s="457">
        <v>0</v>
      </c>
      <c r="CN131" s="457">
        <v>2</v>
      </c>
      <c r="CO131" s="501">
        <v>0.8</v>
      </c>
      <c r="CP131" s="501">
        <v>0</v>
      </c>
      <c r="CQ131" s="125">
        <v>0</v>
      </c>
      <c r="CS131" s="477">
        <v>0</v>
      </c>
      <c r="CT131" s="457">
        <v>0</v>
      </c>
      <c r="CU131" s="457">
        <v>0</v>
      </c>
      <c r="CV131" s="457">
        <v>0</v>
      </c>
      <c r="CW131" s="457">
        <v>0</v>
      </c>
      <c r="CX131" s="457">
        <v>0</v>
      </c>
      <c r="CY131" s="457">
        <v>0</v>
      </c>
      <c r="CZ131" s="457">
        <v>0</v>
      </c>
      <c r="DA131" s="457">
        <v>0</v>
      </c>
      <c r="DB131" s="457">
        <v>0</v>
      </c>
      <c r="DC131" s="457">
        <v>0</v>
      </c>
      <c r="DD131" s="457">
        <v>0</v>
      </c>
      <c r="DF131" s="398">
        <v>500532</v>
      </c>
      <c r="DG131" s="320">
        <v>0.153</v>
      </c>
      <c r="DH131" s="374">
        <v>17461.400000000001</v>
      </c>
      <c r="DI131" s="374">
        <v>500532</v>
      </c>
      <c r="DJ131" s="149">
        <v>0</v>
      </c>
      <c r="DK131" s="40">
        <v>14</v>
      </c>
      <c r="DL131" s="40">
        <v>29</v>
      </c>
      <c r="DM131" s="40">
        <v>0</v>
      </c>
      <c r="DN131" s="40">
        <v>0</v>
      </c>
      <c r="DO131" s="317">
        <v>0.35299999999999998</v>
      </c>
      <c r="DP131" s="457">
        <v>14</v>
      </c>
      <c r="DQ131" s="457">
        <v>4</v>
      </c>
      <c r="DR131" s="457">
        <v>15</v>
      </c>
      <c r="DS131" s="477">
        <v>10</v>
      </c>
      <c r="DT131" s="125">
        <v>0.23255813953488372</v>
      </c>
      <c r="DU131" s="477">
        <v>21</v>
      </c>
      <c r="DV131" s="374">
        <v>147148</v>
      </c>
      <c r="DW131" s="477">
        <v>13</v>
      </c>
      <c r="DX131" s="457">
        <v>358</v>
      </c>
      <c r="DY131" s="452"/>
      <c r="DZ131" s="40">
        <v>0</v>
      </c>
      <c r="EA131" s="76">
        <v>0</v>
      </c>
      <c r="EB131" s="40">
        <v>0</v>
      </c>
      <c r="EC131" s="76">
        <v>0</v>
      </c>
      <c r="ED131" s="40">
        <v>0</v>
      </c>
      <c r="EE131" s="40">
        <v>0</v>
      </c>
      <c r="EF131" s="40">
        <v>0</v>
      </c>
      <c r="EG131" s="320">
        <v>0.74439999999999995</v>
      </c>
      <c r="EH131" s="76">
        <v>0.28712871287128711</v>
      </c>
      <c r="EI131" s="76">
        <v>0.57700000000000007</v>
      </c>
      <c r="EJ131" s="320">
        <v>7.85024154589372E-2</v>
      </c>
      <c r="EK131" s="320">
        <v>0.57463414634146337</v>
      </c>
      <c r="EL131" s="320">
        <v>0.32292682926829275</v>
      </c>
      <c r="EM131" s="320">
        <v>-7.2570725707257103E-2</v>
      </c>
      <c r="EN131" s="341">
        <v>100700</v>
      </c>
      <c r="EO131" s="320">
        <v>2.6726057906458801E-2</v>
      </c>
      <c r="EP131" s="1"/>
    </row>
    <row r="132" spans="2:146" x14ac:dyDescent="0.25">
      <c r="B132" s="3" t="s">
        <v>101</v>
      </c>
      <c r="C132" s="5">
        <v>540223</v>
      </c>
      <c r="D132" s="6" t="s">
        <v>85</v>
      </c>
      <c r="E132" s="6" t="s">
        <v>3</v>
      </c>
      <c r="F132" s="5">
        <v>3</v>
      </c>
      <c r="G132" s="40">
        <v>6813</v>
      </c>
      <c r="H132" s="40">
        <v>7299</v>
      </c>
      <c r="I132" s="40">
        <v>13595</v>
      </c>
      <c r="J132" s="63">
        <v>1277.0879201526493</v>
      </c>
      <c r="K132" s="40">
        <v>6044</v>
      </c>
      <c r="L132" s="63">
        <v>2.25</v>
      </c>
      <c r="N132" s="40">
        <v>302</v>
      </c>
      <c r="O132" s="76">
        <v>4.4327021869954499E-2</v>
      </c>
      <c r="P132" s="63">
        <v>17.41</v>
      </c>
      <c r="Q132" s="362">
        <v>2.555408777337443E-3</v>
      </c>
      <c r="R132" s="106">
        <v>24</v>
      </c>
      <c r="S132" s="83" t="s">
        <v>100</v>
      </c>
      <c r="T132" s="88">
        <v>2.9</v>
      </c>
      <c r="U132" s="40">
        <v>15</v>
      </c>
      <c r="V132" s="1"/>
      <c r="W132" s="457">
        <v>319</v>
      </c>
      <c r="X132" s="457">
        <v>4</v>
      </c>
      <c r="Y132" s="317">
        <v>4.8000000000000001E-2</v>
      </c>
      <c r="Z132" s="126">
        <v>1.0562913907284768</v>
      </c>
      <c r="AA132" s="457">
        <v>13</v>
      </c>
      <c r="AB132" s="457">
        <v>34</v>
      </c>
      <c r="AC132" s="457">
        <v>340</v>
      </c>
      <c r="AD132" s="457">
        <v>13</v>
      </c>
      <c r="AE132" s="457">
        <v>353</v>
      </c>
      <c r="AF132" s="149">
        <v>40052843</v>
      </c>
      <c r="AH132" s="374">
        <v>71300</v>
      </c>
      <c r="AI132" s="469">
        <v>317</v>
      </c>
      <c r="AJ132" s="320">
        <v>0.89801699716713879</v>
      </c>
      <c r="AK132" s="374">
        <v>24825338</v>
      </c>
      <c r="AL132" s="125">
        <v>0.61981462838979995</v>
      </c>
      <c r="AM132" s="477">
        <v>316</v>
      </c>
      <c r="AN132" s="398">
        <v>24641038</v>
      </c>
      <c r="AO132" s="469">
        <v>288</v>
      </c>
      <c r="AP132" s="398">
        <v>20963200</v>
      </c>
      <c r="AQ132" s="480">
        <v>288</v>
      </c>
      <c r="AR132" s="398">
        <v>20963200</v>
      </c>
      <c r="AS132" s="469">
        <v>0</v>
      </c>
      <c r="AT132" s="390">
        <v>0</v>
      </c>
      <c r="AU132" s="398">
        <v>0</v>
      </c>
      <c r="AV132" s="469">
        <v>31</v>
      </c>
      <c r="AW132" s="140">
        <v>10303645</v>
      </c>
      <c r="AX132" s="469">
        <v>5</v>
      </c>
      <c r="AY132" s="140">
        <v>4923860</v>
      </c>
      <c r="AZ132" s="457">
        <v>214</v>
      </c>
      <c r="BA132" s="125">
        <v>0.60599999999999998</v>
      </c>
      <c r="BB132" s="457">
        <v>55</v>
      </c>
      <c r="BC132" s="125">
        <v>0.156</v>
      </c>
      <c r="BD132" s="457">
        <v>84</v>
      </c>
      <c r="BE132" s="125">
        <v>0.23799999999999999</v>
      </c>
      <c r="BF132" s="457">
        <v>293</v>
      </c>
      <c r="BG132" s="125">
        <v>0.83</v>
      </c>
      <c r="BH132" s="457">
        <v>121</v>
      </c>
      <c r="BI132" s="317">
        <v>0.34277620396600567</v>
      </c>
      <c r="BJ132" s="457">
        <v>91</v>
      </c>
      <c r="BK132" s="457">
        <v>24</v>
      </c>
      <c r="BL132" s="457">
        <v>6</v>
      </c>
      <c r="BM132" s="430">
        <v>1946</v>
      </c>
      <c r="BN132" s="347" t="s">
        <v>843</v>
      </c>
      <c r="BO132" s="486">
        <v>311</v>
      </c>
      <c r="BP132" s="348">
        <v>0.88100000000000001</v>
      </c>
      <c r="BQ132" s="40">
        <v>42</v>
      </c>
      <c r="BR132" s="320">
        <v>0.11899999999999999</v>
      </c>
      <c r="BS132" s="491">
        <v>17</v>
      </c>
      <c r="BT132" s="125">
        <v>5.329153605015674E-2</v>
      </c>
      <c r="BU132" s="312">
        <v>0.69599999999999995</v>
      </c>
      <c r="BW132" s="457">
        <v>8</v>
      </c>
      <c r="BX132" s="457">
        <v>5</v>
      </c>
      <c r="BY132" s="457">
        <v>0</v>
      </c>
      <c r="BZ132" s="457">
        <v>0</v>
      </c>
      <c r="CA132" s="457">
        <v>0</v>
      </c>
      <c r="CB132" s="457">
        <v>8</v>
      </c>
      <c r="CC132" s="457">
        <v>4</v>
      </c>
      <c r="CD132" s="457">
        <v>1</v>
      </c>
      <c r="CE132" s="457">
        <v>0</v>
      </c>
      <c r="CF132" s="457">
        <v>2</v>
      </c>
      <c r="CG132" s="457">
        <v>1</v>
      </c>
      <c r="CH132" s="457">
        <v>0</v>
      </c>
      <c r="CI132" s="440">
        <v>206.3</v>
      </c>
      <c r="CJ132" s="440">
        <v>9.1</v>
      </c>
      <c r="CK132" s="317">
        <v>4.3999999999999997E-2</v>
      </c>
      <c r="CL132" s="457">
        <v>26</v>
      </c>
      <c r="CM132" s="457">
        <v>3</v>
      </c>
      <c r="CN132" s="457">
        <v>23</v>
      </c>
      <c r="CO132" s="501">
        <v>5.7</v>
      </c>
      <c r="CP132" s="501">
        <v>0</v>
      </c>
      <c r="CQ132" s="125">
        <v>0</v>
      </c>
      <c r="CS132" s="477">
        <v>0</v>
      </c>
      <c r="CT132" s="457">
        <v>0</v>
      </c>
      <c r="CU132" s="457">
        <v>0</v>
      </c>
      <c r="CV132" s="457">
        <v>0</v>
      </c>
      <c r="CW132" s="457">
        <v>6</v>
      </c>
      <c r="CX132" s="457">
        <v>2</v>
      </c>
      <c r="CY132" s="457">
        <v>3</v>
      </c>
      <c r="CZ132" s="457">
        <v>2</v>
      </c>
      <c r="DA132" s="457">
        <v>0</v>
      </c>
      <c r="DB132" s="457">
        <v>0</v>
      </c>
      <c r="DC132" s="457">
        <v>1</v>
      </c>
      <c r="DD132" s="457">
        <v>0</v>
      </c>
      <c r="DF132" s="398">
        <v>5791925</v>
      </c>
      <c r="DG132" s="320">
        <v>0.14499999999999999</v>
      </c>
      <c r="DH132" s="374">
        <v>14981</v>
      </c>
      <c r="DI132" s="374">
        <v>4216768</v>
      </c>
      <c r="DJ132" s="149">
        <v>1575157</v>
      </c>
      <c r="DK132" s="40">
        <v>118</v>
      </c>
      <c r="DL132" s="40">
        <v>218</v>
      </c>
      <c r="DM132" s="40">
        <v>13</v>
      </c>
      <c r="DN132" s="40">
        <v>4</v>
      </c>
      <c r="DO132" s="317">
        <v>0.19700000000000001</v>
      </c>
      <c r="DP132" s="457">
        <v>114</v>
      </c>
      <c r="DQ132" s="457">
        <v>49</v>
      </c>
      <c r="DR132" s="457">
        <v>166</v>
      </c>
      <c r="DS132" s="477">
        <v>24</v>
      </c>
      <c r="DT132" s="125">
        <v>7.5235109717868343E-2</v>
      </c>
      <c r="DU132" s="477">
        <v>51</v>
      </c>
      <c r="DV132" s="374">
        <v>1906462</v>
      </c>
      <c r="DW132" s="477">
        <v>29</v>
      </c>
      <c r="DX132" s="457">
        <v>6376</v>
      </c>
      <c r="DY132" s="452"/>
      <c r="DZ132" s="40">
        <v>819</v>
      </c>
      <c r="EA132" s="76">
        <v>6.0242736300110337E-2</v>
      </c>
      <c r="EB132" s="40">
        <v>603</v>
      </c>
      <c r="EC132" s="76">
        <v>4.4354542111070247E-2</v>
      </c>
      <c r="ED132" s="40">
        <v>102</v>
      </c>
      <c r="EE132" s="40">
        <v>20</v>
      </c>
      <c r="EF132" s="40">
        <v>12</v>
      </c>
      <c r="EG132" s="320">
        <v>0.11890000000000001</v>
      </c>
      <c r="EH132" s="320">
        <v>0.15238252812706818</v>
      </c>
      <c r="EI132" s="320">
        <v>0.21899999999999997</v>
      </c>
      <c r="EJ132" s="320">
        <v>3.8725985844287159E-2</v>
      </c>
      <c r="EK132" s="320">
        <v>0.35807282089003306</v>
      </c>
      <c r="EL132" s="320">
        <v>0.16712187200118106</v>
      </c>
      <c r="EM132" s="320">
        <v>1.4646840148698902E-2</v>
      </c>
      <c r="EN132" s="341">
        <v>126600</v>
      </c>
      <c r="EO132" s="320">
        <v>1.252074219339267E-2</v>
      </c>
      <c r="EP132" s="1"/>
    </row>
    <row r="133" spans="2:146" x14ac:dyDescent="0.25">
      <c r="B133" s="3" t="s">
        <v>102</v>
      </c>
      <c r="C133" s="5">
        <v>540083</v>
      </c>
      <c r="D133" s="6" t="s">
        <v>85</v>
      </c>
      <c r="E133" s="6" t="s">
        <v>3</v>
      </c>
      <c r="F133" s="5">
        <v>3</v>
      </c>
      <c r="G133" s="40">
        <v>2361</v>
      </c>
      <c r="H133" s="40">
        <v>5770</v>
      </c>
      <c r="I133" s="40">
        <v>10842</v>
      </c>
      <c r="J133" s="63">
        <v>2938.9580686149934</v>
      </c>
      <c r="K133" s="40">
        <v>4510</v>
      </c>
      <c r="L133" s="63">
        <v>2.39</v>
      </c>
      <c r="N133" s="40">
        <v>230</v>
      </c>
      <c r="O133" s="76">
        <v>9.7416349004659036E-2</v>
      </c>
      <c r="P133" s="63">
        <v>11.8</v>
      </c>
      <c r="Q133" s="362">
        <v>4.9978822532825073E-3</v>
      </c>
      <c r="R133" s="106">
        <v>24</v>
      </c>
      <c r="S133" s="83" t="s">
        <v>100</v>
      </c>
      <c r="T133" s="88">
        <v>1.8</v>
      </c>
      <c r="U133" s="40">
        <v>0</v>
      </c>
      <c r="V133" s="1"/>
      <c r="W133" s="457">
        <v>1043</v>
      </c>
      <c r="X133" s="457">
        <v>0</v>
      </c>
      <c r="Y133" s="317">
        <v>0.184</v>
      </c>
      <c r="Z133" s="126">
        <v>4.534782608695652</v>
      </c>
      <c r="AA133" s="457">
        <v>866</v>
      </c>
      <c r="AB133" s="457">
        <v>16</v>
      </c>
      <c r="AC133" s="457">
        <v>193</v>
      </c>
      <c r="AD133" s="457">
        <v>866</v>
      </c>
      <c r="AE133" s="457">
        <v>1059</v>
      </c>
      <c r="AF133" s="149">
        <v>128098147</v>
      </c>
      <c r="AH133" s="374">
        <v>71500</v>
      </c>
      <c r="AI133" s="469">
        <v>1011</v>
      </c>
      <c r="AJ133" s="320">
        <v>0.95467422096317278</v>
      </c>
      <c r="AK133" s="374">
        <v>79209381</v>
      </c>
      <c r="AL133" s="125">
        <v>0.61834915535507318</v>
      </c>
      <c r="AM133" s="477">
        <v>1011</v>
      </c>
      <c r="AN133" s="398">
        <v>79209381</v>
      </c>
      <c r="AO133" s="469">
        <v>977</v>
      </c>
      <c r="AP133" s="398">
        <v>74925275</v>
      </c>
      <c r="AQ133" s="480">
        <v>976</v>
      </c>
      <c r="AR133" s="399">
        <v>74859575</v>
      </c>
      <c r="AS133" s="481">
        <v>1</v>
      </c>
      <c r="AT133" s="393">
        <v>1.0235414534288641E-3</v>
      </c>
      <c r="AU133" s="399">
        <v>65700</v>
      </c>
      <c r="AV133" s="469">
        <v>38</v>
      </c>
      <c r="AW133" s="140">
        <v>13253461</v>
      </c>
      <c r="AX133" s="469">
        <v>9</v>
      </c>
      <c r="AY133" s="140">
        <v>35633005</v>
      </c>
      <c r="AZ133" s="457">
        <v>203</v>
      </c>
      <c r="BA133" s="125">
        <v>0.192</v>
      </c>
      <c r="BB133" s="457">
        <v>101</v>
      </c>
      <c r="BC133" s="125">
        <v>9.5000000000000001E-2</v>
      </c>
      <c r="BD133" s="457">
        <v>755</v>
      </c>
      <c r="BE133" s="125">
        <v>0.71299999999999997</v>
      </c>
      <c r="BF133" s="457">
        <v>977</v>
      </c>
      <c r="BG133" s="125">
        <v>0.92300000000000004</v>
      </c>
      <c r="BH133" s="457">
        <v>142</v>
      </c>
      <c r="BI133" s="317">
        <v>0.13408876298394712</v>
      </c>
      <c r="BJ133" s="457">
        <v>140</v>
      </c>
      <c r="BK133" s="457">
        <v>2</v>
      </c>
      <c r="BL133" s="457">
        <v>0</v>
      </c>
      <c r="BM133" s="430">
        <v>1955</v>
      </c>
      <c r="BN133" s="349" t="s">
        <v>843</v>
      </c>
      <c r="BO133" s="487">
        <v>1038</v>
      </c>
      <c r="BP133" s="350">
        <v>0.98000000000000009</v>
      </c>
      <c r="BQ133" s="489">
        <v>21</v>
      </c>
      <c r="BR133" s="351">
        <v>0.02</v>
      </c>
      <c r="BS133" s="492">
        <v>2</v>
      </c>
      <c r="BT133" s="125">
        <v>1.9175455417066154E-3</v>
      </c>
      <c r="BU133" s="312">
        <v>0.82399999999999995</v>
      </c>
      <c r="BW133" s="457">
        <v>5</v>
      </c>
      <c r="BX133" s="457">
        <v>2</v>
      </c>
      <c r="BY133" s="457">
        <v>0</v>
      </c>
      <c r="BZ133" s="457">
        <v>0</v>
      </c>
      <c r="CA133" s="457">
        <v>0</v>
      </c>
      <c r="CB133" s="457">
        <v>5</v>
      </c>
      <c r="CC133" s="457">
        <v>2</v>
      </c>
      <c r="CD133" s="457">
        <v>0</v>
      </c>
      <c r="CE133" s="457">
        <v>0</v>
      </c>
      <c r="CF133" s="457">
        <v>1</v>
      </c>
      <c r="CG133" s="457">
        <v>2</v>
      </c>
      <c r="CH133" s="457">
        <v>0</v>
      </c>
      <c r="CI133" s="440">
        <v>96.5</v>
      </c>
      <c r="CJ133" s="440">
        <v>13.8</v>
      </c>
      <c r="CK133" s="317">
        <v>0.14299999999999999</v>
      </c>
      <c r="CL133" s="457">
        <v>5</v>
      </c>
      <c r="CM133" s="457">
        <v>0</v>
      </c>
      <c r="CN133" s="457">
        <v>5</v>
      </c>
      <c r="CO133" s="501">
        <v>4.9000000000000004</v>
      </c>
      <c r="CP133" s="501">
        <v>0</v>
      </c>
      <c r="CQ133" s="125">
        <v>0</v>
      </c>
      <c r="CS133" s="477">
        <v>0</v>
      </c>
      <c r="CT133" s="514">
        <v>0</v>
      </c>
      <c r="CU133" s="514">
        <v>0</v>
      </c>
      <c r="CV133" s="457">
        <v>0</v>
      </c>
      <c r="CW133" s="457">
        <v>7</v>
      </c>
      <c r="CX133" s="457">
        <v>0</v>
      </c>
      <c r="CY133" s="457">
        <v>4</v>
      </c>
      <c r="CZ133" s="457">
        <v>2</v>
      </c>
      <c r="DA133" s="457">
        <v>0</v>
      </c>
      <c r="DB133" s="457">
        <v>0</v>
      </c>
      <c r="DC133" s="457">
        <v>1</v>
      </c>
      <c r="DD133" s="457">
        <v>0</v>
      </c>
      <c r="DF133" s="398">
        <v>6601583</v>
      </c>
      <c r="DG133" s="320">
        <v>5.1999999999999998E-2</v>
      </c>
      <c r="DH133" s="374">
        <v>5059.3</v>
      </c>
      <c r="DI133" s="374">
        <v>5300259</v>
      </c>
      <c r="DJ133" s="149">
        <v>1301324</v>
      </c>
      <c r="DK133" s="40">
        <v>460</v>
      </c>
      <c r="DL133" s="40">
        <v>590</v>
      </c>
      <c r="DM133" s="40">
        <v>6</v>
      </c>
      <c r="DN133" s="40">
        <v>2</v>
      </c>
      <c r="DO133" s="317">
        <v>7.1999999999999995E-2</v>
      </c>
      <c r="DP133" s="457">
        <v>427</v>
      </c>
      <c r="DQ133" s="457">
        <v>352</v>
      </c>
      <c r="DR133" s="457">
        <v>277</v>
      </c>
      <c r="DS133" s="477">
        <v>2</v>
      </c>
      <c r="DT133" s="125">
        <v>1.9175455417066154E-3</v>
      </c>
      <c r="DU133" s="477">
        <v>46</v>
      </c>
      <c r="DV133" s="374">
        <v>199896</v>
      </c>
      <c r="DW133" s="477">
        <v>3</v>
      </c>
      <c r="DX133" s="457">
        <v>2058</v>
      </c>
      <c r="DY133" s="452"/>
      <c r="DZ133" s="40">
        <v>2521</v>
      </c>
      <c r="EA133" s="76">
        <v>0.23252167496771814</v>
      </c>
      <c r="EB133" s="40">
        <v>1678</v>
      </c>
      <c r="EC133" s="76">
        <v>0.1547684928979893</v>
      </c>
      <c r="ED133" s="40">
        <v>293</v>
      </c>
      <c r="EE133" s="40">
        <v>55</v>
      </c>
      <c r="EF133" s="40">
        <v>32</v>
      </c>
      <c r="EG133" s="320">
        <v>0.16289999999999999</v>
      </c>
      <c r="EH133" s="320">
        <v>0.15321507760532152</v>
      </c>
      <c r="EI133" s="320">
        <v>0.20800000000000002</v>
      </c>
      <c r="EJ133" s="320">
        <v>4.7375E-2</v>
      </c>
      <c r="EK133" s="320">
        <v>0.42095554325770151</v>
      </c>
      <c r="EL133" s="320">
        <v>0.15310383223531596</v>
      </c>
      <c r="EM133" s="320">
        <v>-1.6570083303151E-2</v>
      </c>
      <c r="EN133" s="341">
        <v>120600</v>
      </c>
      <c r="EO133" s="320">
        <v>4.9439056854915387E-3</v>
      </c>
      <c r="EP133" s="1"/>
    </row>
    <row r="134" spans="2:146" s="1" customFormat="1" x14ac:dyDescent="0.25">
      <c r="B134" s="7" t="s">
        <v>85</v>
      </c>
      <c r="C134" s="150">
        <v>54039</v>
      </c>
      <c r="D134" s="7" t="s">
        <v>85</v>
      </c>
      <c r="E134" s="7" t="s">
        <v>0</v>
      </c>
      <c r="F134" s="150">
        <v>3</v>
      </c>
      <c r="G134" s="42">
        <v>582575</v>
      </c>
      <c r="H134" s="42">
        <v>100457</v>
      </c>
      <c r="I134" s="42">
        <v>181953</v>
      </c>
      <c r="J134" s="65">
        <v>199.88828906149422</v>
      </c>
      <c r="K134" s="42">
        <v>76919</v>
      </c>
      <c r="L134" s="65">
        <v>2.33</v>
      </c>
      <c r="M134"/>
      <c r="N134" s="42">
        <v>23929</v>
      </c>
      <c r="O134" s="78">
        <v>4.1074539758829333E-2</v>
      </c>
      <c r="P134" s="65">
        <v>911.15</v>
      </c>
      <c r="Q134" s="363">
        <v>1.56419795262857E-3</v>
      </c>
      <c r="R134" s="107">
        <v>24</v>
      </c>
      <c r="S134" s="85">
        <v>44259</v>
      </c>
      <c r="T134" s="115">
        <v>2.1</v>
      </c>
      <c r="U134" s="42">
        <v>281</v>
      </c>
      <c r="W134" s="458">
        <v>13452</v>
      </c>
      <c r="X134" s="458">
        <v>1462</v>
      </c>
      <c r="Y134" s="127">
        <v>0.14699999999999999</v>
      </c>
      <c r="Z134" s="128">
        <v>0.56216306573613606</v>
      </c>
      <c r="AA134" s="458">
        <v>1912</v>
      </c>
      <c r="AB134" s="458">
        <v>1293</v>
      </c>
      <c r="AC134" s="458">
        <v>12833</v>
      </c>
      <c r="AD134" s="458">
        <v>1912</v>
      </c>
      <c r="AE134" s="458">
        <v>14745</v>
      </c>
      <c r="AF134" s="321">
        <v>1628218989</v>
      </c>
      <c r="AG134"/>
      <c r="AH134" s="419">
        <v>53100</v>
      </c>
      <c r="AI134" s="470">
        <v>13525</v>
      </c>
      <c r="AJ134" s="78">
        <v>0.91726008816547977</v>
      </c>
      <c r="AK134" s="406">
        <v>881182741</v>
      </c>
      <c r="AL134" s="127">
        <v>0.54119424165492269</v>
      </c>
      <c r="AM134" s="478">
        <v>13478</v>
      </c>
      <c r="AN134" s="402">
        <v>838512570</v>
      </c>
      <c r="AO134" s="470">
        <v>13180</v>
      </c>
      <c r="AP134" s="402">
        <v>802921946</v>
      </c>
      <c r="AQ134" s="470">
        <v>10475</v>
      </c>
      <c r="AR134" s="400">
        <v>722517696</v>
      </c>
      <c r="AS134" s="482">
        <v>2705</v>
      </c>
      <c r="AT134" s="394">
        <v>0.20523520485584221</v>
      </c>
      <c r="AU134" s="400">
        <v>80404250</v>
      </c>
      <c r="AV134" s="470">
        <v>832</v>
      </c>
      <c r="AW134" s="311">
        <v>401148142</v>
      </c>
      <c r="AX134" s="470">
        <v>332</v>
      </c>
      <c r="AY134" s="311">
        <v>345410436</v>
      </c>
      <c r="AZ134" s="458">
        <v>4379</v>
      </c>
      <c r="BA134" s="127">
        <v>0.29699999999999999</v>
      </c>
      <c r="BB134" s="458">
        <v>1848</v>
      </c>
      <c r="BC134" s="127">
        <v>0.125</v>
      </c>
      <c r="BD134" s="458">
        <v>8517</v>
      </c>
      <c r="BE134" s="127">
        <v>0.57799999999999996</v>
      </c>
      <c r="BF134" s="458">
        <v>13006</v>
      </c>
      <c r="BG134" s="127">
        <v>0.88200000000000001</v>
      </c>
      <c r="BH134" s="458">
        <v>3521</v>
      </c>
      <c r="BI134" s="127">
        <v>0.23879281112241438</v>
      </c>
      <c r="BJ134" s="458">
        <v>2746</v>
      </c>
      <c r="BK134" s="458">
        <v>693</v>
      </c>
      <c r="BL134" s="458">
        <v>82</v>
      </c>
      <c r="BM134" s="431">
        <v>1955</v>
      </c>
      <c r="BN134" s="135" t="s">
        <v>100</v>
      </c>
      <c r="BO134" s="42">
        <v>11993</v>
      </c>
      <c r="BP134" s="78">
        <v>0.81300000000000006</v>
      </c>
      <c r="BQ134" s="42">
        <v>2752</v>
      </c>
      <c r="BR134" s="78">
        <v>0.187</v>
      </c>
      <c r="BS134" s="493">
        <v>604</v>
      </c>
      <c r="BT134" s="127">
        <v>4.4900386559619386E-2</v>
      </c>
      <c r="BU134" s="314">
        <v>0.72199999999999998</v>
      </c>
      <c r="BV134"/>
      <c r="BW134" s="458">
        <v>80</v>
      </c>
      <c r="BX134" s="458">
        <v>52</v>
      </c>
      <c r="BY134" s="458">
        <v>1</v>
      </c>
      <c r="BZ134" s="458">
        <v>33</v>
      </c>
      <c r="CA134" s="458">
        <v>1</v>
      </c>
      <c r="CB134" s="458">
        <v>44</v>
      </c>
      <c r="CC134" s="458">
        <v>40</v>
      </c>
      <c r="CD134" s="458">
        <v>5</v>
      </c>
      <c r="CE134" s="458">
        <v>1</v>
      </c>
      <c r="CF134" s="458">
        <v>13</v>
      </c>
      <c r="CG134" s="458">
        <v>20</v>
      </c>
      <c r="CH134" s="458">
        <v>1</v>
      </c>
      <c r="CI134" s="441">
        <v>6063.5</v>
      </c>
      <c r="CJ134" s="441">
        <v>717.6</v>
      </c>
      <c r="CK134" s="127">
        <v>0.11799999999999999</v>
      </c>
      <c r="CL134" s="458">
        <v>581</v>
      </c>
      <c r="CM134" s="458">
        <v>111</v>
      </c>
      <c r="CN134" s="458">
        <v>470</v>
      </c>
      <c r="CO134" s="502">
        <v>187</v>
      </c>
      <c r="CP134" s="502">
        <v>38.5</v>
      </c>
      <c r="CQ134" s="127">
        <v>0.20588235294117646</v>
      </c>
      <c r="CR134"/>
      <c r="CS134" s="478">
        <v>208</v>
      </c>
      <c r="CT134" s="458">
        <v>108</v>
      </c>
      <c r="CU134" s="458">
        <v>2</v>
      </c>
      <c r="CV134" s="458">
        <v>206</v>
      </c>
      <c r="CW134" s="458">
        <v>261</v>
      </c>
      <c r="CX134" s="458">
        <v>84</v>
      </c>
      <c r="CY134" s="458">
        <v>187</v>
      </c>
      <c r="CZ134" s="458">
        <v>48</v>
      </c>
      <c r="DA134" s="458">
        <v>7</v>
      </c>
      <c r="DB134" s="458">
        <v>1</v>
      </c>
      <c r="DC134" s="458">
        <v>17</v>
      </c>
      <c r="DD134" s="458">
        <v>1</v>
      </c>
      <c r="DE134"/>
      <c r="DF134" s="402">
        <v>111924468</v>
      </c>
      <c r="DG134" s="78">
        <v>6.9000000000000006E-2</v>
      </c>
      <c r="DH134" s="419">
        <v>7507.7</v>
      </c>
      <c r="DI134" s="419">
        <v>86213360</v>
      </c>
      <c r="DJ134" s="321">
        <v>25711108</v>
      </c>
      <c r="DK134" s="42">
        <v>7627</v>
      </c>
      <c r="DL134" s="42">
        <v>6837</v>
      </c>
      <c r="DM134" s="42">
        <v>192</v>
      </c>
      <c r="DN134" s="42">
        <v>45</v>
      </c>
      <c r="DO134" s="127">
        <v>0.153</v>
      </c>
      <c r="DP134" s="458">
        <v>7117</v>
      </c>
      <c r="DQ134" s="458">
        <v>2484</v>
      </c>
      <c r="DR134" s="458">
        <v>4125</v>
      </c>
      <c r="DS134" s="519">
        <v>975</v>
      </c>
      <c r="DT134" s="144">
        <v>7.2479928635147184E-2</v>
      </c>
      <c r="DU134" s="519">
        <v>2376</v>
      </c>
      <c r="DV134" s="419">
        <v>41216846</v>
      </c>
      <c r="DW134" s="519">
        <v>779</v>
      </c>
      <c r="DX134" s="458">
        <v>90280</v>
      </c>
      <c r="DY134" s="452"/>
      <c r="DZ134" s="42">
        <v>31835</v>
      </c>
      <c r="EA134" s="78">
        <v>0.17496276510967118</v>
      </c>
      <c r="EB134" s="42">
        <v>20393</v>
      </c>
      <c r="EC134" s="78">
        <v>0.11207839387094469</v>
      </c>
      <c r="ED134" s="42">
        <v>3719</v>
      </c>
      <c r="EE134" s="42">
        <v>690</v>
      </c>
      <c r="EF134" s="42">
        <v>402</v>
      </c>
      <c r="EG134" s="78">
        <v>0.29620000000000002</v>
      </c>
      <c r="EH134" s="78">
        <v>0.1656807810813973</v>
      </c>
      <c r="EI134" s="78">
        <v>0.22899999999999998</v>
      </c>
      <c r="EJ134" s="78">
        <v>9.7194700679497398E-2</v>
      </c>
      <c r="EK134" s="78">
        <v>0.37248080548273454</v>
      </c>
      <c r="EL134" s="78">
        <v>0.18191762262768049</v>
      </c>
      <c r="EM134" s="78">
        <v>-6.3803007308495155E-2</v>
      </c>
      <c r="EN134" s="342">
        <v>118200</v>
      </c>
      <c r="EO134" s="78">
        <v>9.7924157861066383E-2</v>
      </c>
    </row>
    <row r="135" spans="2:146" x14ac:dyDescent="0.25">
      <c r="B135" s="424" t="s">
        <v>237</v>
      </c>
      <c r="C135" s="425">
        <v>540085</v>
      </c>
      <c r="D135" s="424" t="s">
        <v>236</v>
      </c>
      <c r="E135" s="424" t="s">
        <v>11</v>
      </c>
      <c r="F135" s="425">
        <v>7</v>
      </c>
      <c r="G135" s="44">
        <v>247666</v>
      </c>
      <c r="H135" s="44">
        <v>18703</v>
      </c>
      <c r="I135" s="44">
        <v>12491</v>
      </c>
      <c r="J135" s="66">
        <v>32.278310305007551</v>
      </c>
      <c r="K135" s="44">
        <v>4880</v>
      </c>
      <c r="L135" s="66">
        <v>2.4874999999999998</v>
      </c>
      <c r="N135" s="44">
        <v>7144</v>
      </c>
      <c r="O135" s="80">
        <v>2.8845299718168821E-2</v>
      </c>
      <c r="P135" s="66">
        <v>295.31999999999988</v>
      </c>
      <c r="Q135" s="364">
        <v>1.1924123618098561E-3</v>
      </c>
      <c r="R135" s="105">
        <v>19</v>
      </c>
      <c r="S135" s="82">
        <v>42550</v>
      </c>
      <c r="T135" s="114">
        <v>3</v>
      </c>
      <c r="U135" s="44">
        <v>2</v>
      </c>
      <c r="V135" s="1"/>
      <c r="W135" s="459">
        <v>583</v>
      </c>
      <c r="X135" s="459">
        <v>6</v>
      </c>
      <c r="Y135" s="129">
        <v>3.6999999999999998E-2</v>
      </c>
      <c r="Z135" s="130">
        <v>8.1606942889137737E-2</v>
      </c>
      <c r="AA135" s="459">
        <v>9</v>
      </c>
      <c r="AB135" s="459">
        <v>106</v>
      </c>
      <c r="AC135" s="459">
        <v>680</v>
      </c>
      <c r="AD135" s="459">
        <v>9</v>
      </c>
      <c r="AE135" s="459">
        <v>689</v>
      </c>
      <c r="AF135" s="138">
        <v>62783696</v>
      </c>
      <c r="AH135" s="407">
        <v>48900</v>
      </c>
      <c r="AI135" s="471">
        <v>584</v>
      </c>
      <c r="AJ135" s="80">
        <v>0.84760522496371549</v>
      </c>
      <c r="AK135" s="407">
        <v>39655260</v>
      </c>
      <c r="AL135" s="129">
        <v>0.63161716379360655</v>
      </c>
      <c r="AM135" s="479">
        <v>580</v>
      </c>
      <c r="AN135" s="401">
        <v>32872860</v>
      </c>
      <c r="AO135" s="471">
        <v>564</v>
      </c>
      <c r="AP135" s="401">
        <v>30779010</v>
      </c>
      <c r="AQ135" s="471">
        <v>399</v>
      </c>
      <c r="AR135" s="401">
        <v>28037180</v>
      </c>
      <c r="AS135" s="471">
        <v>165</v>
      </c>
      <c r="AT135" s="395">
        <v>0.29255319148936171</v>
      </c>
      <c r="AU135" s="401">
        <v>2741830</v>
      </c>
      <c r="AV135" s="471">
        <v>77</v>
      </c>
      <c r="AW135" s="139">
        <v>18583066</v>
      </c>
      <c r="AX135" s="471">
        <v>28</v>
      </c>
      <c r="AY135" s="139">
        <v>4545370</v>
      </c>
      <c r="AZ135" s="459">
        <v>172</v>
      </c>
      <c r="BA135" s="129">
        <v>0.25</v>
      </c>
      <c r="BB135" s="459">
        <v>196</v>
      </c>
      <c r="BC135" s="129">
        <v>0.28399999999999997</v>
      </c>
      <c r="BD135" s="459">
        <v>321</v>
      </c>
      <c r="BE135" s="129">
        <v>0.46600000000000003</v>
      </c>
      <c r="BF135" s="459">
        <v>622</v>
      </c>
      <c r="BG135" s="129">
        <v>0.90300000000000002</v>
      </c>
      <c r="BH135" s="459">
        <v>77</v>
      </c>
      <c r="BI135" s="129">
        <v>0.11175616835994194</v>
      </c>
      <c r="BJ135" s="459">
        <v>59</v>
      </c>
      <c r="BK135" s="459">
        <v>18</v>
      </c>
      <c r="BL135" s="459">
        <v>0</v>
      </c>
      <c r="BM135" s="432">
        <v>1972</v>
      </c>
      <c r="BN135" s="352" t="s">
        <v>846</v>
      </c>
      <c r="BO135" s="77">
        <v>524</v>
      </c>
      <c r="BP135" s="79">
        <v>0.76</v>
      </c>
      <c r="BQ135" s="77">
        <v>165</v>
      </c>
      <c r="BR135" s="79">
        <v>0.23899999999999999</v>
      </c>
      <c r="BS135" s="490">
        <v>28</v>
      </c>
      <c r="BT135" s="129">
        <v>4.8027444253859346E-2</v>
      </c>
      <c r="BU135" s="313">
        <v>0.68100000000000005</v>
      </c>
      <c r="BW135" s="459">
        <v>4</v>
      </c>
      <c r="BX135" s="459">
        <v>2</v>
      </c>
      <c r="BY135" s="459">
        <v>0</v>
      </c>
      <c r="BZ135" s="459">
        <v>4</v>
      </c>
      <c r="CA135" s="459">
        <v>0</v>
      </c>
      <c r="CB135" s="459">
        <v>0</v>
      </c>
      <c r="CC135" s="459">
        <v>1</v>
      </c>
      <c r="CD135" s="459">
        <v>0</v>
      </c>
      <c r="CE135" s="459">
        <v>0</v>
      </c>
      <c r="CF135" s="459">
        <v>1</v>
      </c>
      <c r="CG135" s="459">
        <v>2</v>
      </c>
      <c r="CH135" s="459">
        <v>0</v>
      </c>
      <c r="CI135" s="439">
        <v>1534.3</v>
      </c>
      <c r="CJ135" s="439">
        <v>7.4</v>
      </c>
      <c r="CK135" s="129">
        <v>5.0000000000000001E-3</v>
      </c>
      <c r="CL135" s="459">
        <v>130</v>
      </c>
      <c r="CM135" s="459">
        <v>1</v>
      </c>
      <c r="CN135" s="459">
        <v>129</v>
      </c>
      <c r="CO135" s="503">
        <v>14.6</v>
      </c>
      <c r="CP135" s="503">
        <v>0</v>
      </c>
      <c r="CQ135" s="129">
        <v>0</v>
      </c>
      <c r="CS135" s="479">
        <v>2</v>
      </c>
      <c r="CT135" s="459">
        <v>1</v>
      </c>
      <c r="CU135" s="459">
        <v>2</v>
      </c>
      <c r="CV135" s="459">
        <v>0</v>
      </c>
      <c r="CW135" s="459">
        <v>21</v>
      </c>
      <c r="CX135" s="459">
        <v>3</v>
      </c>
      <c r="CY135" s="459">
        <v>15</v>
      </c>
      <c r="CZ135" s="459">
        <v>4</v>
      </c>
      <c r="DA135" s="459">
        <v>0</v>
      </c>
      <c r="DB135" s="459">
        <v>0</v>
      </c>
      <c r="DC135" s="459">
        <v>1</v>
      </c>
      <c r="DD135" s="459">
        <v>1</v>
      </c>
      <c r="DF135" s="401">
        <v>2687467</v>
      </c>
      <c r="DG135" s="80">
        <v>4.2999999999999997E-2</v>
      </c>
      <c r="DH135" s="407">
        <v>10526</v>
      </c>
      <c r="DI135" s="407">
        <v>1431560</v>
      </c>
      <c r="DJ135" s="138">
        <v>1255907</v>
      </c>
      <c r="DK135" s="44">
        <v>546</v>
      </c>
      <c r="DL135" s="44">
        <v>138</v>
      </c>
      <c r="DM135" s="44">
        <v>2</v>
      </c>
      <c r="DN135" s="44">
        <v>3</v>
      </c>
      <c r="DO135" s="129">
        <v>0.14000000000000001</v>
      </c>
      <c r="DP135" s="459">
        <v>541</v>
      </c>
      <c r="DQ135" s="459">
        <v>22</v>
      </c>
      <c r="DR135" s="459">
        <v>116</v>
      </c>
      <c r="DS135" s="479">
        <v>10</v>
      </c>
      <c r="DT135" s="129">
        <v>1.7152658662092625E-2</v>
      </c>
      <c r="DU135" s="479">
        <v>72</v>
      </c>
      <c r="DV135" s="407">
        <v>779052</v>
      </c>
      <c r="DW135" s="479">
        <v>12</v>
      </c>
      <c r="DX135" s="459">
        <v>1620</v>
      </c>
      <c r="DY135" s="452"/>
      <c r="DZ135" s="44">
        <v>1302</v>
      </c>
      <c r="EA135" s="80">
        <v>0.10423504923544952</v>
      </c>
      <c r="EB135" s="44">
        <v>311</v>
      </c>
      <c r="EC135" s="80">
        <v>2.48979265070851E-2</v>
      </c>
      <c r="ED135" s="44">
        <v>59</v>
      </c>
      <c r="EE135" s="44">
        <v>11</v>
      </c>
      <c r="EF135" s="44">
        <v>6</v>
      </c>
      <c r="EG135" s="80">
        <v>0.5</v>
      </c>
      <c r="EH135" s="80">
        <v>0.19733606557377048</v>
      </c>
      <c r="EI135" s="80">
        <v>0.2689547581903276</v>
      </c>
      <c r="EJ135" s="80">
        <v>0.11837592654054652</v>
      </c>
      <c r="EK135" s="80">
        <v>0.38867984949163398</v>
      </c>
      <c r="EL135" s="80">
        <v>0.17849798470017275</v>
      </c>
      <c r="EM135" s="80">
        <v>6.91807981101831E-2</v>
      </c>
      <c r="EN135" s="340">
        <v>119700</v>
      </c>
      <c r="EO135" s="80">
        <v>0.25432845856446462</v>
      </c>
      <c r="EP135" s="1"/>
    </row>
    <row r="136" spans="2:146" x14ac:dyDescent="0.25">
      <c r="B136" s="3" t="s">
        <v>235</v>
      </c>
      <c r="C136" s="5">
        <v>540086</v>
      </c>
      <c r="D136" s="6" t="s">
        <v>236</v>
      </c>
      <c r="E136" s="6" t="s">
        <v>3</v>
      </c>
      <c r="F136" s="5">
        <v>7</v>
      </c>
      <c r="G136" s="40">
        <v>158</v>
      </c>
      <c r="H136" s="40">
        <v>419</v>
      </c>
      <c r="I136" s="40">
        <v>512</v>
      </c>
      <c r="J136" s="63">
        <v>2073.9240506329111</v>
      </c>
      <c r="K136" s="40">
        <v>221</v>
      </c>
      <c r="L136" s="63">
        <v>2.3199999999999998</v>
      </c>
      <c r="N136" s="40">
        <v>50</v>
      </c>
      <c r="O136" s="76">
        <v>0.31645569620253172</v>
      </c>
      <c r="P136" s="63">
        <v>1.2</v>
      </c>
      <c r="Q136" s="362">
        <v>7.5949367088607592E-3</v>
      </c>
      <c r="R136" s="106">
        <v>19</v>
      </c>
      <c r="S136" s="83" t="s">
        <v>100</v>
      </c>
      <c r="T136" s="88">
        <v>4.5</v>
      </c>
      <c r="U136" s="40">
        <v>1</v>
      </c>
      <c r="V136" s="1"/>
      <c r="W136" s="457">
        <v>31</v>
      </c>
      <c r="X136" s="457">
        <v>0</v>
      </c>
      <c r="Y136" s="317">
        <v>7.5999999999999998E-2</v>
      </c>
      <c r="Z136" s="126">
        <v>0.62</v>
      </c>
      <c r="AA136" s="457">
        <v>0</v>
      </c>
      <c r="AB136" s="457">
        <v>1</v>
      </c>
      <c r="AC136" s="457">
        <v>32</v>
      </c>
      <c r="AD136" s="457">
        <v>0</v>
      </c>
      <c r="AE136" s="457">
        <v>32</v>
      </c>
      <c r="AF136" s="149">
        <v>2605063</v>
      </c>
      <c r="AH136" s="374">
        <v>58450</v>
      </c>
      <c r="AI136" s="469">
        <v>19</v>
      </c>
      <c r="AJ136" s="320">
        <v>0.59375</v>
      </c>
      <c r="AK136" s="374">
        <v>980510</v>
      </c>
      <c r="AL136" s="125">
        <v>0.37638629084977981</v>
      </c>
      <c r="AM136" s="477">
        <v>19</v>
      </c>
      <c r="AN136" s="398">
        <v>980510</v>
      </c>
      <c r="AO136" s="469">
        <v>18</v>
      </c>
      <c r="AP136" s="398">
        <v>959210</v>
      </c>
      <c r="AQ136" s="480">
        <v>14</v>
      </c>
      <c r="AR136" s="398">
        <v>891400</v>
      </c>
      <c r="AS136" s="469">
        <v>4</v>
      </c>
      <c r="AT136" s="390">
        <v>0.22222222222222221</v>
      </c>
      <c r="AU136" s="398">
        <v>67810</v>
      </c>
      <c r="AV136" s="469">
        <v>12</v>
      </c>
      <c r="AW136" s="140">
        <v>1224783</v>
      </c>
      <c r="AX136" s="469">
        <v>1</v>
      </c>
      <c r="AY136" s="140">
        <v>399770</v>
      </c>
      <c r="AZ136" s="457">
        <v>3</v>
      </c>
      <c r="BA136" s="125">
        <v>9.4E-2</v>
      </c>
      <c r="BB136" s="457">
        <v>18</v>
      </c>
      <c r="BC136" s="125">
        <v>0.56200000000000006</v>
      </c>
      <c r="BD136" s="457">
        <v>11</v>
      </c>
      <c r="BE136" s="125">
        <v>0.34399999999999997</v>
      </c>
      <c r="BF136" s="457">
        <v>22</v>
      </c>
      <c r="BG136" s="125">
        <v>0.68799999999999994</v>
      </c>
      <c r="BH136" s="457">
        <v>20</v>
      </c>
      <c r="BI136" s="317">
        <v>0.625</v>
      </c>
      <c r="BJ136" s="457">
        <v>16</v>
      </c>
      <c r="BK136" s="457">
        <v>3</v>
      </c>
      <c r="BL136" s="457">
        <v>1</v>
      </c>
      <c r="BM136" s="430">
        <v>1938</v>
      </c>
      <c r="BN136" s="347" t="s">
        <v>812</v>
      </c>
      <c r="BO136" s="486">
        <v>21</v>
      </c>
      <c r="BP136" s="348">
        <v>0.65600000000000003</v>
      </c>
      <c r="BQ136" s="40">
        <v>11</v>
      </c>
      <c r="BR136" s="320">
        <v>0.34399999999999997</v>
      </c>
      <c r="BS136" s="491">
        <v>7</v>
      </c>
      <c r="BT136" s="125">
        <v>0.22580645161290322</v>
      </c>
      <c r="BU136" s="312">
        <v>0.61099999999999999</v>
      </c>
      <c r="BW136" s="457">
        <v>1</v>
      </c>
      <c r="BX136" s="457">
        <v>0</v>
      </c>
      <c r="BY136" s="457">
        <v>0</v>
      </c>
      <c r="BZ136" s="457">
        <v>1</v>
      </c>
      <c r="CA136" s="457">
        <v>0</v>
      </c>
      <c r="CB136" s="457">
        <v>0</v>
      </c>
      <c r="CC136" s="457">
        <v>0</v>
      </c>
      <c r="CD136" s="457">
        <v>0</v>
      </c>
      <c r="CE136" s="457">
        <v>0</v>
      </c>
      <c r="CF136" s="457">
        <v>0</v>
      </c>
      <c r="CG136" s="457">
        <v>1</v>
      </c>
      <c r="CH136" s="457">
        <v>0</v>
      </c>
      <c r="CI136" s="440">
        <v>4.8</v>
      </c>
      <c r="CJ136" s="440">
        <v>0</v>
      </c>
      <c r="CK136" s="317">
        <v>0</v>
      </c>
      <c r="CL136" s="457">
        <v>3</v>
      </c>
      <c r="CM136" s="457">
        <v>0</v>
      </c>
      <c r="CN136" s="457">
        <v>3</v>
      </c>
      <c r="CO136" s="501">
        <v>0</v>
      </c>
      <c r="CP136" s="501">
        <v>0</v>
      </c>
      <c r="CQ136" s="318">
        <v>0</v>
      </c>
      <c r="CS136" s="477">
        <v>0</v>
      </c>
      <c r="CT136" s="457">
        <v>0</v>
      </c>
      <c r="CU136" s="457">
        <v>0</v>
      </c>
      <c r="CV136" s="457">
        <v>0</v>
      </c>
      <c r="CW136" s="457">
        <v>0</v>
      </c>
      <c r="CX136" s="457">
        <v>0</v>
      </c>
      <c r="CY136" s="457">
        <v>0</v>
      </c>
      <c r="CZ136" s="457">
        <v>0</v>
      </c>
      <c r="DA136" s="457">
        <v>0</v>
      </c>
      <c r="DB136" s="457">
        <v>0</v>
      </c>
      <c r="DC136" s="457">
        <v>0</v>
      </c>
      <c r="DD136" s="457">
        <v>0</v>
      </c>
      <c r="DF136" s="398">
        <v>341907</v>
      </c>
      <c r="DG136" s="320">
        <v>0.13100000000000001</v>
      </c>
      <c r="DH136" s="374">
        <v>10459.5</v>
      </c>
      <c r="DI136" s="374">
        <v>168047</v>
      </c>
      <c r="DJ136" s="149">
        <v>173860</v>
      </c>
      <c r="DK136" s="40">
        <v>10</v>
      </c>
      <c r="DL136" s="40">
        <v>21</v>
      </c>
      <c r="DM136" s="40">
        <v>1</v>
      </c>
      <c r="DN136" s="40">
        <v>0</v>
      </c>
      <c r="DO136" s="317">
        <v>0.19</v>
      </c>
      <c r="DP136" s="457">
        <v>10</v>
      </c>
      <c r="DQ136" s="457">
        <v>3</v>
      </c>
      <c r="DR136" s="457">
        <v>17</v>
      </c>
      <c r="DS136" s="518">
        <v>2</v>
      </c>
      <c r="DT136" s="148">
        <v>6.4516129032258063E-2</v>
      </c>
      <c r="DU136" s="518">
        <v>6</v>
      </c>
      <c r="DV136" s="374">
        <v>36440</v>
      </c>
      <c r="DW136" s="518">
        <v>0</v>
      </c>
      <c r="DX136" s="457">
        <v>341</v>
      </c>
      <c r="DY136" s="452"/>
      <c r="DZ136" s="40">
        <v>49</v>
      </c>
      <c r="EA136" s="76">
        <v>9.5703125E-2</v>
      </c>
      <c r="EB136" s="40">
        <v>37</v>
      </c>
      <c r="EC136" s="76">
        <v>7.2265625E-2</v>
      </c>
      <c r="ED136" s="40">
        <v>7</v>
      </c>
      <c r="EE136" s="40">
        <v>1</v>
      </c>
      <c r="EF136" s="40">
        <v>1</v>
      </c>
      <c r="EG136" s="320">
        <v>0.47570000000000001</v>
      </c>
      <c r="EH136" s="320">
        <v>0.20361990950226244</v>
      </c>
      <c r="EI136" s="320">
        <v>0.47200000000000003</v>
      </c>
      <c r="EJ136" s="320">
        <v>5.0125313283208017E-2</v>
      </c>
      <c r="EK136" s="320">
        <v>0.451171875</v>
      </c>
      <c r="EL136" s="320">
        <v>0.13671875</v>
      </c>
      <c r="EM136" s="320">
        <v>-2.4449877750611199E-3</v>
      </c>
      <c r="EN136" s="341">
        <v>104500</v>
      </c>
      <c r="EO136" s="320">
        <v>0.10970464135021098</v>
      </c>
      <c r="EP136" s="1"/>
    </row>
    <row r="137" spans="2:146" x14ac:dyDescent="0.25">
      <c r="B137" s="3" t="s">
        <v>238</v>
      </c>
      <c r="C137" s="5">
        <v>540087</v>
      </c>
      <c r="D137" s="6" t="s">
        <v>236</v>
      </c>
      <c r="E137" s="6" t="s">
        <v>3</v>
      </c>
      <c r="F137" s="5">
        <v>7</v>
      </c>
      <c r="G137" s="40">
        <v>1275</v>
      </c>
      <c r="H137" s="40">
        <v>3315</v>
      </c>
      <c r="I137" s="40">
        <v>3963</v>
      </c>
      <c r="J137" s="63">
        <v>1989.2705882352941</v>
      </c>
      <c r="K137" s="40">
        <v>1561</v>
      </c>
      <c r="L137" s="63">
        <v>2.5299999999999998</v>
      </c>
      <c r="N137" s="40">
        <v>229</v>
      </c>
      <c r="O137" s="76">
        <v>0.17960784313725489</v>
      </c>
      <c r="P137" s="63">
        <v>10.08</v>
      </c>
      <c r="Q137" s="362">
        <v>7.9058823529411758E-3</v>
      </c>
      <c r="R137" s="106">
        <v>19</v>
      </c>
      <c r="S137" s="83" t="s">
        <v>100</v>
      </c>
      <c r="T137" s="88">
        <v>1.2</v>
      </c>
      <c r="U137" s="40">
        <v>0</v>
      </c>
      <c r="V137" s="1"/>
      <c r="W137" s="457">
        <v>257</v>
      </c>
      <c r="X137" s="457">
        <v>74</v>
      </c>
      <c r="Y137" s="317">
        <v>0.106</v>
      </c>
      <c r="Z137" s="126">
        <v>1.1222707423580787</v>
      </c>
      <c r="AA137" s="457">
        <v>15</v>
      </c>
      <c r="AB137" s="457">
        <v>93</v>
      </c>
      <c r="AC137" s="457">
        <v>335</v>
      </c>
      <c r="AD137" s="457">
        <v>15</v>
      </c>
      <c r="AE137" s="457">
        <v>350</v>
      </c>
      <c r="AF137" s="149">
        <v>31515550</v>
      </c>
      <c r="AH137" s="374">
        <v>43000</v>
      </c>
      <c r="AI137" s="469">
        <v>273</v>
      </c>
      <c r="AJ137" s="320">
        <v>0.78</v>
      </c>
      <c r="AK137" s="374">
        <v>14822245</v>
      </c>
      <c r="AL137" s="125">
        <v>0.47031528880187717</v>
      </c>
      <c r="AM137" s="477">
        <v>272</v>
      </c>
      <c r="AN137" s="398">
        <v>13390045</v>
      </c>
      <c r="AO137" s="469">
        <v>265</v>
      </c>
      <c r="AP137" s="398">
        <v>12564745</v>
      </c>
      <c r="AQ137" s="480">
        <v>262</v>
      </c>
      <c r="AR137" s="399">
        <v>12490575</v>
      </c>
      <c r="AS137" s="481">
        <v>3</v>
      </c>
      <c r="AT137" s="393">
        <v>1.132075471698113E-2</v>
      </c>
      <c r="AU137" s="399">
        <v>74170</v>
      </c>
      <c r="AV137" s="469">
        <v>65</v>
      </c>
      <c r="AW137" s="140">
        <v>9896400</v>
      </c>
      <c r="AX137" s="469">
        <v>12</v>
      </c>
      <c r="AY137" s="140">
        <v>6796905</v>
      </c>
      <c r="AZ137" s="457">
        <v>114</v>
      </c>
      <c r="BA137" s="125">
        <v>0.32600000000000001</v>
      </c>
      <c r="BB137" s="457">
        <v>106</v>
      </c>
      <c r="BC137" s="125">
        <v>0.30299999999999999</v>
      </c>
      <c r="BD137" s="457">
        <v>130</v>
      </c>
      <c r="BE137" s="125">
        <v>0.371</v>
      </c>
      <c r="BF137" s="457">
        <v>228</v>
      </c>
      <c r="BG137" s="125">
        <v>0.65100000000000002</v>
      </c>
      <c r="BH137" s="457">
        <v>31</v>
      </c>
      <c r="BI137" s="317">
        <v>8.8571428571428565E-2</v>
      </c>
      <c r="BJ137" s="457">
        <v>27</v>
      </c>
      <c r="BK137" s="457">
        <v>4</v>
      </c>
      <c r="BL137" s="457">
        <v>0</v>
      </c>
      <c r="BM137" s="430">
        <v>1920</v>
      </c>
      <c r="BN137" s="349" t="s">
        <v>807</v>
      </c>
      <c r="BO137" s="487">
        <v>314</v>
      </c>
      <c r="BP137" s="350">
        <v>0.89700000000000002</v>
      </c>
      <c r="BQ137" s="489">
        <v>36</v>
      </c>
      <c r="BR137" s="351">
        <v>0.10299999999999999</v>
      </c>
      <c r="BS137" s="492">
        <v>1</v>
      </c>
      <c r="BT137" s="125">
        <v>3.8910505836575876E-3</v>
      </c>
      <c r="BU137" s="312">
        <v>0.59499999999999997</v>
      </c>
      <c r="BW137" s="457">
        <v>4</v>
      </c>
      <c r="BX137" s="457">
        <v>3</v>
      </c>
      <c r="BY137" s="457">
        <v>0</v>
      </c>
      <c r="BZ137" s="457">
        <v>2</v>
      </c>
      <c r="CA137" s="457">
        <v>0</v>
      </c>
      <c r="CB137" s="457">
        <v>2</v>
      </c>
      <c r="CC137" s="457">
        <v>2</v>
      </c>
      <c r="CD137" s="457">
        <v>1</v>
      </c>
      <c r="CE137" s="457">
        <v>0</v>
      </c>
      <c r="CF137" s="457">
        <v>1</v>
      </c>
      <c r="CG137" s="457">
        <v>0</v>
      </c>
      <c r="CH137" s="457">
        <v>0</v>
      </c>
      <c r="CI137" s="440">
        <v>63.9</v>
      </c>
      <c r="CJ137" s="440">
        <v>5.9</v>
      </c>
      <c r="CK137" s="317">
        <v>9.1999999999999998E-2</v>
      </c>
      <c r="CL137" s="457">
        <v>21</v>
      </c>
      <c r="CM137" s="457">
        <v>0</v>
      </c>
      <c r="CN137" s="457">
        <v>21</v>
      </c>
      <c r="CO137" s="501">
        <v>0</v>
      </c>
      <c r="CP137" s="501">
        <v>0</v>
      </c>
      <c r="CQ137" s="318">
        <v>0</v>
      </c>
      <c r="CS137" s="477">
        <v>53</v>
      </c>
      <c r="CT137" s="514">
        <v>3</v>
      </c>
      <c r="CU137" s="514">
        <v>0</v>
      </c>
      <c r="CV137" s="457">
        <v>53</v>
      </c>
      <c r="CW137" s="457">
        <v>6</v>
      </c>
      <c r="CX137" s="457">
        <v>0</v>
      </c>
      <c r="CY137" s="457">
        <v>4</v>
      </c>
      <c r="CZ137" s="457">
        <v>1</v>
      </c>
      <c r="DA137" s="457">
        <v>0</v>
      </c>
      <c r="DB137" s="457">
        <v>1</v>
      </c>
      <c r="DC137" s="457">
        <v>0</v>
      </c>
      <c r="DD137" s="457">
        <v>0</v>
      </c>
      <c r="DF137" s="398">
        <v>745716</v>
      </c>
      <c r="DG137" s="320">
        <v>2.4E-2</v>
      </c>
      <c r="DH137" s="374">
        <v>2725.9</v>
      </c>
      <c r="DI137" s="374">
        <v>355931</v>
      </c>
      <c r="DJ137" s="149">
        <v>389785</v>
      </c>
      <c r="DK137" s="40">
        <v>257</v>
      </c>
      <c r="DL137" s="40">
        <v>91</v>
      </c>
      <c r="DM137" s="40">
        <v>1</v>
      </c>
      <c r="DN137" s="40">
        <v>1</v>
      </c>
      <c r="DO137" s="317">
        <v>5.8000000000000003E-2</v>
      </c>
      <c r="DP137" s="457">
        <v>236</v>
      </c>
      <c r="DQ137" s="457">
        <v>68</v>
      </c>
      <c r="DR137" s="457">
        <v>46</v>
      </c>
      <c r="DS137" s="477">
        <v>0</v>
      </c>
      <c r="DT137" s="125">
        <v>0</v>
      </c>
      <c r="DU137" s="477">
        <v>225</v>
      </c>
      <c r="DV137" s="374">
        <v>1142070</v>
      </c>
      <c r="DW137" s="477">
        <v>34</v>
      </c>
      <c r="DX137" s="457">
        <v>465</v>
      </c>
      <c r="DY137" s="452"/>
      <c r="DZ137" s="40">
        <v>509</v>
      </c>
      <c r="EA137" s="76">
        <v>0.12843805198082262</v>
      </c>
      <c r="EB137" s="40">
        <v>177</v>
      </c>
      <c r="EC137" s="76">
        <v>4.4663133989401971E-2</v>
      </c>
      <c r="ED137" s="40">
        <v>36</v>
      </c>
      <c r="EE137" s="40">
        <v>6</v>
      </c>
      <c r="EF137" s="40">
        <v>4</v>
      </c>
      <c r="EG137" s="320">
        <v>0.4405</v>
      </c>
      <c r="EH137" s="320">
        <v>0.15118513773222295</v>
      </c>
      <c r="EI137" s="320">
        <v>0.247</v>
      </c>
      <c r="EJ137" s="320">
        <v>0.16015907447577729</v>
      </c>
      <c r="EK137" s="320">
        <v>0.3492303810244764</v>
      </c>
      <c r="EL137" s="320">
        <v>0.2001516300227445</v>
      </c>
      <c r="EM137" s="320">
        <v>-3.8442822384428199E-2</v>
      </c>
      <c r="EN137" s="341">
        <v>79000</v>
      </c>
      <c r="EO137" s="320">
        <v>3.2630522088353417E-2</v>
      </c>
      <c r="EP137" s="1"/>
    </row>
    <row r="138" spans="2:146" s="1" customFormat="1" x14ac:dyDescent="0.25">
      <c r="B138" s="7" t="s">
        <v>236</v>
      </c>
      <c r="C138" s="150">
        <v>54041</v>
      </c>
      <c r="D138" s="7" t="s">
        <v>236</v>
      </c>
      <c r="E138" s="7" t="s">
        <v>0</v>
      </c>
      <c r="F138" s="150">
        <v>7</v>
      </c>
      <c r="G138" s="42">
        <v>249099</v>
      </c>
      <c r="H138" s="42">
        <v>22437</v>
      </c>
      <c r="I138" s="42">
        <v>16966</v>
      </c>
      <c r="J138" s="65">
        <v>43.590058571090204</v>
      </c>
      <c r="K138" s="42">
        <v>6662</v>
      </c>
      <c r="L138" s="65">
        <v>2.4900000000000002</v>
      </c>
      <c r="M138"/>
      <c r="N138" s="42">
        <v>7423</v>
      </c>
      <c r="O138" s="78">
        <v>2.9799397026884888E-2</v>
      </c>
      <c r="P138" s="65">
        <v>303.87</v>
      </c>
      <c r="Q138" s="363">
        <v>1.2198862290593629E-3</v>
      </c>
      <c r="R138" s="107">
        <v>19</v>
      </c>
      <c r="S138" s="85">
        <v>42550</v>
      </c>
      <c r="T138" s="115">
        <v>2</v>
      </c>
      <c r="U138" s="42">
        <v>3</v>
      </c>
      <c r="W138" s="458">
        <v>871</v>
      </c>
      <c r="X138" s="458">
        <v>80</v>
      </c>
      <c r="Y138" s="127">
        <v>4.8000000000000001E-2</v>
      </c>
      <c r="Z138" s="128">
        <v>0.11733800350262696</v>
      </c>
      <c r="AA138" s="458">
        <v>24</v>
      </c>
      <c r="AB138" s="458">
        <v>200</v>
      </c>
      <c r="AC138" s="458">
        <v>1047</v>
      </c>
      <c r="AD138" s="458">
        <v>24</v>
      </c>
      <c r="AE138" s="458">
        <v>1071</v>
      </c>
      <c r="AF138" s="321">
        <v>96904309</v>
      </c>
      <c r="AG138"/>
      <c r="AH138" s="419">
        <v>46000</v>
      </c>
      <c r="AI138" s="470">
        <v>876</v>
      </c>
      <c r="AJ138" s="78">
        <v>0.81792717086834732</v>
      </c>
      <c r="AK138" s="406">
        <v>55458015</v>
      </c>
      <c r="AL138" s="127">
        <v>0.57229668703380365</v>
      </c>
      <c r="AM138" s="478">
        <v>871</v>
      </c>
      <c r="AN138" s="402">
        <v>47243415</v>
      </c>
      <c r="AO138" s="470">
        <v>847</v>
      </c>
      <c r="AP138" s="402">
        <v>44302965</v>
      </c>
      <c r="AQ138" s="470">
        <v>675</v>
      </c>
      <c r="AR138" s="400">
        <v>41419155</v>
      </c>
      <c r="AS138" s="482">
        <v>172</v>
      </c>
      <c r="AT138" s="394">
        <v>0.2030696576151122</v>
      </c>
      <c r="AU138" s="400">
        <v>2883810</v>
      </c>
      <c r="AV138" s="470">
        <v>154</v>
      </c>
      <c r="AW138" s="311">
        <v>29704249</v>
      </c>
      <c r="AX138" s="470">
        <v>41</v>
      </c>
      <c r="AY138" s="311">
        <v>11742045</v>
      </c>
      <c r="AZ138" s="458">
        <v>289</v>
      </c>
      <c r="BA138" s="127">
        <v>0.27</v>
      </c>
      <c r="BB138" s="458">
        <v>320</v>
      </c>
      <c r="BC138" s="127">
        <v>0.29899999999999999</v>
      </c>
      <c r="BD138" s="458">
        <v>462</v>
      </c>
      <c r="BE138" s="127">
        <v>0.43099999999999999</v>
      </c>
      <c r="BF138" s="458">
        <v>872</v>
      </c>
      <c r="BG138" s="127">
        <v>0.81399999999999995</v>
      </c>
      <c r="BH138" s="458">
        <v>128</v>
      </c>
      <c r="BI138" s="127">
        <v>0.11951447245564893</v>
      </c>
      <c r="BJ138" s="458">
        <v>102</v>
      </c>
      <c r="BK138" s="458">
        <v>25</v>
      </c>
      <c r="BL138" s="458">
        <v>1</v>
      </c>
      <c r="BM138" s="431">
        <v>1960</v>
      </c>
      <c r="BN138" s="135" t="s">
        <v>100</v>
      </c>
      <c r="BO138" s="42">
        <v>859</v>
      </c>
      <c r="BP138" s="78">
        <v>0.80199999999999994</v>
      </c>
      <c r="BQ138" s="42">
        <v>212</v>
      </c>
      <c r="BR138" s="78">
        <v>0.19800000000000001</v>
      </c>
      <c r="BS138" s="493">
        <v>36</v>
      </c>
      <c r="BT138" s="127">
        <v>4.1331802525832378E-2</v>
      </c>
      <c r="BU138" s="314">
        <v>0.65600000000000003</v>
      </c>
      <c r="BV138"/>
      <c r="BW138" s="458">
        <v>9</v>
      </c>
      <c r="BX138" s="458">
        <v>5</v>
      </c>
      <c r="BY138" s="458">
        <v>0</v>
      </c>
      <c r="BZ138" s="458">
        <v>7</v>
      </c>
      <c r="CA138" s="458">
        <v>0</v>
      </c>
      <c r="CB138" s="458">
        <v>2</v>
      </c>
      <c r="CC138" s="458">
        <v>3</v>
      </c>
      <c r="CD138" s="458">
        <v>1</v>
      </c>
      <c r="CE138" s="458">
        <v>0</v>
      </c>
      <c r="CF138" s="458">
        <v>2</v>
      </c>
      <c r="CG138" s="458">
        <v>3</v>
      </c>
      <c r="CH138" s="458">
        <v>0</v>
      </c>
      <c r="CI138" s="441">
        <v>1603</v>
      </c>
      <c r="CJ138" s="441">
        <v>13.3</v>
      </c>
      <c r="CK138" s="127">
        <v>8.0000000000000002E-3</v>
      </c>
      <c r="CL138" s="458">
        <v>154</v>
      </c>
      <c r="CM138" s="458">
        <v>1</v>
      </c>
      <c r="CN138" s="458">
        <v>153</v>
      </c>
      <c r="CO138" s="502">
        <v>14.6</v>
      </c>
      <c r="CP138" s="502">
        <v>0</v>
      </c>
      <c r="CQ138" s="127">
        <v>0</v>
      </c>
      <c r="CR138"/>
      <c r="CS138" s="478">
        <v>55</v>
      </c>
      <c r="CT138" s="458">
        <v>4</v>
      </c>
      <c r="CU138" s="458">
        <v>2</v>
      </c>
      <c r="CV138" s="458">
        <v>53</v>
      </c>
      <c r="CW138" s="458">
        <v>27</v>
      </c>
      <c r="CX138" s="458">
        <v>3</v>
      </c>
      <c r="CY138" s="458">
        <v>19</v>
      </c>
      <c r="CZ138" s="458">
        <v>5</v>
      </c>
      <c r="DA138" s="458">
        <v>0</v>
      </c>
      <c r="DB138" s="458">
        <v>1</v>
      </c>
      <c r="DC138" s="458">
        <v>1</v>
      </c>
      <c r="DD138" s="458">
        <v>1</v>
      </c>
      <c r="DE138"/>
      <c r="DF138" s="402">
        <v>3775090</v>
      </c>
      <c r="DG138" s="78">
        <v>3.9E-2</v>
      </c>
      <c r="DH138" s="419">
        <v>5347.2</v>
      </c>
      <c r="DI138" s="419">
        <v>1955538</v>
      </c>
      <c r="DJ138" s="321">
        <v>1819552</v>
      </c>
      <c r="DK138" s="42">
        <v>813</v>
      </c>
      <c r="DL138" s="42">
        <v>250</v>
      </c>
      <c r="DM138" s="42">
        <v>4</v>
      </c>
      <c r="DN138" s="42">
        <v>4</v>
      </c>
      <c r="DO138" s="127">
        <v>0.13</v>
      </c>
      <c r="DP138" s="458">
        <v>787</v>
      </c>
      <c r="DQ138" s="458">
        <v>93</v>
      </c>
      <c r="DR138" s="458">
        <v>179</v>
      </c>
      <c r="DS138" s="519">
        <v>12</v>
      </c>
      <c r="DT138" s="144">
        <v>1.3777267508610792E-2</v>
      </c>
      <c r="DU138" s="519">
        <v>303</v>
      </c>
      <c r="DV138" s="419">
        <v>1957562</v>
      </c>
      <c r="DW138" s="519">
        <v>46</v>
      </c>
      <c r="DX138" s="458">
        <v>2426</v>
      </c>
      <c r="DY138" s="452"/>
      <c r="DZ138" s="42">
        <v>1860</v>
      </c>
      <c r="EA138" s="78">
        <v>0.10963102675940116</v>
      </c>
      <c r="EB138" s="42">
        <v>525</v>
      </c>
      <c r="EC138" s="78">
        <v>3.0944241424024521E-2</v>
      </c>
      <c r="ED138" s="42">
        <v>102</v>
      </c>
      <c r="EE138" s="42">
        <v>18</v>
      </c>
      <c r="EF138" s="42">
        <v>11</v>
      </c>
      <c r="EG138" s="78">
        <v>0.5</v>
      </c>
      <c r="EH138" s="78">
        <v>0.18673071149804862</v>
      </c>
      <c r="EI138" s="78">
        <v>0.27200000000000002</v>
      </c>
      <c r="EJ138" s="78">
        <v>0.12561455260570306</v>
      </c>
      <c r="EK138" s="78">
        <v>0.38135093716845453</v>
      </c>
      <c r="EL138" s="78">
        <v>0.18236497052808853</v>
      </c>
      <c r="EM138" s="78">
        <v>4.0373808942096259E-2</v>
      </c>
      <c r="EN138" s="342">
        <v>119700</v>
      </c>
      <c r="EO138" s="78">
        <v>0.19613597456590853</v>
      </c>
    </row>
    <row r="139" spans="2:146" x14ac:dyDescent="0.25">
      <c r="B139" s="424" t="s">
        <v>47</v>
      </c>
      <c r="C139" s="425">
        <v>540088</v>
      </c>
      <c r="D139" s="424" t="s">
        <v>46</v>
      </c>
      <c r="E139" s="424" t="s">
        <v>11</v>
      </c>
      <c r="F139" s="425">
        <v>2</v>
      </c>
      <c r="G139" s="44">
        <v>280064</v>
      </c>
      <c r="H139" s="44">
        <v>11123</v>
      </c>
      <c r="I139" s="44">
        <v>18555</v>
      </c>
      <c r="J139" s="66">
        <v>42.401736745886652</v>
      </c>
      <c r="K139" s="44">
        <v>6980</v>
      </c>
      <c r="L139" s="66">
        <v>2.6507163323782237</v>
      </c>
      <c r="N139" s="44">
        <v>11145</v>
      </c>
      <c r="O139" s="80">
        <v>3.9794475548446069E-2</v>
      </c>
      <c r="P139" s="66">
        <v>392.02</v>
      </c>
      <c r="Q139" s="364">
        <v>1.3997514853747719E-3</v>
      </c>
      <c r="R139" s="105">
        <v>27</v>
      </c>
      <c r="S139" s="82">
        <v>44259</v>
      </c>
      <c r="T139" s="114">
        <v>3</v>
      </c>
      <c r="U139" s="44">
        <v>35</v>
      </c>
      <c r="V139" s="1"/>
      <c r="W139" s="459">
        <v>2407</v>
      </c>
      <c r="X139" s="459">
        <v>68</v>
      </c>
      <c r="Y139" s="129">
        <v>0.22900000000000001</v>
      </c>
      <c r="Z139" s="130">
        <v>0.21597128757290265</v>
      </c>
      <c r="AA139" s="459">
        <v>84</v>
      </c>
      <c r="AB139" s="459">
        <v>136</v>
      </c>
      <c r="AC139" s="459">
        <v>2459</v>
      </c>
      <c r="AD139" s="459">
        <v>84</v>
      </c>
      <c r="AE139" s="459">
        <v>2543</v>
      </c>
      <c r="AF139" s="138">
        <v>120640906</v>
      </c>
      <c r="AH139" s="407">
        <v>25500</v>
      </c>
      <c r="AI139" s="471">
        <v>2388</v>
      </c>
      <c r="AJ139" s="80">
        <v>0.93904836806920955</v>
      </c>
      <c r="AK139" s="407">
        <v>82010934</v>
      </c>
      <c r="AL139" s="129">
        <v>0.67979375088578997</v>
      </c>
      <c r="AM139" s="479">
        <v>2385</v>
      </c>
      <c r="AN139" s="401">
        <v>79001365</v>
      </c>
      <c r="AO139" s="471">
        <v>2382</v>
      </c>
      <c r="AP139" s="401">
        <v>78105365</v>
      </c>
      <c r="AQ139" s="471">
        <v>1401</v>
      </c>
      <c r="AR139" s="401">
        <v>57677766</v>
      </c>
      <c r="AS139" s="471">
        <v>981</v>
      </c>
      <c r="AT139" s="395">
        <v>0.41183879093198988</v>
      </c>
      <c r="AU139" s="401">
        <v>20427599</v>
      </c>
      <c r="AV139" s="471">
        <v>79</v>
      </c>
      <c r="AW139" s="139">
        <v>6511356</v>
      </c>
      <c r="AX139" s="471">
        <v>76</v>
      </c>
      <c r="AY139" s="139">
        <v>32118616</v>
      </c>
      <c r="AZ139" s="459">
        <v>260</v>
      </c>
      <c r="BA139" s="129">
        <v>0.10199999999999999</v>
      </c>
      <c r="BB139" s="459">
        <v>642</v>
      </c>
      <c r="BC139" s="129">
        <v>0.252</v>
      </c>
      <c r="BD139" s="459">
        <v>1641</v>
      </c>
      <c r="BE139" s="129">
        <v>0.64500000000000002</v>
      </c>
      <c r="BF139" s="459">
        <v>2412</v>
      </c>
      <c r="BG139" s="129">
        <v>0.94799999999999995</v>
      </c>
      <c r="BH139" s="459">
        <v>297</v>
      </c>
      <c r="BI139" s="129">
        <v>0.11679119150609517</v>
      </c>
      <c r="BJ139" s="459">
        <v>225</v>
      </c>
      <c r="BK139" s="459">
        <v>58</v>
      </c>
      <c r="BL139" s="459">
        <v>14</v>
      </c>
      <c r="BM139" s="432">
        <v>1979</v>
      </c>
      <c r="BN139" s="352" t="s">
        <v>847</v>
      </c>
      <c r="BO139" s="77">
        <v>1663</v>
      </c>
      <c r="BP139" s="79">
        <v>0.65399999999999991</v>
      </c>
      <c r="BQ139" s="77">
        <v>880</v>
      </c>
      <c r="BR139" s="79">
        <v>0.34599999999999997</v>
      </c>
      <c r="BS139" s="490">
        <v>105</v>
      </c>
      <c r="BT139" s="129">
        <v>4.3622766929788115E-2</v>
      </c>
      <c r="BU139" s="313">
        <v>0.84</v>
      </c>
      <c r="BW139" s="459">
        <v>5</v>
      </c>
      <c r="BX139" s="459">
        <v>3</v>
      </c>
      <c r="BY139" s="459">
        <v>0</v>
      </c>
      <c r="BZ139" s="459">
        <v>3</v>
      </c>
      <c r="CA139" s="459">
        <v>0</v>
      </c>
      <c r="CB139" s="459">
        <v>2</v>
      </c>
      <c r="CC139" s="459">
        <v>3</v>
      </c>
      <c r="CD139" s="459">
        <v>0</v>
      </c>
      <c r="CE139" s="459">
        <v>0</v>
      </c>
      <c r="CF139" s="459">
        <v>0</v>
      </c>
      <c r="CG139" s="459">
        <v>2</v>
      </c>
      <c r="CH139" s="459">
        <v>0</v>
      </c>
      <c r="CI139" s="439">
        <v>2063.1</v>
      </c>
      <c r="CJ139" s="439">
        <v>80.099999999999994</v>
      </c>
      <c r="CK139" s="129">
        <v>3.9E-2</v>
      </c>
      <c r="CL139" s="459">
        <v>111</v>
      </c>
      <c r="CM139" s="459">
        <v>0</v>
      </c>
      <c r="CN139" s="459">
        <v>111</v>
      </c>
      <c r="CO139" s="503">
        <v>42.1</v>
      </c>
      <c r="CP139" s="503">
        <v>1.7</v>
      </c>
      <c r="CQ139" s="129">
        <v>4.0380047505938238E-2</v>
      </c>
      <c r="CS139" s="479">
        <v>1</v>
      </c>
      <c r="CT139" s="459">
        <v>0</v>
      </c>
      <c r="CU139" s="459">
        <v>1</v>
      </c>
      <c r="CV139" s="459">
        <v>0</v>
      </c>
      <c r="CW139" s="459">
        <v>55</v>
      </c>
      <c r="CX139" s="459">
        <v>7</v>
      </c>
      <c r="CY139" s="459">
        <v>49</v>
      </c>
      <c r="CZ139" s="459">
        <v>5</v>
      </c>
      <c r="DA139" s="459">
        <v>0</v>
      </c>
      <c r="DB139" s="459">
        <v>1</v>
      </c>
      <c r="DC139" s="459">
        <v>0</v>
      </c>
      <c r="DD139" s="459">
        <v>0</v>
      </c>
      <c r="DF139" s="401">
        <v>5299733</v>
      </c>
      <c r="DG139" s="80">
        <v>4.3999999999999997E-2</v>
      </c>
      <c r="DH139" s="407">
        <v>6397.8</v>
      </c>
      <c r="DI139" s="407">
        <v>4164218</v>
      </c>
      <c r="DJ139" s="138">
        <v>1135515</v>
      </c>
      <c r="DK139" s="44">
        <v>2093</v>
      </c>
      <c r="DL139" s="44">
        <v>442</v>
      </c>
      <c r="DM139" s="44">
        <v>5</v>
      </c>
      <c r="DN139" s="44">
        <v>3</v>
      </c>
      <c r="DO139" s="129">
        <v>0.20399999999999999</v>
      </c>
      <c r="DP139" s="459">
        <v>2052</v>
      </c>
      <c r="DQ139" s="459">
        <v>98</v>
      </c>
      <c r="DR139" s="459">
        <v>274</v>
      </c>
      <c r="DS139" s="479">
        <v>119</v>
      </c>
      <c r="DT139" s="129">
        <v>4.943913585375987E-2</v>
      </c>
      <c r="DU139" s="479">
        <v>294</v>
      </c>
      <c r="DV139" s="407">
        <v>4116453</v>
      </c>
      <c r="DW139" s="479">
        <v>114</v>
      </c>
      <c r="DX139" s="459">
        <v>5346</v>
      </c>
      <c r="DY139" s="452"/>
      <c r="DZ139" s="44">
        <v>6124</v>
      </c>
      <c r="EA139" s="80">
        <v>0.33004580975478309</v>
      </c>
      <c r="EB139" s="44">
        <v>1532</v>
      </c>
      <c r="EC139" s="80">
        <v>8.2565346267852335E-2</v>
      </c>
      <c r="ED139" s="44">
        <v>301</v>
      </c>
      <c r="EE139" s="44">
        <v>51</v>
      </c>
      <c r="EF139" s="44">
        <v>30</v>
      </c>
      <c r="EG139" s="80">
        <v>0.83330000000000004</v>
      </c>
      <c r="EH139" s="80">
        <v>0.19255014326647565</v>
      </c>
      <c r="EI139" s="80">
        <v>0.31677725118483413</v>
      </c>
      <c r="EJ139" s="80">
        <v>0.19746239173377905</v>
      </c>
      <c r="EK139" s="80">
        <v>0.37369981137159797</v>
      </c>
      <c r="EL139" s="80">
        <v>0.27407847800237811</v>
      </c>
      <c r="EM139" s="80">
        <v>-4.5647343970914994E-2</v>
      </c>
      <c r="EN139" s="340">
        <v>82900</v>
      </c>
      <c r="EO139" s="80">
        <v>0.3401516892668352</v>
      </c>
      <c r="EP139" s="1"/>
    </row>
    <row r="140" spans="2:146" x14ac:dyDescent="0.25">
      <c r="B140" s="3" t="s">
        <v>45</v>
      </c>
      <c r="C140" s="5">
        <v>540089</v>
      </c>
      <c r="D140" s="6" t="s">
        <v>46</v>
      </c>
      <c r="E140" s="6" t="s">
        <v>3</v>
      </c>
      <c r="F140" s="5">
        <v>2</v>
      </c>
      <c r="G140" s="40">
        <v>385</v>
      </c>
      <c r="H140" s="40">
        <v>496</v>
      </c>
      <c r="I140" s="40">
        <v>1527</v>
      </c>
      <c r="J140" s="63">
        <v>2538.3896103896104</v>
      </c>
      <c r="K140" s="40">
        <v>555</v>
      </c>
      <c r="L140" s="63">
        <v>2.75</v>
      </c>
      <c r="N140" s="40">
        <v>87</v>
      </c>
      <c r="O140" s="76">
        <v>0.22597402597402599</v>
      </c>
      <c r="P140" s="63">
        <v>2.2999999999999998</v>
      </c>
      <c r="Q140" s="362">
        <v>5.9740259740259736E-3</v>
      </c>
      <c r="R140" s="106">
        <v>27</v>
      </c>
      <c r="S140" s="83" t="s">
        <v>100</v>
      </c>
      <c r="T140" s="88">
        <v>4</v>
      </c>
      <c r="U140" s="40">
        <v>0</v>
      </c>
      <c r="V140" s="1"/>
      <c r="W140" s="457">
        <v>106</v>
      </c>
      <c r="X140" s="457">
        <v>69</v>
      </c>
      <c r="Y140" s="317">
        <v>0.23200000000000001</v>
      </c>
      <c r="Z140" s="126">
        <v>1.2183908045977012</v>
      </c>
      <c r="AA140" s="457">
        <v>0</v>
      </c>
      <c r="AB140" s="457">
        <v>9</v>
      </c>
      <c r="AC140" s="457">
        <v>115</v>
      </c>
      <c r="AD140" s="457">
        <v>0</v>
      </c>
      <c r="AE140" s="457">
        <v>115</v>
      </c>
      <c r="AF140" s="149">
        <v>3770266</v>
      </c>
      <c r="AH140" s="374">
        <v>24100</v>
      </c>
      <c r="AI140" s="469">
        <v>109</v>
      </c>
      <c r="AJ140" s="320">
        <v>0.94782608695652171</v>
      </c>
      <c r="AK140" s="374">
        <v>3271616</v>
      </c>
      <c r="AL140" s="125">
        <v>0.86774142726269177</v>
      </c>
      <c r="AM140" s="477">
        <v>109</v>
      </c>
      <c r="AN140" s="398">
        <v>3271616</v>
      </c>
      <c r="AO140" s="469">
        <v>104</v>
      </c>
      <c r="AP140" s="398">
        <v>3023516</v>
      </c>
      <c r="AQ140" s="480">
        <v>87</v>
      </c>
      <c r="AR140" s="398">
        <v>2695466</v>
      </c>
      <c r="AS140" s="469">
        <v>17</v>
      </c>
      <c r="AT140" s="390">
        <v>0.16346153846153849</v>
      </c>
      <c r="AU140" s="398">
        <v>328050</v>
      </c>
      <c r="AV140" s="469">
        <v>3</v>
      </c>
      <c r="AW140" s="140">
        <v>155300</v>
      </c>
      <c r="AX140" s="469">
        <v>3</v>
      </c>
      <c r="AY140" s="140">
        <v>343350</v>
      </c>
      <c r="AZ140" s="457">
        <v>14</v>
      </c>
      <c r="BA140" s="125">
        <v>0.122</v>
      </c>
      <c r="BB140" s="457">
        <v>22</v>
      </c>
      <c r="BC140" s="125">
        <v>0.191</v>
      </c>
      <c r="BD140" s="457">
        <v>79</v>
      </c>
      <c r="BE140" s="125">
        <v>0.68700000000000006</v>
      </c>
      <c r="BF140" s="457">
        <v>102</v>
      </c>
      <c r="BG140" s="125">
        <v>0.88700000000000001</v>
      </c>
      <c r="BH140" s="457">
        <v>66</v>
      </c>
      <c r="BI140" s="317">
        <v>0.57391304347826089</v>
      </c>
      <c r="BJ140" s="457">
        <v>65</v>
      </c>
      <c r="BK140" s="457">
        <v>1</v>
      </c>
      <c r="BL140" s="457">
        <v>0</v>
      </c>
      <c r="BM140" s="430">
        <v>1945</v>
      </c>
      <c r="BN140" s="347" t="s">
        <v>848</v>
      </c>
      <c r="BO140" s="486">
        <v>99</v>
      </c>
      <c r="BP140" s="348">
        <v>0.86099999999999999</v>
      </c>
      <c r="BQ140" s="40">
        <v>16</v>
      </c>
      <c r="BR140" s="320">
        <v>0.13900000000000001</v>
      </c>
      <c r="BS140" s="491">
        <v>7</v>
      </c>
      <c r="BT140" s="125">
        <v>6.6037735849056603E-2</v>
      </c>
      <c r="BU140" s="312">
        <v>0.63700000000000001</v>
      </c>
      <c r="BW140" s="457">
        <v>2</v>
      </c>
      <c r="BX140" s="457">
        <v>0</v>
      </c>
      <c r="BY140" s="457">
        <v>0</v>
      </c>
      <c r="BZ140" s="457">
        <v>1</v>
      </c>
      <c r="CA140" s="457">
        <v>0</v>
      </c>
      <c r="CB140" s="457">
        <v>1</v>
      </c>
      <c r="CC140" s="457">
        <v>0</v>
      </c>
      <c r="CD140" s="457">
        <v>0</v>
      </c>
      <c r="CE140" s="457">
        <v>0</v>
      </c>
      <c r="CF140" s="457">
        <v>1</v>
      </c>
      <c r="CG140" s="457">
        <v>1</v>
      </c>
      <c r="CH140" s="457">
        <v>0</v>
      </c>
      <c r="CI140" s="440">
        <v>16</v>
      </c>
      <c r="CJ140" s="440">
        <v>4.4000000000000004</v>
      </c>
      <c r="CK140" s="317">
        <v>0.27500000000000002</v>
      </c>
      <c r="CL140" s="457">
        <v>1</v>
      </c>
      <c r="CM140" s="457">
        <v>0</v>
      </c>
      <c r="CN140" s="457">
        <v>1</v>
      </c>
      <c r="CO140" s="501">
        <v>0</v>
      </c>
      <c r="CP140" s="501">
        <v>0</v>
      </c>
      <c r="CQ140" s="318">
        <v>0</v>
      </c>
      <c r="CS140" s="477">
        <v>0</v>
      </c>
      <c r="CT140" s="457">
        <v>0</v>
      </c>
      <c r="CU140" s="457">
        <v>0</v>
      </c>
      <c r="CV140" s="457">
        <v>0</v>
      </c>
      <c r="CW140" s="457">
        <v>1</v>
      </c>
      <c r="CX140" s="457">
        <v>0</v>
      </c>
      <c r="CY140" s="457">
        <v>1</v>
      </c>
      <c r="CZ140" s="457">
        <v>0</v>
      </c>
      <c r="DA140" s="457">
        <v>0</v>
      </c>
      <c r="DB140" s="457">
        <v>0</v>
      </c>
      <c r="DC140" s="457">
        <v>0</v>
      </c>
      <c r="DD140" s="457">
        <v>0</v>
      </c>
      <c r="DF140" s="398">
        <v>604954</v>
      </c>
      <c r="DG140" s="320">
        <v>0.16</v>
      </c>
      <c r="DH140" s="374">
        <v>4821.8</v>
      </c>
      <c r="DI140" s="374">
        <v>563283</v>
      </c>
      <c r="DJ140" s="149">
        <v>41671</v>
      </c>
      <c r="DK140" s="40">
        <v>26</v>
      </c>
      <c r="DL140" s="40">
        <v>89</v>
      </c>
      <c r="DM140" s="40">
        <v>0</v>
      </c>
      <c r="DN140" s="40">
        <v>0</v>
      </c>
      <c r="DO140" s="317">
        <v>0.247</v>
      </c>
      <c r="DP140" s="457">
        <v>20</v>
      </c>
      <c r="DQ140" s="457">
        <v>12</v>
      </c>
      <c r="DR140" s="457">
        <v>80</v>
      </c>
      <c r="DS140" s="518">
        <v>3</v>
      </c>
      <c r="DT140" s="148">
        <v>2.8301886792452831E-2</v>
      </c>
      <c r="DU140" s="518">
        <v>48</v>
      </c>
      <c r="DV140" s="374">
        <v>179621</v>
      </c>
      <c r="DW140" s="518">
        <v>6</v>
      </c>
      <c r="DX140" s="457">
        <v>500</v>
      </c>
      <c r="DY140" s="452"/>
      <c r="DZ140" s="40">
        <v>305</v>
      </c>
      <c r="EA140" s="76">
        <v>0.19973804846103471</v>
      </c>
      <c r="EB140" s="40">
        <v>275</v>
      </c>
      <c r="EC140" s="76">
        <v>0.18009168303863785</v>
      </c>
      <c r="ED140" s="40">
        <v>57</v>
      </c>
      <c r="EE140" s="40">
        <v>9</v>
      </c>
      <c r="EF140" s="40">
        <v>5</v>
      </c>
      <c r="EG140" s="320">
        <v>0.71799999999999997</v>
      </c>
      <c r="EH140" s="320">
        <v>0.23603603603603601</v>
      </c>
      <c r="EI140" s="320">
        <v>0.19899999999999998</v>
      </c>
      <c r="EJ140" s="320">
        <v>0.12075848303393213</v>
      </c>
      <c r="EK140" s="320">
        <v>0.38899803536345778</v>
      </c>
      <c r="EL140" s="320">
        <v>0.25147347740667975</v>
      </c>
      <c r="EM140" s="320">
        <v>-9.0192644483362491E-2</v>
      </c>
      <c r="EN140" s="341">
        <v>64400</v>
      </c>
      <c r="EO140" s="320">
        <v>9.9678456591639875E-2</v>
      </c>
      <c r="EP140" s="1"/>
    </row>
    <row r="141" spans="2:146" x14ac:dyDescent="0.25">
      <c r="B141" s="3" t="s">
        <v>48</v>
      </c>
      <c r="C141" s="5">
        <v>540090</v>
      </c>
      <c r="D141" s="6" t="s">
        <v>46</v>
      </c>
      <c r="E141" s="6" t="s">
        <v>3</v>
      </c>
      <c r="F141" s="5">
        <v>2</v>
      </c>
      <c r="G141" s="40">
        <v>354</v>
      </c>
      <c r="H141" s="40">
        <v>393</v>
      </c>
      <c r="I141" s="40">
        <v>543</v>
      </c>
      <c r="J141" s="63">
        <v>981.69491525423734</v>
      </c>
      <c r="K141" s="40">
        <v>224</v>
      </c>
      <c r="L141" s="63">
        <v>2.42</v>
      </c>
      <c r="N141" s="40">
        <v>79</v>
      </c>
      <c r="O141" s="76">
        <v>0.2231638418079096</v>
      </c>
      <c r="P141" s="63">
        <v>3.82</v>
      </c>
      <c r="Q141" s="362">
        <v>1.07909604519774E-2</v>
      </c>
      <c r="R141" s="106">
        <v>27</v>
      </c>
      <c r="S141" s="83" t="s">
        <v>100</v>
      </c>
      <c r="T141" s="88">
        <v>4.3</v>
      </c>
      <c r="U141" s="40">
        <v>0</v>
      </c>
      <c r="V141" s="1"/>
      <c r="W141" s="457">
        <v>43</v>
      </c>
      <c r="X141" s="457">
        <v>3</v>
      </c>
      <c r="Y141" s="317">
        <v>0.112</v>
      </c>
      <c r="Z141" s="126">
        <v>0.54430379746835444</v>
      </c>
      <c r="AA141" s="457">
        <v>0</v>
      </c>
      <c r="AB141" s="457">
        <v>1</v>
      </c>
      <c r="AC141" s="457">
        <v>44</v>
      </c>
      <c r="AD141" s="457">
        <v>0</v>
      </c>
      <c r="AE141" s="457">
        <v>44</v>
      </c>
      <c r="AF141" s="149">
        <v>1144350</v>
      </c>
      <c r="AH141" s="374">
        <v>17900</v>
      </c>
      <c r="AI141" s="469">
        <v>39</v>
      </c>
      <c r="AJ141" s="320">
        <v>0.88636363636363635</v>
      </c>
      <c r="AK141" s="374">
        <v>817650</v>
      </c>
      <c r="AL141" s="125">
        <v>0.71451042076287852</v>
      </c>
      <c r="AM141" s="477">
        <v>39</v>
      </c>
      <c r="AN141" s="398">
        <v>817650</v>
      </c>
      <c r="AO141" s="469">
        <v>39</v>
      </c>
      <c r="AP141" s="398">
        <v>817650</v>
      </c>
      <c r="AQ141" s="480">
        <v>26</v>
      </c>
      <c r="AR141" s="399">
        <v>664200</v>
      </c>
      <c r="AS141" s="481">
        <v>13</v>
      </c>
      <c r="AT141" s="393">
        <v>0.33333333333333331</v>
      </c>
      <c r="AU141" s="399">
        <v>153450</v>
      </c>
      <c r="AV141" s="469">
        <v>4</v>
      </c>
      <c r="AW141" s="140">
        <v>217800</v>
      </c>
      <c r="AX141" s="469">
        <v>1</v>
      </c>
      <c r="AY141" s="140">
        <v>108900</v>
      </c>
      <c r="AZ141" s="457">
        <v>8</v>
      </c>
      <c r="BA141" s="125">
        <v>0.182</v>
      </c>
      <c r="BB141" s="457">
        <v>15</v>
      </c>
      <c r="BC141" s="125">
        <v>0.34100000000000003</v>
      </c>
      <c r="BD141" s="457">
        <v>21</v>
      </c>
      <c r="BE141" s="125">
        <v>0.47699999999999998</v>
      </c>
      <c r="BF141" s="457">
        <v>39</v>
      </c>
      <c r="BG141" s="125">
        <v>0.88600000000000001</v>
      </c>
      <c r="BH141" s="457">
        <v>1</v>
      </c>
      <c r="BI141" s="317">
        <v>2.2727272727272728E-2</v>
      </c>
      <c r="BJ141" s="457">
        <v>1</v>
      </c>
      <c r="BK141" s="457">
        <v>0</v>
      </c>
      <c r="BL141" s="457">
        <v>0</v>
      </c>
      <c r="BM141" s="430">
        <v>1954</v>
      </c>
      <c r="BN141" s="349" t="s">
        <v>848</v>
      </c>
      <c r="BO141" s="487">
        <v>39</v>
      </c>
      <c r="BP141" s="350">
        <v>0.88700000000000001</v>
      </c>
      <c r="BQ141" s="489">
        <v>5</v>
      </c>
      <c r="BR141" s="351">
        <v>0.114</v>
      </c>
      <c r="BS141" s="492">
        <v>0</v>
      </c>
      <c r="BT141" s="125">
        <v>0</v>
      </c>
      <c r="BU141" s="312">
        <v>0.51300000000000001</v>
      </c>
      <c r="BW141" s="457">
        <v>0</v>
      </c>
      <c r="BX141" s="457">
        <v>0</v>
      </c>
      <c r="BY141" s="457">
        <v>0</v>
      </c>
      <c r="BZ141" s="457">
        <v>0</v>
      </c>
      <c r="CA141" s="457">
        <v>0</v>
      </c>
      <c r="CB141" s="457">
        <v>0</v>
      </c>
      <c r="CC141" s="457">
        <v>0</v>
      </c>
      <c r="CD141" s="457">
        <v>0</v>
      </c>
      <c r="CE141" s="457">
        <v>0</v>
      </c>
      <c r="CF141" s="457">
        <v>0</v>
      </c>
      <c r="CG141" s="457">
        <v>0</v>
      </c>
      <c r="CH141" s="457">
        <v>0</v>
      </c>
      <c r="CI141" s="440">
        <v>15.6</v>
      </c>
      <c r="CJ141" s="440">
        <v>0.5</v>
      </c>
      <c r="CK141" s="317">
        <v>3.2000000000000001E-2</v>
      </c>
      <c r="CL141" s="457">
        <v>1</v>
      </c>
      <c r="CM141" s="457">
        <v>0</v>
      </c>
      <c r="CN141" s="457">
        <v>1</v>
      </c>
      <c r="CO141" s="501">
        <v>0.7</v>
      </c>
      <c r="CP141" s="501">
        <v>0</v>
      </c>
      <c r="CQ141" s="125">
        <v>0</v>
      </c>
      <c r="CS141" s="477">
        <v>0</v>
      </c>
      <c r="CT141" s="514">
        <v>0</v>
      </c>
      <c r="CU141" s="514">
        <v>0</v>
      </c>
      <c r="CV141" s="457">
        <v>0</v>
      </c>
      <c r="CW141" s="457">
        <v>0</v>
      </c>
      <c r="CX141" s="457">
        <v>0</v>
      </c>
      <c r="CY141" s="457">
        <v>0</v>
      </c>
      <c r="CZ141" s="457">
        <v>0</v>
      </c>
      <c r="DA141" s="457">
        <v>0</v>
      </c>
      <c r="DB141" s="457">
        <v>0</v>
      </c>
      <c r="DC141" s="457">
        <v>0</v>
      </c>
      <c r="DD141" s="457">
        <v>0</v>
      </c>
      <c r="DF141" s="398">
        <v>17802</v>
      </c>
      <c r="DG141" s="320">
        <v>1.6E-2</v>
      </c>
      <c r="DH141" s="374">
        <v>6425</v>
      </c>
      <c r="DI141" s="374">
        <v>17802</v>
      </c>
      <c r="DJ141" s="149">
        <v>0</v>
      </c>
      <c r="DK141" s="40">
        <v>41</v>
      </c>
      <c r="DL141" s="40">
        <v>3</v>
      </c>
      <c r="DM141" s="40">
        <v>0</v>
      </c>
      <c r="DN141" s="40">
        <v>0</v>
      </c>
      <c r="DO141" s="317">
        <v>0.27600000000000002</v>
      </c>
      <c r="DP141" s="457">
        <v>41</v>
      </c>
      <c r="DQ141" s="457">
        <v>0</v>
      </c>
      <c r="DR141" s="457">
        <v>2</v>
      </c>
      <c r="DS141" s="477">
        <v>1</v>
      </c>
      <c r="DT141" s="125">
        <v>2.3255813953488372E-2</v>
      </c>
      <c r="DU141" s="477">
        <v>8</v>
      </c>
      <c r="DV141" s="374">
        <v>13651</v>
      </c>
      <c r="DW141" s="477">
        <v>3</v>
      </c>
      <c r="DX141" s="457">
        <v>41</v>
      </c>
      <c r="DY141" s="452"/>
      <c r="DZ141" s="40">
        <v>94</v>
      </c>
      <c r="EA141" s="76">
        <v>0.17311233885819521</v>
      </c>
      <c r="EB141" s="40">
        <v>5</v>
      </c>
      <c r="EC141" s="76">
        <v>9.2081031307550652E-3</v>
      </c>
      <c r="ED141" s="40">
        <v>1</v>
      </c>
      <c r="EE141" s="40">
        <v>0</v>
      </c>
      <c r="EF141" s="40">
        <v>0</v>
      </c>
      <c r="EG141" s="320">
        <v>0.89419999999999999</v>
      </c>
      <c r="EH141" s="320">
        <v>0.25</v>
      </c>
      <c r="EI141" s="320">
        <v>0.26600000000000001</v>
      </c>
      <c r="EJ141" s="320">
        <v>0.13247863247863248</v>
      </c>
      <c r="EK141" s="320">
        <v>0.46040515653775321</v>
      </c>
      <c r="EL141" s="320">
        <v>0.32596685082872928</v>
      </c>
      <c r="EM141" s="320">
        <v>-0.322997416020672</v>
      </c>
      <c r="EN141" s="341">
        <v>119900</v>
      </c>
      <c r="EO141" s="320">
        <v>0.21167883211678831</v>
      </c>
      <c r="EP141" s="1"/>
    </row>
    <row r="142" spans="2:146" s="1" customFormat="1" x14ac:dyDescent="0.25">
      <c r="B142" s="7" t="s">
        <v>46</v>
      </c>
      <c r="C142" s="150">
        <v>54043</v>
      </c>
      <c r="D142" s="7" t="s">
        <v>46</v>
      </c>
      <c r="E142" s="7" t="s">
        <v>0</v>
      </c>
      <c r="F142" s="150">
        <v>2</v>
      </c>
      <c r="G142" s="42">
        <v>280803</v>
      </c>
      <c r="H142" s="42">
        <v>12012</v>
      </c>
      <c r="I142" s="42">
        <v>20625</v>
      </c>
      <c r="J142" s="65">
        <v>47.008044785846302</v>
      </c>
      <c r="K142" s="42">
        <v>7759</v>
      </c>
      <c r="L142" s="65">
        <v>2.65</v>
      </c>
      <c r="M142"/>
      <c r="N142" s="42">
        <v>11311</v>
      </c>
      <c r="O142" s="78">
        <v>4.0280908679750572E-2</v>
      </c>
      <c r="P142" s="65">
        <v>393.42</v>
      </c>
      <c r="Q142" s="363">
        <v>1.401053407549065E-3</v>
      </c>
      <c r="R142" s="107">
        <v>27</v>
      </c>
      <c r="S142" s="85">
        <v>44259</v>
      </c>
      <c r="T142" s="115">
        <v>3</v>
      </c>
      <c r="U142" s="42">
        <v>35</v>
      </c>
      <c r="W142" s="458">
        <v>2556</v>
      </c>
      <c r="X142" s="458">
        <v>140</v>
      </c>
      <c r="Y142" s="127">
        <v>0.22500000000000001</v>
      </c>
      <c r="Z142" s="128">
        <v>0.22597471487932103</v>
      </c>
      <c r="AA142" s="458">
        <v>84</v>
      </c>
      <c r="AB142" s="458">
        <v>146</v>
      </c>
      <c r="AC142" s="458">
        <v>2618</v>
      </c>
      <c r="AD142" s="458">
        <v>84</v>
      </c>
      <c r="AE142" s="458">
        <v>2702</v>
      </c>
      <c r="AF142" s="321">
        <v>125555522</v>
      </c>
      <c r="AG142"/>
      <c r="AH142" s="419">
        <v>25300</v>
      </c>
      <c r="AI142" s="470">
        <v>2536</v>
      </c>
      <c r="AJ142" s="78">
        <v>0.93856402664692817</v>
      </c>
      <c r="AK142" s="406">
        <v>86100200</v>
      </c>
      <c r="AL142" s="127">
        <v>0.6857539885820394</v>
      </c>
      <c r="AM142" s="478">
        <v>2533</v>
      </c>
      <c r="AN142" s="402">
        <v>83090631</v>
      </c>
      <c r="AO142" s="470">
        <v>2525</v>
      </c>
      <c r="AP142" s="402">
        <v>81946531</v>
      </c>
      <c r="AQ142" s="470">
        <v>1514</v>
      </c>
      <c r="AR142" s="400">
        <v>61037432</v>
      </c>
      <c r="AS142" s="482">
        <v>1011</v>
      </c>
      <c r="AT142" s="394">
        <v>0.40039603960396042</v>
      </c>
      <c r="AU142" s="400">
        <v>20909099</v>
      </c>
      <c r="AV142" s="470">
        <v>86</v>
      </c>
      <c r="AW142" s="311">
        <v>6884456</v>
      </c>
      <c r="AX142" s="470">
        <v>80</v>
      </c>
      <c r="AY142" s="311">
        <v>32570866</v>
      </c>
      <c r="AZ142" s="458">
        <v>282</v>
      </c>
      <c r="BA142" s="127">
        <v>0.104</v>
      </c>
      <c r="BB142" s="458">
        <v>679</v>
      </c>
      <c r="BC142" s="127">
        <v>0.251</v>
      </c>
      <c r="BD142" s="458">
        <v>1741</v>
      </c>
      <c r="BE142" s="127">
        <v>0.64400000000000002</v>
      </c>
      <c r="BF142" s="458">
        <v>2553</v>
      </c>
      <c r="BG142" s="127">
        <v>0.94499999999999995</v>
      </c>
      <c r="BH142" s="458">
        <v>364</v>
      </c>
      <c r="BI142" s="127">
        <v>0.13471502590673576</v>
      </c>
      <c r="BJ142" s="458">
        <v>291</v>
      </c>
      <c r="BK142" s="458">
        <v>59</v>
      </c>
      <c r="BL142" s="458">
        <v>14</v>
      </c>
      <c r="BM142" s="431">
        <v>1978</v>
      </c>
      <c r="BN142" s="135" t="s">
        <v>100</v>
      </c>
      <c r="BO142" s="42">
        <v>1801</v>
      </c>
      <c r="BP142" s="78">
        <v>0.66699999999999993</v>
      </c>
      <c r="BQ142" s="42">
        <v>901</v>
      </c>
      <c r="BR142" s="78">
        <v>0.33300000000000002</v>
      </c>
      <c r="BS142" s="493">
        <v>112</v>
      </c>
      <c r="BT142" s="127">
        <v>4.3818466353677622E-2</v>
      </c>
      <c r="BU142" s="314">
        <v>0.82599999999999996</v>
      </c>
      <c r="BV142"/>
      <c r="BW142" s="458">
        <v>7</v>
      </c>
      <c r="BX142" s="458">
        <v>3</v>
      </c>
      <c r="BY142" s="458">
        <v>0</v>
      </c>
      <c r="BZ142" s="458">
        <v>4</v>
      </c>
      <c r="CA142" s="458">
        <v>0</v>
      </c>
      <c r="CB142" s="458">
        <v>3</v>
      </c>
      <c r="CC142" s="458">
        <v>3</v>
      </c>
      <c r="CD142" s="458">
        <v>0</v>
      </c>
      <c r="CE142" s="458">
        <v>0</v>
      </c>
      <c r="CF142" s="458">
        <v>1</v>
      </c>
      <c r="CG142" s="458">
        <v>3</v>
      </c>
      <c r="CH142" s="458">
        <v>0</v>
      </c>
      <c r="CI142" s="441">
        <v>2094.6999999999998</v>
      </c>
      <c r="CJ142" s="441">
        <v>85</v>
      </c>
      <c r="CK142" s="127">
        <v>4.1000000000000002E-2</v>
      </c>
      <c r="CL142" s="458">
        <v>113</v>
      </c>
      <c r="CM142" s="458">
        <v>0</v>
      </c>
      <c r="CN142" s="458">
        <v>113</v>
      </c>
      <c r="CO142" s="502">
        <v>42.8</v>
      </c>
      <c r="CP142" s="502">
        <v>1.7</v>
      </c>
      <c r="CQ142" s="127">
        <v>3.9719626168224303E-2</v>
      </c>
      <c r="CR142"/>
      <c r="CS142" s="478">
        <v>1</v>
      </c>
      <c r="CT142" s="458">
        <v>0</v>
      </c>
      <c r="CU142" s="458">
        <v>1</v>
      </c>
      <c r="CV142" s="458">
        <v>0</v>
      </c>
      <c r="CW142" s="458">
        <v>56</v>
      </c>
      <c r="CX142" s="458">
        <v>7</v>
      </c>
      <c r="CY142" s="458">
        <v>50</v>
      </c>
      <c r="CZ142" s="458">
        <v>5</v>
      </c>
      <c r="DA142" s="458">
        <v>0</v>
      </c>
      <c r="DB142" s="458">
        <v>1</v>
      </c>
      <c r="DC142" s="458">
        <v>0</v>
      </c>
      <c r="DD142" s="458">
        <v>0</v>
      </c>
      <c r="DE142"/>
      <c r="DF142" s="402">
        <v>5922489</v>
      </c>
      <c r="DG142" s="78">
        <v>4.7E-2</v>
      </c>
      <c r="DH142" s="419">
        <v>6029.5</v>
      </c>
      <c r="DI142" s="419">
        <v>4745303</v>
      </c>
      <c r="DJ142" s="321">
        <v>1177186</v>
      </c>
      <c r="DK142" s="42">
        <v>2160</v>
      </c>
      <c r="DL142" s="42">
        <v>534</v>
      </c>
      <c r="DM142" s="42">
        <v>5</v>
      </c>
      <c r="DN142" s="42">
        <v>3</v>
      </c>
      <c r="DO142" s="127">
        <v>0.221</v>
      </c>
      <c r="DP142" s="458">
        <v>2113</v>
      </c>
      <c r="DQ142" s="458">
        <v>110</v>
      </c>
      <c r="DR142" s="458">
        <v>356</v>
      </c>
      <c r="DS142" s="519">
        <v>123</v>
      </c>
      <c r="DT142" s="144">
        <v>4.8122065727699531E-2</v>
      </c>
      <c r="DU142" s="519">
        <v>350</v>
      </c>
      <c r="DV142" s="419">
        <v>4309725</v>
      </c>
      <c r="DW142" s="519">
        <v>123</v>
      </c>
      <c r="DX142" s="458">
        <v>5887</v>
      </c>
      <c r="DY142" s="452"/>
      <c r="DZ142" s="42">
        <v>6523</v>
      </c>
      <c r="EA142" s="78">
        <v>0.31626666666666664</v>
      </c>
      <c r="EB142" s="42">
        <v>1812</v>
      </c>
      <c r="EC142" s="78">
        <v>8.7854545454545449E-2</v>
      </c>
      <c r="ED142" s="42">
        <v>359</v>
      </c>
      <c r="EE142" s="42">
        <v>60</v>
      </c>
      <c r="EF142" s="42">
        <v>35</v>
      </c>
      <c r="EG142" s="78">
        <v>0.83330000000000004</v>
      </c>
      <c r="EH142" s="78">
        <v>0.19731924217038277</v>
      </c>
      <c r="EI142" s="78">
        <v>0.308</v>
      </c>
      <c r="EJ142" s="78">
        <v>0.19013121924548934</v>
      </c>
      <c r="EK142" s="78">
        <v>0.37711515151515151</v>
      </c>
      <c r="EL142" s="78">
        <v>0.27377017305074858</v>
      </c>
      <c r="EM142" s="78">
        <v>-5.7872928176795589E-2</v>
      </c>
      <c r="EN142" s="342">
        <v>82900</v>
      </c>
      <c r="EO142" s="78">
        <v>0.32090018753907062</v>
      </c>
    </row>
    <row r="143" spans="2:146" x14ac:dyDescent="0.25">
      <c r="B143" s="424" t="s">
        <v>52</v>
      </c>
      <c r="C143" s="425">
        <v>545536</v>
      </c>
      <c r="D143" s="424" t="s">
        <v>50</v>
      </c>
      <c r="E143" s="424" t="s">
        <v>11</v>
      </c>
      <c r="F143" s="425">
        <v>2</v>
      </c>
      <c r="G143" s="44">
        <v>288985</v>
      </c>
      <c r="H143" s="44">
        <v>22651</v>
      </c>
      <c r="I143" s="44">
        <v>28215</v>
      </c>
      <c r="J143" s="66">
        <v>62.486288215651328</v>
      </c>
      <c r="K143" s="44">
        <v>10693</v>
      </c>
      <c r="L143" s="66">
        <v>2.5859908351257834</v>
      </c>
      <c r="N143" s="44">
        <v>5248</v>
      </c>
      <c r="O143" s="80">
        <v>1.8160112116545842E-2</v>
      </c>
      <c r="P143" s="66">
        <v>234.39</v>
      </c>
      <c r="Q143" s="364">
        <v>8.110801598698894E-4</v>
      </c>
      <c r="R143" s="105">
        <v>27</v>
      </c>
      <c r="S143" s="82">
        <v>44259</v>
      </c>
      <c r="T143" s="114">
        <v>2.1</v>
      </c>
      <c r="U143" s="44">
        <v>66</v>
      </c>
      <c r="V143" s="1"/>
      <c r="W143" s="459">
        <v>4279</v>
      </c>
      <c r="X143" s="459">
        <v>954</v>
      </c>
      <c r="Y143" s="129">
        <v>0.23</v>
      </c>
      <c r="Z143" s="130">
        <v>0.81535823170731703</v>
      </c>
      <c r="AA143" s="459">
        <v>817</v>
      </c>
      <c r="AB143" s="459">
        <v>940</v>
      </c>
      <c r="AC143" s="459">
        <v>4402</v>
      </c>
      <c r="AD143" s="459">
        <v>817</v>
      </c>
      <c r="AE143" s="459">
        <v>5219</v>
      </c>
      <c r="AF143" s="138">
        <v>266412115</v>
      </c>
      <c r="AH143" s="407">
        <v>29200</v>
      </c>
      <c r="AI143" s="471">
        <v>4737</v>
      </c>
      <c r="AJ143" s="80">
        <v>0.90764514274765284</v>
      </c>
      <c r="AK143" s="407">
        <v>169375015</v>
      </c>
      <c r="AL143" s="129">
        <v>0.6357631859196794</v>
      </c>
      <c r="AM143" s="479">
        <v>4721</v>
      </c>
      <c r="AN143" s="401">
        <v>163842115</v>
      </c>
      <c r="AO143" s="471">
        <v>4686</v>
      </c>
      <c r="AP143" s="401">
        <v>162151615</v>
      </c>
      <c r="AQ143" s="471">
        <v>2998</v>
      </c>
      <c r="AR143" s="401">
        <v>128779445</v>
      </c>
      <c r="AS143" s="471">
        <v>1688</v>
      </c>
      <c r="AT143" s="395">
        <v>0.36022193768672639</v>
      </c>
      <c r="AU143" s="401">
        <v>33372170</v>
      </c>
      <c r="AV143" s="471">
        <v>356</v>
      </c>
      <c r="AW143" s="139">
        <v>40901688</v>
      </c>
      <c r="AX143" s="471">
        <v>126</v>
      </c>
      <c r="AY143" s="139">
        <v>56135412</v>
      </c>
      <c r="AZ143" s="459">
        <v>534</v>
      </c>
      <c r="BA143" s="129">
        <v>0.10199999999999999</v>
      </c>
      <c r="BB143" s="459">
        <v>775</v>
      </c>
      <c r="BC143" s="129">
        <v>0.14799999999999999</v>
      </c>
      <c r="BD143" s="459">
        <v>3910</v>
      </c>
      <c r="BE143" s="129">
        <v>0.749</v>
      </c>
      <c r="BF143" s="459">
        <v>4643</v>
      </c>
      <c r="BG143" s="129">
        <v>0.89</v>
      </c>
      <c r="BH143" s="459">
        <v>1247</v>
      </c>
      <c r="BI143" s="129">
        <v>0.23893466181260778</v>
      </c>
      <c r="BJ143" s="459">
        <v>959</v>
      </c>
      <c r="BK143" s="459">
        <v>262</v>
      </c>
      <c r="BL143" s="459">
        <v>26</v>
      </c>
      <c r="BM143" s="432">
        <v>1970</v>
      </c>
      <c r="BN143" s="352" t="s">
        <v>849</v>
      </c>
      <c r="BO143" s="77">
        <v>3211</v>
      </c>
      <c r="BP143" s="79">
        <v>0.61499999999999988</v>
      </c>
      <c r="BQ143" s="77">
        <v>2008</v>
      </c>
      <c r="BR143" s="79">
        <v>0.38500000000000001</v>
      </c>
      <c r="BS143" s="490">
        <v>356</v>
      </c>
      <c r="BT143" s="129">
        <v>8.3197008646880108E-2</v>
      </c>
      <c r="BU143" s="313">
        <v>0.72699999999999998</v>
      </c>
      <c r="BW143" s="459">
        <v>11</v>
      </c>
      <c r="BX143" s="459">
        <v>7</v>
      </c>
      <c r="BY143" s="459">
        <v>2</v>
      </c>
      <c r="BZ143" s="459">
        <v>7</v>
      </c>
      <c r="CA143" s="459">
        <v>0</v>
      </c>
      <c r="CB143" s="459">
        <v>2</v>
      </c>
      <c r="CC143" s="459">
        <v>6</v>
      </c>
      <c r="CD143" s="459">
        <v>1</v>
      </c>
      <c r="CE143" s="459">
        <v>0</v>
      </c>
      <c r="CF143" s="459">
        <v>0</v>
      </c>
      <c r="CG143" s="459">
        <v>4</v>
      </c>
      <c r="CH143" s="459">
        <v>0</v>
      </c>
      <c r="CI143" s="439">
        <v>1655.7</v>
      </c>
      <c r="CJ143" s="439">
        <v>246.4</v>
      </c>
      <c r="CK143" s="129">
        <v>0.14899999999999999</v>
      </c>
      <c r="CL143" s="459">
        <v>221</v>
      </c>
      <c r="CM143" s="459">
        <v>69</v>
      </c>
      <c r="CN143" s="459">
        <v>152</v>
      </c>
      <c r="CO143" s="503">
        <v>102.4</v>
      </c>
      <c r="CP143" s="503">
        <v>19.100000000000001</v>
      </c>
      <c r="CQ143" s="129">
        <v>0.1865234375</v>
      </c>
      <c r="CS143" s="479">
        <v>0</v>
      </c>
      <c r="CT143" s="459">
        <v>0</v>
      </c>
      <c r="CU143" s="459">
        <v>0</v>
      </c>
      <c r="CV143" s="459">
        <v>0</v>
      </c>
      <c r="CW143" s="459">
        <v>109</v>
      </c>
      <c r="CX143" s="459">
        <v>39</v>
      </c>
      <c r="CY143" s="459">
        <v>86</v>
      </c>
      <c r="CZ143" s="459">
        <v>22</v>
      </c>
      <c r="DA143" s="459">
        <v>1</v>
      </c>
      <c r="DB143" s="459">
        <v>0</v>
      </c>
      <c r="DC143" s="459">
        <v>0</v>
      </c>
      <c r="DD143" s="459">
        <v>0</v>
      </c>
      <c r="DF143" s="401">
        <v>20305871</v>
      </c>
      <c r="DG143" s="80">
        <v>7.5999999999999998E-2</v>
      </c>
      <c r="DH143" s="407">
        <v>4486</v>
      </c>
      <c r="DI143" s="407">
        <v>14984167</v>
      </c>
      <c r="DJ143" s="138">
        <v>5321704</v>
      </c>
      <c r="DK143" s="44">
        <v>3271</v>
      </c>
      <c r="DL143" s="44">
        <v>1926</v>
      </c>
      <c r="DM143" s="44">
        <v>14</v>
      </c>
      <c r="DN143" s="44">
        <v>8</v>
      </c>
      <c r="DO143" s="129">
        <v>0.158</v>
      </c>
      <c r="DP143" s="459">
        <v>2916</v>
      </c>
      <c r="DQ143" s="459">
        <v>717</v>
      </c>
      <c r="DR143" s="459">
        <v>1289</v>
      </c>
      <c r="DS143" s="479">
        <v>297</v>
      </c>
      <c r="DT143" s="129">
        <v>6.9408740359897178E-2</v>
      </c>
      <c r="DU143" s="479">
        <v>2298</v>
      </c>
      <c r="DV143" s="407">
        <v>31712808</v>
      </c>
      <c r="DW143" s="479">
        <v>1091</v>
      </c>
      <c r="DX143" s="459">
        <v>18539</v>
      </c>
      <c r="DY143" s="452"/>
      <c r="DZ143" s="44">
        <v>10381</v>
      </c>
      <c r="EA143" s="80">
        <v>0.36792486266170477</v>
      </c>
      <c r="EB143" s="44">
        <v>7161</v>
      </c>
      <c r="EC143" s="80">
        <v>0.25380116959064325</v>
      </c>
      <c r="ED143" s="44">
        <v>1507</v>
      </c>
      <c r="EE143" s="44">
        <v>260</v>
      </c>
      <c r="EF143" s="44">
        <v>151</v>
      </c>
      <c r="EG143" s="80">
        <v>0.88880000000000003</v>
      </c>
      <c r="EH143" s="80">
        <v>0.24904142897222481</v>
      </c>
      <c r="EI143" s="80">
        <v>0.40096359743040677</v>
      </c>
      <c r="EJ143" s="80">
        <v>0.2021405983945512</v>
      </c>
      <c r="EK143" s="80">
        <v>0.38302321460216199</v>
      </c>
      <c r="EL143" s="80">
        <v>0.31913586936888116</v>
      </c>
      <c r="EM143" s="80">
        <v>-0.11114216508291401</v>
      </c>
      <c r="EN143" s="340">
        <v>92100</v>
      </c>
      <c r="EO143" s="80">
        <v>0.23099141295862607</v>
      </c>
      <c r="EP143" s="1"/>
    </row>
    <row r="144" spans="2:146" x14ac:dyDescent="0.25">
      <c r="B144" s="3" t="s">
        <v>49</v>
      </c>
      <c r="C144" s="5">
        <v>540092</v>
      </c>
      <c r="D144" s="6" t="s">
        <v>50</v>
      </c>
      <c r="E144" s="6" t="s">
        <v>3</v>
      </c>
      <c r="F144" s="5">
        <v>2</v>
      </c>
      <c r="G144" s="40">
        <v>436</v>
      </c>
      <c r="H144" s="40">
        <v>715</v>
      </c>
      <c r="I144" s="40">
        <v>911</v>
      </c>
      <c r="J144" s="63">
        <v>1337.2477064220184</v>
      </c>
      <c r="K144" s="40">
        <v>412</v>
      </c>
      <c r="L144" s="63">
        <v>2.21</v>
      </c>
      <c r="N144" s="40">
        <v>73</v>
      </c>
      <c r="O144" s="76">
        <v>0.16743119266055051</v>
      </c>
      <c r="P144" s="63">
        <v>3.36</v>
      </c>
      <c r="Q144" s="362">
        <v>7.7064220183486239E-3</v>
      </c>
      <c r="R144" s="106">
        <v>27</v>
      </c>
      <c r="S144" s="83" t="s">
        <v>100</v>
      </c>
      <c r="T144" s="88">
        <v>0.8</v>
      </c>
      <c r="U144" s="40">
        <v>1</v>
      </c>
      <c r="V144" s="1"/>
      <c r="W144" s="457">
        <v>50</v>
      </c>
      <c r="X144" s="457">
        <v>1</v>
      </c>
      <c r="Y144" s="317">
        <v>9.8000000000000004E-2</v>
      </c>
      <c r="Z144" s="126">
        <v>0.68493150684931503</v>
      </c>
      <c r="AA144" s="457">
        <v>12</v>
      </c>
      <c r="AB144" s="457">
        <v>20</v>
      </c>
      <c r="AC144" s="457">
        <v>58</v>
      </c>
      <c r="AD144" s="457">
        <v>12</v>
      </c>
      <c r="AE144" s="457">
        <v>70</v>
      </c>
      <c r="AF144" s="149">
        <v>54005383</v>
      </c>
      <c r="AH144" s="374">
        <v>34155</v>
      </c>
      <c r="AI144" s="469">
        <v>47</v>
      </c>
      <c r="AJ144" s="320">
        <v>0.67142857142857137</v>
      </c>
      <c r="AK144" s="374">
        <v>5509130</v>
      </c>
      <c r="AL144" s="125">
        <v>0.102010756964727</v>
      </c>
      <c r="AM144" s="477">
        <v>44</v>
      </c>
      <c r="AN144" s="398">
        <v>1945130</v>
      </c>
      <c r="AO144" s="469">
        <v>41</v>
      </c>
      <c r="AP144" s="398">
        <v>1686230</v>
      </c>
      <c r="AQ144" s="480">
        <v>22</v>
      </c>
      <c r="AR144" s="398">
        <v>1261400</v>
      </c>
      <c r="AS144" s="469">
        <v>19</v>
      </c>
      <c r="AT144" s="390">
        <v>0.46341463414634149</v>
      </c>
      <c r="AU144" s="398">
        <v>424830</v>
      </c>
      <c r="AV144" s="469">
        <v>20</v>
      </c>
      <c r="AW144" s="140">
        <v>3685800</v>
      </c>
      <c r="AX144" s="469">
        <v>3</v>
      </c>
      <c r="AY144" s="140">
        <v>44810453</v>
      </c>
      <c r="AZ144" s="457">
        <v>15</v>
      </c>
      <c r="BA144" s="125">
        <v>0.214</v>
      </c>
      <c r="BB144" s="457">
        <v>29</v>
      </c>
      <c r="BC144" s="125">
        <v>0.41399999999999998</v>
      </c>
      <c r="BD144" s="457">
        <v>26</v>
      </c>
      <c r="BE144" s="125">
        <v>0.371</v>
      </c>
      <c r="BF144" s="457">
        <v>54</v>
      </c>
      <c r="BG144" s="125">
        <v>0.77100000000000002</v>
      </c>
      <c r="BH144" s="457">
        <v>7</v>
      </c>
      <c r="BI144" s="317">
        <v>0.1</v>
      </c>
      <c r="BJ144" s="457">
        <v>6</v>
      </c>
      <c r="BK144" s="457">
        <v>1</v>
      </c>
      <c r="BL144" s="457">
        <v>0</v>
      </c>
      <c r="BM144" s="430">
        <v>1986</v>
      </c>
      <c r="BN144" s="347" t="s">
        <v>850</v>
      </c>
      <c r="BO144" s="486">
        <v>26</v>
      </c>
      <c r="BP144" s="348">
        <v>0.371</v>
      </c>
      <c r="BQ144" s="40">
        <v>44</v>
      </c>
      <c r="BR144" s="320">
        <v>0.629</v>
      </c>
      <c r="BS144" s="491">
        <v>3</v>
      </c>
      <c r="BT144" s="125">
        <v>0.06</v>
      </c>
      <c r="BU144" s="312">
        <v>0.71399999999999997</v>
      </c>
      <c r="BW144" s="457">
        <v>3</v>
      </c>
      <c r="BX144" s="457">
        <v>2</v>
      </c>
      <c r="BY144" s="457">
        <v>0</v>
      </c>
      <c r="BZ144" s="457">
        <v>3</v>
      </c>
      <c r="CA144" s="457">
        <v>0</v>
      </c>
      <c r="CB144" s="457">
        <v>0</v>
      </c>
      <c r="CC144" s="457">
        <v>2</v>
      </c>
      <c r="CD144" s="457">
        <v>0</v>
      </c>
      <c r="CE144" s="457">
        <v>0</v>
      </c>
      <c r="CF144" s="457">
        <v>1</v>
      </c>
      <c r="CG144" s="457">
        <v>0</v>
      </c>
      <c r="CH144" s="457">
        <v>0</v>
      </c>
      <c r="CI144" s="440">
        <v>22.3</v>
      </c>
      <c r="CJ144" s="440">
        <v>1.1000000000000001</v>
      </c>
      <c r="CK144" s="317">
        <v>4.9000000000000002E-2</v>
      </c>
      <c r="CL144" s="457">
        <v>4</v>
      </c>
      <c r="CM144" s="457">
        <v>0</v>
      </c>
      <c r="CN144" s="457">
        <v>4</v>
      </c>
      <c r="CO144" s="501">
        <v>1.2</v>
      </c>
      <c r="CP144" s="501">
        <v>0</v>
      </c>
      <c r="CQ144" s="125">
        <v>0</v>
      </c>
      <c r="CS144" s="477">
        <v>0</v>
      </c>
      <c r="CT144" s="457">
        <v>0</v>
      </c>
      <c r="CU144" s="457">
        <v>0</v>
      </c>
      <c r="CV144" s="457">
        <v>0</v>
      </c>
      <c r="CW144" s="457">
        <v>0</v>
      </c>
      <c r="CX144" s="457">
        <v>0</v>
      </c>
      <c r="CY144" s="457">
        <v>0</v>
      </c>
      <c r="CZ144" s="457">
        <v>0</v>
      </c>
      <c r="DA144" s="457">
        <v>0</v>
      </c>
      <c r="DB144" s="457">
        <v>0</v>
      </c>
      <c r="DC144" s="457">
        <v>0</v>
      </c>
      <c r="DD144" s="457">
        <v>0</v>
      </c>
      <c r="DF144" s="398">
        <v>543892</v>
      </c>
      <c r="DG144" s="320">
        <v>0.01</v>
      </c>
      <c r="DH144" s="374">
        <v>6822.1</v>
      </c>
      <c r="DI144" s="374">
        <v>169705</v>
      </c>
      <c r="DJ144" s="149">
        <v>374187</v>
      </c>
      <c r="DK144" s="40">
        <v>52</v>
      </c>
      <c r="DL144" s="40">
        <v>15</v>
      </c>
      <c r="DM144" s="40">
        <v>1</v>
      </c>
      <c r="DN144" s="40">
        <v>2</v>
      </c>
      <c r="DO144" s="317">
        <v>0.14599999999999999</v>
      </c>
      <c r="DP144" s="457">
        <v>53</v>
      </c>
      <c r="DQ144" s="457">
        <v>2</v>
      </c>
      <c r="DR144" s="457">
        <v>13</v>
      </c>
      <c r="DS144" s="518">
        <v>2</v>
      </c>
      <c r="DT144" s="148">
        <v>0.04</v>
      </c>
      <c r="DU144" s="518">
        <v>34</v>
      </c>
      <c r="DV144" s="374">
        <v>103464</v>
      </c>
      <c r="DW144" s="518">
        <v>4</v>
      </c>
      <c r="DX144" s="457">
        <v>145</v>
      </c>
      <c r="DY144" s="452"/>
      <c r="DZ144" s="40">
        <v>290</v>
      </c>
      <c r="EA144" s="76">
        <v>0.31833150384193193</v>
      </c>
      <c r="EB144" s="40">
        <v>82</v>
      </c>
      <c r="EC144" s="76">
        <v>9.0010976948408344E-2</v>
      </c>
      <c r="ED144" s="40">
        <v>17</v>
      </c>
      <c r="EE144" s="40">
        <v>3</v>
      </c>
      <c r="EF144" s="40">
        <v>2</v>
      </c>
      <c r="EG144" s="320">
        <v>0.77090000000000003</v>
      </c>
      <c r="EH144" s="320">
        <v>0.1650485436893204</v>
      </c>
      <c r="EI144" s="320">
        <v>0.30199999999999999</v>
      </c>
      <c r="EJ144" s="320">
        <v>0.1951219512195122</v>
      </c>
      <c r="EK144" s="320">
        <v>0.45993413830954993</v>
      </c>
      <c r="EL144" s="320">
        <v>0.24259055982436883</v>
      </c>
      <c r="EM144" s="320">
        <v>-0.18789808917197501</v>
      </c>
      <c r="EN144" s="341">
        <v>113500</v>
      </c>
      <c r="EO144" s="320">
        <v>7.9457364341085274E-2</v>
      </c>
      <c r="EP144" s="1"/>
    </row>
    <row r="145" spans="2:146" x14ac:dyDescent="0.25">
      <c r="B145" s="3" t="s">
        <v>51</v>
      </c>
      <c r="C145" s="5">
        <v>545535</v>
      </c>
      <c r="D145" s="6" t="s">
        <v>50</v>
      </c>
      <c r="E145" s="6" t="s">
        <v>3</v>
      </c>
      <c r="F145" s="5">
        <v>2</v>
      </c>
      <c r="G145" s="40">
        <v>790</v>
      </c>
      <c r="H145" s="40">
        <v>1005</v>
      </c>
      <c r="I145" s="40">
        <v>1680</v>
      </c>
      <c r="J145" s="63">
        <v>1361.0126582278481</v>
      </c>
      <c r="K145" s="40">
        <v>609</v>
      </c>
      <c r="L145" s="63">
        <v>2.76</v>
      </c>
      <c r="N145" s="40">
        <v>85</v>
      </c>
      <c r="O145" s="76">
        <v>0.10759493670886081</v>
      </c>
      <c r="P145" s="63">
        <v>3.53</v>
      </c>
      <c r="Q145" s="362">
        <v>4.4683544303797474E-3</v>
      </c>
      <c r="R145" s="106">
        <v>27</v>
      </c>
      <c r="S145" s="83" t="s">
        <v>100</v>
      </c>
      <c r="T145" s="88">
        <v>2.6</v>
      </c>
      <c r="U145" s="40">
        <v>0</v>
      </c>
      <c r="V145" s="1"/>
      <c r="W145" s="457">
        <v>4</v>
      </c>
      <c r="X145" s="457">
        <v>1</v>
      </c>
      <c r="Y145" s="317">
        <v>4.0000000000000001E-3</v>
      </c>
      <c r="Z145" s="126">
        <v>4.7058823529411764E-2</v>
      </c>
      <c r="AA145" s="457">
        <v>1</v>
      </c>
      <c r="AB145" s="457">
        <v>0</v>
      </c>
      <c r="AC145" s="457">
        <v>3</v>
      </c>
      <c r="AD145" s="457">
        <v>1</v>
      </c>
      <c r="AE145" s="457">
        <v>4</v>
      </c>
      <c r="AF145" s="149">
        <v>1758126</v>
      </c>
      <c r="AH145" s="374">
        <v>0</v>
      </c>
      <c r="AI145" s="469">
        <v>1</v>
      </c>
      <c r="AJ145" s="320">
        <v>0.25</v>
      </c>
      <c r="AK145" s="374">
        <v>157600</v>
      </c>
      <c r="AL145" s="125">
        <v>8.9640901732867831E-2</v>
      </c>
      <c r="AM145" s="477">
        <v>1</v>
      </c>
      <c r="AN145" s="398">
        <v>157600</v>
      </c>
      <c r="AO145" s="469">
        <v>1</v>
      </c>
      <c r="AP145" s="398">
        <v>157600</v>
      </c>
      <c r="AQ145" s="480">
        <v>1</v>
      </c>
      <c r="AR145" s="398">
        <v>157600</v>
      </c>
      <c r="AS145" s="469">
        <v>0</v>
      </c>
      <c r="AT145" s="390">
        <v>0</v>
      </c>
      <c r="AU145" s="398">
        <v>0</v>
      </c>
      <c r="AV145" s="469">
        <v>2</v>
      </c>
      <c r="AW145" s="140">
        <v>1509326</v>
      </c>
      <c r="AX145" s="469">
        <v>1</v>
      </c>
      <c r="AY145" s="140">
        <v>91200</v>
      </c>
      <c r="AZ145" s="457">
        <v>1</v>
      </c>
      <c r="BA145" s="125">
        <v>0</v>
      </c>
      <c r="BB145" s="457">
        <v>3</v>
      </c>
      <c r="BC145" s="125">
        <v>0.75</v>
      </c>
      <c r="BD145" s="457">
        <v>0</v>
      </c>
      <c r="BE145" s="125">
        <v>0</v>
      </c>
      <c r="BF145" s="457">
        <v>2</v>
      </c>
      <c r="BG145" s="125">
        <v>0.5</v>
      </c>
      <c r="BH145" s="457">
        <v>2</v>
      </c>
      <c r="BI145" s="317">
        <v>0.5</v>
      </c>
      <c r="BJ145" s="457">
        <v>2</v>
      </c>
      <c r="BK145" s="457">
        <v>0</v>
      </c>
      <c r="BL145" s="457">
        <v>0</v>
      </c>
      <c r="BM145" s="430">
        <v>1988</v>
      </c>
      <c r="BN145" s="347" t="s">
        <v>851</v>
      </c>
      <c r="BO145" s="486">
        <v>1</v>
      </c>
      <c r="BP145" s="348">
        <v>0.25</v>
      </c>
      <c r="BQ145" s="40">
        <v>3</v>
      </c>
      <c r="BR145" s="320">
        <v>0.75</v>
      </c>
      <c r="BS145" s="491">
        <v>1</v>
      </c>
      <c r="BT145" s="125">
        <v>0</v>
      </c>
      <c r="BU145" s="312">
        <v>1</v>
      </c>
      <c r="BW145" s="457">
        <v>2</v>
      </c>
      <c r="BX145" s="457">
        <v>1</v>
      </c>
      <c r="BY145" s="457">
        <v>0</v>
      </c>
      <c r="BZ145" s="457">
        <v>1</v>
      </c>
      <c r="CA145" s="457">
        <v>0</v>
      </c>
      <c r="CB145" s="457">
        <v>1</v>
      </c>
      <c r="CC145" s="457">
        <v>1</v>
      </c>
      <c r="CD145" s="457">
        <v>0</v>
      </c>
      <c r="CE145" s="457">
        <v>0</v>
      </c>
      <c r="CF145" s="457">
        <v>0</v>
      </c>
      <c r="CG145" s="457">
        <v>0</v>
      </c>
      <c r="CH145" s="457">
        <v>1</v>
      </c>
      <c r="CI145" s="440">
        <v>17.8</v>
      </c>
      <c r="CJ145" s="440">
        <v>0.4</v>
      </c>
      <c r="CK145" s="317">
        <v>2.1999999999999999E-2</v>
      </c>
      <c r="CL145" s="457">
        <v>6</v>
      </c>
      <c r="CM145" s="457">
        <v>0</v>
      </c>
      <c r="CN145" s="457">
        <v>6</v>
      </c>
      <c r="CO145" s="501">
        <v>2.7</v>
      </c>
      <c r="CP145" s="501">
        <v>0</v>
      </c>
      <c r="CQ145" s="125">
        <v>0</v>
      </c>
      <c r="CS145" s="477">
        <v>0</v>
      </c>
      <c r="CT145" s="457">
        <v>0</v>
      </c>
      <c r="CU145" s="457">
        <v>0</v>
      </c>
      <c r="CV145" s="457">
        <v>0</v>
      </c>
      <c r="CW145" s="457">
        <v>0</v>
      </c>
      <c r="CX145" s="457">
        <v>0</v>
      </c>
      <c r="CY145" s="457">
        <v>0</v>
      </c>
      <c r="CZ145" s="457">
        <v>0</v>
      </c>
      <c r="DA145" s="457">
        <v>0</v>
      </c>
      <c r="DB145" s="457">
        <v>0</v>
      </c>
      <c r="DC145" s="457">
        <v>0</v>
      </c>
      <c r="DD145" s="457">
        <v>0</v>
      </c>
      <c r="DF145" s="398">
        <v>29904</v>
      </c>
      <c r="DG145" s="320">
        <v>1.7000000000000001E-2</v>
      </c>
      <c r="DH145" s="374">
        <v>14952.5</v>
      </c>
      <c r="DI145" s="374">
        <v>6304</v>
      </c>
      <c r="DJ145" s="149">
        <v>23600</v>
      </c>
      <c r="DK145" s="40">
        <v>2</v>
      </c>
      <c r="DL145" s="40">
        <v>2</v>
      </c>
      <c r="DM145" s="40">
        <v>0</v>
      </c>
      <c r="DN145" s="40">
        <v>0</v>
      </c>
      <c r="DO145" s="317">
        <v>0.13300000000000001</v>
      </c>
      <c r="DP145" s="457">
        <v>2</v>
      </c>
      <c r="DQ145" s="457">
        <v>1</v>
      </c>
      <c r="DR145" s="457">
        <v>1</v>
      </c>
      <c r="DS145" s="477">
        <v>0</v>
      </c>
      <c r="DT145" s="125">
        <v>0</v>
      </c>
      <c r="DU145" s="477">
        <v>49</v>
      </c>
      <c r="DV145" s="374">
        <v>157936</v>
      </c>
      <c r="DW145" s="477">
        <v>8</v>
      </c>
      <c r="DX145" s="457">
        <v>190</v>
      </c>
      <c r="DY145" s="452"/>
      <c r="DZ145" s="40">
        <v>3</v>
      </c>
      <c r="EA145" s="76">
        <v>1.7857142857142857E-3</v>
      </c>
      <c r="EB145" s="40">
        <v>0</v>
      </c>
      <c r="EC145" s="76">
        <v>0</v>
      </c>
      <c r="ED145" s="40">
        <v>0</v>
      </c>
      <c r="EE145" s="40">
        <v>0</v>
      </c>
      <c r="EF145" s="40">
        <v>0</v>
      </c>
      <c r="EG145" s="320">
        <v>0.49769999999999998</v>
      </c>
      <c r="EH145" s="320">
        <v>0.17569786535303777</v>
      </c>
      <c r="EI145" s="320">
        <v>0.249</v>
      </c>
      <c r="EJ145" s="320">
        <v>0.20223820943245405</v>
      </c>
      <c r="EK145" s="320">
        <v>0.25654761904761902</v>
      </c>
      <c r="EL145" s="320">
        <v>0.18690476190476191</v>
      </c>
      <c r="EM145" s="320">
        <v>-0.19111860595840402</v>
      </c>
      <c r="EN145" s="341">
        <v>89300</v>
      </c>
      <c r="EO145" s="320">
        <v>2.4881516587677725E-2</v>
      </c>
      <c r="EP145" s="1"/>
    </row>
    <row r="146" spans="2:146" x14ac:dyDescent="0.25">
      <c r="B146" s="3" t="s">
        <v>53</v>
      </c>
      <c r="C146" s="5">
        <v>545537</v>
      </c>
      <c r="D146" s="6" t="s">
        <v>50</v>
      </c>
      <c r="E146" s="6" t="s">
        <v>3</v>
      </c>
      <c r="F146" s="5">
        <v>2</v>
      </c>
      <c r="G146" s="40">
        <v>737</v>
      </c>
      <c r="H146" s="40">
        <v>486</v>
      </c>
      <c r="I146" s="40">
        <v>1174</v>
      </c>
      <c r="J146" s="63">
        <v>1019.4843962008141</v>
      </c>
      <c r="K146" s="40">
        <v>372</v>
      </c>
      <c r="L146" s="63">
        <v>3.16</v>
      </c>
      <c r="N146" s="40">
        <v>102</v>
      </c>
      <c r="O146" s="76">
        <v>0.13839891451831751</v>
      </c>
      <c r="P146" s="63">
        <v>6.42</v>
      </c>
      <c r="Q146" s="362">
        <v>8.710990502035278E-3</v>
      </c>
      <c r="R146" s="106">
        <v>27</v>
      </c>
      <c r="S146" s="83" t="s">
        <v>100</v>
      </c>
      <c r="T146" s="88">
        <v>2.2999999999999998</v>
      </c>
      <c r="U146" s="40">
        <v>0</v>
      </c>
      <c r="V146" s="1"/>
      <c r="W146" s="457">
        <v>137</v>
      </c>
      <c r="X146" s="457">
        <v>0</v>
      </c>
      <c r="Y146" s="317">
        <v>0.33700000000000002</v>
      </c>
      <c r="Z146" s="126">
        <v>1.3431372549019607</v>
      </c>
      <c r="AA146" s="457">
        <v>21</v>
      </c>
      <c r="AB146" s="457">
        <v>27</v>
      </c>
      <c r="AC146" s="457">
        <v>143</v>
      </c>
      <c r="AD146" s="457">
        <v>21</v>
      </c>
      <c r="AE146" s="457">
        <v>164</v>
      </c>
      <c r="AF146" s="149">
        <v>11020754</v>
      </c>
      <c r="AH146" s="374">
        <v>51900</v>
      </c>
      <c r="AI146" s="469">
        <v>107</v>
      </c>
      <c r="AJ146" s="320">
        <v>0.65243902439024393</v>
      </c>
      <c r="AK146" s="374">
        <v>5155225</v>
      </c>
      <c r="AL146" s="125">
        <v>0.46777425573604131</v>
      </c>
      <c r="AM146" s="477">
        <v>107</v>
      </c>
      <c r="AN146" s="398">
        <v>5155225</v>
      </c>
      <c r="AO146" s="469">
        <v>101</v>
      </c>
      <c r="AP146" s="398">
        <v>4758925</v>
      </c>
      <c r="AQ146" s="480">
        <v>79</v>
      </c>
      <c r="AR146" s="398">
        <v>4424925</v>
      </c>
      <c r="AS146" s="469">
        <v>22</v>
      </c>
      <c r="AT146" s="390">
        <v>0.21782178217821779</v>
      </c>
      <c r="AU146" s="398">
        <v>334000</v>
      </c>
      <c r="AV146" s="469">
        <v>49</v>
      </c>
      <c r="AW146" s="140">
        <v>3926800</v>
      </c>
      <c r="AX146" s="469">
        <v>8</v>
      </c>
      <c r="AY146" s="140">
        <v>1938729</v>
      </c>
      <c r="AZ146" s="457">
        <v>28</v>
      </c>
      <c r="BA146" s="125">
        <v>0.17100000000000001</v>
      </c>
      <c r="BB146" s="457">
        <v>76</v>
      </c>
      <c r="BC146" s="125">
        <v>0.46300000000000002</v>
      </c>
      <c r="BD146" s="457">
        <v>60</v>
      </c>
      <c r="BE146" s="125">
        <v>0.36599999999999999</v>
      </c>
      <c r="BF146" s="457">
        <v>118</v>
      </c>
      <c r="BG146" s="125">
        <v>0.72</v>
      </c>
      <c r="BH146" s="457">
        <v>56</v>
      </c>
      <c r="BI146" s="317">
        <v>0.34146341463414637</v>
      </c>
      <c r="BJ146" s="457">
        <v>44</v>
      </c>
      <c r="BK146" s="457">
        <v>12</v>
      </c>
      <c r="BL146" s="457">
        <v>0</v>
      </c>
      <c r="BM146" s="430">
        <v>1949</v>
      </c>
      <c r="BN146" s="347" t="s">
        <v>852</v>
      </c>
      <c r="BO146" s="486">
        <v>125</v>
      </c>
      <c r="BP146" s="348">
        <v>0.76300000000000001</v>
      </c>
      <c r="BQ146" s="40">
        <v>39</v>
      </c>
      <c r="BR146" s="320">
        <v>0.23799999999999999</v>
      </c>
      <c r="BS146" s="491">
        <v>10</v>
      </c>
      <c r="BT146" s="125">
        <v>7.2992700729927001E-2</v>
      </c>
      <c r="BU146" s="312">
        <v>0.73899999999999999</v>
      </c>
      <c r="BW146" s="457">
        <v>2</v>
      </c>
      <c r="BX146" s="457">
        <v>1</v>
      </c>
      <c r="BY146" s="457">
        <v>0</v>
      </c>
      <c r="BZ146" s="457">
        <v>2</v>
      </c>
      <c r="CA146" s="457">
        <v>0</v>
      </c>
      <c r="CB146" s="457">
        <v>0</v>
      </c>
      <c r="CC146" s="457">
        <v>0</v>
      </c>
      <c r="CD146" s="457">
        <v>0</v>
      </c>
      <c r="CE146" s="457">
        <v>0</v>
      </c>
      <c r="CF146" s="457">
        <v>1</v>
      </c>
      <c r="CG146" s="457">
        <v>1</v>
      </c>
      <c r="CH146" s="457">
        <v>0</v>
      </c>
      <c r="CI146" s="440">
        <v>16.2</v>
      </c>
      <c r="CJ146" s="440">
        <v>2.7</v>
      </c>
      <c r="CK146" s="317">
        <v>0.16700000000000001</v>
      </c>
      <c r="CL146" s="457">
        <v>6</v>
      </c>
      <c r="CM146" s="457">
        <v>0</v>
      </c>
      <c r="CN146" s="457">
        <v>6</v>
      </c>
      <c r="CO146" s="501">
        <v>2.6</v>
      </c>
      <c r="CP146" s="501">
        <v>0.6</v>
      </c>
      <c r="CQ146" s="125">
        <v>0.23076923076923075</v>
      </c>
      <c r="CS146" s="477">
        <v>0</v>
      </c>
      <c r="CT146" s="457">
        <v>0</v>
      </c>
      <c r="CU146" s="457">
        <v>0</v>
      </c>
      <c r="CV146" s="457">
        <v>0</v>
      </c>
      <c r="CW146" s="457">
        <v>6</v>
      </c>
      <c r="CX146" s="457">
        <v>2</v>
      </c>
      <c r="CY146" s="457">
        <v>4</v>
      </c>
      <c r="CZ146" s="457">
        <v>2</v>
      </c>
      <c r="DA146" s="457">
        <v>0</v>
      </c>
      <c r="DB146" s="457">
        <v>0</v>
      </c>
      <c r="DC146" s="457">
        <v>0</v>
      </c>
      <c r="DD146" s="457">
        <v>0</v>
      </c>
      <c r="DF146" s="398">
        <v>1066681</v>
      </c>
      <c r="DG146" s="320">
        <v>9.7000000000000003E-2</v>
      </c>
      <c r="DH146" s="374">
        <v>7632</v>
      </c>
      <c r="DI146" s="374">
        <v>664231</v>
      </c>
      <c r="DJ146" s="149">
        <v>402450</v>
      </c>
      <c r="DK146" s="40">
        <v>82</v>
      </c>
      <c r="DL146" s="40">
        <v>81</v>
      </c>
      <c r="DM146" s="40">
        <v>1</v>
      </c>
      <c r="DN146" s="40">
        <v>0</v>
      </c>
      <c r="DO146" s="317">
        <v>0.128</v>
      </c>
      <c r="DP146" s="457">
        <v>76</v>
      </c>
      <c r="DQ146" s="457">
        <v>24</v>
      </c>
      <c r="DR146" s="457">
        <v>57</v>
      </c>
      <c r="DS146" s="477">
        <v>7</v>
      </c>
      <c r="DT146" s="125">
        <v>5.1094890510948905E-2</v>
      </c>
      <c r="DU146" s="477">
        <v>17</v>
      </c>
      <c r="DV146" s="374">
        <v>34429</v>
      </c>
      <c r="DW146" s="477">
        <v>3</v>
      </c>
      <c r="DX146" s="457">
        <v>678</v>
      </c>
      <c r="DY146" s="452"/>
      <c r="DZ146" s="40">
        <v>348</v>
      </c>
      <c r="EA146" s="76">
        <v>0.29642248722316866</v>
      </c>
      <c r="EB146" s="40">
        <v>265</v>
      </c>
      <c r="EC146" s="76">
        <v>0.22572402044293016</v>
      </c>
      <c r="ED146" s="40">
        <v>42</v>
      </c>
      <c r="EE146" s="40">
        <v>6</v>
      </c>
      <c r="EF146" s="40">
        <v>3</v>
      </c>
      <c r="EG146" s="320">
        <v>0.34360000000000002</v>
      </c>
      <c r="EH146" s="320">
        <v>0.17473118279569891</v>
      </c>
      <c r="EI146" s="320">
        <v>0.24</v>
      </c>
      <c r="EJ146" s="320">
        <v>0.11432706222865413</v>
      </c>
      <c r="EK146" s="320">
        <v>0.41482112436115842</v>
      </c>
      <c r="EL146" s="320">
        <v>0.20868824531516184</v>
      </c>
      <c r="EM146" s="320">
        <v>1.7127799736495398E-2</v>
      </c>
      <c r="EN146" s="341">
        <v>153300</v>
      </c>
      <c r="EO146" s="320">
        <v>6.3380281690140844E-2</v>
      </c>
      <c r="EP146" s="1"/>
    </row>
    <row r="147" spans="2:146" x14ac:dyDescent="0.25">
      <c r="B147" s="3" t="s">
        <v>54</v>
      </c>
      <c r="C147" s="5">
        <v>540095</v>
      </c>
      <c r="D147" s="6" t="s">
        <v>50</v>
      </c>
      <c r="E147" s="6" t="s">
        <v>3</v>
      </c>
      <c r="F147" s="5">
        <v>2</v>
      </c>
      <c r="G147" s="40">
        <v>215</v>
      </c>
      <c r="H147" s="40">
        <v>189</v>
      </c>
      <c r="I147" s="40">
        <v>350</v>
      </c>
      <c r="J147" s="63">
        <v>1041.8604651162791</v>
      </c>
      <c r="K147" s="40">
        <v>152</v>
      </c>
      <c r="L147" s="63">
        <v>2.2999999999999998</v>
      </c>
      <c r="N147" s="40">
        <v>13</v>
      </c>
      <c r="O147" s="76">
        <v>6.0465116279069767E-2</v>
      </c>
      <c r="P147" s="63">
        <v>0.88</v>
      </c>
      <c r="Q147" s="362">
        <v>4.0930232558139537E-3</v>
      </c>
      <c r="R147" s="106">
        <v>27</v>
      </c>
      <c r="S147" s="83" t="s">
        <v>100</v>
      </c>
      <c r="T147" s="88">
        <v>0.5</v>
      </c>
      <c r="U147" s="40">
        <v>0</v>
      </c>
      <c r="V147" s="1"/>
      <c r="W147" s="457">
        <v>14</v>
      </c>
      <c r="X147" s="457">
        <v>5</v>
      </c>
      <c r="Y147" s="317">
        <v>0.159</v>
      </c>
      <c r="Z147" s="126">
        <v>1.0769230769230769</v>
      </c>
      <c r="AA147" s="457">
        <v>0</v>
      </c>
      <c r="AB147" s="457">
        <v>16</v>
      </c>
      <c r="AC147" s="457">
        <v>30</v>
      </c>
      <c r="AD147" s="457">
        <v>0</v>
      </c>
      <c r="AE147" s="457">
        <v>30</v>
      </c>
      <c r="AF147" s="149">
        <v>4293700</v>
      </c>
      <c r="AH147" s="374">
        <v>144100</v>
      </c>
      <c r="AI147" s="469">
        <v>30</v>
      </c>
      <c r="AJ147" s="320">
        <v>1</v>
      </c>
      <c r="AK147" s="374">
        <v>4293700</v>
      </c>
      <c r="AL147" s="125">
        <v>1</v>
      </c>
      <c r="AM147" s="477">
        <v>30</v>
      </c>
      <c r="AN147" s="398">
        <v>4293700</v>
      </c>
      <c r="AO147" s="469">
        <v>30</v>
      </c>
      <c r="AP147" s="398">
        <v>4293700</v>
      </c>
      <c r="AQ147" s="480">
        <v>30</v>
      </c>
      <c r="AR147" s="398">
        <v>4293700</v>
      </c>
      <c r="AS147" s="469">
        <v>0</v>
      </c>
      <c r="AT147" s="390">
        <v>0</v>
      </c>
      <c r="AU147" s="398">
        <v>0</v>
      </c>
      <c r="AV147" s="469">
        <v>0</v>
      </c>
      <c r="AW147" s="140">
        <v>0</v>
      </c>
      <c r="AX147" s="469">
        <v>0</v>
      </c>
      <c r="AY147" s="140">
        <v>0</v>
      </c>
      <c r="AZ147" s="457">
        <v>7</v>
      </c>
      <c r="BA147" s="125">
        <v>0.23300000000000001</v>
      </c>
      <c r="BB147" s="457">
        <v>0</v>
      </c>
      <c r="BC147" s="125">
        <v>0</v>
      </c>
      <c r="BD147" s="457">
        <v>23</v>
      </c>
      <c r="BE147" s="125">
        <v>0.76700000000000002</v>
      </c>
      <c r="BF147" s="457">
        <v>19</v>
      </c>
      <c r="BG147" s="125">
        <v>0.63300000000000001</v>
      </c>
      <c r="BH147" s="457">
        <v>0</v>
      </c>
      <c r="BI147" s="317">
        <v>0</v>
      </c>
      <c r="BJ147" s="457">
        <v>0</v>
      </c>
      <c r="BK147" s="457">
        <v>0</v>
      </c>
      <c r="BL147" s="457">
        <v>0</v>
      </c>
      <c r="BM147" s="430">
        <v>1951</v>
      </c>
      <c r="BN147" s="347" t="s">
        <v>853</v>
      </c>
      <c r="BO147" s="486">
        <v>17</v>
      </c>
      <c r="BP147" s="348">
        <v>0.56699999999999995</v>
      </c>
      <c r="BQ147" s="40">
        <v>13</v>
      </c>
      <c r="BR147" s="320">
        <v>0.433</v>
      </c>
      <c r="BS147" s="491">
        <v>0</v>
      </c>
      <c r="BT147" s="125">
        <v>0</v>
      </c>
      <c r="BU147" s="312">
        <v>1</v>
      </c>
      <c r="BW147" s="457">
        <v>0</v>
      </c>
      <c r="BX147" s="457">
        <v>0</v>
      </c>
      <c r="BY147" s="457">
        <v>0</v>
      </c>
      <c r="BZ147" s="457">
        <v>0</v>
      </c>
      <c r="CA147" s="457">
        <v>0</v>
      </c>
      <c r="CB147" s="457">
        <v>0</v>
      </c>
      <c r="CC147" s="457">
        <v>0</v>
      </c>
      <c r="CD147" s="457">
        <v>0</v>
      </c>
      <c r="CE147" s="457">
        <v>0</v>
      </c>
      <c r="CF147" s="457">
        <v>0</v>
      </c>
      <c r="CG147" s="457">
        <v>0</v>
      </c>
      <c r="CH147" s="457">
        <v>0</v>
      </c>
      <c r="CI147" s="440">
        <v>4.3</v>
      </c>
      <c r="CJ147" s="440">
        <v>0.3</v>
      </c>
      <c r="CK147" s="317">
        <v>7.0000000000000007E-2</v>
      </c>
      <c r="CL147" s="457">
        <v>0</v>
      </c>
      <c r="CM147" s="457">
        <v>0</v>
      </c>
      <c r="CN147" s="457">
        <v>0</v>
      </c>
      <c r="CO147" s="501">
        <v>0</v>
      </c>
      <c r="CP147" s="501">
        <v>0</v>
      </c>
      <c r="CQ147" s="318">
        <v>0</v>
      </c>
      <c r="CS147" s="477">
        <v>0</v>
      </c>
      <c r="CT147" s="457">
        <v>0</v>
      </c>
      <c r="CU147" s="457">
        <v>0</v>
      </c>
      <c r="CV147" s="457">
        <v>0</v>
      </c>
      <c r="CW147" s="457">
        <v>0</v>
      </c>
      <c r="CX147" s="457">
        <v>0</v>
      </c>
      <c r="CY147" s="457">
        <v>0</v>
      </c>
      <c r="CZ147" s="457">
        <v>0</v>
      </c>
      <c r="DA147" s="457">
        <v>0</v>
      </c>
      <c r="DB147" s="457">
        <v>0</v>
      </c>
      <c r="DC147" s="457">
        <v>0</v>
      </c>
      <c r="DD147" s="457">
        <v>0</v>
      </c>
      <c r="DF147" s="398">
        <v>9924</v>
      </c>
      <c r="DG147" s="320">
        <v>2E-3</v>
      </c>
      <c r="DH147" s="374">
        <v>9924</v>
      </c>
      <c r="DI147" s="374">
        <v>9924</v>
      </c>
      <c r="DJ147" s="149">
        <v>0</v>
      </c>
      <c r="DK147" s="40">
        <v>29</v>
      </c>
      <c r="DL147" s="40">
        <v>1</v>
      </c>
      <c r="DM147" s="40">
        <v>0</v>
      </c>
      <c r="DN147" s="40">
        <v>0</v>
      </c>
      <c r="DO147" s="317">
        <v>0.04</v>
      </c>
      <c r="DP147" s="457">
        <v>29</v>
      </c>
      <c r="DQ147" s="457">
        <v>1</v>
      </c>
      <c r="DR147" s="457">
        <v>0</v>
      </c>
      <c r="DS147" s="477">
        <v>0</v>
      </c>
      <c r="DT147" s="125">
        <v>0</v>
      </c>
      <c r="DU147" s="477">
        <v>8</v>
      </c>
      <c r="DV147" s="374">
        <v>2361</v>
      </c>
      <c r="DW147" s="477">
        <v>0</v>
      </c>
      <c r="DX147" s="457">
        <v>0</v>
      </c>
      <c r="DY147" s="452"/>
      <c r="DZ147" s="40">
        <v>32</v>
      </c>
      <c r="EA147" s="76">
        <v>9.1428571428571428E-2</v>
      </c>
      <c r="EB147" s="40">
        <v>7</v>
      </c>
      <c r="EC147" s="76">
        <v>0.02</v>
      </c>
      <c r="ED147" s="40">
        <v>1</v>
      </c>
      <c r="EE147" s="40">
        <v>0</v>
      </c>
      <c r="EF147" s="40">
        <v>0</v>
      </c>
      <c r="EG147" s="320">
        <v>0.1585</v>
      </c>
      <c r="EH147" s="320">
        <v>5.2631578947368418E-2</v>
      </c>
      <c r="EI147" s="320">
        <v>0.14000000000000001</v>
      </c>
      <c r="EJ147" s="320">
        <v>6.1818181818181814E-2</v>
      </c>
      <c r="EK147" s="320">
        <v>0.38857142857142857</v>
      </c>
      <c r="EL147" s="320">
        <v>0.19428571428571428</v>
      </c>
      <c r="EM147" s="320">
        <v>-2.7863777089783302E-2</v>
      </c>
      <c r="EN147" s="341">
        <v>153000</v>
      </c>
      <c r="EO147" s="320">
        <v>8.9285714285714288E-2</v>
      </c>
      <c r="EP147" s="1"/>
    </row>
    <row r="148" spans="2:146" x14ac:dyDescent="0.25">
      <c r="B148" s="3" t="s">
        <v>55</v>
      </c>
      <c r="C148" s="5">
        <v>545539</v>
      </c>
      <c r="D148" s="6" t="s">
        <v>50</v>
      </c>
      <c r="E148" s="6" t="s">
        <v>3</v>
      </c>
      <c r="F148" s="5">
        <v>2</v>
      </c>
      <c r="G148" s="40">
        <v>216</v>
      </c>
      <c r="H148" s="40">
        <v>265</v>
      </c>
      <c r="I148" s="40">
        <v>456</v>
      </c>
      <c r="J148" s="63">
        <v>1351.1111111111111</v>
      </c>
      <c r="K148" s="40">
        <v>144</v>
      </c>
      <c r="L148" s="63">
        <v>3.17</v>
      </c>
      <c r="N148" s="40">
        <v>6</v>
      </c>
      <c r="O148" s="76">
        <v>2.777777777777778E-2</v>
      </c>
      <c r="P148" s="63">
        <v>1.19</v>
      </c>
      <c r="Q148" s="362">
        <v>5.5092592592592589E-3</v>
      </c>
      <c r="R148" s="106">
        <v>27</v>
      </c>
      <c r="S148" s="83" t="s">
        <v>100</v>
      </c>
      <c r="T148" s="88">
        <v>1.1000000000000001</v>
      </c>
      <c r="U148" s="40">
        <v>0</v>
      </c>
      <c r="V148" s="1"/>
      <c r="W148" s="457">
        <v>14</v>
      </c>
      <c r="X148" s="457">
        <v>0</v>
      </c>
      <c r="Y148" s="317">
        <v>6.8000000000000005E-2</v>
      </c>
      <c r="Z148" s="126">
        <v>2.3333333333333335</v>
      </c>
      <c r="AA148" s="457">
        <v>1</v>
      </c>
      <c r="AB148" s="457">
        <v>4</v>
      </c>
      <c r="AC148" s="457">
        <v>17</v>
      </c>
      <c r="AD148" s="457">
        <v>1</v>
      </c>
      <c r="AE148" s="457">
        <v>18</v>
      </c>
      <c r="AF148" s="149">
        <v>406600</v>
      </c>
      <c r="AH148" s="374">
        <v>21000</v>
      </c>
      <c r="AI148" s="469">
        <v>13</v>
      </c>
      <c r="AJ148" s="320">
        <v>0.72222222222222221</v>
      </c>
      <c r="AK148" s="374">
        <v>317300</v>
      </c>
      <c r="AL148" s="125">
        <v>0.78037383177570097</v>
      </c>
      <c r="AM148" s="477">
        <v>13</v>
      </c>
      <c r="AN148" s="398">
        <v>317300</v>
      </c>
      <c r="AO148" s="469">
        <v>12</v>
      </c>
      <c r="AP148" s="398">
        <v>300000</v>
      </c>
      <c r="AQ148" s="480">
        <v>12</v>
      </c>
      <c r="AR148" s="399">
        <v>300000</v>
      </c>
      <c r="AS148" s="481">
        <v>0</v>
      </c>
      <c r="AT148" s="393">
        <v>0</v>
      </c>
      <c r="AU148" s="399">
        <v>0</v>
      </c>
      <c r="AV148" s="469">
        <v>5</v>
      </c>
      <c r="AW148" s="140">
        <v>89300</v>
      </c>
      <c r="AX148" s="469">
        <v>0</v>
      </c>
      <c r="AY148" s="140">
        <v>0</v>
      </c>
      <c r="AZ148" s="457">
        <v>5</v>
      </c>
      <c r="BA148" s="125">
        <v>0.27800000000000002</v>
      </c>
      <c r="BB148" s="457">
        <v>7</v>
      </c>
      <c r="BC148" s="125">
        <v>0.38900000000000001</v>
      </c>
      <c r="BD148" s="457">
        <v>6</v>
      </c>
      <c r="BE148" s="125">
        <v>0.33300000000000002</v>
      </c>
      <c r="BF148" s="457">
        <v>17</v>
      </c>
      <c r="BG148" s="125">
        <v>0.94399999999999995</v>
      </c>
      <c r="BH148" s="457">
        <v>1</v>
      </c>
      <c r="BI148" s="317">
        <v>5.5555555555555552E-2</v>
      </c>
      <c r="BJ148" s="457">
        <v>1</v>
      </c>
      <c r="BK148" s="457">
        <v>0</v>
      </c>
      <c r="BL148" s="457">
        <v>0</v>
      </c>
      <c r="BM148" s="430">
        <v>1931.5</v>
      </c>
      <c r="BN148" s="349" t="s">
        <v>854</v>
      </c>
      <c r="BO148" s="487">
        <v>15</v>
      </c>
      <c r="BP148" s="350">
        <v>0.83299999999999996</v>
      </c>
      <c r="BQ148" s="489">
        <v>3</v>
      </c>
      <c r="BR148" s="351">
        <v>0.16700000000000001</v>
      </c>
      <c r="BS148" s="492">
        <v>0</v>
      </c>
      <c r="BT148" s="125">
        <v>0</v>
      </c>
      <c r="BU148" s="312">
        <v>0.4</v>
      </c>
      <c r="BW148" s="457">
        <v>0</v>
      </c>
      <c r="BX148" s="457">
        <v>0</v>
      </c>
      <c r="BY148" s="457">
        <v>0</v>
      </c>
      <c r="BZ148" s="457">
        <v>0</v>
      </c>
      <c r="CA148" s="457">
        <v>0</v>
      </c>
      <c r="CB148" s="457">
        <v>0</v>
      </c>
      <c r="CC148" s="457">
        <v>0</v>
      </c>
      <c r="CD148" s="457">
        <v>0</v>
      </c>
      <c r="CE148" s="457">
        <v>0</v>
      </c>
      <c r="CF148" s="457">
        <v>0</v>
      </c>
      <c r="CG148" s="457">
        <v>0</v>
      </c>
      <c r="CH148" s="457">
        <v>0</v>
      </c>
      <c r="CI148" s="440">
        <v>3.4</v>
      </c>
      <c r="CJ148" s="440">
        <v>0</v>
      </c>
      <c r="CK148" s="317">
        <v>0</v>
      </c>
      <c r="CL148" s="457">
        <v>0</v>
      </c>
      <c r="CM148" s="457">
        <v>0</v>
      </c>
      <c r="CN148" s="457">
        <v>0</v>
      </c>
      <c r="CO148" s="501">
        <v>0</v>
      </c>
      <c r="CP148" s="501">
        <v>0</v>
      </c>
      <c r="CQ148" s="318">
        <v>0</v>
      </c>
      <c r="CS148" s="477">
        <v>0</v>
      </c>
      <c r="CT148" s="514">
        <v>0</v>
      </c>
      <c r="CU148" s="514">
        <v>0</v>
      </c>
      <c r="CV148" s="457">
        <v>0</v>
      </c>
      <c r="CW148" s="457">
        <v>0</v>
      </c>
      <c r="CX148" s="457">
        <v>0</v>
      </c>
      <c r="CY148" s="457">
        <v>0</v>
      </c>
      <c r="CZ148" s="457">
        <v>0</v>
      </c>
      <c r="DA148" s="457">
        <v>0</v>
      </c>
      <c r="DB148" s="457">
        <v>0</v>
      </c>
      <c r="DC148" s="457">
        <v>0</v>
      </c>
      <c r="DD148" s="457">
        <v>0</v>
      </c>
      <c r="DF148" s="398">
        <v>7783</v>
      </c>
      <c r="DG148" s="320">
        <v>1.9E-2</v>
      </c>
      <c r="DH148" s="374">
        <v>1237.0999999999999</v>
      </c>
      <c r="DI148" s="374">
        <v>7581</v>
      </c>
      <c r="DJ148" s="149">
        <v>202</v>
      </c>
      <c r="DK148" s="40">
        <v>14</v>
      </c>
      <c r="DL148" s="40">
        <v>4</v>
      </c>
      <c r="DM148" s="40">
        <v>0</v>
      </c>
      <c r="DN148" s="40">
        <v>0</v>
      </c>
      <c r="DO148" s="317">
        <v>7.2999999999999995E-2</v>
      </c>
      <c r="DP148" s="457">
        <v>12</v>
      </c>
      <c r="DQ148" s="457">
        <v>5</v>
      </c>
      <c r="DR148" s="457">
        <v>1</v>
      </c>
      <c r="DS148" s="477">
        <v>0</v>
      </c>
      <c r="DT148" s="125">
        <v>0</v>
      </c>
      <c r="DU148" s="477">
        <v>12</v>
      </c>
      <c r="DV148" s="374">
        <v>28749</v>
      </c>
      <c r="DW148" s="477">
        <v>4</v>
      </c>
      <c r="DX148" s="457">
        <v>0</v>
      </c>
      <c r="DY148" s="452"/>
      <c r="DZ148" s="40">
        <v>35</v>
      </c>
      <c r="EA148" s="76">
        <v>7.6754385964912283E-2</v>
      </c>
      <c r="EB148" s="40">
        <v>16</v>
      </c>
      <c r="EC148" s="76">
        <v>3.5087719298245612E-2</v>
      </c>
      <c r="ED148" s="40">
        <v>3</v>
      </c>
      <c r="EE148" s="40">
        <v>0</v>
      </c>
      <c r="EF148" s="40">
        <v>0</v>
      </c>
      <c r="EG148" s="320">
        <v>0.53739999999999999</v>
      </c>
      <c r="EH148" s="320">
        <v>0.22222222222222221</v>
      </c>
      <c r="EI148" s="320">
        <v>0.25700000000000001</v>
      </c>
      <c r="EJ148" s="320">
        <v>0.11387900355871886</v>
      </c>
      <c r="EK148" s="320">
        <v>0.36622807017543857</v>
      </c>
      <c r="EL148" s="320">
        <v>0.17982456140350878</v>
      </c>
      <c r="EM148" s="320">
        <v>-5.8962264150943397E-2</v>
      </c>
      <c r="EN148" s="341">
        <v>59000</v>
      </c>
      <c r="EO148" s="320">
        <v>3.1818181818181815E-2</v>
      </c>
      <c r="EP148" s="1"/>
    </row>
    <row r="149" spans="2:146" s="1" customFormat="1" x14ac:dyDescent="0.25">
      <c r="B149" s="7" t="s">
        <v>50</v>
      </c>
      <c r="C149" s="150">
        <v>54045</v>
      </c>
      <c r="D149" s="7" t="s">
        <v>50</v>
      </c>
      <c r="E149" s="7" t="s">
        <v>0</v>
      </c>
      <c r="F149" s="150">
        <v>2</v>
      </c>
      <c r="G149" s="42">
        <v>291379</v>
      </c>
      <c r="H149" s="42">
        <v>25311</v>
      </c>
      <c r="I149" s="42">
        <v>32786</v>
      </c>
      <c r="J149" s="65">
        <v>72.012876700105352</v>
      </c>
      <c r="K149" s="42">
        <v>12382</v>
      </c>
      <c r="L149" s="65">
        <v>2.6</v>
      </c>
      <c r="M149"/>
      <c r="N149" s="42">
        <v>5527</v>
      </c>
      <c r="O149" s="78">
        <v>1.8968422569917529E-2</v>
      </c>
      <c r="P149" s="65">
        <v>239.45</v>
      </c>
      <c r="Q149" s="363">
        <v>8.2328792556885769E-4</v>
      </c>
      <c r="R149" s="107">
        <v>27</v>
      </c>
      <c r="S149" s="85">
        <v>44259</v>
      </c>
      <c r="T149" s="115">
        <v>2.1</v>
      </c>
      <c r="U149" s="42">
        <v>67</v>
      </c>
      <c r="W149" s="458">
        <v>4498</v>
      </c>
      <c r="X149" s="458">
        <v>961</v>
      </c>
      <c r="Y149" s="127">
        <v>0.217</v>
      </c>
      <c r="Z149" s="128">
        <v>0.81382305047946446</v>
      </c>
      <c r="AA149" s="458">
        <v>852</v>
      </c>
      <c r="AB149" s="458">
        <v>1007</v>
      </c>
      <c r="AC149" s="458">
        <v>4653</v>
      </c>
      <c r="AD149" s="458">
        <v>852</v>
      </c>
      <c r="AE149" s="458">
        <v>5505</v>
      </c>
      <c r="AF149" s="321">
        <v>337896678</v>
      </c>
      <c r="AG149"/>
      <c r="AH149" s="419">
        <v>29800</v>
      </c>
      <c r="AI149" s="470">
        <v>4935</v>
      </c>
      <c r="AJ149" s="78">
        <v>0.89645776566757496</v>
      </c>
      <c r="AK149" s="406">
        <v>184807970</v>
      </c>
      <c r="AL149" s="127">
        <v>0.54693633300532185</v>
      </c>
      <c r="AM149" s="478">
        <v>4916</v>
      </c>
      <c r="AN149" s="402">
        <v>175711070</v>
      </c>
      <c r="AO149" s="470">
        <v>4871</v>
      </c>
      <c r="AP149" s="402">
        <v>173348070</v>
      </c>
      <c r="AQ149" s="470">
        <v>3142</v>
      </c>
      <c r="AR149" s="400">
        <v>139217070</v>
      </c>
      <c r="AS149" s="482">
        <v>1729</v>
      </c>
      <c r="AT149" s="394">
        <v>0.35495791418599881</v>
      </c>
      <c r="AU149" s="400">
        <v>34131000</v>
      </c>
      <c r="AV149" s="470">
        <v>432</v>
      </c>
      <c r="AW149" s="311">
        <v>50112914</v>
      </c>
      <c r="AX149" s="470">
        <v>138</v>
      </c>
      <c r="AY149" s="311">
        <v>102975794</v>
      </c>
      <c r="AZ149" s="458">
        <v>590</v>
      </c>
      <c r="BA149" s="127">
        <v>0.107</v>
      </c>
      <c r="BB149" s="458">
        <v>890</v>
      </c>
      <c r="BC149" s="127">
        <v>0.16200000000000001</v>
      </c>
      <c r="BD149" s="458">
        <v>4025</v>
      </c>
      <c r="BE149" s="127">
        <v>0.73099999999999998</v>
      </c>
      <c r="BF149" s="458">
        <v>4853</v>
      </c>
      <c r="BG149" s="127">
        <v>0.88200000000000001</v>
      </c>
      <c r="BH149" s="458">
        <v>1313</v>
      </c>
      <c r="BI149" s="127">
        <v>0.23851044504995458</v>
      </c>
      <c r="BJ149" s="458">
        <v>1012</v>
      </c>
      <c r="BK149" s="458">
        <v>275</v>
      </c>
      <c r="BL149" s="458">
        <v>26</v>
      </c>
      <c r="BM149" s="431">
        <v>1970</v>
      </c>
      <c r="BN149" s="135" t="s">
        <v>100</v>
      </c>
      <c r="BO149" s="42">
        <v>3395</v>
      </c>
      <c r="BP149" s="78">
        <v>0.61699999999999999</v>
      </c>
      <c r="BQ149" s="42">
        <v>2110</v>
      </c>
      <c r="BR149" s="78">
        <v>0.38300000000000001</v>
      </c>
      <c r="BS149" s="493">
        <v>370</v>
      </c>
      <c r="BT149" s="127">
        <v>8.2258781680747003E-2</v>
      </c>
      <c r="BU149" s="314">
        <v>0.72699999999999998</v>
      </c>
      <c r="BV149"/>
      <c r="BW149" s="458">
        <v>18</v>
      </c>
      <c r="BX149" s="458">
        <v>11</v>
      </c>
      <c r="BY149" s="458">
        <v>2</v>
      </c>
      <c r="BZ149" s="458">
        <v>13</v>
      </c>
      <c r="CA149" s="458">
        <v>0</v>
      </c>
      <c r="CB149" s="458">
        <v>3</v>
      </c>
      <c r="CC149" s="458">
        <v>9</v>
      </c>
      <c r="CD149" s="458">
        <v>1</v>
      </c>
      <c r="CE149" s="458">
        <v>0</v>
      </c>
      <c r="CF149" s="458">
        <v>2</v>
      </c>
      <c r="CG149" s="458">
        <v>5</v>
      </c>
      <c r="CH149" s="458">
        <v>1</v>
      </c>
      <c r="CI149" s="441">
        <v>1719.7</v>
      </c>
      <c r="CJ149" s="441">
        <v>250.9</v>
      </c>
      <c r="CK149" s="127">
        <v>0.14599999999999999</v>
      </c>
      <c r="CL149" s="458">
        <v>237</v>
      </c>
      <c r="CM149" s="458">
        <v>69</v>
      </c>
      <c r="CN149" s="458">
        <v>168</v>
      </c>
      <c r="CO149" s="502">
        <v>108.9</v>
      </c>
      <c r="CP149" s="502">
        <v>19.7</v>
      </c>
      <c r="CQ149" s="127">
        <v>0.18089990817263543</v>
      </c>
      <c r="CR149"/>
      <c r="CS149" s="478">
        <v>0</v>
      </c>
      <c r="CT149" s="458">
        <v>0</v>
      </c>
      <c r="CU149" s="458">
        <v>0</v>
      </c>
      <c r="CV149" s="458">
        <v>0</v>
      </c>
      <c r="CW149" s="458">
        <v>115</v>
      </c>
      <c r="CX149" s="458">
        <v>41</v>
      </c>
      <c r="CY149" s="458">
        <v>90</v>
      </c>
      <c r="CZ149" s="458">
        <v>24</v>
      </c>
      <c r="DA149" s="458">
        <v>1</v>
      </c>
      <c r="DB149" s="458">
        <v>0</v>
      </c>
      <c r="DC149" s="458">
        <v>0</v>
      </c>
      <c r="DD149" s="458">
        <v>0</v>
      </c>
      <c r="DE149"/>
      <c r="DF149" s="402">
        <v>21964055</v>
      </c>
      <c r="DG149" s="78">
        <v>6.5000000000000002E-2</v>
      </c>
      <c r="DH149" s="419">
        <v>4543.6000000000004</v>
      </c>
      <c r="DI149" s="419">
        <v>15841912</v>
      </c>
      <c r="DJ149" s="321">
        <v>6122143</v>
      </c>
      <c r="DK149" s="42">
        <v>3450</v>
      </c>
      <c r="DL149" s="42">
        <v>2029</v>
      </c>
      <c r="DM149" s="42">
        <v>16</v>
      </c>
      <c r="DN149" s="42">
        <v>10</v>
      </c>
      <c r="DO149" s="127">
        <v>0.156</v>
      </c>
      <c r="DP149" s="458">
        <v>3088</v>
      </c>
      <c r="DQ149" s="458">
        <v>750</v>
      </c>
      <c r="DR149" s="458">
        <v>1361</v>
      </c>
      <c r="DS149" s="519">
        <v>306</v>
      </c>
      <c r="DT149" s="144">
        <v>6.8030235660293467E-2</v>
      </c>
      <c r="DU149" s="519">
        <v>2418</v>
      </c>
      <c r="DV149" s="419">
        <v>32039747</v>
      </c>
      <c r="DW149" s="519">
        <v>1110</v>
      </c>
      <c r="DX149" s="458">
        <v>19552</v>
      </c>
      <c r="DY149" s="452"/>
      <c r="DZ149" s="42">
        <v>11089</v>
      </c>
      <c r="EA149" s="78">
        <v>0.33822363203806505</v>
      </c>
      <c r="EB149" s="42">
        <v>7531</v>
      </c>
      <c r="EC149" s="78">
        <v>0.22970170194595255</v>
      </c>
      <c r="ED149" s="42">
        <v>1570</v>
      </c>
      <c r="EE149" s="42">
        <v>269</v>
      </c>
      <c r="EF149" s="42">
        <v>156</v>
      </c>
      <c r="EG149" s="78">
        <v>0.88880000000000003</v>
      </c>
      <c r="EH149" s="78">
        <v>0.23768373445323857</v>
      </c>
      <c r="EI149" s="78">
        <v>0.38100000000000001</v>
      </c>
      <c r="EJ149" s="78">
        <v>0.19672131147540983</v>
      </c>
      <c r="EK149" s="78">
        <v>0.3796437503812603</v>
      </c>
      <c r="EL149" s="78">
        <v>0.30274091529207492</v>
      </c>
      <c r="EM149" s="78">
        <v>-0.11365430149960537</v>
      </c>
      <c r="EN149" s="342">
        <v>92100</v>
      </c>
      <c r="EO149" s="78">
        <v>0.20488521089161776</v>
      </c>
    </row>
    <row r="150" spans="2:146" x14ac:dyDescent="0.25">
      <c r="B150" s="424" t="s">
        <v>195</v>
      </c>
      <c r="C150" s="425">
        <v>540097</v>
      </c>
      <c r="D150" s="424" t="s">
        <v>189</v>
      </c>
      <c r="E150" s="424" t="s">
        <v>11</v>
      </c>
      <c r="F150" s="425">
        <v>6</v>
      </c>
      <c r="G150" s="44">
        <v>187227</v>
      </c>
      <c r="H150" s="44">
        <v>17872</v>
      </c>
      <c r="I150" s="44">
        <v>27309</v>
      </c>
      <c r="J150" s="66">
        <v>93.350638529699239</v>
      </c>
      <c r="K150" s="44">
        <v>10999</v>
      </c>
      <c r="L150" s="66">
        <v>2.4660423674879532</v>
      </c>
      <c r="N150" s="44">
        <v>5079</v>
      </c>
      <c r="O150" s="80">
        <v>2.712749763655883E-2</v>
      </c>
      <c r="P150" s="66">
        <v>256.66000000000003</v>
      </c>
      <c r="Q150" s="364">
        <v>1.3708492898994271E-3</v>
      </c>
      <c r="R150" s="105">
        <v>15</v>
      </c>
      <c r="S150" s="82">
        <v>42945</v>
      </c>
      <c r="T150" s="114">
        <v>1.2</v>
      </c>
      <c r="U150" s="44">
        <v>16</v>
      </c>
      <c r="V150" s="1"/>
      <c r="W150" s="459">
        <v>1112</v>
      </c>
      <c r="X150" s="459">
        <v>25</v>
      </c>
      <c r="Y150" s="129">
        <v>6.4000000000000001E-2</v>
      </c>
      <c r="Z150" s="130">
        <v>0.21894073636542627</v>
      </c>
      <c r="AA150" s="459">
        <v>140</v>
      </c>
      <c r="AB150" s="459">
        <v>40</v>
      </c>
      <c r="AC150" s="459">
        <v>1012</v>
      </c>
      <c r="AD150" s="459">
        <v>140</v>
      </c>
      <c r="AE150" s="459">
        <v>1152</v>
      </c>
      <c r="AF150" s="138">
        <v>83955886</v>
      </c>
      <c r="AH150" s="407">
        <v>52200</v>
      </c>
      <c r="AI150" s="471">
        <v>1039</v>
      </c>
      <c r="AJ150" s="80">
        <v>0.90505226480836232</v>
      </c>
      <c r="AK150" s="407">
        <v>70524116</v>
      </c>
      <c r="AL150" s="129">
        <v>0.84001395685348379</v>
      </c>
      <c r="AM150" s="479">
        <v>1039</v>
      </c>
      <c r="AN150" s="401">
        <v>70524116</v>
      </c>
      <c r="AO150" s="471">
        <v>1026</v>
      </c>
      <c r="AP150" s="401">
        <v>69606086</v>
      </c>
      <c r="AQ150" s="471">
        <v>747</v>
      </c>
      <c r="AR150" s="401">
        <v>62434472</v>
      </c>
      <c r="AS150" s="471">
        <v>279</v>
      </c>
      <c r="AT150" s="395">
        <v>0.27192982456140352</v>
      </c>
      <c r="AU150" s="401">
        <v>7171614</v>
      </c>
      <c r="AV150" s="471">
        <v>88</v>
      </c>
      <c r="AW150" s="139">
        <v>10052964</v>
      </c>
      <c r="AX150" s="471">
        <v>21</v>
      </c>
      <c r="AY150" s="139">
        <v>3378806</v>
      </c>
      <c r="AZ150" s="459">
        <v>362</v>
      </c>
      <c r="BA150" s="129">
        <v>0.314</v>
      </c>
      <c r="BB150" s="459">
        <v>162</v>
      </c>
      <c r="BC150" s="129">
        <v>0.14099999999999999</v>
      </c>
      <c r="BD150" s="459">
        <v>628</v>
      </c>
      <c r="BE150" s="129">
        <v>0.54500000000000004</v>
      </c>
      <c r="BF150" s="459">
        <v>1029</v>
      </c>
      <c r="BG150" s="129">
        <v>0.89300000000000002</v>
      </c>
      <c r="BH150" s="459">
        <v>233</v>
      </c>
      <c r="BI150" s="129">
        <v>0.20225694444444445</v>
      </c>
      <c r="BJ150" s="459">
        <v>183</v>
      </c>
      <c r="BK150" s="459">
        <v>45</v>
      </c>
      <c r="BL150" s="459">
        <v>5</v>
      </c>
      <c r="BM150" s="432">
        <v>1965</v>
      </c>
      <c r="BN150" s="352" t="s">
        <v>826</v>
      </c>
      <c r="BO150" s="77">
        <v>915</v>
      </c>
      <c r="BP150" s="79">
        <v>0.79400000000000004</v>
      </c>
      <c r="BQ150" s="77">
        <v>237</v>
      </c>
      <c r="BR150" s="79">
        <v>0.20599999999999999</v>
      </c>
      <c r="BS150" s="490">
        <v>44</v>
      </c>
      <c r="BT150" s="129">
        <v>3.9568345323741004E-2</v>
      </c>
      <c r="BU150" s="313">
        <v>0.79</v>
      </c>
      <c r="BW150" s="459">
        <v>3</v>
      </c>
      <c r="BX150" s="459">
        <v>1</v>
      </c>
      <c r="BY150" s="459">
        <v>0</v>
      </c>
      <c r="BZ150" s="459">
        <v>3</v>
      </c>
      <c r="CA150" s="459">
        <v>0</v>
      </c>
      <c r="CB150" s="459">
        <v>0</v>
      </c>
      <c r="CC150" s="459">
        <v>1</v>
      </c>
      <c r="CD150" s="459">
        <v>0</v>
      </c>
      <c r="CE150" s="459">
        <v>0</v>
      </c>
      <c r="CF150" s="459">
        <v>0</v>
      </c>
      <c r="CG150" s="459">
        <v>2</v>
      </c>
      <c r="CH150" s="459">
        <v>0</v>
      </c>
      <c r="CI150" s="439">
        <v>1697.2</v>
      </c>
      <c r="CJ150" s="439">
        <v>97.5</v>
      </c>
      <c r="CK150" s="129">
        <v>5.7000000000000002E-2</v>
      </c>
      <c r="CL150" s="459">
        <v>150</v>
      </c>
      <c r="CM150" s="459">
        <v>110</v>
      </c>
      <c r="CN150" s="459">
        <v>40</v>
      </c>
      <c r="CO150" s="503">
        <v>38</v>
      </c>
      <c r="CP150" s="503">
        <v>7.2000000000000011</v>
      </c>
      <c r="CQ150" s="129">
        <v>0.18947368421052635</v>
      </c>
      <c r="CS150" s="479">
        <v>0</v>
      </c>
      <c r="CT150" s="459">
        <v>0</v>
      </c>
      <c r="CU150" s="459">
        <v>0</v>
      </c>
      <c r="CV150" s="459">
        <v>0</v>
      </c>
      <c r="CW150" s="459">
        <v>20</v>
      </c>
      <c r="CX150" s="459">
        <v>4</v>
      </c>
      <c r="CY150" s="459">
        <v>19</v>
      </c>
      <c r="CZ150" s="459">
        <v>1</v>
      </c>
      <c r="DA150" s="459">
        <v>0</v>
      </c>
      <c r="DB150" s="459">
        <v>0</v>
      </c>
      <c r="DC150" s="459">
        <v>0</v>
      </c>
      <c r="DD150" s="459">
        <v>0</v>
      </c>
      <c r="DF150" s="401">
        <v>7194582</v>
      </c>
      <c r="DG150" s="80">
        <v>8.5000000000000006E-2</v>
      </c>
      <c r="DH150" s="407">
        <v>7428.2</v>
      </c>
      <c r="DI150" s="407">
        <v>6368359</v>
      </c>
      <c r="DJ150" s="138">
        <v>826223</v>
      </c>
      <c r="DK150" s="44">
        <v>672</v>
      </c>
      <c r="DL150" s="44">
        <v>458</v>
      </c>
      <c r="DM150" s="44">
        <v>18</v>
      </c>
      <c r="DN150" s="44">
        <v>4</v>
      </c>
      <c r="DO150" s="129">
        <v>0.15</v>
      </c>
      <c r="DP150" s="459">
        <v>634</v>
      </c>
      <c r="DQ150" s="459">
        <v>176</v>
      </c>
      <c r="DR150" s="459">
        <v>263</v>
      </c>
      <c r="DS150" s="479">
        <v>79</v>
      </c>
      <c r="DT150" s="129">
        <v>7.1043165467625902E-2</v>
      </c>
      <c r="DU150" s="479">
        <v>190</v>
      </c>
      <c r="DV150" s="407">
        <v>3680387</v>
      </c>
      <c r="DW150" s="479">
        <v>43</v>
      </c>
      <c r="DX150" s="459">
        <v>4640</v>
      </c>
      <c r="DY150" s="452"/>
      <c r="DZ150" s="44">
        <v>2561</v>
      </c>
      <c r="EA150" s="80">
        <v>9.3778607784979318E-2</v>
      </c>
      <c r="EB150" s="44">
        <v>1361</v>
      </c>
      <c r="EC150" s="80">
        <v>4.9837050056757842E-2</v>
      </c>
      <c r="ED150" s="44">
        <v>218</v>
      </c>
      <c r="EE150" s="44">
        <v>39</v>
      </c>
      <c r="EF150" s="44">
        <v>23</v>
      </c>
      <c r="EG150" s="80">
        <v>0.18509999999999999</v>
      </c>
      <c r="EH150" s="80">
        <v>0.10982816619692698</v>
      </c>
      <c r="EI150" s="80">
        <v>0.20454837466272646</v>
      </c>
      <c r="EJ150" s="80">
        <v>9.1427983750707056E-2</v>
      </c>
      <c r="EK150" s="80">
        <v>0.37914240726500414</v>
      </c>
      <c r="EL150" s="80">
        <v>0.20176279687269505</v>
      </c>
      <c r="EM150" s="80">
        <v>-1.48038490007402E-4</v>
      </c>
      <c r="EN150" s="340">
        <v>125300</v>
      </c>
      <c r="EO150" s="80">
        <v>0.12856452392460124</v>
      </c>
      <c r="EP150" s="1"/>
    </row>
    <row r="151" spans="2:146" x14ac:dyDescent="0.25">
      <c r="B151" s="3" t="s">
        <v>188</v>
      </c>
      <c r="C151" s="5">
        <v>540098</v>
      </c>
      <c r="D151" s="6" t="s">
        <v>189</v>
      </c>
      <c r="E151" s="6" t="s">
        <v>3</v>
      </c>
      <c r="F151" s="5">
        <v>6</v>
      </c>
      <c r="G151" s="40">
        <v>451</v>
      </c>
      <c r="H151" s="40">
        <v>580</v>
      </c>
      <c r="I151" s="40">
        <v>1408</v>
      </c>
      <c r="J151" s="63">
        <v>1998.0487804878048</v>
      </c>
      <c r="K151" s="40">
        <v>571</v>
      </c>
      <c r="L151" s="63">
        <v>2.4700000000000002</v>
      </c>
      <c r="N151" s="40">
        <v>56</v>
      </c>
      <c r="O151" s="76">
        <v>0.1241685144124169</v>
      </c>
      <c r="P151" s="63">
        <v>4.13</v>
      </c>
      <c r="Q151" s="362">
        <v>9.1574279379157426E-3</v>
      </c>
      <c r="R151" s="106">
        <v>15</v>
      </c>
      <c r="S151" s="83" t="s">
        <v>100</v>
      </c>
      <c r="T151" s="88">
        <v>0.1</v>
      </c>
      <c r="U151" s="40">
        <v>0</v>
      </c>
      <c r="V151" s="1"/>
      <c r="W151" s="457">
        <v>25</v>
      </c>
      <c r="X151" s="457">
        <v>0</v>
      </c>
      <c r="Y151" s="317">
        <v>4.8000000000000001E-2</v>
      </c>
      <c r="Z151" s="126">
        <v>0.44642857142857145</v>
      </c>
      <c r="AA151" s="457">
        <v>0</v>
      </c>
      <c r="AB151" s="457">
        <v>3</v>
      </c>
      <c r="AC151" s="457">
        <v>28</v>
      </c>
      <c r="AD151" s="457">
        <v>0</v>
      </c>
      <c r="AE151" s="457">
        <v>28</v>
      </c>
      <c r="AF151" s="149">
        <v>1480204</v>
      </c>
      <c r="AH151" s="374">
        <v>37200</v>
      </c>
      <c r="AI151" s="469">
        <v>23</v>
      </c>
      <c r="AJ151" s="320">
        <v>0.8214285714285714</v>
      </c>
      <c r="AK151" s="374">
        <v>1257204</v>
      </c>
      <c r="AL151" s="125">
        <v>0.84934509027134097</v>
      </c>
      <c r="AM151" s="477">
        <v>23</v>
      </c>
      <c r="AN151" s="398">
        <v>1257204</v>
      </c>
      <c r="AO151" s="469">
        <v>22</v>
      </c>
      <c r="AP151" s="398">
        <v>1218104</v>
      </c>
      <c r="AQ151" s="480">
        <v>19</v>
      </c>
      <c r="AR151" s="398">
        <v>1165500</v>
      </c>
      <c r="AS151" s="469">
        <v>3</v>
      </c>
      <c r="AT151" s="390">
        <v>0.13636363636363641</v>
      </c>
      <c r="AU151" s="398">
        <v>52604</v>
      </c>
      <c r="AV151" s="469">
        <v>5</v>
      </c>
      <c r="AW151" s="140">
        <v>223000</v>
      </c>
      <c r="AX151" s="469">
        <v>0</v>
      </c>
      <c r="AY151" s="140">
        <v>0</v>
      </c>
      <c r="AZ151" s="457">
        <v>11</v>
      </c>
      <c r="BA151" s="125">
        <v>0.39300000000000002</v>
      </c>
      <c r="BB151" s="457">
        <v>6</v>
      </c>
      <c r="BC151" s="125">
        <v>0.214</v>
      </c>
      <c r="BD151" s="457">
        <v>11</v>
      </c>
      <c r="BE151" s="125">
        <v>0.39300000000000002</v>
      </c>
      <c r="BF151" s="457">
        <v>26</v>
      </c>
      <c r="BG151" s="125">
        <v>0.92900000000000005</v>
      </c>
      <c r="BH151" s="457">
        <v>0</v>
      </c>
      <c r="BI151" s="317">
        <v>0</v>
      </c>
      <c r="BJ151" s="457">
        <v>0</v>
      </c>
      <c r="BK151" s="457">
        <v>0</v>
      </c>
      <c r="BL151" s="457">
        <v>0</v>
      </c>
      <c r="BM151" s="430">
        <v>1962.5</v>
      </c>
      <c r="BN151" s="347" t="s">
        <v>831</v>
      </c>
      <c r="BO151" s="486">
        <v>22</v>
      </c>
      <c r="BP151" s="348">
        <v>0.78600000000000003</v>
      </c>
      <c r="BQ151" s="40">
        <v>6</v>
      </c>
      <c r="BR151" s="320">
        <v>0.214</v>
      </c>
      <c r="BS151" s="491">
        <v>0</v>
      </c>
      <c r="BT151" s="125">
        <v>0</v>
      </c>
      <c r="BU151" s="312">
        <v>0.63600000000000001</v>
      </c>
      <c r="BW151" s="457">
        <v>0</v>
      </c>
      <c r="BX151" s="457">
        <v>0</v>
      </c>
      <c r="BY151" s="457">
        <v>0</v>
      </c>
      <c r="BZ151" s="457">
        <v>0</v>
      </c>
      <c r="CA151" s="457">
        <v>0</v>
      </c>
      <c r="CB151" s="457">
        <v>0</v>
      </c>
      <c r="CC151" s="457">
        <v>0</v>
      </c>
      <c r="CD151" s="457">
        <v>0</v>
      </c>
      <c r="CE151" s="457">
        <v>0</v>
      </c>
      <c r="CF151" s="457">
        <v>0</v>
      </c>
      <c r="CG151" s="457">
        <v>0</v>
      </c>
      <c r="CH151" s="457">
        <v>0</v>
      </c>
      <c r="CI151" s="440">
        <v>19.5</v>
      </c>
      <c r="CJ151" s="440">
        <v>2.2000000000000002</v>
      </c>
      <c r="CK151" s="317">
        <v>0.113</v>
      </c>
      <c r="CL151" s="457">
        <v>4</v>
      </c>
      <c r="CM151" s="457">
        <v>4</v>
      </c>
      <c r="CN151" s="457">
        <v>0</v>
      </c>
      <c r="CO151" s="501">
        <v>0</v>
      </c>
      <c r="CP151" s="501">
        <v>0</v>
      </c>
      <c r="CQ151" s="318">
        <v>0</v>
      </c>
      <c r="CS151" s="477">
        <v>0</v>
      </c>
      <c r="CT151" s="457">
        <v>0</v>
      </c>
      <c r="CU151" s="457">
        <v>0</v>
      </c>
      <c r="CV151" s="457">
        <v>0</v>
      </c>
      <c r="CW151" s="457">
        <v>0</v>
      </c>
      <c r="CX151" s="457">
        <v>0</v>
      </c>
      <c r="CY151" s="457">
        <v>0</v>
      </c>
      <c r="CZ151" s="457">
        <v>0</v>
      </c>
      <c r="DA151" s="457">
        <v>0</v>
      </c>
      <c r="DB151" s="457">
        <v>0</v>
      </c>
      <c r="DC151" s="457">
        <v>0</v>
      </c>
      <c r="DD151" s="457">
        <v>0</v>
      </c>
      <c r="DF151" s="398">
        <v>7497</v>
      </c>
      <c r="DG151" s="320">
        <v>5.0000000000000001E-3</v>
      </c>
      <c r="DH151" s="374">
        <v>586.5</v>
      </c>
      <c r="DI151" s="374">
        <v>7497</v>
      </c>
      <c r="DJ151" s="149">
        <v>0</v>
      </c>
      <c r="DK151" s="40">
        <v>26</v>
      </c>
      <c r="DL151" s="40">
        <v>2</v>
      </c>
      <c r="DM151" s="40">
        <v>0</v>
      </c>
      <c r="DN151" s="40">
        <v>0</v>
      </c>
      <c r="DO151" s="317">
        <v>1.4999999999999999E-2</v>
      </c>
      <c r="DP151" s="457">
        <v>24</v>
      </c>
      <c r="DQ151" s="457">
        <v>4</v>
      </c>
      <c r="DR151" s="457">
        <v>0</v>
      </c>
      <c r="DS151" s="518">
        <v>0</v>
      </c>
      <c r="DT151" s="148">
        <v>0</v>
      </c>
      <c r="DU151" s="518">
        <v>0</v>
      </c>
      <c r="DV151" s="374">
        <v>0</v>
      </c>
      <c r="DW151" s="518">
        <v>0</v>
      </c>
      <c r="DX151" s="457">
        <v>0</v>
      </c>
      <c r="DY151" s="452"/>
      <c r="DZ151" s="40">
        <v>69</v>
      </c>
      <c r="EA151" s="76">
        <v>4.9005681818181816E-2</v>
      </c>
      <c r="EB151" s="40">
        <v>22</v>
      </c>
      <c r="EC151" s="76">
        <v>1.5625E-2</v>
      </c>
      <c r="ED151" s="40">
        <v>4</v>
      </c>
      <c r="EE151" s="40">
        <v>1</v>
      </c>
      <c r="EF151" s="40">
        <v>0</v>
      </c>
      <c r="EG151" s="320">
        <v>0.26429999999999998</v>
      </c>
      <c r="EH151" s="320">
        <v>9.106830122591944E-2</v>
      </c>
      <c r="EI151" s="320">
        <v>0.154</v>
      </c>
      <c r="EJ151" s="320">
        <v>0.11248710010319918</v>
      </c>
      <c r="EK151" s="320">
        <v>0.31178977272727271</v>
      </c>
      <c r="EL151" s="320">
        <v>0.24076704545454544</v>
      </c>
      <c r="EM151" s="320">
        <v>-7.7572964669738897E-2</v>
      </c>
      <c r="EN151" s="341">
        <v>129200</v>
      </c>
      <c r="EO151" s="320">
        <v>9.3846153846153857E-2</v>
      </c>
      <c r="EP151" s="1"/>
    </row>
    <row r="152" spans="2:146" x14ac:dyDescent="0.25">
      <c r="B152" s="3" t="s">
        <v>190</v>
      </c>
      <c r="C152" s="5">
        <v>540099</v>
      </c>
      <c r="D152" s="6" t="s">
        <v>189</v>
      </c>
      <c r="E152" s="6" t="s">
        <v>3</v>
      </c>
      <c r="F152" s="5">
        <v>6</v>
      </c>
      <c r="G152" s="40">
        <v>5965</v>
      </c>
      <c r="H152" s="40">
        <v>8378</v>
      </c>
      <c r="I152" s="40">
        <v>18369</v>
      </c>
      <c r="J152" s="63">
        <v>1970.8566638725902</v>
      </c>
      <c r="K152" s="40">
        <v>7903</v>
      </c>
      <c r="L152" s="63">
        <v>2.21</v>
      </c>
      <c r="N152" s="40">
        <v>416</v>
      </c>
      <c r="O152" s="76">
        <v>6.9740150880134119E-2</v>
      </c>
      <c r="P152" s="63">
        <v>14.97</v>
      </c>
      <c r="Q152" s="362">
        <v>2.5096395641240571E-3</v>
      </c>
      <c r="R152" s="106">
        <v>15</v>
      </c>
      <c r="S152" s="83" t="s">
        <v>100</v>
      </c>
      <c r="T152" s="88">
        <v>0.6</v>
      </c>
      <c r="U152" s="40">
        <v>0</v>
      </c>
      <c r="V152" s="1"/>
      <c r="W152" s="457">
        <v>47</v>
      </c>
      <c r="X152" s="457">
        <v>10</v>
      </c>
      <c r="Y152" s="317">
        <v>6.0000000000000001E-3</v>
      </c>
      <c r="Z152" s="126">
        <v>0.11298076923076923</v>
      </c>
      <c r="AA152" s="457">
        <v>1</v>
      </c>
      <c r="AB152" s="457">
        <v>3</v>
      </c>
      <c r="AC152" s="457">
        <v>49</v>
      </c>
      <c r="AD152" s="457">
        <v>1</v>
      </c>
      <c r="AE152" s="457">
        <v>50</v>
      </c>
      <c r="AF152" s="149">
        <v>10762500</v>
      </c>
      <c r="AH152" s="374">
        <v>84500</v>
      </c>
      <c r="AI152" s="469">
        <v>20</v>
      </c>
      <c r="AJ152" s="320">
        <v>0.4</v>
      </c>
      <c r="AK152" s="374">
        <v>2925900</v>
      </c>
      <c r="AL152" s="125">
        <v>0.27186062717770038</v>
      </c>
      <c r="AM152" s="477">
        <v>20</v>
      </c>
      <c r="AN152" s="398">
        <v>2925900</v>
      </c>
      <c r="AO152" s="469">
        <v>18</v>
      </c>
      <c r="AP152" s="398">
        <v>2556800</v>
      </c>
      <c r="AQ152" s="480">
        <v>18</v>
      </c>
      <c r="AR152" s="398">
        <v>2556800</v>
      </c>
      <c r="AS152" s="469">
        <v>0</v>
      </c>
      <c r="AT152" s="390">
        <v>0</v>
      </c>
      <c r="AU152" s="398">
        <v>0</v>
      </c>
      <c r="AV152" s="469">
        <v>30</v>
      </c>
      <c r="AW152" s="140">
        <v>7836600</v>
      </c>
      <c r="AX152" s="469">
        <v>0</v>
      </c>
      <c r="AY152" s="140">
        <v>0</v>
      </c>
      <c r="AZ152" s="457">
        <v>16</v>
      </c>
      <c r="BA152" s="125">
        <v>0.32</v>
      </c>
      <c r="BB152" s="457">
        <v>31</v>
      </c>
      <c r="BC152" s="125">
        <v>0.62</v>
      </c>
      <c r="BD152" s="457">
        <v>3</v>
      </c>
      <c r="BE152" s="125">
        <v>0.06</v>
      </c>
      <c r="BF152" s="457">
        <v>42</v>
      </c>
      <c r="BG152" s="125">
        <v>0.84</v>
      </c>
      <c r="BH152" s="457">
        <v>8</v>
      </c>
      <c r="BI152" s="317">
        <v>0.16</v>
      </c>
      <c r="BJ152" s="457">
        <v>6</v>
      </c>
      <c r="BK152" s="457">
        <v>2</v>
      </c>
      <c r="BL152" s="457">
        <v>0</v>
      </c>
      <c r="BM152" s="430">
        <v>1957.5</v>
      </c>
      <c r="BN152" s="347" t="s">
        <v>855</v>
      </c>
      <c r="BO152" s="486">
        <v>37</v>
      </c>
      <c r="BP152" s="348">
        <v>0.74</v>
      </c>
      <c r="BQ152" s="40">
        <v>13</v>
      </c>
      <c r="BR152" s="320">
        <v>0.26</v>
      </c>
      <c r="BS152" s="491">
        <v>3</v>
      </c>
      <c r="BT152" s="125">
        <v>6.3829787234042548E-2</v>
      </c>
      <c r="BU152" s="312">
        <v>0.47099999999999997</v>
      </c>
      <c r="BW152" s="457">
        <v>0</v>
      </c>
      <c r="BX152" s="457">
        <v>0</v>
      </c>
      <c r="BY152" s="457">
        <v>0</v>
      </c>
      <c r="BZ152" s="457">
        <v>0</v>
      </c>
      <c r="CA152" s="457">
        <v>0</v>
      </c>
      <c r="CB152" s="457">
        <v>0</v>
      </c>
      <c r="CC152" s="457">
        <v>0</v>
      </c>
      <c r="CD152" s="457">
        <v>0</v>
      </c>
      <c r="CE152" s="457">
        <v>0</v>
      </c>
      <c r="CF152" s="457">
        <v>0</v>
      </c>
      <c r="CG152" s="457">
        <v>0</v>
      </c>
      <c r="CH152" s="457">
        <v>0</v>
      </c>
      <c r="CI152" s="440">
        <v>196.7</v>
      </c>
      <c r="CJ152" s="440">
        <v>2.1</v>
      </c>
      <c r="CK152" s="317">
        <v>1.0999999999999999E-2</v>
      </c>
      <c r="CL152" s="457">
        <v>10</v>
      </c>
      <c r="CM152" s="457">
        <v>5</v>
      </c>
      <c r="CN152" s="457">
        <v>5</v>
      </c>
      <c r="CO152" s="501">
        <v>4.3</v>
      </c>
      <c r="CP152" s="501">
        <v>0.4</v>
      </c>
      <c r="CQ152" s="125">
        <v>9.3023255813953501E-2</v>
      </c>
      <c r="CS152" s="477">
        <v>0</v>
      </c>
      <c r="CT152" s="457">
        <v>0</v>
      </c>
      <c r="CU152" s="457">
        <v>0</v>
      </c>
      <c r="CV152" s="457">
        <v>0</v>
      </c>
      <c r="CW152" s="457">
        <v>0</v>
      </c>
      <c r="CX152" s="457">
        <v>0</v>
      </c>
      <c r="CY152" s="457">
        <v>0</v>
      </c>
      <c r="CZ152" s="457">
        <v>0</v>
      </c>
      <c r="DA152" s="457">
        <v>0</v>
      </c>
      <c r="DB152" s="457">
        <v>0</v>
      </c>
      <c r="DC152" s="457">
        <v>0</v>
      </c>
      <c r="DD152" s="457">
        <v>0</v>
      </c>
      <c r="DF152" s="398">
        <v>265838</v>
      </c>
      <c r="DG152" s="320">
        <v>2.5000000000000001E-2</v>
      </c>
      <c r="DH152" s="374">
        <v>2326.8000000000002</v>
      </c>
      <c r="DI152" s="374">
        <v>47742</v>
      </c>
      <c r="DJ152" s="149">
        <v>218096</v>
      </c>
      <c r="DK152" s="40">
        <v>36</v>
      </c>
      <c r="DL152" s="40">
        <v>13</v>
      </c>
      <c r="DM152" s="40">
        <v>0</v>
      </c>
      <c r="DN152" s="40">
        <v>1</v>
      </c>
      <c r="DO152" s="317">
        <v>2.8000000000000001E-2</v>
      </c>
      <c r="DP152" s="457">
        <v>37</v>
      </c>
      <c r="DQ152" s="457">
        <v>8</v>
      </c>
      <c r="DR152" s="457">
        <v>5</v>
      </c>
      <c r="DS152" s="477">
        <v>0</v>
      </c>
      <c r="DT152" s="125">
        <v>0</v>
      </c>
      <c r="DU152" s="477">
        <v>54</v>
      </c>
      <c r="DV152" s="374">
        <v>483749</v>
      </c>
      <c r="DW152" s="477">
        <v>26</v>
      </c>
      <c r="DX152" s="457">
        <v>147</v>
      </c>
      <c r="DY152" s="452"/>
      <c r="DZ152" s="40">
        <v>53</v>
      </c>
      <c r="EA152" s="76">
        <v>2.885295878926452E-3</v>
      </c>
      <c r="EB152" s="40">
        <v>15</v>
      </c>
      <c r="EC152" s="76">
        <v>8.1659317328107136E-4</v>
      </c>
      <c r="ED152" s="40">
        <v>3</v>
      </c>
      <c r="EE152" s="40">
        <v>1</v>
      </c>
      <c r="EF152" s="40">
        <v>0</v>
      </c>
      <c r="EG152" s="320">
        <v>0.14530000000000001</v>
      </c>
      <c r="EH152" s="320">
        <v>0.17664178160192331</v>
      </c>
      <c r="EI152" s="320">
        <v>0.17699999999999999</v>
      </c>
      <c r="EJ152" s="320">
        <v>8.3709650443217931E-2</v>
      </c>
      <c r="EK152" s="320">
        <v>0.32484076433121017</v>
      </c>
      <c r="EL152" s="320">
        <v>0.19564146087718337</v>
      </c>
      <c r="EM152" s="320">
        <v>-1.5397775876817801E-2</v>
      </c>
      <c r="EN152" s="341">
        <v>122100</v>
      </c>
      <c r="EO152" s="320">
        <v>1.4765100671140941E-2</v>
      </c>
      <c r="EP152" s="1"/>
    </row>
    <row r="153" spans="2:146" x14ac:dyDescent="0.25">
      <c r="B153" s="3" t="s">
        <v>191</v>
      </c>
      <c r="C153" s="5">
        <v>540100</v>
      </c>
      <c r="D153" s="6" t="s">
        <v>189</v>
      </c>
      <c r="E153" s="6" t="s">
        <v>3</v>
      </c>
      <c r="F153" s="5">
        <v>6</v>
      </c>
      <c r="G153" s="40">
        <v>184</v>
      </c>
      <c r="H153" s="40">
        <v>205</v>
      </c>
      <c r="I153" s="40">
        <v>295</v>
      </c>
      <c r="J153" s="63">
        <v>1026.086956521739</v>
      </c>
      <c r="K153" s="40">
        <v>108</v>
      </c>
      <c r="L153" s="63">
        <v>2.73</v>
      </c>
      <c r="N153" s="40">
        <v>20</v>
      </c>
      <c r="O153" s="76">
        <v>0.108695652173913</v>
      </c>
      <c r="P153" s="63">
        <v>1.5</v>
      </c>
      <c r="Q153" s="362">
        <v>8.152173913043478E-3</v>
      </c>
      <c r="R153" s="106">
        <v>15</v>
      </c>
      <c r="S153" s="83" t="s">
        <v>100</v>
      </c>
      <c r="T153" s="88">
        <v>0.5</v>
      </c>
      <c r="U153" s="40">
        <v>0</v>
      </c>
      <c r="V153" s="1"/>
      <c r="W153" s="457">
        <v>33</v>
      </c>
      <c r="X153" s="457">
        <v>0</v>
      </c>
      <c r="Y153" s="317">
        <v>0.161</v>
      </c>
      <c r="Z153" s="126">
        <v>1.65</v>
      </c>
      <c r="AA153" s="457">
        <v>0</v>
      </c>
      <c r="AB153" s="457">
        <v>0</v>
      </c>
      <c r="AC153" s="457">
        <v>33</v>
      </c>
      <c r="AD153" s="457">
        <v>0</v>
      </c>
      <c r="AE153" s="457">
        <v>33</v>
      </c>
      <c r="AF153" s="149">
        <v>3118670</v>
      </c>
      <c r="AH153" s="374">
        <v>33900</v>
      </c>
      <c r="AI153" s="469">
        <v>22</v>
      </c>
      <c r="AJ153" s="320">
        <v>0.66666666666666663</v>
      </c>
      <c r="AK153" s="374">
        <v>901270</v>
      </c>
      <c r="AL153" s="125">
        <v>0.28899178175311913</v>
      </c>
      <c r="AM153" s="477">
        <v>22</v>
      </c>
      <c r="AN153" s="398">
        <v>901270</v>
      </c>
      <c r="AO153" s="469">
        <v>21</v>
      </c>
      <c r="AP153" s="398">
        <v>840470</v>
      </c>
      <c r="AQ153" s="480">
        <v>17</v>
      </c>
      <c r="AR153" s="398">
        <v>764700</v>
      </c>
      <c r="AS153" s="469">
        <v>4</v>
      </c>
      <c r="AT153" s="390">
        <v>0.19047619047619049</v>
      </c>
      <c r="AU153" s="398">
        <v>75770</v>
      </c>
      <c r="AV153" s="469">
        <v>9</v>
      </c>
      <c r="AW153" s="140">
        <v>613400</v>
      </c>
      <c r="AX153" s="469">
        <v>2</v>
      </c>
      <c r="AY153" s="140">
        <v>1604000</v>
      </c>
      <c r="AZ153" s="457">
        <v>11</v>
      </c>
      <c r="BA153" s="125">
        <v>0.33300000000000002</v>
      </c>
      <c r="BB153" s="457">
        <v>13</v>
      </c>
      <c r="BC153" s="125">
        <v>0.39400000000000002</v>
      </c>
      <c r="BD153" s="457">
        <v>9</v>
      </c>
      <c r="BE153" s="125">
        <v>0.27300000000000002</v>
      </c>
      <c r="BF153" s="457">
        <v>25</v>
      </c>
      <c r="BG153" s="125">
        <v>0.75800000000000001</v>
      </c>
      <c r="BH153" s="457">
        <v>5</v>
      </c>
      <c r="BI153" s="317">
        <v>0.15151515151515152</v>
      </c>
      <c r="BJ153" s="457">
        <v>5</v>
      </c>
      <c r="BK153" s="457">
        <v>0</v>
      </c>
      <c r="BL153" s="457">
        <v>0</v>
      </c>
      <c r="BM153" s="430">
        <v>1922.5</v>
      </c>
      <c r="BN153" s="347" t="s">
        <v>831</v>
      </c>
      <c r="BO153" s="486">
        <v>29</v>
      </c>
      <c r="BP153" s="348">
        <v>0.878</v>
      </c>
      <c r="BQ153" s="40">
        <v>4</v>
      </c>
      <c r="BR153" s="320">
        <v>0.121</v>
      </c>
      <c r="BS153" s="491">
        <v>1</v>
      </c>
      <c r="BT153" s="125">
        <v>3.0303030303030304E-2</v>
      </c>
      <c r="BU153" s="312">
        <v>0.76200000000000001</v>
      </c>
      <c r="BW153" s="457">
        <v>1</v>
      </c>
      <c r="BX153" s="457">
        <v>1</v>
      </c>
      <c r="BY153" s="457">
        <v>0</v>
      </c>
      <c r="BZ153" s="457">
        <v>1</v>
      </c>
      <c r="CA153" s="457">
        <v>0</v>
      </c>
      <c r="CB153" s="457">
        <v>0</v>
      </c>
      <c r="CC153" s="457">
        <v>1</v>
      </c>
      <c r="CD153" s="457">
        <v>0</v>
      </c>
      <c r="CE153" s="457">
        <v>0</v>
      </c>
      <c r="CF153" s="457">
        <v>0</v>
      </c>
      <c r="CG153" s="457">
        <v>0</v>
      </c>
      <c r="CH153" s="457">
        <v>0</v>
      </c>
      <c r="CI153" s="440">
        <v>6.4</v>
      </c>
      <c r="CJ153" s="440">
        <v>1</v>
      </c>
      <c r="CK153" s="317">
        <v>0.156</v>
      </c>
      <c r="CL153" s="457">
        <v>3</v>
      </c>
      <c r="CM153" s="457">
        <v>3</v>
      </c>
      <c r="CN153" s="457">
        <v>0</v>
      </c>
      <c r="CO153" s="501">
        <v>0.6</v>
      </c>
      <c r="CP153" s="501">
        <v>0.1</v>
      </c>
      <c r="CQ153" s="125">
        <v>0.16666666666666669</v>
      </c>
      <c r="CS153" s="477">
        <v>0</v>
      </c>
      <c r="CT153" s="457">
        <v>0</v>
      </c>
      <c r="CU153" s="457">
        <v>0</v>
      </c>
      <c r="CV153" s="457">
        <v>0</v>
      </c>
      <c r="CW153" s="457">
        <v>1</v>
      </c>
      <c r="CX153" s="457">
        <v>0</v>
      </c>
      <c r="CY153" s="457">
        <v>0</v>
      </c>
      <c r="CZ153" s="457">
        <v>1</v>
      </c>
      <c r="DA153" s="457">
        <v>0</v>
      </c>
      <c r="DB153" s="457">
        <v>0</v>
      </c>
      <c r="DC153" s="457">
        <v>0</v>
      </c>
      <c r="DD153" s="457">
        <v>0</v>
      </c>
      <c r="DF153" s="398">
        <v>187044</v>
      </c>
      <c r="DG153" s="320">
        <v>0.06</v>
      </c>
      <c r="DH153" s="374">
        <v>1755.3</v>
      </c>
      <c r="DI153" s="374">
        <v>20737</v>
      </c>
      <c r="DJ153" s="149">
        <v>166307</v>
      </c>
      <c r="DK153" s="40">
        <v>25</v>
      </c>
      <c r="DL153" s="40">
        <v>7</v>
      </c>
      <c r="DM153" s="40">
        <v>0</v>
      </c>
      <c r="DN153" s="40">
        <v>1</v>
      </c>
      <c r="DO153" s="317">
        <v>5.8999999999999997E-2</v>
      </c>
      <c r="DP153" s="457">
        <v>24</v>
      </c>
      <c r="DQ153" s="457">
        <v>4</v>
      </c>
      <c r="DR153" s="457">
        <v>5</v>
      </c>
      <c r="DS153" s="477">
        <v>0</v>
      </c>
      <c r="DT153" s="125">
        <v>0</v>
      </c>
      <c r="DU153" s="477">
        <v>9</v>
      </c>
      <c r="DV153" s="374">
        <v>92256</v>
      </c>
      <c r="DW153" s="477">
        <v>0</v>
      </c>
      <c r="DX153" s="457">
        <v>84</v>
      </c>
      <c r="DY153" s="452"/>
      <c r="DZ153" s="40">
        <v>74</v>
      </c>
      <c r="EA153" s="76">
        <v>0.25084745762711863</v>
      </c>
      <c r="EB153" s="40">
        <v>22</v>
      </c>
      <c r="EC153" s="76">
        <v>7.4576271186440682E-2</v>
      </c>
      <c r="ED153" s="40">
        <v>3</v>
      </c>
      <c r="EE153" s="40">
        <v>0</v>
      </c>
      <c r="EF153" s="40">
        <v>0</v>
      </c>
      <c r="EG153" s="320">
        <v>0.51100000000000001</v>
      </c>
      <c r="EH153" s="320">
        <v>0</v>
      </c>
      <c r="EI153" s="320">
        <v>0.247</v>
      </c>
      <c r="EJ153" s="320">
        <v>1.9512195121951219E-2</v>
      </c>
      <c r="EK153" s="320">
        <v>0.48135593220338985</v>
      </c>
      <c r="EL153" s="320">
        <v>0.25084745762711863</v>
      </c>
      <c r="EM153" s="320">
        <v>-8.5784313725490197E-2</v>
      </c>
      <c r="EN153" s="341">
        <v>97100</v>
      </c>
      <c r="EO153" s="320">
        <v>0.2074074074074074</v>
      </c>
      <c r="EP153" s="1"/>
    </row>
    <row r="154" spans="2:146" x14ac:dyDescent="0.25">
      <c r="B154" s="3" t="s">
        <v>192</v>
      </c>
      <c r="C154" s="5">
        <v>540101</v>
      </c>
      <c r="D154" s="6" t="s">
        <v>189</v>
      </c>
      <c r="E154" s="6" t="s">
        <v>3</v>
      </c>
      <c r="F154" s="5">
        <v>6</v>
      </c>
      <c r="G154" s="40">
        <v>272</v>
      </c>
      <c r="H154" s="40">
        <v>194</v>
      </c>
      <c r="I154" s="40">
        <v>446</v>
      </c>
      <c r="J154" s="63">
        <v>1049.4117647058822</v>
      </c>
      <c r="K154" s="40">
        <v>142</v>
      </c>
      <c r="L154" s="63">
        <v>3.14</v>
      </c>
      <c r="N154" s="40">
        <v>51</v>
      </c>
      <c r="O154" s="76">
        <v>0.1875</v>
      </c>
      <c r="P154" s="63">
        <v>1.7</v>
      </c>
      <c r="Q154" s="362">
        <v>6.2499999999999986E-3</v>
      </c>
      <c r="R154" s="106">
        <v>15</v>
      </c>
      <c r="S154" s="83" t="s">
        <v>100</v>
      </c>
      <c r="T154" s="88">
        <v>0.1</v>
      </c>
      <c r="U154" s="40">
        <v>0</v>
      </c>
      <c r="V154" s="1"/>
      <c r="W154" s="457">
        <v>50</v>
      </c>
      <c r="X154" s="457">
        <v>0</v>
      </c>
      <c r="Y154" s="317">
        <v>0.26300000000000001</v>
      </c>
      <c r="Z154" s="126">
        <v>0.98039215686274506</v>
      </c>
      <c r="AA154" s="457">
        <v>0</v>
      </c>
      <c r="AB154" s="457">
        <v>1</v>
      </c>
      <c r="AC154" s="457">
        <v>51</v>
      </c>
      <c r="AD154" s="457">
        <v>0</v>
      </c>
      <c r="AE154" s="457">
        <v>51</v>
      </c>
      <c r="AF154" s="149">
        <v>6657835</v>
      </c>
      <c r="AH154" s="374">
        <v>50600</v>
      </c>
      <c r="AI154" s="469">
        <v>33</v>
      </c>
      <c r="AJ154" s="320">
        <v>0.6470588235294118</v>
      </c>
      <c r="AK154" s="374">
        <v>3523845</v>
      </c>
      <c r="AL154" s="125">
        <v>0.52927791091248133</v>
      </c>
      <c r="AM154" s="477">
        <v>32</v>
      </c>
      <c r="AN154" s="398">
        <v>2204745</v>
      </c>
      <c r="AO154" s="469">
        <v>32</v>
      </c>
      <c r="AP154" s="398">
        <v>2204745</v>
      </c>
      <c r="AQ154" s="480">
        <v>30</v>
      </c>
      <c r="AR154" s="398">
        <v>2170645</v>
      </c>
      <c r="AS154" s="469">
        <v>2</v>
      </c>
      <c r="AT154" s="390">
        <v>6.25E-2</v>
      </c>
      <c r="AU154" s="398">
        <v>34100</v>
      </c>
      <c r="AV154" s="469">
        <v>17</v>
      </c>
      <c r="AW154" s="140">
        <v>3085390</v>
      </c>
      <c r="AX154" s="469">
        <v>1</v>
      </c>
      <c r="AY154" s="140">
        <v>48600</v>
      </c>
      <c r="AZ154" s="457">
        <v>17</v>
      </c>
      <c r="BA154" s="125">
        <v>0.33300000000000002</v>
      </c>
      <c r="BB154" s="457">
        <v>20</v>
      </c>
      <c r="BC154" s="125">
        <v>0.39200000000000002</v>
      </c>
      <c r="BD154" s="457">
        <v>14</v>
      </c>
      <c r="BE154" s="125">
        <v>0.27500000000000002</v>
      </c>
      <c r="BF154" s="457">
        <v>41</v>
      </c>
      <c r="BG154" s="125">
        <v>0.80400000000000005</v>
      </c>
      <c r="BH154" s="457">
        <v>1</v>
      </c>
      <c r="BI154" s="317">
        <v>1.9607843137254902E-2</v>
      </c>
      <c r="BJ154" s="457">
        <v>1</v>
      </c>
      <c r="BK154" s="457">
        <v>0</v>
      </c>
      <c r="BL154" s="457">
        <v>0</v>
      </c>
      <c r="BM154" s="430">
        <v>1949</v>
      </c>
      <c r="BN154" s="347" t="s">
        <v>831</v>
      </c>
      <c r="BO154" s="486">
        <v>36</v>
      </c>
      <c r="BP154" s="348">
        <v>0.70599999999999996</v>
      </c>
      <c r="BQ154" s="40">
        <v>15</v>
      </c>
      <c r="BR154" s="320">
        <v>0.29399999999999998</v>
      </c>
      <c r="BS154" s="491">
        <v>0</v>
      </c>
      <c r="BT154" s="125">
        <v>0</v>
      </c>
      <c r="BU154" s="312">
        <v>0.71899999999999997</v>
      </c>
      <c r="BW154" s="457">
        <v>1</v>
      </c>
      <c r="BX154" s="457">
        <v>1</v>
      </c>
      <c r="BY154" s="457">
        <v>0</v>
      </c>
      <c r="BZ154" s="457">
        <v>1</v>
      </c>
      <c r="CA154" s="457">
        <v>0</v>
      </c>
      <c r="CB154" s="457">
        <v>0</v>
      </c>
      <c r="CC154" s="457">
        <v>0</v>
      </c>
      <c r="CD154" s="457">
        <v>0</v>
      </c>
      <c r="CE154" s="457">
        <v>1</v>
      </c>
      <c r="CF154" s="457">
        <v>0</v>
      </c>
      <c r="CG154" s="457">
        <v>0</v>
      </c>
      <c r="CH154" s="457">
        <v>0</v>
      </c>
      <c r="CI154" s="440">
        <v>8.6</v>
      </c>
      <c r="CJ154" s="440">
        <v>2.4</v>
      </c>
      <c r="CK154" s="317">
        <v>0.27900000000000003</v>
      </c>
      <c r="CL154" s="457">
        <v>2</v>
      </c>
      <c r="CM154" s="457">
        <v>1</v>
      </c>
      <c r="CN154" s="457">
        <v>1</v>
      </c>
      <c r="CO154" s="501">
        <v>0</v>
      </c>
      <c r="CP154" s="501">
        <v>0</v>
      </c>
      <c r="CQ154" s="318">
        <v>0</v>
      </c>
      <c r="CS154" s="477">
        <v>0</v>
      </c>
      <c r="CT154" s="457">
        <v>0</v>
      </c>
      <c r="CU154" s="457">
        <v>0</v>
      </c>
      <c r="CV154" s="457">
        <v>0</v>
      </c>
      <c r="CW154" s="457">
        <v>2</v>
      </c>
      <c r="CX154" s="457">
        <v>0</v>
      </c>
      <c r="CY154" s="457">
        <v>1</v>
      </c>
      <c r="CZ154" s="457">
        <v>1</v>
      </c>
      <c r="DA154" s="457">
        <v>0</v>
      </c>
      <c r="DB154" s="457">
        <v>0</v>
      </c>
      <c r="DC154" s="457">
        <v>0</v>
      </c>
      <c r="DD154" s="457">
        <v>0</v>
      </c>
      <c r="DF154" s="398">
        <v>119538</v>
      </c>
      <c r="DG154" s="320">
        <v>1.7999999999999999E-2</v>
      </c>
      <c r="DH154" s="374">
        <v>658.8</v>
      </c>
      <c r="DI154" s="374">
        <v>100279</v>
      </c>
      <c r="DJ154" s="149">
        <v>19259</v>
      </c>
      <c r="DK154" s="40">
        <v>39</v>
      </c>
      <c r="DL154" s="40">
        <v>12</v>
      </c>
      <c r="DM154" s="40">
        <v>0</v>
      </c>
      <c r="DN154" s="40">
        <v>0</v>
      </c>
      <c r="DO154" s="317">
        <v>2.7E-2</v>
      </c>
      <c r="DP154" s="457">
        <v>37</v>
      </c>
      <c r="DQ154" s="457">
        <v>11</v>
      </c>
      <c r="DR154" s="457">
        <v>3</v>
      </c>
      <c r="DS154" s="477">
        <v>0</v>
      </c>
      <c r="DT154" s="125">
        <v>0</v>
      </c>
      <c r="DU154" s="477">
        <v>17</v>
      </c>
      <c r="DV154" s="374">
        <v>166418</v>
      </c>
      <c r="DW154" s="477">
        <v>5</v>
      </c>
      <c r="DX154" s="457">
        <v>36</v>
      </c>
      <c r="DY154" s="452"/>
      <c r="DZ154" s="40">
        <v>110</v>
      </c>
      <c r="EA154" s="76">
        <v>0.24663677130044842</v>
      </c>
      <c r="EB154" s="40">
        <v>28</v>
      </c>
      <c r="EC154" s="76">
        <v>6.2780269058295965E-2</v>
      </c>
      <c r="ED154" s="40">
        <v>4</v>
      </c>
      <c r="EE154" s="40">
        <v>1</v>
      </c>
      <c r="EF154" s="40">
        <v>0</v>
      </c>
      <c r="EG154" s="320">
        <v>0.22459999999999999</v>
      </c>
      <c r="EH154" s="320">
        <v>0.12676056338028169</v>
      </c>
      <c r="EI154" s="320">
        <v>0.22</v>
      </c>
      <c r="EJ154" s="320">
        <v>7.4204946996466431E-2</v>
      </c>
      <c r="EK154" s="320">
        <v>0.32062780269058294</v>
      </c>
      <c r="EL154" s="320">
        <v>0.13901345291479822</v>
      </c>
      <c r="EM154" s="320">
        <v>4.5333333333333295E-2</v>
      </c>
      <c r="EN154" s="341">
        <v>65400</v>
      </c>
      <c r="EO154" s="320">
        <v>7.0967741935483872E-2</v>
      </c>
      <c r="EP154" s="1"/>
    </row>
    <row r="155" spans="2:146" x14ac:dyDescent="0.25">
      <c r="B155" s="3" t="s">
        <v>193</v>
      </c>
      <c r="C155" s="5">
        <v>540102</v>
      </c>
      <c r="D155" s="6" t="s">
        <v>189</v>
      </c>
      <c r="E155" s="6" t="s">
        <v>3</v>
      </c>
      <c r="F155" s="5">
        <v>6</v>
      </c>
      <c r="G155" s="40">
        <v>352</v>
      </c>
      <c r="H155" s="40">
        <v>308</v>
      </c>
      <c r="I155" s="40">
        <v>417</v>
      </c>
      <c r="J155" s="63">
        <v>758.18181818181813</v>
      </c>
      <c r="K155" s="40">
        <v>164</v>
      </c>
      <c r="L155" s="63">
        <v>2.54</v>
      </c>
      <c r="N155" s="40">
        <v>56</v>
      </c>
      <c r="O155" s="76">
        <v>0.15909090909090909</v>
      </c>
      <c r="P155" s="63">
        <v>2.59</v>
      </c>
      <c r="Q155" s="362">
        <v>7.3579545454545451E-3</v>
      </c>
      <c r="R155" s="106">
        <v>15</v>
      </c>
      <c r="S155" s="83" t="s">
        <v>100</v>
      </c>
      <c r="T155" s="88">
        <v>0.1</v>
      </c>
      <c r="U155" s="40">
        <v>0</v>
      </c>
      <c r="V155" s="1"/>
      <c r="W155" s="457">
        <v>36</v>
      </c>
      <c r="X155" s="457">
        <v>0</v>
      </c>
      <c r="Y155" s="317">
        <v>0.11700000000000001</v>
      </c>
      <c r="Z155" s="126">
        <v>0.6428571428571429</v>
      </c>
      <c r="AA155" s="457">
        <v>0</v>
      </c>
      <c r="AB155" s="457">
        <v>0</v>
      </c>
      <c r="AC155" s="457">
        <v>36</v>
      </c>
      <c r="AD155" s="457">
        <v>0</v>
      </c>
      <c r="AE155" s="457">
        <v>36</v>
      </c>
      <c r="AF155" s="149">
        <v>1016210</v>
      </c>
      <c r="AH155" s="374">
        <v>24400</v>
      </c>
      <c r="AI155" s="469">
        <v>32</v>
      </c>
      <c r="AJ155" s="320">
        <v>0.88888888888888884</v>
      </c>
      <c r="AK155" s="374">
        <v>791410</v>
      </c>
      <c r="AL155" s="125">
        <v>0.77878588087107981</v>
      </c>
      <c r="AM155" s="477">
        <v>32</v>
      </c>
      <c r="AN155" s="398">
        <v>791410</v>
      </c>
      <c r="AO155" s="469">
        <v>32</v>
      </c>
      <c r="AP155" s="398">
        <v>791410</v>
      </c>
      <c r="AQ155" s="480">
        <v>29</v>
      </c>
      <c r="AR155" s="398">
        <v>708000</v>
      </c>
      <c r="AS155" s="469">
        <v>3</v>
      </c>
      <c r="AT155" s="390">
        <v>9.375E-2</v>
      </c>
      <c r="AU155" s="398">
        <v>83410</v>
      </c>
      <c r="AV155" s="469">
        <v>3</v>
      </c>
      <c r="AW155" s="140">
        <v>56400</v>
      </c>
      <c r="AX155" s="469">
        <v>1</v>
      </c>
      <c r="AY155" s="140">
        <v>168400</v>
      </c>
      <c r="AZ155" s="457">
        <v>5</v>
      </c>
      <c r="BA155" s="125">
        <v>0.13900000000000001</v>
      </c>
      <c r="BB155" s="457">
        <v>10</v>
      </c>
      <c r="BC155" s="125">
        <v>0.27800000000000002</v>
      </c>
      <c r="BD155" s="457">
        <v>21</v>
      </c>
      <c r="BE155" s="125">
        <v>0.58299999999999996</v>
      </c>
      <c r="BF155" s="457">
        <v>33</v>
      </c>
      <c r="BG155" s="125">
        <v>0.91700000000000004</v>
      </c>
      <c r="BH155" s="457">
        <v>0</v>
      </c>
      <c r="BI155" s="317">
        <v>0</v>
      </c>
      <c r="BJ155" s="457">
        <v>0</v>
      </c>
      <c r="BK155" s="457">
        <v>0</v>
      </c>
      <c r="BL155" s="457">
        <v>0</v>
      </c>
      <c r="BM155" s="430">
        <v>1907</v>
      </c>
      <c r="BN155" s="347" t="s">
        <v>800</v>
      </c>
      <c r="BO155" s="486">
        <v>36</v>
      </c>
      <c r="BP155" s="348">
        <v>1</v>
      </c>
      <c r="BQ155" s="40">
        <v>0</v>
      </c>
      <c r="BR155" s="320">
        <v>0</v>
      </c>
      <c r="BS155" s="491">
        <v>0</v>
      </c>
      <c r="BT155" s="125">
        <v>0</v>
      </c>
      <c r="BU155" s="312">
        <v>0.68799999999999994</v>
      </c>
      <c r="BW155" s="457">
        <v>0</v>
      </c>
      <c r="BX155" s="457">
        <v>0</v>
      </c>
      <c r="BY155" s="457">
        <v>0</v>
      </c>
      <c r="BZ155" s="457">
        <v>0</v>
      </c>
      <c r="CA155" s="457">
        <v>0</v>
      </c>
      <c r="CB155" s="457">
        <v>0</v>
      </c>
      <c r="CC155" s="457">
        <v>0</v>
      </c>
      <c r="CD155" s="457">
        <v>0</v>
      </c>
      <c r="CE155" s="457">
        <v>0</v>
      </c>
      <c r="CF155" s="457">
        <v>0</v>
      </c>
      <c r="CG155" s="457">
        <v>0</v>
      </c>
      <c r="CH155" s="457">
        <v>0</v>
      </c>
      <c r="CI155" s="440">
        <v>11.1</v>
      </c>
      <c r="CJ155" s="440">
        <v>1.1000000000000001</v>
      </c>
      <c r="CK155" s="317">
        <v>9.9000000000000005E-2</v>
      </c>
      <c r="CL155" s="457">
        <v>2</v>
      </c>
      <c r="CM155" s="457">
        <v>2</v>
      </c>
      <c r="CN155" s="457">
        <v>0</v>
      </c>
      <c r="CO155" s="501">
        <v>1.2</v>
      </c>
      <c r="CP155" s="501">
        <v>0.9</v>
      </c>
      <c r="CQ155" s="125">
        <v>0.75</v>
      </c>
      <c r="CS155" s="477">
        <v>0</v>
      </c>
      <c r="CT155" s="457">
        <v>0</v>
      </c>
      <c r="CU155" s="457">
        <v>0</v>
      </c>
      <c r="CV155" s="457">
        <v>0</v>
      </c>
      <c r="CW155" s="457">
        <v>1</v>
      </c>
      <c r="CX155" s="457">
        <v>0</v>
      </c>
      <c r="CY155" s="457">
        <v>1</v>
      </c>
      <c r="CZ155" s="457">
        <v>0</v>
      </c>
      <c r="DA155" s="457">
        <v>0</v>
      </c>
      <c r="DB155" s="457">
        <v>0</v>
      </c>
      <c r="DC155" s="457">
        <v>0</v>
      </c>
      <c r="DD155" s="457">
        <v>0</v>
      </c>
      <c r="DF155" s="398">
        <v>8220</v>
      </c>
      <c r="DG155" s="320">
        <v>8.0000000000000002E-3</v>
      </c>
      <c r="DH155" s="374">
        <v>902</v>
      </c>
      <c r="DI155" s="374">
        <v>8220</v>
      </c>
      <c r="DJ155" s="149">
        <v>0</v>
      </c>
      <c r="DK155" s="40">
        <v>32</v>
      </c>
      <c r="DL155" s="40">
        <v>4</v>
      </c>
      <c r="DM155" s="40">
        <v>0</v>
      </c>
      <c r="DN155" s="40">
        <v>0</v>
      </c>
      <c r="DO155" s="317">
        <v>0.04</v>
      </c>
      <c r="DP155" s="457">
        <v>28</v>
      </c>
      <c r="DQ155" s="457">
        <v>8</v>
      </c>
      <c r="DR155" s="457">
        <v>0</v>
      </c>
      <c r="DS155" s="477">
        <v>0</v>
      </c>
      <c r="DT155" s="125">
        <v>0</v>
      </c>
      <c r="DU155" s="477">
        <v>4</v>
      </c>
      <c r="DV155" s="374">
        <v>16117</v>
      </c>
      <c r="DW155" s="477">
        <v>0</v>
      </c>
      <c r="DX155" s="457">
        <v>0</v>
      </c>
      <c r="DY155" s="452"/>
      <c r="DZ155" s="40">
        <v>81</v>
      </c>
      <c r="EA155" s="76">
        <v>0.19424460431654678</v>
      </c>
      <c r="EB155" s="40">
        <v>0</v>
      </c>
      <c r="EC155" s="76">
        <v>0</v>
      </c>
      <c r="ED155" s="40">
        <v>0</v>
      </c>
      <c r="EE155" s="40">
        <v>0</v>
      </c>
      <c r="EF155" s="40">
        <v>0</v>
      </c>
      <c r="EG155" s="320">
        <v>0.38319999999999999</v>
      </c>
      <c r="EH155" s="320">
        <v>0.1524390243902439</v>
      </c>
      <c r="EI155" s="320">
        <v>0.217</v>
      </c>
      <c r="EJ155" s="320">
        <v>0.16901408450704225</v>
      </c>
      <c r="EK155" s="320">
        <v>0.35011990407673854</v>
      </c>
      <c r="EL155" s="320">
        <v>0.18465227817745802</v>
      </c>
      <c r="EM155" s="320">
        <v>0.11745513866231599</v>
      </c>
      <c r="EN155" s="341">
        <v>74800</v>
      </c>
      <c r="EO155" s="320">
        <v>6.5573770491803282E-2</v>
      </c>
      <c r="EP155" s="1"/>
    </row>
    <row r="156" spans="2:146" x14ac:dyDescent="0.25">
      <c r="B156" s="3" t="s">
        <v>194</v>
      </c>
      <c r="C156" s="5">
        <v>540103</v>
      </c>
      <c r="D156" s="6" t="s">
        <v>189</v>
      </c>
      <c r="E156" s="6" t="s">
        <v>3</v>
      </c>
      <c r="F156" s="5">
        <v>6</v>
      </c>
      <c r="G156" s="40">
        <v>764</v>
      </c>
      <c r="H156" s="40">
        <v>1002</v>
      </c>
      <c r="I156" s="40">
        <v>1656</v>
      </c>
      <c r="J156" s="63">
        <v>1387.2251308900522</v>
      </c>
      <c r="K156" s="40">
        <v>639</v>
      </c>
      <c r="L156" s="63">
        <v>2.59</v>
      </c>
      <c r="N156" s="40">
        <v>151</v>
      </c>
      <c r="O156" s="76">
        <v>0.1976439790575916</v>
      </c>
      <c r="P156" s="63">
        <v>5.56</v>
      </c>
      <c r="Q156" s="362">
        <v>7.2774869109947637E-3</v>
      </c>
      <c r="R156" s="106">
        <v>15</v>
      </c>
      <c r="S156" s="83" t="s">
        <v>100</v>
      </c>
      <c r="T156" s="88">
        <v>1.4</v>
      </c>
      <c r="U156" s="40">
        <v>5</v>
      </c>
      <c r="V156" s="1"/>
      <c r="W156" s="457">
        <v>197</v>
      </c>
      <c r="X156" s="457">
        <v>23</v>
      </c>
      <c r="Y156" s="317">
        <v>0.19900000000000001</v>
      </c>
      <c r="Z156" s="126">
        <v>1.304635761589404</v>
      </c>
      <c r="AA156" s="457">
        <v>0</v>
      </c>
      <c r="AB156" s="457">
        <v>2</v>
      </c>
      <c r="AC156" s="457">
        <v>199</v>
      </c>
      <c r="AD156" s="457">
        <v>0</v>
      </c>
      <c r="AE156" s="457">
        <v>199</v>
      </c>
      <c r="AF156" s="149">
        <v>15826200</v>
      </c>
      <c r="AH156" s="374">
        <v>51800</v>
      </c>
      <c r="AI156" s="469">
        <v>157</v>
      </c>
      <c r="AJ156" s="320">
        <v>0.78894472361809043</v>
      </c>
      <c r="AK156" s="374">
        <v>8727440</v>
      </c>
      <c r="AL156" s="125">
        <v>0.55145518191353582</v>
      </c>
      <c r="AM156" s="477">
        <v>156</v>
      </c>
      <c r="AN156" s="398">
        <v>8712740</v>
      </c>
      <c r="AO156" s="469">
        <v>151</v>
      </c>
      <c r="AP156" s="398">
        <v>8522440</v>
      </c>
      <c r="AQ156" s="480">
        <v>143</v>
      </c>
      <c r="AR156" s="398">
        <v>8347560</v>
      </c>
      <c r="AS156" s="469">
        <v>8</v>
      </c>
      <c r="AT156" s="390">
        <v>5.2980132450331133E-2</v>
      </c>
      <c r="AU156" s="398">
        <v>174880</v>
      </c>
      <c r="AV156" s="469">
        <v>32</v>
      </c>
      <c r="AW156" s="140">
        <v>2393090</v>
      </c>
      <c r="AX156" s="469">
        <v>10</v>
      </c>
      <c r="AY156" s="140">
        <v>4705670</v>
      </c>
      <c r="AZ156" s="457">
        <v>100</v>
      </c>
      <c r="BA156" s="125">
        <v>0.503</v>
      </c>
      <c r="BB156" s="457">
        <v>46</v>
      </c>
      <c r="BC156" s="125">
        <v>0.23100000000000001</v>
      </c>
      <c r="BD156" s="457">
        <v>53</v>
      </c>
      <c r="BE156" s="125">
        <v>0.26600000000000001</v>
      </c>
      <c r="BF156" s="457">
        <v>116</v>
      </c>
      <c r="BG156" s="125">
        <v>0.58299999999999996</v>
      </c>
      <c r="BH156" s="457">
        <v>34</v>
      </c>
      <c r="BI156" s="317">
        <v>0.17085427135678391</v>
      </c>
      <c r="BJ156" s="457">
        <v>22</v>
      </c>
      <c r="BK156" s="457">
        <v>7</v>
      </c>
      <c r="BL156" s="457">
        <v>5</v>
      </c>
      <c r="BM156" s="430">
        <v>1905</v>
      </c>
      <c r="BN156" s="347" t="s">
        <v>856</v>
      </c>
      <c r="BO156" s="486">
        <v>182</v>
      </c>
      <c r="BP156" s="348">
        <v>0.91400000000000003</v>
      </c>
      <c r="BQ156" s="40">
        <v>17</v>
      </c>
      <c r="BR156" s="320">
        <v>8.5000000000000006E-2</v>
      </c>
      <c r="BS156" s="491">
        <v>6</v>
      </c>
      <c r="BT156" s="125">
        <v>3.0456852791878174E-2</v>
      </c>
      <c r="BU156" s="312">
        <v>0.77700000000000002</v>
      </c>
      <c r="BW156" s="457">
        <v>3</v>
      </c>
      <c r="BX156" s="457">
        <v>1</v>
      </c>
      <c r="BY156" s="457">
        <v>0</v>
      </c>
      <c r="BZ156" s="457">
        <v>2</v>
      </c>
      <c r="CA156" s="457">
        <v>0</v>
      </c>
      <c r="CB156" s="457">
        <v>1</v>
      </c>
      <c r="CC156" s="457">
        <v>1</v>
      </c>
      <c r="CD156" s="457">
        <v>0</v>
      </c>
      <c r="CE156" s="457">
        <v>0</v>
      </c>
      <c r="CF156" s="457">
        <v>1</v>
      </c>
      <c r="CG156" s="457">
        <v>1</v>
      </c>
      <c r="CH156" s="457">
        <v>0</v>
      </c>
      <c r="CI156" s="440">
        <v>32</v>
      </c>
      <c r="CJ156" s="440">
        <v>5.9</v>
      </c>
      <c r="CK156" s="317">
        <v>0.184</v>
      </c>
      <c r="CL156" s="457">
        <v>9</v>
      </c>
      <c r="CM156" s="457">
        <v>9</v>
      </c>
      <c r="CN156" s="457">
        <v>0</v>
      </c>
      <c r="CO156" s="501">
        <v>0</v>
      </c>
      <c r="CP156" s="501">
        <v>0</v>
      </c>
      <c r="CQ156" s="318">
        <v>0</v>
      </c>
      <c r="CS156" s="477">
        <v>73</v>
      </c>
      <c r="CT156" s="457">
        <v>8</v>
      </c>
      <c r="CU156" s="457">
        <v>0</v>
      </c>
      <c r="CV156" s="457">
        <v>73</v>
      </c>
      <c r="CW156" s="457">
        <v>5</v>
      </c>
      <c r="CX156" s="457">
        <v>2</v>
      </c>
      <c r="CY156" s="457">
        <v>4</v>
      </c>
      <c r="CZ156" s="457">
        <v>1</v>
      </c>
      <c r="DA156" s="457">
        <v>0</v>
      </c>
      <c r="DB156" s="457">
        <v>0</v>
      </c>
      <c r="DC156" s="457">
        <v>0</v>
      </c>
      <c r="DD156" s="457">
        <v>0</v>
      </c>
      <c r="DF156" s="398">
        <v>817522</v>
      </c>
      <c r="DG156" s="320">
        <v>5.1999999999999998E-2</v>
      </c>
      <c r="DH156" s="374">
        <v>3499.8</v>
      </c>
      <c r="DI156" s="374">
        <v>544152</v>
      </c>
      <c r="DJ156" s="149">
        <v>273370</v>
      </c>
      <c r="DK156" s="40">
        <v>69</v>
      </c>
      <c r="DL156" s="40">
        <v>129</v>
      </c>
      <c r="DM156" s="40">
        <v>1</v>
      </c>
      <c r="DN156" s="40">
        <v>0</v>
      </c>
      <c r="DO156" s="317">
        <v>6.4000000000000001E-2</v>
      </c>
      <c r="DP156" s="457">
        <v>60</v>
      </c>
      <c r="DQ156" s="457">
        <v>76</v>
      </c>
      <c r="DR156" s="457">
        <v>59</v>
      </c>
      <c r="DS156" s="477">
        <v>4</v>
      </c>
      <c r="DT156" s="125">
        <v>2.030456852791878E-2</v>
      </c>
      <c r="DU156" s="477">
        <v>77</v>
      </c>
      <c r="DV156" s="374">
        <v>1329351</v>
      </c>
      <c r="DW156" s="477">
        <v>12</v>
      </c>
      <c r="DX156" s="457">
        <v>472</v>
      </c>
      <c r="DY156" s="452"/>
      <c r="DZ156" s="40">
        <v>438</v>
      </c>
      <c r="EA156" s="76">
        <v>0.26449275362318841</v>
      </c>
      <c r="EB156" s="40">
        <v>282</v>
      </c>
      <c r="EC156" s="76">
        <v>0.17028985507246377</v>
      </c>
      <c r="ED156" s="40">
        <v>47</v>
      </c>
      <c r="EE156" s="40">
        <v>8</v>
      </c>
      <c r="EF156" s="40">
        <v>5</v>
      </c>
      <c r="EG156" s="320">
        <v>0.55500000000000005</v>
      </c>
      <c r="EH156" s="320">
        <v>0.1111111111111111</v>
      </c>
      <c r="EI156" s="320">
        <v>0.26</v>
      </c>
      <c r="EJ156" s="320">
        <v>0.17781690140845072</v>
      </c>
      <c r="EK156" s="320">
        <v>0.36654589371980678</v>
      </c>
      <c r="EL156" s="320">
        <v>0.26328502415458938</v>
      </c>
      <c r="EM156" s="320">
        <v>-5.38051381483277E-2</v>
      </c>
      <c r="EN156" s="341">
        <v>90600</v>
      </c>
      <c r="EO156" s="320">
        <v>6.6489361702127658E-2</v>
      </c>
      <c r="EP156" s="1"/>
    </row>
    <row r="157" spans="2:146" x14ac:dyDescent="0.25">
      <c r="B157" s="3" t="s">
        <v>196</v>
      </c>
      <c r="C157" s="5">
        <v>540104</v>
      </c>
      <c r="D157" s="6" t="s">
        <v>189</v>
      </c>
      <c r="E157" s="6" t="s">
        <v>3</v>
      </c>
      <c r="F157" s="5">
        <v>6</v>
      </c>
      <c r="G157" s="40">
        <v>331</v>
      </c>
      <c r="H157" s="40">
        <v>447</v>
      </c>
      <c r="I157" s="40">
        <v>1023</v>
      </c>
      <c r="J157" s="63">
        <v>1978.0060422960723</v>
      </c>
      <c r="K157" s="40">
        <v>461</v>
      </c>
      <c r="L157" s="63">
        <v>2.21</v>
      </c>
      <c r="N157" s="40">
        <v>88</v>
      </c>
      <c r="O157" s="76">
        <v>0.26586102719033228</v>
      </c>
      <c r="P157" s="63">
        <v>2.4700000000000002</v>
      </c>
      <c r="Q157" s="362">
        <v>7.4622356495468271E-3</v>
      </c>
      <c r="R157" s="106">
        <v>15</v>
      </c>
      <c r="S157" s="83" t="s">
        <v>100</v>
      </c>
      <c r="T157" s="88">
        <v>1.8</v>
      </c>
      <c r="U157" s="40">
        <v>0</v>
      </c>
      <c r="V157" s="1"/>
      <c r="W157" s="457">
        <v>19</v>
      </c>
      <c r="X157" s="457">
        <v>0</v>
      </c>
      <c r="Y157" s="317">
        <v>4.9000000000000002E-2</v>
      </c>
      <c r="Z157" s="126">
        <v>0.21590909090909091</v>
      </c>
      <c r="AA157" s="457">
        <v>0</v>
      </c>
      <c r="AB157" s="457">
        <v>3</v>
      </c>
      <c r="AC157" s="457">
        <v>22</v>
      </c>
      <c r="AD157" s="457">
        <v>0</v>
      </c>
      <c r="AE157" s="457">
        <v>22</v>
      </c>
      <c r="AF157" s="149">
        <v>3093583</v>
      </c>
      <c r="AH157" s="374">
        <v>49300</v>
      </c>
      <c r="AI157" s="469">
        <v>18</v>
      </c>
      <c r="AJ157" s="320">
        <v>0.81818181818181823</v>
      </c>
      <c r="AK157" s="374">
        <v>1998483</v>
      </c>
      <c r="AL157" s="125">
        <v>0.64600917447503425</v>
      </c>
      <c r="AM157" s="477">
        <v>17</v>
      </c>
      <c r="AN157" s="398">
        <v>1279300</v>
      </c>
      <c r="AO157" s="469">
        <v>16</v>
      </c>
      <c r="AP157" s="398">
        <v>821900</v>
      </c>
      <c r="AQ157" s="480">
        <v>15</v>
      </c>
      <c r="AR157" s="398">
        <v>816400</v>
      </c>
      <c r="AS157" s="469">
        <v>1</v>
      </c>
      <c r="AT157" s="390">
        <v>6.25E-2</v>
      </c>
      <c r="AU157" s="398">
        <v>5500</v>
      </c>
      <c r="AV157" s="469">
        <v>2</v>
      </c>
      <c r="AW157" s="140">
        <v>868100</v>
      </c>
      <c r="AX157" s="469">
        <v>2</v>
      </c>
      <c r="AY157" s="140">
        <v>227000</v>
      </c>
      <c r="AZ157" s="457">
        <v>12</v>
      </c>
      <c r="BA157" s="125">
        <v>0.54500000000000004</v>
      </c>
      <c r="BB157" s="457">
        <v>6</v>
      </c>
      <c r="BC157" s="125">
        <v>0.27300000000000002</v>
      </c>
      <c r="BD157" s="457">
        <v>4</v>
      </c>
      <c r="BE157" s="125">
        <v>0.182</v>
      </c>
      <c r="BF157" s="457">
        <v>14</v>
      </c>
      <c r="BG157" s="125">
        <v>0.63600000000000001</v>
      </c>
      <c r="BH157" s="457">
        <v>3</v>
      </c>
      <c r="BI157" s="317">
        <v>0.13636363636363635</v>
      </c>
      <c r="BJ157" s="457">
        <v>3</v>
      </c>
      <c r="BK157" s="457">
        <v>0</v>
      </c>
      <c r="BL157" s="457">
        <v>0</v>
      </c>
      <c r="BM157" s="430">
        <v>1917</v>
      </c>
      <c r="BN157" s="347" t="s">
        <v>831</v>
      </c>
      <c r="BO157" s="486">
        <v>17</v>
      </c>
      <c r="BP157" s="348">
        <v>0.77300000000000002</v>
      </c>
      <c r="BQ157" s="40">
        <v>5</v>
      </c>
      <c r="BR157" s="320">
        <v>0.22700000000000001</v>
      </c>
      <c r="BS157" s="491">
        <v>0</v>
      </c>
      <c r="BT157" s="125">
        <v>0</v>
      </c>
      <c r="BU157" s="312">
        <v>0.70599999999999996</v>
      </c>
      <c r="BW157" s="457">
        <v>1</v>
      </c>
      <c r="BX157" s="457">
        <v>0</v>
      </c>
      <c r="BY157" s="457">
        <v>0</v>
      </c>
      <c r="BZ157" s="457">
        <v>1</v>
      </c>
      <c r="CA157" s="457">
        <v>0</v>
      </c>
      <c r="CB157" s="457">
        <v>0</v>
      </c>
      <c r="CC157" s="457">
        <v>0</v>
      </c>
      <c r="CD157" s="457">
        <v>0</v>
      </c>
      <c r="CE157" s="457">
        <v>0</v>
      </c>
      <c r="CF157" s="457">
        <v>0</v>
      </c>
      <c r="CG157" s="457">
        <v>1</v>
      </c>
      <c r="CH157" s="457">
        <v>0</v>
      </c>
      <c r="CI157" s="440">
        <v>13.5</v>
      </c>
      <c r="CJ157" s="440">
        <v>1.6</v>
      </c>
      <c r="CK157" s="317">
        <v>0.11899999999999999</v>
      </c>
      <c r="CL157" s="457">
        <v>1</v>
      </c>
      <c r="CM157" s="457">
        <v>0</v>
      </c>
      <c r="CN157" s="457">
        <v>1</v>
      </c>
      <c r="CO157" s="501">
        <v>1.2</v>
      </c>
      <c r="CP157" s="501">
        <v>0</v>
      </c>
      <c r="CQ157" s="125">
        <v>0</v>
      </c>
      <c r="CS157" s="477">
        <v>0</v>
      </c>
      <c r="CT157" s="457">
        <v>0</v>
      </c>
      <c r="CU157" s="457">
        <v>0</v>
      </c>
      <c r="CV157" s="457">
        <v>0</v>
      </c>
      <c r="CW157" s="457">
        <v>0</v>
      </c>
      <c r="CX157" s="457">
        <v>0</v>
      </c>
      <c r="CY157" s="457">
        <v>0</v>
      </c>
      <c r="CZ157" s="457">
        <v>0</v>
      </c>
      <c r="DA157" s="457">
        <v>0</v>
      </c>
      <c r="DB157" s="457">
        <v>0</v>
      </c>
      <c r="DC157" s="457">
        <v>0</v>
      </c>
      <c r="DD157" s="457">
        <v>0</v>
      </c>
      <c r="DF157" s="398">
        <v>56725</v>
      </c>
      <c r="DG157" s="320">
        <v>1.7999999999999999E-2</v>
      </c>
      <c r="DH157" s="374">
        <v>4214.8999999999996</v>
      </c>
      <c r="DI157" s="374">
        <v>52158</v>
      </c>
      <c r="DJ157" s="149">
        <v>4567</v>
      </c>
      <c r="DK157" s="40">
        <v>13</v>
      </c>
      <c r="DL157" s="40">
        <v>9</v>
      </c>
      <c r="DM157" s="40">
        <v>0</v>
      </c>
      <c r="DN157" s="40">
        <v>0</v>
      </c>
      <c r="DO157" s="317">
        <v>0.153</v>
      </c>
      <c r="DP157" s="457">
        <v>12</v>
      </c>
      <c r="DQ157" s="457">
        <v>4</v>
      </c>
      <c r="DR157" s="457">
        <v>6</v>
      </c>
      <c r="DS157" s="477">
        <v>0</v>
      </c>
      <c r="DT157" s="125">
        <v>0</v>
      </c>
      <c r="DU157" s="477">
        <v>1</v>
      </c>
      <c r="DV157" s="374">
        <v>2144</v>
      </c>
      <c r="DW157" s="477">
        <v>0</v>
      </c>
      <c r="DX157" s="457">
        <v>29</v>
      </c>
      <c r="DY157" s="452"/>
      <c r="DZ157" s="40">
        <v>77</v>
      </c>
      <c r="EA157" s="76">
        <v>7.5268817204301078E-2</v>
      </c>
      <c r="EB157" s="40">
        <v>64</v>
      </c>
      <c r="EC157" s="76">
        <v>6.2561094819159335E-2</v>
      </c>
      <c r="ED157" s="40">
        <v>11</v>
      </c>
      <c r="EE157" s="40">
        <v>2</v>
      </c>
      <c r="EF157" s="40">
        <v>1</v>
      </c>
      <c r="EG157" s="320">
        <v>0.23780000000000001</v>
      </c>
      <c r="EH157" s="320">
        <v>0.10629067245119306</v>
      </c>
      <c r="EI157" s="320">
        <v>0.16600000000000001</v>
      </c>
      <c r="EJ157" s="320">
        <v>5.2917232021709636E-2</v>
      </c>
      <c r="EK157" s="320">
        <v>0.38514173998044965</v>
      </c>
      <c r="EL157" s="320">
        <v>0.11285574092247302</v>
      </c>
      <c r="EM157" s="320">
        <v>-7.5670498084291202E-2</v>
      </c>
      <c r="EN157" s="341">
        <v>77000</v>
      </c>
      <c r="EO157" s="320">
        <v>6.2857142857142861E-2</v>
      </c>
      <c r="EP157" s="1"/>
    </row>
    <row r="158" spans="2:146" x14ac:dyDescent="0.25">
      <c r="B158" s="3" t="s">
        <v>197</v>
      </c>
      <c r="C158" s="5">
        <v>540292</v>
      </c>
      <c r="D158" s="6" t="s">
        <v>189</v>
      </c>
      <c r="E158" s="6" t="s">
        <v>3</v>
      </c>
      <c r="F158" s="5">
        <v>6</v>
      </c>
      <c r="G158" s="40">
        <v>2270</v>
      </c>
      <c r="H158" s="40">
        <v>1593</v>
      </c>
      <c r="I158" s="40">
        <v>3460</v>
      </c>
      <c r="J158" s="63">
        <v>975.50660792951544</v>
      </c>
      <c r="K158" s="40">
        <v>1490</v>
      </c>
      <c r="L158" s="63">
        <v>2.29</v>
      </c>
      <c r="N158" s="40">
        <v>134</v>
      </c>
      <c r="O158" s="76">
        <v>5.9030837004405277E-2</v>
      </c>
      <c r="P158" s="63">
        <v>5.66</v>
      </c>
      <c r="Q158" s="362">
        <v>2.4933920704845809E-3</v>
      </c>
      <c r="R158" s="106">
        <v>15</v>
      </c>
      <c r="S158" s="83" t="s">
        <v>100</v>
      </c>
      <c r="T158" s="88">
        <v>4.8</v>
      </c>
      <c r="U158" s="40">
        <v>6</v>
      </c>
      <c r="V158" s="1"/>
      <c r="W158" s="457">
        <v>51</v>
      </c>
      <c r="X158" s="457">
        <v>7</v>
      </c>
      <c r="Y158" s="317">
        <v>3.5000000000000003E-2</v>
      </c>
      <c r="Z158" s="126">
        <v>0.38059701492537312</v>
      </c>
      <c r="AA158" s="457">
        <v>0</v>
      </c>
      <c r="AB158" s="457">
        <v>5</v>
      </c>
      <c r="AC158" s="457">
        <v>56</v>
      </c>
      <c r="AD158" s="457">
        <v>0</v>
      </c>
      <c r="AE158" s="457">
        <v>56</v>
      </c>
      <c r="AF158" s="149">
        <v>5227470</v>
      </c>
      <c r="AH158" s="374">
        <v>74250</v>
      </c>
      <c r="AI158" s="469">
        <v>56</v>
      </c>
      <c r="AJ158" s="320">
        <v>1</v>
      </c>
      <c r="AK158" s="374">
        <v>5227470</v>
      </c>
      <c r="AL158" s="125">
        <v>1</v>
      </c>
      <c r="AM158" s="477">
        <v>56</v>
      </c>
      <c r="AN158" s="398">
        <v>5227470</v>
      </c>
      <c r="AO158" s="469">
        <v>54</v>
      </c>
      <c r="AP158" s="398">
        <v>5124270</v>
      </c>
      <c r="AQ158" s="480">
        <v>50</v>
      </c>
      <c r="AR158" s="398">
        <v>4987870</v>
      </c>
      <c r="AS158" s="469">
        <v>4</v>
      </c>
      <c r="AT158" s="390">
        <v>7.407407407407407E-2</v>
      </c>
      <c r="AU158" s="398">
        <v>136400</v>
      </c>
      <c r="AV158" s="469">
        <v>0</v>
      </c>
      <c r="AW158" s="140">
        <v>0</v>
      </c>
      <c r="AX158" s="469">
        <v>0</v>
      </c>
      <c r="AY158" s="140">
        <v>0</v>
      </c>
      <c r="AZ158" s="457">
        <v>21</v>
      </c>
      <c r="BA158" s="125">
        <v>0.375</v>
      </c>
      <c r="BB158" s="457">
        <v>14</v>
      </c>
      <c r="BC158" s="125">
        <v>0.25</v>
      </c>
      <c r="BD158" s="457">
        <v>21</v>
      </c>
      <c r="BE158" s="125">
        <v>0.375</v>
      </c>
      <c r="BF158" s="457">
        <v>46</v>
      </c>
      <c r="BG158" s="125">
        <v>0.82099999999999995</v>
      </c>
      <c r="BH158" s="457">
        <v>26</v>
      </c>
      <c r="BI158" s="317">
        <v>0.4642857142857143</v>
      </c>
      <c r="BJ158" s="457">
        <v>11</v>
      </c>
      <c r="BK158" s="457">
        <v>11</v>
      </c>
      <c r="BL158" s="457">
        <v>4</v>
      </c>
      <c r="BM158" s="430">
        <v>1984</v>
      </c>
      <c r="BN158" s="347" t="s">
        <v>857</v>
      </c>
      <c r="BO158" s="486">
        <v>55</v>
      </c>
      <c r="BP158" s="348">
        <v>0.9830000000000001</v>
      </c>
      <c r="BQ158" s="40">
        <v>1</v>
      </c>
      <c r="BR158" s="320">
        <v>1.7999999999999999E-2</v>
      </c>
      <c r="BS158" s="491">
        <v>1</v>
      </c>
      <c r="BT158" s="125">
        <v>1.9607843137254902E-2</v>
      </c>
      <c r="BU158" s="312">
        <v>0.80400000000000005</v>
      </c>
      <c r="BW158" s="457">
        <v>0</v>
      </c>
      <c r="BX158" s="457">
        <v>0</v>
      </c>
      <c r="BY158" s="457">
        <v>0</v>
      </c>
      <c r="BZ158" s="457">
        <v>0</v>
      </c>
      <c r="CA158" s="457">
        <v>0</v>
      </c>
      <c r="CB158" s="457">
        <v>0</v>
      </c>
      <c r="CC158" s="457">
        <v>0</v>
      </c>
      <c r="CD158" s="457">
        <v>0</v>
      </c>
      <c r="CE158" s="457">
        <v>0</v>
      </c>
      <c r="CF158" s="457">
        <v>0</v>
      </c>
      <c r="CG158" s="457">
        <v>0</v>
      </c>
      <c r="CH158" s="457">
        <v>0</v>
      </c>
      <c r="CI158" s="440">
        <v>50.1</v>
      </c>
      <c r="CJ158" s="440">
        <v>0.4</v>
      </c>
      <c r="CK158" s="317">
        <v>8.0000000000000002E-3</v>
      </c>
      <c r="CL158" s="457">
        <v>7</v>
      </c>
      <c r="CM158" s="457">
        <v>2</v>
      </c>
      <c r="CN158" s="457">
        <v>5</v>
      </c>
      <c r="CO158" s="501">
        <v>4.5</v>
      </c>
      <c r="CP158" s="501">
        <v>0</v>
      </c>
      <c r="CQ158" s="125">
        <v>0</v>
      </c>
      <c r="CS158" s="477">
        <v>0</v>
      </c>
      <c r="CT158" s="457">
        <v>0</v>
      </c>
      <c r="CU158" s="457">
        <v>0</v>
      </c>
      <c r="CV158" s="457">
        <v>0</v>
      </c>
      <c r="CW158" s="457">
        <v>0</v>
      </c>
      <c r="CX158" s="457">
        <v>0</v>
      </c>
      <c r="CY158" s="457">
        <v>0</v>
      </c>
      <c r="CZ158" s="457">
        <v>0</v>
      </c>
      <c r="DA158" s="457">
        <v>0</v>
      </c>
      <c r="DB158" s="457">
        <v>0</v>
      </c>
      <c r="DC158" s="457">
        <v>0</v>
      </c>
      <c r="DD158" s="457">
        <v>0</v>
      </c>
      <c r="DF158" s="398">
        <v>1221821</v>
      </c>
      <c r="DG158" s="320">
        <v>0.23400000000000001</v>
      </c>
      <c r="DH158" s="374">
        <v>20371.5</v>
      </c>
      <c r="DI158" s="374">
        <v>1221821</v>
      </c>
      <c r="DJ158" s="149">
        <v>0</v>
      </c>
      <c r="DK158" s="40">
        <v>16</v>
      </c>
      <c r="DL158" s="40">
        <v>33</v>
      </c>
      <c r="DM158" s="40">
        <v>6</v>
      </c>
      <c r="DN158" s="40">
        <v>1</v>
      </c>
      <c r="DO158" s="317">
        <v>0.308</v>
      </c>
      <c r="DP158" s="457">
        <v>15</v>
      </c>
      <c r="DQ158" s="457">
        <v>6</v>
      </c>
      <c r="DR158" s="457">
        <v>23</v>
      </c>
      <c r="DS158" s="477">
        <v>12</v>
      </c>
      <c r="DT158" s="125">
        <v>0.23529411764705882</v>
      </c>
      <c r="DU158" s="477">
        <v>4</v>
      </c>
      <c r="DV158" s="374">
        <v>10424</v>
      </c>
      <c r="DW158" s="477">
        <v>0</v>
      </c>
      <c r="DX158" s="457">
        <v>478</v>
      </c>
      <c r="DY158" s="452"/>
      <c r="DZ158" s="40">
        <v>126</v>
      </c>
      <c r="EA158" s="76">
        <v>3.6416184971098269E-2</v>
      </c>
      <c r="EB158" s="40">
        <v>89</v>
      </c>
      <c r="EC158" s="76">
        <v>2.5722543352601157E-2</v>
      </c>
      <c r="ED158" s="40">
        <v>15</v>
      </c>
      <c r="EE158" s="40">
        <v>3</v>
      </c>
      <c r="EF158" s="40">
        <v>2</v>
      </c>
      <c r="EG158" s="320">
        <v>0.12770000000000001</v>
      </c>
      <c r="EH158" s="320">
        <v>0.13557046979865772</v>
      </c>
      <c r="EI158" s="320">
        <v>0.18899999999999997</v>
      </c>
      <c r="EJ158" s="320">
        <v>5.7544757033248087E-2</v>
      </c>
      <c r="EK158" s="320">
        <v>0.39335260115606935</v>
      </c>
      <c r="EL158" s="320">
        <v>0.18317702227432592</v>
      </c>
      <c r="EM158" s="320">
        <v>0.110828834550651</v>
      </c>
      <c r="EN158" s="341">
        <v>161800</v>
      </c>
      <c r="EO158" s="320">
        <v>3.9762611275964393E-2</v>
      </c>
      <c r="EP158" s="1"/>
    </row>
    <row r="159" spans="2:146" x14ac:dyDescent="0.25">
      <c r="B159" s="3" t="s">
        <v>198</v>
      </c>
      <c r="C159" s="5">
        <v>540105</v>
      </c>
      <c r="D159" s="6" t="s">
        <v>189</v>
      </c>
      <c r="E159" s="6" t="s">
        <v>3</v>
      </c>
      <c r="F159" s="5">
        <v>6</v>
      </c>
      <c r="G159" s="40">
        <v>341</v>
      </c>
      <c r="H159" s="40">
        <v>472</v>
      </c>
      <c r="I159" s="40">
        <v>762</v>
      </c>
      <c r="J159" s="63">
        <v>1430.1466275659823</v>
      </c>
      <c r="K159" s="40">
        <v>336</v>
      </c>
      <c r="L159" s="63">
        <v>2.27</v>
      </c>
      <c r="N159" s="40">
        <v>41</v>
      </c>
      <c r="O159" s="76">
        <v>0.12023460410557189</v>
      </c>
      <c r="P159" s="63">
        <v>2.83</v>
      </c>
      <c r="Q159" s="362">
        <v>8.2991202346041053E-3</v>
      </c>
      <c r="R159" s="106">
        <v>15</v>
      </c>
      <c r="S159" s="83" t="s">
        <v>100</v>
      </c>
      <c r="T159" s="88">
        <v>2.2999999999999998</v>
      </c>
      <c r="U159" s="40">
        <v>0</v>
      </c>
      <c r="V159" s="1"/>
      <c r="W159" s="457">
        <v>23</v>
      </c>
      <c r="X159" s="457">
        <v>2</v>
      </c>
      <c r="Y159" s="317">
        <v>4.9000000000000002E-2</v>
      </c>
      <c r="Z159" s="126">
        <v>0.56097560975609762</v>
      </c>
      <c r="AA159" s="457">
        <v>0</v>
      </c>
      <c r="AB159" s="457">
        <v>0</v>
      </c>
      <c r="AC159" s="457">
        <v>23</v>
      </c>
      <c r="AD159" s="457">
        <v>0</v>
      </c>
      <c r="AE159" s="457">
        <v>23</v>
      </c>
      <c r="AF159" s="149">
        <v>1291450</v>
      </c>
      <c r="AH159" s="374">
        <v>23100</v>
      </c>
      <c r="AI159" s="469">
        <v>11</v>
      </c>
      <c r="AJ159" s="320">
        <v>0.47826086956521741</v>
      </c>
      <c r="AK159" s="374">
        <v>370300</v>
      </c>
      <c r="AL159" s="125">
        <v>0.28673196794300981</v>
      </c>
      <c r="AM159" s="477">
        <v>11</v>
      </c>
      <c r="AN159" s="398">
        <v>370300</v>
      </c>
      <c r="AO159" s="469">
        <v>10</v>
      </c>
      <c r="AP159" s="398">
        <v>349100</v>
      </c>
      <c r="AQ159" s="480">
        <v>9</v>
      </c>
      <c r="AR159" s="398">
        <v>335600</v>
      </c>
      <c r="AS159" s="469">
        <v>1</v>
      </c>
      <c r="AT159" s="390">
        <v>0.1</v>
      </c>
      <c r="AU159" s="398">
        <v>13500</v>
      </c>
      <c r="AV159" s="469">
        <v>8</v>
      </c>
      <c r="AW159" s="140">
        <v>469550</v>
      </c>
      <c r="AX159" s="469">
        <v>4</v>
      </c>
      <c r="AY159" s="140">
        <v>451600</v>
      </c>
      <c r="AZ159" s="457">
        <v>7</v>
      </c>
      <c r="BA159" s="125">
        <v>0.30399999999999999</v>
      </c>
      <c r="BB159" s="457">
        <v>12</v>
      </c>
      <c r="BC159" s="125">
        <v>0.52200000000000002</v>
      </c>
      <c r="BD159" s="457">
        <v>4</v>
      </c>
      <c r="BE159" s="125">
        <v>0.17399999999999999</v>
      </c>
      <c r="BF159" s="457">
        <v>21</v>
      </c>
      <c r="BG159" s="125">
        <v>0.91300000000000003</v>
      </c>
      <c r="BH159" s="457">
        <v>9</v>
      </c>
      <c r="BI159" s="317">
        <v>0.39130434782608697</v>
      </c>
      <c r="BJ159" s="457">
        <v>8</v>
      </c>
      <c r="BK159" s="457">
        <v>1</v>
      </c>
      <c r="BL159" s="457">
        <v>0</v>
      </c>
      <c r="BM159" s="430">
        <v>1940</v>
      </c>
      <c r="BN159" s="347" t="s">
        <v>831</v>
      </c>
      <c r="BO159" s="486">
        <v>20</v>
      </c>
      <c r="BP159" s="348">
        <v>0.87</v>
      </c>
      <c r="BQ159" s="40">
        <v>3</v>
      </c>
      <c r="BR159" s="320">
        <v>0.13</v>
      </c>
      <c r="BS159" s="491">
        <v>0</v>
      </c>
      <c r="BT159" s="125">
        <v>0</v>
      </c>
      <c r="BU159" s="312">
        <v>0.63600000000000001</v>
      </c>
      <c r="BW159" s="457">
        <v>1</v>
      </c>
      <c r="BX159" s="457">
        <v>0</v>
      </c>
      <c r="BY159" s="457">
        <v>0</v>
      </c>
      <c r="BZ159" s="457">
        <v>1</v>
      </c>
      <c r="CA159" s="457">
        <v>0</v>
      </c>
      <c r="CB159" s="457">
        <v>0</v>
      </c>
      <c r="CC159" s="457">
        <v>0</v>
      </c>
      <c r="CD159" s="457">
        <v>0</v>
      </c>
      <c r="CE159" s="457">
        <v>0</v>
      </c>
      <c r="CF159" s="457">
        <v>1</v>
      </c>
      <c r="CG159" s="457">
        <v>0</v>
      </c>
      <c r="CH159" s="457">
        <v>0</v>
      </c>
      <c r="CI159" s="440">
        <v>11.9</v>
      </c>
      <c r="CJ159" s="440">
        <v>0.9</v>
      </c>
      <c r="CK159" s="317">
        <v>7.5999999999999998E-2</v>
      </c>
      <c r="CL159" s="457">
        <v>6</v>
      </c>
      <c r="CM159" s="457">
        <v>6</v>
      </c>
      <c r="CN159" s="457">
        <v>0</v>
      </c>
      <c r="CO159" s="501">
        <v>1.9</v>
      </c>
      <c r="CP159" s="501">
        <v>0.1</v>
      </c>
      <c r="CQ159" s="125">
        <v>5.2631578947368425E-2</v>
      </c>
      <c r="CS159" s="477">
        <v>0</v>
      </c>
      <c r="CT159" s="457">
        <v>0</v>
      </c>
      <c r="CU159" s="457">
        <v>0</v>
      </c>
      <c r="CV159" s="457">
        <v>0</v>
      </c>
      <c r="CW159" s="457">
        <v>3</v>
      </c>
      <c r="CX159" s="457">
        <v>0</v>
      </c>
      <c r="CY159" s="457">
        <v>3</v>
      </c>
      <c r="CZ159" s="457">
        <v>0</v>
      </c>
      <c r="DA159" s="457">
        <v>0</v>
      </c>
      <c r="DB159" s="457">
        <v>0</v>
      </c>
      <c r="DC159" s="457">
        <v>0</v>
      </c>
      <c r="DD159" s="457">
        <v>0</v>
      </c>
      <c r="DF159" s="398">
        <v>98930</v>
      </c>
      <c r="DG159" s="320">
        <v>7.6999999999999999E-2</v>
      </c>
      <c r="DH159" s="374">
        <v>3519.5</v>
      </c>
      <c r="DI159" s="374">
        <v>49929</v>
      </c>
      <c r="DJ159" s="149">
        <v>49001</v>
      </c>
      <c r="DK159" s="40">
        <v>12</v>
      </c>
      <c r="DL159" s="40">
        <v>11</v>
      </c>
      <c r="DM159" s="40">
        <v>0</v>
      </c>
      <c r="DN159" s="40">
        <v>0</v>
      </c>
      <c r="DO159" s="317">
        <v>0.17499999999999999</v>
      </c>
      <c r="DP159" s="457">
        <v>10</v>
      </c>
      <c r="DQ159" s="457">
        <v>2</v>
      </c>
      <c r="DR159" s="457">
        <v>10</v>
      </c>
      <c r="DS159" s="477">
        <v>1</v>
      </c>
      <c r="DT159" s="125">
        <v>4.3478260869565216E-2</v>
      </c>
      <c r="DU159" s="477">
        <v>1</v>
      </c>
      <c r="DV159" s="374">
        <v>5966</v>
      </c>
      <c r="DW159" s="477">
        <v>0</v>
      </c>
      <c r="DX159" s="457">
        <v>50</v>
      </c>
      <c r="DY159" s="452"/>
      <c r="DZ159" s="40">
        <v>32</v>
      </c>
      <c r="EA159" s="76">
        <v>4.1994750656167978E-2</v>
      </c>
      <c r="EB159" s="40">
        <v>16</v>
      </c>
      <c r="EC159" s="76">
        <v>2.0997375328083989E-2</v>
      </c>
      <c r="ED159" s="40">
        <v>3</v>
      </c>
      <c r="EE159" s="40">
        <v>1</v>
      </c>
      <c r="EF159" s="40">
        <v>0</v>
      </c>
      <c r="EG159" s="320">
        <v>0.2026</v>
      </c>
      <c r="EH159" s="320">
        <v>8.3333333333333315E-2</v>
      </c>
      <c r="EI159" s="320">
        <v>0.17199999999999999</v>
      </c>
      <c r="EJ159" s="320">
        <v>6.2717770034843204E-2</v>
      </c>
      <c r="EK159" s="320">
        <v>0.29658792650918636</v>
      </c>
      <c r="EL159" s="320">
        <v>0.21784776902887143</v>
      </c>
      <c r="EM159" s="320">
        <v>-0.11349036402569601</v>
      </c>
      <c r="EN159" s="341">
        <v>111500</v>
      </c>
      <c r="EO159" s="320">
        <v>6.6312997347480113E-2</v>
      </c>
      <c r="EP159" s="1"/>
    </row>
    <row r="160" spans="2:146" x14ac:dyDescent="0.25">
      <c r="B160" s="14" t="s">
        <v>374</v>
      </c>
      <c r="C160" s="5">
        <v>545556</v>
      </c>
      <c r="D160" s="6" t="s">
        <v>189</v>
      </c>
      <c r="E160" s="6" t="s">
        <v>3</v>
      </c>
      <c r="F160" s="5">
        <v>6</v>
      </c>
      <c r="G160" s="40">
        <v>672</v>
      </c>
      <c r="H160" s="40">
        <v>409</v>
      </c>
      <c r="I160" s="40">
        <v>1006</v>
      </c>
      <c r="J160" s="63">
        <v>958.09523809523807</v>
      </c>
      <c r="K160" s="40">
        <v>410</v>
      </c>
      <c r="L160" s="63">
        <v>2.4500000000000002</v>
      </c>
      <c r="N160" s="40">
        <v>6</v>
      </c>
      <c r="O160" s="76">
        <v>8.9285714285714281E-3</v>
      </c>
      <c r="P160" s="63">
        <v>3.07</v>
      </c>
      <c r="Q160" s="362">
        <v>4.5684523809523814E-3</v>
      </c>
      <c r="R160" s="106">
        <v>15</v>
      </c>
      <c r="S160" s="83" t="s">
        <v>100</v>
      </c>
      <c r="T160" s="88">
        <v>0</v>
      </c>
      <c r="U160" s="40">
        <v>0</v>
      </c>
      <c r="V160" s="1"/>
      <c r="W160" s="457">
        <v>0</v>
      </c>
      <c r="X160" s="457">
        <v>0</v>
      </c>
      <c r="Y160" s="317">
        <v>5.0000000000000001E-3</v>
      </c>
      <c r="Z160" s="126">
        <v>0</v>
      </c>
      <c r="AA160" s="457" t="s">
        <v>100</v>
      </c>
      <c r="AB160" s="457" t="s">
        <v>100</v>
      </c>
      <c r="AC160" s="457" t="s">
        <v>100</v>
      </c>
      <c r="AD160" s="457" t="s">
        <v>100</v>
      </c>
      <c r="AE160" s="457" t="s">
        <v>100</v>
      </c>
      <c r="AF160" s="374" t="s">
        <v>100</v>
      </c>
      <c r="AH160" s="374">
        <v>0</v>
      </c>
      <c r="AI160" s="469" t="s">
        <v>100</v>
      </c>
      <c r="AJ160" s="320" t="s">
        <v>100</v>
      </c>
      <c r="AK160" s="374">
        <v>0</v>
      </c>
      <c r="AL160" s="125" t="s">
        <v>100</v>
      </c>
      <c r="AM160" s="477" t="s">
        <v>100</v>
      </c>
      <c r="AN160" s="398" t="s">
        <v>100</v>
      </c>
      <c r="AO160" s="469" t="s">
        <v>100</v>
      </c>
      <c r="AP160" s="398" t="s">
        <v>100</v>
      </c>
      <c r="AQ160" s="480" t="s">
        <v>100</v>
      </c>
      <c r="AR160" s="398" t="s">
        <v>100</v>
      </c>
      <c r="AS160" s="469" t="s">
        <v>100</v>
      </c>
      <c r="AT160" s="390" t="s">
        <v>100</v>
      </c>
      <c r="AU160" s="398" t="s">
        <v>100</v>
      </c>
      <c r="AV160" s="469" t="s">
        <v>100</v>
      </c>
      <c r="AW160" s="398" t="s">
        <v>100</v>
      </c>
      <c r="AX160" s="469" t="s">
        <v>100</v>
      </c>
      <c r="AY160" s="390" t="s">
        <v>100</v>
      </c>
      <c r="AZ160" s="457" t="s">
        <v>100</v>
      </c>
      <c r="BA160" s="125">
        <v>0</v>
      </c>
      <c r="BB160" s="457" t="s">
        <v>100</v>
      </c>
      <c r="BC160" s="125" t="s">
        <v>100</v>
      </c>
      <c r="BD160" s="457" t="s">
        <v>100</v>
      </c>
      <c r="BE160" s="125" t="s">
        <v>100</v>
      </c>
      <c r="BF160" s="457" t="s">
        <v>100</v>
      </c>
      <c r="BG160" s="125" t="s">
        <v>100</v>
      </c>
      <c r="BH160" s="457" t="s">
        <v>100</v>
      </c>
      <c r="BI160" s="124" t="s">
        <v>100</v>
      </c>
      <c r="BJ160" s="457" t="s">
        <v>100</v>
      </c>
      <c r="BK160" s="457" t="s">
        <v>100</v>
      </c>
      <c r="BL160" s="457" t="s">
        <v>100</v>
      </c>
      <c r="BM160" s="430" t="s">
        <v>100</v>
      </c>
      <c r="BN160" s="347" t="s">
        <v>857</v>
      </c>
      <c r="BO160" s="488" t="s">
        <v>100</v>
      </c>
      <c r="BP160" s="322" t="s">
        <v>100</v>
      </c>
      <c r="BQ160" s="40" t="s">
        <v>100</v>
      </c>
      <c r="BR160" s="320" t="s">
        <v>100</v>
      </c>
      <c r="BS160" s="491" t="s">
        <v>100</v>
      </c>
      <c r="BT160" s="125">
        <v>0</v>
      </c>
      <c r="BU160" s="312" t="s">
        <v>100</v>
      </c>
      <c r="BW160" s="457">
        <v>0</v>
      </c>
      <c r="BX160" s="457">
        <v>0</v>
      </c>
      <c r="BY160" s="457">
        <v>0</v>
      </c>
      <c r="BZ160" s="457">
        <v>0</v>
      </c>
      <c r="CA160" s="457">
        <v>0</v>
      </c>
      <c r="CB160" s="457">
        <v>0</v>
      </c>
      <c r="CC160" s="457">
        <v>0</v>
      </c>
      <c r="CD160" s="457">
        <v>0</v>
      </c>
      <c r="CE160" s="457">
        <v>0</v>
      </c>
      <c r="CF160" s="457">
        <v>0</v>
      </c>
      <c r="CG160" s="457">
        <v>0</v>
      </c>
      <c r="CH160" s="457">
        <v>0</v>
      </c>
      <c r="CI160" s="440">
        <v>21.8</v>
      </c>
      <c r="CJ160" s="440">
        <v>0.1</v>
      </c>
      <c r="CK160" s="317">
        <v>5.0000000000000001E-3</v>
      </c>
      <c r="CL160" s="457">
        <v>7</v>
      </c>
      <c r="CM160" s="457">
        <v>0</v>
      </c>
      <c r="CN160" s="457">
        <v>7</v>
      </c>
      <c r="CO160" s="501">
        <v>0</v>
      </c>
      <c r="CP160" s="501">
        <v>0</v>
      </c>
      <c r="CQ160" s="318">
        <v>0</v>
      </c>
      <c r="CS160" s="477">
        <v>0</v>
      </c>
      <c r="CT160" s="457">
        <v>0</v>
      </c>
      <c r="CU160" s="457">
        <v>0</v>
      </c>
      <c r="CV160" s="457">
        <v>0</v>
      </c>
      <c r="CW160" s="457">
        <v>0</v>
      </c>
      <c r="CX160" s="457">
        <v>0</v>
      </c>
      <c r="CY160" s="457">
        <v>0</v>
      </c>
      <c r="CZ160" s="457">
        <v>0</v>
      </c>
      <c r="DA160" s="457">
        <v>0</v>
      </c>
      <c r="DB160" s="457">
        <v>0</v>
      </c>
      <c r="DC160" s="457">
        <v>0</v>
      </c>
      <c r="DD160" s="457">
        <v>0</v>
      </c>
      <c r="DF160" s="398" t="s">
        <v>100</v>
      </c>
      <c r="DG160" s="320" t="s">
        <v>100</v>
      </c>
      <c r="DH160" s="374" t="s">
        <v>100</v>
      </c>
      <c r="DI160" s="374" t="s">
        <v>100</v>
      </c>
      <c r="DJ160" s="374" t="s">
        <v>100</v>
      </c>
      <c r="DK160" s="40" t="s">
        <v>100</v>
      </c>
      <c r="DL160" s="40" t="s">
        <v>100</v>
      </c>
      <c r="DM160" s="40" t="s">
        <v>100</v>
      </c>
      <c r="DN160" s="40" t="s">
        <v>100</v>
      </c>
      <c r="DO160" s="317" t="s">
        <v>100</v>
      </c>
      <c r="DP160" s="457" t="s">
        <v>100</v>
      </c>
      <c r="DQ160" s="457" t="s">
        <v>100</v>
      </c>
      <c r="DR160" s="457" t="s">
        <v>100</v>
      </c>
      <c r="DS160" s="477">
        <v>0</v>
      </c>
      <c r="DT160" s="125">
        <v>0</v>
      </c>
      <c r="DU160" s="477">
        <v>0</v>
      </c>
      <c r="DV160" s="374" t="s">
        <v>100</v>
      </c>
      <c r="DW160" s="477">
        <v>0</v>
      </c>
      <c r="DX160" s="457" t="s">
        <v>100</v>
      </c>
      <c r="DY160" s="452"/>
      <c r="DZ160" s="40">
        <v>0</v>
      </c>
      <c r="EA160" s="76">
        <v>0</v>
      </c>
      <c r="EB160" s="40">
        <v>0</v>
      </c>
      <c r="EC160" s="76">
        <v>0</v>
      </c>
      <c r="ED160" s="40">
        <v>0</v>
      </c>
      <c r="EE160" s="40">
        <v>0</v>
      </c>
      <c r="EF160" s="40">
        <v>0</v>
      </c>
      <c r="EG160" s="320">
        <v>6.1600000000000002E-2</v>
      </c>
      <c r="EH160" s="320">
        <v>8.0487804878048783E-2</v>
      </c>
      <c r="EI160" s="320">
        <v>0.183</v>
      </c>
      <c r="EJ160" s="320">
        <v>6.0278207109737247E-2</v>
      </c>
      <c r="EK160" s="320">
        <v>0.38568588469184889</v>
      </c>
      <c r="EL160" s="320">
        <v>7.792207792207792E-2</v>
      </c>
      <c r="EM160" s="320">
        <v>8.0246913580246895E-2</v>
      </c>
      <c r="EN160" s="341">
        <v>210200</v>
      </c>
      <c r="EO160" s="320">
        <v>5.8962264150943397E-2</v>
      </c>
      <c r="EP160" s="1"/>
    </row>
    <row r="161" spans="1:146" x14ac:dyDescent="0.25">
      <c r="B161" s="3" t="s">
        <v>199</v>
      </c>
      <c r="C161" s="5">
        <v>540106</v>
      </c>
      <c r="D161" s="6" t="s">
        <v>189</v>
      </c>
      <c r="E161" s="6" t="s">
        <v>3</v>
      </c>
      <c r="F161" s="5">
        <v>6</v>
      </c>
      <c r="G161" s="40">
        <v>389</v>
      </c>
      <c r="H161" s="40">
        <v>105</v>
      </c>
      <c r="I161" s="40">
        <v>105</v>
      </c>
      <c r="J161" s="63">
        <v>172.75064267352184</v>
      </c>
      <c r="K161" s="40">
        <v>55</v>
      </c>
      <c r="L161" s="63">
        <v>1.91</v>
      </c>
      <c r="N161" s="40">
        <v>48</v>
      </c>
      <c r="O161" s="76">
        <v>0.12339331619537269</v>
      </c>
      <c r="P161" s="63">
        <v>1.68</v>
      </c>
      <c r="Q161" s="362">
        <v>4.3187660668380463E-3</v>
      </c>
      <c r="R161" s="106">
        <v>15</v>
      </c>
      <c r="S161" s="83" t="s">
        <v>100</v>
      </c>
      <c r="T161" s="88">
        <v>4.3</v>
      </c>
      <c r="U161" s="40">
        <v>3</v>
      </c>
      <c r="V161" s="1"/>
      <c r="W161" s="457">
        <v>48</v>
      </c>
      <c r="X161" s="457">
        <v>0</v>
      </c>
      <c r="Y161" s="317">
        <v>0.45700000000000002</v>
      </c>
      <c r="Z161" s="126">
        <v>1</v>
      </c>
      <c r="AA161" s="457">
        <v>24</v>
      </c>
      <c r="AB161" s="457">
        <v>0</v>
      </c>
      <c r="AC161" s="457">
        <v>24</v>
      </c>
      <c r="AD161" s="457">
        <v>24</v>
      </c>
      <c r="AE161" s="457">
        <v>48</v>
      </c>
      <c r="AF161" s="149">
        <v>2921800</v>
      </c>
      <c r="AH161" s="374">
        <v>54900</v>
      </c>
      <c r="AI161" s="469">
        <v>36</v>
      </c>
      <c r="AJ161" s="320">
        <v>0.75</v>
      </c>
      <c r="AK161" s="374">
        <v>2256500</v>
      </c>
      <c r="AL161" s="125">
        <v>0.77229789855568487</v>
      </c>
      <c r="AM161" s="477">
        <v>36</v>
      </c>
      <c r="AN161" s="398">
        <v>2256500</v>
      </c>
      <c r="AO161" s="469">
        <v>35</v>
      </c>
      <c r="AP161" s="398">
        <v>2247900</v>
      </c>
      <c r="AQ161" s="480">
        <v>34</v>
      </c>
      <c r="AR161" s="399">
        <v>2230900</v>
      </c>
      <c r="AS161" s="481">
        <v>1</v>
      </c>
      <c r="AT161" s="393">
        <v>2.8571428571428571E-2</v>
      </c>
      <c r="AU161" s="399">
        <v>17000</v>
      </c>
      <c r="AV161" s="469">
        <v>12</v>
      </c>
      <c r="AW161" s="140">
        <v>665300</v>
      </c>
      <c r="AX161" s="469">
        <v>0</v>
      </c>
      <c r="AY161" s="140">
        <v>0</v>
      </c>
      <c r="AZ161" s="457">
        <v>27</v>
      </c>
      <c r="BA161" s="125">
        <v>0.56200000000000006</v>
      </c>
      <c r="BB161" s="457">
        <v>14</v>
      </c>
      <c r="BC161" s="125">
        <v>0.29199999999999998</v>
      </c>
      <c r="BD161" s="457">
        <v>7</v>
      </c>
      <c r="BE161" s="125">
        <v>0.14599999999999999</v>
      </c>
      <c r="BF161" s="457">
        <v>33</v>
      </c>
      <c r="BG161" s="125">
        <v>0.68799999999999994</v>
      </c>
      <c r="BH161" s="457">
        <v>28</v>
      </c>
      <c r="BI161" s="317">
        <v>0.58333333333333337</v>
      </c>
      <c r="BJ161" s="457">
        <v>16</v>
      </c>
      <c r="BK161" s="457">
        <v>12</v>
      </c>
      <c r="BL161" s="457">
        <v>0</v>
      </c>
      <c r="BM161" s="430">
        <v>1910</v>
      </c>
      <c r="BN161" s="349" t="s">
        <v>831</v>
      </c>
      <c r="BO161" s="487">
        <v>47</v>
      </c>
      <c r="BP161" s="350">
        <v>0.97899999999999998</v>
      </c>
      <c r="BQ161" s="489">
        <v>1</v>
      </c>
      <c r="BR161" s="351">
        <v>2.1000000000000001E-2</v>
      </c>
      <c r="BS161" s="492">
        <v>1</v>
      </c>
      <c r="BT161" s="125">
        <v>2.0833333333333332E-2</v>
      </c>
      <c r="BU161" s="312">
        <v>0.66700000000000004</v>
      </c>
      <c r="BW161" s="457">
        <v>0</v>
      </c>
      <c r="BX161" s="457">
        <v>0</v>
      </c>
      <c r="BY161" s="457">
        <v>0</v>
      </c>
      <c r="BZ161" s="457">
        <v>0</v>
      </c>
      <c r="CA161" s="457">
        <v>0</v>
      </c>
      <c r="CB161" s="457">
        <v>0</v>
      </c>
      <c r="CC161" s="457">
        <v>0</v>
      </c>
      <c r="CD161" s="457">
        <v>0</v>
      </c>
      <c r="CE161" s="457">
        <v>0</v>
      </c>
      <c r="CF161" s="457">
        <v>0</v>
      </c>
      <c r="CG161" s="457">
        <v>0</v>
      </c>
      <c r="CH161" s="457">
        <v>0</v>
      </c>
      <c r="CI161" s="440">
        <v>4.4000000000000004</v>
      </c>
      <c r="CJ161" s="440">
        <v>2.2999999999999998</v>
      </c>
      <c r="CK161" s="317">
        <v>0.52300000000000002</v>
      </c>
      <c r="CL161" s="457">
        <v>1</v>
      </c>
      <c r="CM161" s="457">
        <v>0</v>
      </c>
      <c r="CN161" s="457">
        <v>1</v>
      </c>
      <c r="CO161" s="501">
        <v>0.8</v>
      </c>
      <c r="CP161" s="501">
        <v>0</v>
      </c>
      <c r="CQ161" s="125">
        <v>0</v>
      </c>
      <c r="CS161" s="477">
        <v>0</v>
      </c>
      <c r="CT161" s="514">
        <v>0</v>
      </c>
      <c r="CU161" s="514">
        <v>0</v>
      </c>
      <c r="CV161" s="457">
        <v>0</v>
      </c>
      <c r="CW161" s="457">
        <v>1</v>
      </c>
      <c r="CX161" s="457">
        <v>1</v>
      </c>
      <c r="CY161" s="457">
        <v>0</v>
      </c>
      <c r="CZ161" s="457">
        <v>1</v>
      </c>
      <c r="DA161" s="457">
        <v>0</v>
      </c>
      <c r="DB161" s="457">
        <v>0</v>
      </c>
      <c r="DC161" s="457">
        <v>0</v>
      </c>
      <c r="DD161" s="457">
        <v>0</v>
      </c>
      <c r="DF161" s="398">
        <v>640485</v>
      </c>
      <c r="DG161" s="320">
        <v>0.219</v>
      </c>
      <c r="DH161" s="374">
        <v>10735.8</v>
      </c>
      <c r="DI161" s="374">
        <v>526739</v>
      </c>
      <c r="DJ161" s="149">
        <v>113746</v>
      </c>
      <c r="DK161" s="40">
        <v>5</v>
      </c>
      <c r="DL161" s="40">
        <v>42</v>
      </c>
      <c r="DM161" s="40">
        <v>1</v>
      </c>
      <c r="DN161" s="40">
        <v>0</v>
      </c>
      <c r="DO161" s="317">
        <v>0.19700000000000001</v>
      </c>
      <c r="DP161" s="457">
        <v>4</v>
      </c>
      <c r="DQ161" s="457">
        <v>9</v>
      </c>
      <c r="DR161" s="457">
        <v>28</v>
      </c>
      <c r="DS161" s="477">
        <v>7</v>
      </c>
      <c r="DT161" s="125">
        <v>0.14583333333333334</v>
      </c>
      <c r="DU161" s="477">
        <v>25</v>
      </c>
      <c r="DV161" s="374">
        <v>121321</v>
      </c>
      <c r="DW161" s="477">
        <v>1</v>
      </c>
      <c r="DX161" s="457">
        <v>503</v>
      </c>
      <c r="DY161" s="452"/>
      <c r="DZ161" s="40">
        <v>76</v>
      </c>
      <c r="EA161" s="76">
        <v>0.72380952380952379</v>
      </c>
      <c r="EB161" s="40">
        <v>55</v>
      </c>
      <c r="EC161" s="76">
        <v>0.52380952380952384</v>
      </c>
      <c r="ED161" s="40">
        <v>14</v>
      </c>
      <c r="EE161" s="40">
        <v>3</v>
      </c>
      <c r="EF161" s="40">
        <v>2</v>
      </c>
      <c r="EG161" s="320">
        <v>0.4229</v>
      </c>
      <c r="EH161" s="320">
        <v>0.18181818181818182</v>
      </c>
      <c r="EI161" s="320">
        <v>0.27300000000000002</v>
      </c>
      <c r="EJ161" s="320">
        <v>0.12359550561797752</v>
      </c>
      <c r="EK161" s="320">
        <v>0.34285714285714286</v>
      </c>
      <c r="EL161" s="320">
        <v>0.34285714285714286</v>
      </c>
      <c r="EM161" s="320">
        <v>0.132911392405063</v>
      </c>
      <c r="EN161" s="341">
        <v>69200</v>
      </c>
      <c r="EO161" s="320">
        <v>0</v>
      </c>
      <c r="EP161" s="1"/>
    </row>
    <row r="162" spans="1:146" s="1" customFormat="1" x14ac:dyDescent="0.25">
      <c r="A162" s="385"/>
      <c r="B162" s="7" t="s">
        <v>189</v>
      </c>
      <c r="C162" s="150">
        <v>54049</v>
      </c>
      <c r="D162" s="7" t="s">
        <v>189</v>
      </c>
      <c r="E162" s="7" t="s">
        <v>0</v>
      </c>
      <c r="F162" s="150">
        <v>6</v>
      </c>
      <c r="G162" s="42">
        <v>199218</v>
      </c>
      <c r="H162" s="42">
        <v>31565</v>
      </c>
      <c r="I162" s="42">
        <v>56256</v>
      </c>
      <c r="J162" s="65">
        <v>180.7258380266843</v>
      </c>
      <c r="K162" s="42">
        <v>23278</v>
      </c>
      <c r="L162" s="65">
        <v>2.37</v>
      </c>
      <c r="M162"/>
      <c r="N162" s="42">
        <v>6146</v>
      </c>
      <c r="O162" s="78">
        <v>3.0850625947454548E-2</v>
      </c>
      <c r="P162" s="65">
        <v>277.16000000000003</v>
      </c>
      <c r="Q162" s="363">
        <v>1.3912746658099619E-3</v>
      </c>
      <c r="R162" s="107">
        <v>15</v>
      </c>
      <c r="S162" s="85">
        <v>42945</v>
      </c>
      <c r="T162" s="115">
        <v>1.2</v>
      </c>
      <c r="U162" s="42">
        <v>30</v>
      </c>
      <c r="W162" s="458">
        <v>1641</v>
      </c>
      <c r="X162" s="458">
        <v>67</v>
      </c>
      <c r="Y162" s="127">
        <v>5.3999999999999999E-2</v>
      </c>
      <c r="Z162" s="128">
        <v>0.267002928734136</v>
      </c>
      <c r="AA162" s="458">
        <v>165</v>
      </c>
      <c r="AB162" s="458">
        <v>57</v>
      </c>
      <c r="AC162" s="458">
        <v>1533</v>
      </c>
      <c r="AD162" s="458">
        <v>165</v>
      </c>
      <c r="AE162" s="458">
        <v>1698</v>
      </c>
      <c r="AF162" s="321">
        <v>135351808</v>
      </c>
      <c r="AG162"/>
      <c r="AH162" s="419">
        <v>51550</v>
      </c>
      <c r="AI162" s="470">
        <v>1447</v>
      </c>
      <c r="AJ162" s="78">
        <v>0.85419126328217232</v>
      </c>
      <c r="AK162" s="406">
        <v>98503938</v>
      </c>
      <c r="AL162" s="127">
        <v>0.72776226232604146</v>
      </c>
      <c r="AM162" s="478">
        <v>1444</v>
      </c>
      <c r="AN162" s="402">
        <v>96450955</v>
      </c>
      <c r="AO162" s="470">
        <v>1417</v>
      </c>
      <c r="AP162" s="402">
        <v>94283225</v>
      </c>
      <c r="AQ162" s="470">
        <v>1111</v>
      </c>
      <c r="AR162" s="400">
        <v>86518447</v>
      </c>
      <c r="AS162" s="482">
        <v>306</v>
      </c>
      <c r="AT162" s="394">
        <v>0.21594918842625269</v>
      </c>
      <c r="AU162" s="400">
        <v>7764778</v>
      </c>
      <c r="AV162" s="470">
        <v>206</v>
      </c>
      <c r="AW162" s="311">
        <v>26263794</v>
      </c>
      <c r="AX162" s="470">
        <v>41</v>
      </c>
      <c r="AY162" s="311">
        <v>10584076</v>
      </c>
      <c r="AZ162" s="458">
        <v>589</v>
      </c>
      <c r="BA162" s="127">
        <v>0.34699999999999998</v>
      </c>
      <c r="BB162" s="458">
        <v>334</v>
      </c>
      <c r="BC162" s="127">
        <v>0.19700000000000001</v>
      </c>
      <c r="BD162" s="458">
        <v>775</v>
      </c>
      <c r="BE162" s="127">
        <v>0.45600000000000002</v>
      </c>
      <c r="BF162" s="458">
        <v>1426</v>
      </c>
      <c r="BG162" s="127">
        <v>0.84</v>
      </c>
      <c r="BH162" s="458">
        <v>347</v>
      </c>
      <c r="BI162" s="127">
        <v>0.2043580683156655</v>
      </c>
      <c r="BJ162" s="458">
        <v>255</v>
      </c>
      <c r="BK162" s="458">
        <v>78</v>
      </c>
      <c r="BL162" s="458">
        <v>14</v>
      </c>
      <c r="BM162" s="431">
        <v>1951</v>
      </c>
      <c r="BN162" s="135" t="s">
        <v>100</v>
      </c>
      <c r="BO162" s="42">
        <v>1396</v>
      </c>
      <c r="BP162" s="78">
        <v>0.82200000000000006</v>
      </c>
      <c r="BQ162" s="42">
        <v>302</v>
      </c>
      <c r="BR162" s="78">
        <v>0.17799999999999999</v>
      </c>
      <c r="BS162" s="493">
        <v>56</v>
      </c>
      <c r="BT162" s="127">
        <v>3.4125533211456428E-2</v>
      </c>
      <c r="BU162" s="314">
        <v>0.77300000000000002</v>
      </c>
      <c r="BV162"/>
      <c r="BW162" s="458">
        <v>10</v>
      </c>
      <c r="BX162" s="458">
        <v>4</v>
      </c>
      <c r="BY162" s="458">
        <v>0</v>
      </c>
      <c r="BZ162" s="458">
        <v>9</v>
      </c>
      <c r="CA162" s="458">
        <v>0</v>
      </c>
      <c r="CB162" s="458">
        <v>1</v>
      </c>
      <c r="CC162" s="458">
        <v>3</v>
      </c>
      <c r="CD162" s="458">
        <v>0</v>
      </c>
      <c r="CE162" s="458">
        <v>1</v>
      </c>
      <c r="CF162" s="458">
        <v>2</v>
      </c>
      <c r="CG162" s="458">
        <v>4</v>
      </c>
      <c r="CH162" s="458">
        <v>0</v>
      </c>
      <c r="CI162" s="441">
        <v>2073.1999999999998</v>
      </c>
      <c r="CJ162" s="441">
        <v>117.5</v>
      </c>
      <c r="CK162" s="127">
        <v>5.7000000000000002E-2</v>
      </c>
      <c r="CL162" s="458">
        <v>202</v>
      </c>
      <c r="CM162" s="458">
        <v>142</v>
      </c>
      <c r="CN162" s="458">
        <v>60</v>
      </c>
      <c r="CO162" s="502">
        <v>52.5</v>
      </c>
      <c r="CP162" s="502">
        <v>8.7000000000000011</v>
      </c>
      <c r="CQ162" s="127">
        <v>0.16571428571428573</v>
      </c>
      <c r="CR162"/>
      <c r="CS162" s="478">
        <v>73</v>
      </c>
      <c r="CT162" s="458">
        <v>8</v>
      </c>
      <c r="CU162" s="458">
        <v>0</v>
      </c>
      <c r="CV162" s="458">
        <v>73</v>
      </c>
      <c r="CW162" s="458">
        <v>33</v>
      </c>
      <c r="CX162" s="458">
        <v>7</v>
      </c>
      <c r="CY162" s="458">
        <v>28</v>
      </c>
      <c r="CZ162" s="458">
        <v>5</v>
      </c>
      <c r="DA162" s="458">
        <v>0</v>
      </c>
      <c r="DB162" s="458">
        <v>0</v>
      </c>
      <c r="DC162" s="458">
        <v>0</v>
      </c>
      <c r="DD162" s="458">
        <v>0</v>
      </c>
      <c r="DE162"/>
      <c r="DF162" s="402">
        <v>10618202</v>
      </c>
      <c r="DG162" s="78">
        <v>7.8E-2</v>
      </c>
      <c r="DH162" s="419">
        <v>5929.1</v>
      </c>
      <c r="DI162" s="419">
        <v>8947633</v>
      </c>
      <c r="DJ162" s="321">
        <v>1670569</v>
      </c>
      <c r="DK162" s="42">
        <v>945</v>
      </c>
      <c r="DL162" s="42">
        <v>720</v>
      </c>
      <c r="DM162" s="42">
        <v>26</v>
      </c>
      <c r="DN162" s="42">
        <v>7</v>
      </c>
      <c r="DO162" s="127">
        <v>0.124</v>
      </c>
      <c r="DP162" s="458">
        <v>885</v>
      </c>
      <c r="DQ162" s="458">
        <v>308</v>
      </c>
      <c r="DR162" s="458">
        <v>402</v>
      </c>
      <c r="DS162" s="519">
        <v>103</v>
      </c>
      <c r="DT162" s="144">
        <v>6.2766605728214506E-2</v>
      </c>
      <c r="DU162" s="519">
        <v>382</v>
      </c>
      <c r="DV162" s="419">
        <v>5908133</v>
      </c>
      <c r="DW162" s="519">
        <v>87</v>
      </c>
      <c r="DX162" s="458">
        <v>6439</v>
      </c>
      <c r="DY162" s="452"/>
      <c r="DZ162" s="42">
        <v>3697</v>
      </c>
      <c r="EA162" s="78">
        <v>6.5717434584755402E-2</v>
      </c>
      <c r="EB162" s="42">
        <v>1954</v>
      </c>
      <c r="EC162" s="78">
        <v>3.4734072810011375E-2</v>
      </c>
      <c r="ED162" s="42">
        <v>322</v>
      </c>
      <c r="EE162" s="42">
        <v>59</v>
      </c>
      <c r="EF162" s="42">
        <v>33</v>
      </c>
      <c r="EG162" s="78">
        <v>0.1111</v>
      </c>
      <c r="EH162" s="78">
        <v>0.13282928086605378</v>
      </c>
      <c r="EI162" s="78">
        <v>0.19500000000000001</v>
      </c>
      <c r="EJ162" s="78">
        <v>8.8506787330316736E-2</v>
      </c>
      <c r="EK162" s="78">
        <v>0.35912613765642776</v>
      </c>
      <c r="EL162" s="78">
        <v>0.19771019677996421</v>
      </c>
      <c r="EM162" s="78">
        <v>-3.7753908327129641E-3</v>
      </c>
      <c r="EN162" s="342">
        <v>125300</v>
      </c>
      <c r="EO162" s="78">
        <v>7.7566539923954375E-2</v>
      </c>
    </row>
    <row r="163" spans="1:146" x14ac:dyDescent="0.25">
      <c r="B163" s="424" t="s">
        <v>294</v>
      </c>
      <c r="C163" s="425">
        <v>540107</v>
      </c>
      <c r="D163" s="424" t="s">
        <v>291</v>
      </c>
      <c r="E163" s="424" t="s">
        <v>11</v>
      </c>
      <c r="F163" s="425">
        <v>10</v>
      </c>
      <c r="G163" s="44">
        <v>194254</v>
      </c>
      <c r="H163" s="44">
        <v>9550</v>
      </c>
      <c r="I163" s="44">
        <v>17179</v>
      </c>
      <c r="J163" s="66">
        <v>56.59888599462559</v>
      </c>
      <c r="K163" s="44">
        <v>6136</v>
      </c>
      <c r="L163" s="66">
        <v>2.7452737940026077</v>
      </c>
      <c r="N163" s="44">
        <v>5282</v>
      </c>
      <c r="O163" s="80">
        <v>2.7191203269945539E-2</v>
      </c>
      <c r="P163" s="66">
        <v>151.68</v>
      </c>
      <c r="Q163" s="364">
        <v>7.8083334191316508E-4</v>
      </c>
      <c r="R163" s="105">
        <v>16</v>
      </c>
      <c r="S163" s="82">
        <v>42945</v>
      </c>
      <c r="T163" s="114">
        <v>2</v>
      </c>
      <c r="U163" s="44">
        <v>12</v>
      </c>
      <c r="V163" s="1"/>
      <c r="W163" s="459">
        <v>595</v>
      </c>
      <c r="X163" s="459">
        <v>16</v>
      </c>
      <c r="Y163" s="129">
        <v>7.1999999999999995E-2</v>
      </c>
      <c r="Z163" s="130">
        <v>0.11264672472548277</v>
      </c>
      <c r="AA163" s="459">
        <v>82</v>
      </c>
      <c r="AB163" s="459">
        <v>95</v>
      </c>
      <c r="AC163" s="459">
        <v>608</v>
      </c>
      <c r="AD163" s="459">
        <v>82</v>
      </c>
      <c r="AE163" s="459">
        <v>690</v>
      </c>
      <c r="AF163" s="138">
        <v>75965679</v>
      </c>
      <c r="AH163" s="407">
        <v>52050</v>
      </c>
      <c r="AI163" s="471">
        <v>640</v>
      </c>
      <c r="AJ163" s="80">
        <v>0.92753623188405798</v>
      </c>
      <c r="AK163" s="407">
        <v>38047254</v>
      </c>
      <c r="AL163" s="129">
        <v>0.50084794213450001</v>
      </c>
      <c r="AM163" s="479">
        <v>632</v>
      </c>
      <c r="AN163" s="401">
        <v>34836154</v>
      </c>
      <c r="AO163" s="471">
        <v>629</v>
      </c>
      <c r="AP163" s="401">
        <v>34580554</v>
      </c>
      <c r="AQ163" s="471">
        <v>444</v>
      </c>
      <c r="AR163" s="401">
        <v>31642435</v>
      </c>
      <c r="AS163" s="471">
        <v>185</v>
      </c>
      <c r="AT163" s="395">
        <v>0.29411764705882348</v>
      </c>
      <c r="AU163" s="401">
        <v>2938119</v>
      </c>
      <c r="AV163" s="471">
        <v>40</v>
      </c>
      <c r="AW163" s="139">
        <v>34494886</v>
      </c>
      <c r="AX163" s="471">
        <v>10</v>
      </c>
      <c r="AY163" s="139">
        <v>3423539</v>
      </c>
      <c r="AZ163" s="459">
        <v>289</v>
      </c>
      <c r="BA163" s="129">
        <v>0.41899999999999998</v>
      </c>
      <c r="BB163" s="459">
        <v>147</v>
      </c>
      <c r="BC163" s="129">
        <v>0.21299999999999999</v>
      </c>
      <c r="BD163" s="459">
        <v>254</v>
      </c>
      <c r="BE163" s="129">
        <v>0.36799999999999999</v>
      </c>
      <c r="BF163" s="459">
        <v>598</v>
      </c>
      <c r="BG163" s="129">
        <v>0.86699999999999999</v>
      </c>
      <c r="BH163" s="459">
        <v>130</v>
      </c>
      <c r="BI163" s="129">
        <v>0.18840579710144928</v>
      </c>
      <c r="BJ163" s="459">
        <v>89</v>
      </c>
      <c r="BK163" s="459">
        <v>35</v>
      </c>
      <c r="BL163" s="459">
        <v>6</v>
      </c>
      <c r="BM163" s="432">
        <v>1964.5</v>
      </c>
      <c r="BN163" s="352" t="s">
        <v>858</v>
      </c>
      <c r="BO163" s="77">
        <v>499</v>
      </c>
      <c r="BP163" s="79">
        <v>0.72400000000000009</v>
      </c>
      <c r="BQ163" s="77">
        <v>191</v>
      </c>
      <c r="BR163" s="79">
        <v>0.27700000000000002</v>
      </c>
      <c r="BS163" s="490">
        <v>49</v>
      </c>
      <c r="BT163" s="129">
        <v>8.2352941176470587E-2</v>
      </c>
      <c r="BU163" s="313">
        <v>0.621</v>
      </c>
      <c r="BW163" s="459">
        <v>0</v>
      </c>
      <c r="BX163" s="459">
        <v>0</v>
      </c>
      <c r="BY163" s="459">
        <v>0</v>
      </c>
      <c r="BZ163" s="459">
        <v>0</v>
      </c>
      <c r="CA163" s="459">
        <v>0</v>
      </c>
      <c r="CB163" s="459">
        <v>0</v>
      </c>
      <c r="CC163" s="459">
        <v>0</v>
      </c>
      <c r="CD163" s="459">
        <v>0</v>
      </c>
      <c r="CE163" s="459">
        <v>0</v>
      </c>
      <c r="CF163" s="459">
        <v>0</v>
      </c>
      <c r="CG163" s="459">
        <v>0</v>
      </c>
      <c r="CH163" s="459">
        <v>0</v>
      </c>
      <c r="CI163" s="439">
        <v>1399.5</v>
      </c>
      <c r="CJ163" s="439">
        <v>32.4</v>
      </c>
      <c r="CK163" s="129">
        <v>2.3E-2</v>
      </c>
      <c r="CL163" s="459">
        <v>60</v>
      </c>
      <c r="CM163" s="459">
        <v>0</v>
      </c>
      <c r="CN163" s="459">
        <v>60</v>
      </c>
      <c r="CO163" s="503">
        <v>21.2</v>
      </c>
      <c r="CP163" s="503">
        <v>15.2</v>
      </c>
      <c r="CQ163" s="129">
        <v>0.71698113207547165</v>
      </c>
      <c r="CS163" s="479">
        <v>0</v>
      </c>
      <c r="CT163" s="459">
        <v>0</v>
      </c>
      <c r="CU163" s="459">
        <v>0</v>
      </c>
      <c r="CV163" s="459">
        <v>0</v>
      </c>
      <c r="CW163" s="459">
        <v>7</v>
      </c>
      <c r="CX163" s="459">
        <v>0</v>
      </c>
      <c r="CY163" s="459">
        <v>4</v>
      </c>
      <c r="CZ163" s="459">
        <v>1</v>
      </c>
      <c r="DA163" s="459">
        <v>0</v>
      </c>
      <c r="DB163" s="459">
        <v>0</v>
      </c>
      <c r="DC163" s="459">
        <v>2</v>
      </c>
      <c r="DD163" s="459">
        <v>0</v>
      </c>
      <c r="DF163" s="401">
        <v>3819034</v>
      </c>
      <c r="DG163" s="80">
        <v>0.05</v>
      </c>
      <c r="DH163" s="407">
        <v>7625.3</v>
      </c>
      <c r="DI163" s="407">
        <v>2552091</v>
      </c>
      <c r="DJ163" s="138">
        <v>1266943</v>
      </c>
      <c r="DK163" s="44">
        <v>477</v>
      </c>
      <c r="DL163" s="44">
        <v>196</v>
      </c>
      <c r="DM163" s="44">
        <v>14</v>
      </c>
      <c r="DN163" s="44">
        <v>3</v>
      </c>
      <c r="DO163" s="129">
        <v>0.20399999999999999</v>
      </c>
      <c r="DP163" s="459">
        <v>450</v>
      </c>
      <c r="DQ163" s="459">
        <v>60</v>
      </c>
      <c r="DR163" s="459">
        <v>122</v>
      </c>
      <c r="DS163" s="479">
        <v>58</v>
      </c>
      <c r="DT163" s="129">
        <v>9.7478991596638656E-2</v>
      </c>
      <c r="DU163" s="479">
        <v>254</v>
      </c>
      <c r="DV163" s="407">
        <v>1359045</v>
      </c>
      <c r="DW163" s="479">
        <v>57</v>
      </c>
      <c r="DX163" s="459">
        <v>8394</v>
      </c>
      <c r="DY163" s="452"/>
      <c r="DZ163" s="44">
        <v>1782</v>
      </c>
      <c r="EA163" s="80">
        <v>0.10373129984283136</v>
      </c>
      <c r="EB163" s="44">
        <v>512</v>
      </c>
      <c r="EC163" s="80">
        <v>2.9803830257872983E-2</v>
      </c>
      <c r="ED163" s="44">
        <v>85</v>
      </c>
      <c r="EE163" s="44">
        <v>14</v>
      </c>
      <c r="EF163" s="44">
        <v>8</v>
      </c>
      <c r="EG163" s="80">
        <v>0.25919999999999999</v>
      </c>
      <c r="EH163" s="80">
        <v>0.10552815715671551</v>
      </c>
      <c r="EI163" s="80">
        <v>0.29784269801135904</v>
      </c>
      <c r="EJ163" s="80">
        <v>5.628338036884846E-2</v>
      </c>
      <c r="EK163" s="80">
        <v>0.4047288326591264</v>
      </c>
      <c r="EL163" s="80">
        <v>0.16764160725707111</v>
      </c>
      <c r="EM163" s="80">
        <v>-4.31842718336269E-2</v>
      </c>
      <c r="EN163" s="340">
        <v>116800</v>
      </c>
      <c r="EO163" s="80">
        <v>0.11198555025158044</v>
      </c>
      <c r="EP163" s="1"/>
    </row>
    <row r="164" spans="1:146" x14ac:dyDescent="0.25">
      <c r="B164" s="13" t="s">
        <v>296</v>
      </c>
      <c r="C164" s="5">
        <v>540152</v>
      </c>
      <c r="D164" s="6" t="s">
        <v>291</v>
      </c>
      <c r="E164" s="6" t="s">
        <v>23</v>
      </c>
      <c r="F164" s="5">
        <v>10</v>
      </c>
      <c r="G164" s="40">
        <v>132</v>
      </c>
      <c r="H164" s="40">
        <v>363</v>
      </c>
      <c r="I164" s="40">
        <v>354</v>
      </c>
      <c r="J164" s="63">
        <v>1716.3636363636363</v>
      </c>
      <c r="K164" s="40">
        <v>153</v>
      </c>
      <c r="L164" s="63">
        <v>2.2200000000000002</v>
      </c>
      <c r="N164" s="40">
        <v>17</v>
      </c>
      <c r="O164" s="76">
        <v>0.12878787878787881</v>
      </c>
      <c r="P164" s="63">
        <v>1.47</v>
      </c>
      <c r="Q164" s="362">
        <v>1.113636363636364E-2</v>
      </c>
      <c r="R164" s="106">
        <v>16</v>
      </c>
      <c r="S164" s="83" t="s">
        <v>100</v>
      </c>
      <c r="T164" s="88">
        <v>5.9</v>
      </c>
      <c r="U164" s="40">
        <v>0</v>
      </c>
      <c r="V164" s="1"/>
      <c r="W164" s="457">
        <v>5</v>
      </c>
      <c r="X164" s="457">
        <v>0</v>
      </c>
      <c r="Y164" s="317">
        <v>1.4E-2</v>
      </c>
      <c r="Z164" s="126">
        <v>0.29411764705882354</v>
      </c>
      <c r="AA164" s="457">
        <v>0</v>
      </c>
      <c r="AB164" s="457">
        <v>0</v>
      </c>
      <c r="AC164" s="457">
        <v>5</v>
      </c>
      <c r="AD164" s="457">
        <v>0</v>
      </c>
      <c r="AE164" s="457">
        <v>5</v>
      </c>
      <c r="AF164" s="149">
        <v>190100</v>
      </c>
      <c r="AH164" s="374">
        <v>30500</v>
      </c>
      <c r="AI164" s="469">
        <v>5</v>
      </c>
      <c r="AJ164" s="320">
        <v>1</v>
      </c>
      <c r="AK164" s="374">
        <v>190100</v>
      </c>
      <c r="AL164" s="125">
        <v>1</v>
      </c>
      <c r="AM164" s="477">
        <v>5</v>
      </c>
      <c r="AN164" s="398">
        <v>190100</v>
      </c>
      <c r="AO164" s="469">
        <v>5</v>
      </c>
      <c r="AP164" s="398">
        <v>190100</v>
      </c>
      <c r="AQ164" s="480">
        <v>5</v>
      </c>
      <c r="AR164" s="398">
        <v>190100</v>
      </c>
      <c r="AS164" s="469">
        <v>0</v>
      </c>
      <c r="AT164" s="390">
        <v>0</v>
      </c>
      <c r="AU164" s="398">
        <v>0</v>
      </c>
      <c r="AV164" s="469">
        <v>0</v>
      </c>
      <c r="AW164" s="140">
        <v>0</v>
      </c>
      <c r="AX164" s="469">
        <v>0</v>
      </c>
      <c r="AY164" s="140">
        <v>0</v>
      </c>
      <c r="AZ164" s="457">
        <v>4</v>
      </c>
      <c r="BA164" s="125">
        <v>0.8</v>
      </c>
      <c r="BB164" s="457">
        <v>0</v>
      </c>
      <c r="BC164" s="125">
        <v>0</v>
      </c>
      <c r="BD164" s="457">
        <v>1</v>
      </c>
      <c r="BE164" s="125">
        <v>0.2</v>
      </c>
      <c r="BF164" s="457">
        <v>0</v>
      </c>
      <c r="BG164" s="125">
        <v>0</v>
      </c>
      <c r="BH164" s="457">
        <v>4</v>
      </c>
      <c r="BI164" s="317">
        <v>0.8</v>
      </c>
      <c r="BJ164" s="457">
        <v>4</v>
      </c>
      <c r="BK164" s="457">
        <v>0</v>
      </c>
      <c r="BL164" s="457">
        <v>0</v>
      </c>
      <c r="BM164" s="430">
        <v>1900</v>
      </c>
      <c r="BN164" s="124" t="s">
        <v>863</v>
      </c>
      <c r="BO164" s="486">
        <v>5</v>
      </c>
      <c r="BP164" s="348">
        <v>1</v>
      </c>
      <c r="BQ164" s="40">
        <v>0</v>
      </c>
      <c r="BR164" s="320">
        <v>0</v>
      </c>
      <c r="BS164" s="491">
        <v>0</v>
      </c>
      <c r="BT164" s="125">
        <v>0</v>
      </c>
      <c r="BU164" s="436">
        <v>1</v>
      </c>
      <c r="BW164" s="457">
        <v>0</v>
      </c>
      <c r="BX164" s="457">
        <v>0</v>
      </c>
      <c r="BY164" s="457">
        <v>0</v>
      </c>
      <c r="BZ164" s="457">
        <v>0</v>
      </c>
      <c r="CA164" s="457">
        <v>0</v>
      </c>
      <c r="CB164" s="457">
        <v>0</v>
      </c>
      <c r="CC164" s="457">
        <v>0</v>
      </c>
      <c r="CD164" s="457">
        <v>0</v>
      </c>
      <c r="CE164" s="457">
        <v>0</v>
      </c>
      <c r="CF164" s="457">
        <v>0</v>
      </c>
      <c r="CG164" s="457">
        <v>0</v>
      </c>
      <c r="CH164" s="457">
        <v>0</v>
      </c>
      <c r="CI164" s="88">
        <v>5.0999999999999996</v>
      </c>
      <c r="CJ164" s="88">
        <v>0.4</v>
      </c>
      <c r="CK164" s="76">
        <v>7.8E-2</v>
      </c>
      <c r="CL164" s="457">
        <v>0</v>
      </c>
      <c r="CM164" s="457">
        <v>0</v>
      </c>
      <c r="CN164" s="457">
        <v>0</v>
      </c>
      <c r="CO164" s="63">
        <v>0.1</v>
      </c>
      <c r="CP164" s="63">
        <v>0.1</v>
      </c>
      <c r="CQ164" s="76">
        <v>1</v>
      </c>
      <c r="CS164" s="40">
        <v>0</v>
      </c>
      <c r="CT164" s="40">
        <v>0</v>
      </c>
      <c r="CU164" s="457">
        <v>0</v>
      </c>
      <c r="CV164" s="40">
        <v>0</v>
      </c>
      <c r="CW164" s="40">
        <v>0</v>
      </c>
      <c r="CX164" s="40">
        <v>0</v>
      </c>
      <c r="CY164" s="515">
        <v>0</v>
      </c>
      <c r="CZ164" s="40">
        <v>0</v>
      </c>
      <c r="DA164" s="40">
        <v>0</v>
      </c>
      <c r="DB164" s="40">
        <v>0</v>
      </c>
      <c r="DC164" s="457">
        <v>0</v>
      </c>
      <c r="DD164" s="457">
        <v>0</v>
      </c>
      <c r="DF164" s="447">
        <v>41211</v>
      </c>
      <c r="DG164" s="449">
        <v>0.217</v>
      </c>
      <c r="DH164" s="374">
        <v>8936</v>
      </c>
      <c r="DI164" s="374">
        <v>41211</v>
      </c>
      <c r="DJ164" s="149">
        <v>0</v>
      </c>
      <c r="DK164" s="457">
        <v>0</v>
      </c>
      <c r="DL164" s="457">
        <v>5</v>
      </c>
      <c r="DM164" s="457">
        <v>0</v>
      </c>
      <c r="DN164" s="457">
        <v>0</v>
      </c>
      <c r="DO164" s="317">
        <v>0.20100000000000001</v>
      </c>
      <c r="DP164" s="457">
        <v>0</v>
      </c>
      <c r="DQ164" s="457">
        <v>0</v>
      </c>
      <c r="DR164" s="457">
        <v>5</v>
      </c>
      <c r="DS164" s="518">
        <v>0</v>
      </c>
      <c r="DT164" s="148">
        <v>0</v>
      </c>
      <c r="DU164" s="518">
        <v>5</v>
      </c>
      <c r="DV164" s="374">
        <v>52144</v>
      </c>
      <c r="DW164" s="518">
        <v>72</v>
      </c>
      <c r="DX164" s="457">
        <v>68</v>
      </c>
      <c r="DY164" s="452"/>
      <c r="DZ164" s="40">
        <v>9</v>
      </c>
      <c r="EA164" s="76">
        <v>2.5000000000000001E-2</v>
      </c>
      <c r="EB164" s="40">
        <v>9</v>
      </c>
      <c r="EC164" s="76">
        <v>2.5000000000000001E-2</v>
      </c>
      <c r="ED164" s="40">
        <v>2</v>
      </c>
      <c r="EE164" s="40">
        <v>0</v>
      </c>
      <c r="EF164" s="40">
        <v>0</v>
      </c>
      <c r="EG164" s="320">
        <v>0.21579999999999999</v>
      </c>
      <c r="EH164" s="320">
        <v>0.179432563687484</v>
      </c>
      <c r="EI164" s="320">
        <v>0.193</v>
      </c>
      <c r="EJ164" s="320">
        <v>7.4407533892166006E-2</v>
      </c>
      <c r="EK164" s="320">
        <v>0.40424434455824898</v>
      </c>
      <c r="EL164" s="320">
        <v>0.16687258976375</v>
      </c>
      <c r="EM164" s="320">
        <v>-5.1075268817204297E-2</v>
      </c>
      <c r="EN164" s="341">
        <v>116300</v>
      </c>
      <c r="EO164" s="320">
        <v>1.0416666666666664E-2</v>
      </c>
      <c r="EP164" s="1"/>
    </row>
    <row r="165" spans="1:146" x14ac:dyDescent="0.25">
      <c r="B165" s="3" t="s">
        <v>290</v>
      </c>
      <c r="C165" s="5">
        <v>540108</v>
      </c>
      <c r="D165" s="6" t="s">
        <v>291</v>
      </c>
      <c r="E165" s="6" t="s">
        <v>3</v>
      </c>
      <c r="F165" s="5">
        <v>10</v>
      </c>
      <c r="G165" s="40">
        <v>1191</v>
      </c>
      <c r="H165" s="40">
        <v>783</v>
      </c>
      <c r="I165" s="40">
        <v>1265</v>
      </c>
      <c r="J165" s="63">
        <v>679.76490344248521</v>
      </c>
      <c r="K165" s="40">
        <v>540</v>
      </c>
      <c r="L165" s="63">
        <v>2.34</v>
      </c>
      <c r="N165" s="40">
        <v>216</v>
      </c>
      <c r="O165" s="76">
        <v>0.181360201511335</v>
      </c>
      <c r="P165" s="63">
        <v>4.08</v>
      </c>
      <c r="Q165" s="362">
        <v>3.425692695214106E-3</v>
      </c>
      <c r="R165" s="106">
        <v>16</v>
      </c>
      <c r="S165" s="83" t="s">
        <v>100</v>
      </c>
      <c r="T165" s="88">
        <v>8.3000000000000007</v>
      </c>
      <c r="U165" s="40">
        <v>67</v>
      </c>
      <c r="V165" s="1"/>
      <c r="W165" s="457">
        <v>317</v>
      </c>
      <c r="X165" s="457">
        <v>0</v>
      </c>
      <c r="Y165" s="317">
        <v>0.40899999999999997</v>
      </c>
      <c r="Z165" s="126">
        <v>1.4675925925925926</v>
      </c>
      <c r="AA165" s="457">
        <v>0</v>
      </c>
      <c r="AB165" s="457">
        <v>3</v>
      </c>
      <c r="AC165" s="457">
        <v>320</v>
      </c>
      <c r="AD165" s="457">
        <v>0</v>
      </c>
      <c r="AE165" s="457">
        <v>320</v>
      </c>
      <c r="AF165" s="149">
        <v>27067028</v>
      </c>
      <c r="AH165" s="374">
        <v>37800</v>
      </c>
      <c r="AI165" s="469">
        <v>266</v>
      </c>
      <c r="AJ165" s="320">
        <v>0.83125000000000004</v>
      </c>
      <c r="AK165" s="374">
        <v>9832150</v>
      </c>
      <c r="AL165" s="125">
        <v>0.36325192407529933</v>
      </c>
      <c r="AM165" s="477">
        <v>266</v>
      </c>
      <c r="AN165" s="398">
        <v>9832150</v>
      </c>
      <c r="AO165" s="469">
        <v>239</v>
      </c>
      <c r="AP165" s="398">
        <v>8763950</v>
      </c>
      <c r="AQ165" s="480">
        <v>237</v>
      </c>
      <c r="AR165" s="398">
        <v>8724000</v>
      </c>
      <c r="AS165" s="469">
        <v>2</v>
      </c>
      <c r="AT165" s="390">
        <v>8.368200836820083E-3</v>
      </c>
      <c r="AU165" s="398">
        <v>39950</v>
      </c>
      <c r="AV165" s="469">
        <v>45</v>
      </c>
      <c r="AW165" s="140">
        <v>16170578</v>
      </c>
      <c r="AX165" s="469">
        <v>9</v>
      </c>
      <c r="AY165" s="140">
        <v>1064300</v>
      </c>
      <c r="AZ165" s="457">
        <v>239</v>
      </c>
      <c r="BA165" s="125">
        <v>0.747</v>
      </c>
      <c r="BB165" s="457">
        <v>64</v>
      </c>
      <c r="BC165" s="125">
        <v>0.2</v>
      </c>
      <c r="BD165" s="457">
        <v>17</v>
      </c>
      <c r="BE165" s="125">
        <v>5.2999999999999999E-2</v>
      </c>
      <c r="BF165" s="457">
        <v>79</v>
      </c>
      <c r="BG165" s="125">
        <v>0.247</v>
      </c>
      <c r="BH165" s="457">
        <v>258</v>
      </c>
      <c r="BI165" s="317">
        <v>0.80625000000000002</v>
      </c>
      <c r="BJ165" s="457">
        <v>111</v>
      </c>
      <c r="BK165" s="457">
        <v>139</v>
      </c>
      <c r="BL165" s="457">
        <v>8</v>
      </c>
      <c r="BM165" s="430">
        <v>1900</v>
      </c>
      <c r="BN165" s="347" t="s">
        <v>859</v>
      </c>
      <c r="BO165" s="486">
        <v>286</v>
      </c>
      <c r="BP165" s="348">
        <v>0.89400000000000002</v>
      </c>
      <c r="BQ165" s="40">
        <v>34</v>
      </c>
      <c r="BR165" s="320">
        <v>0.106</v>
      </c>
      <c r="BS165" s="491">
        <v>27</v>
      </c>
      <c r="BT165" s="125">
        <v>8.5173501577287064E-2</v>
      </c>
      <c r="BU165" s="312">
        <v>0.68</v>
      </c>
      <c r="BW165" s="457">
        <v>2</v>
      </c>
      <c r="BX165" s="457">
        <v>2</v>
      </c>
      <c r="BY165" s="457">
        <v>0</v>
      </c>
      <c r="BZ165" s="457">
        <v>2</v>
      </c>
      <c r="CA165" s="457">
        <v>0</v>
      </c>
      <c r="CB165" s="457">
        <v>0</v>
      </c>
      <c r="CC165" s="457">
        <v>0</v>
      </c>
      <c r="CD165" s="457">
        <v>0</v>
      </c>
      <c r="CE165" s="457">
        <v>0</v>
      </c>
      <c r="CF165" s="457">
        <v>1</v>
      </c>
      <c r="CG165" s="457">
        <v>1</v>
      </c>
      <c r="CH165" s="457">
        <v>0</v>
      </c>
      <c r="CI165" s="440">
        <v>31.9</v>
      </c>
      <c r="CJ165" s="440">
        <v>6.2</v>
      </c>
      <c r="CK165" s="317">
        <v>0.19400000000000001</v>
      </c>
      <c r="CL165" s="457">
        <v>10</v>
      </c>
      <c r="CM165" s="457">
        <v>0</v>
      </c>
      <c r="CN165" s="457">
        <v>10</v>
      </c>
      <c r="CO165" s="501">
        <v>2.7</v>
      </c>
      <c r="CP165" s="501">
        <v>0</v>
      </c>
      <c r="CQ165" s="125">
        <v>0</v>
      </c>
      <c r="CS165" s="477">
        <v>0</v>
      </c>
      <c r="CT165" s="457">
        <v>0</v>
      </c>
      <c r="CU165" s="457">
        <v>0</v>
      </c>
      <c r="CV165" s="457">
        <v>0</v>
      </c>
      <c r="CW165" s="457">
        <v>2</v>
      </c>
      <c r="CX165" s="457">
        <v>2</v>
      </c>
      <c r="CY165" s="457">
        <v>1</v>
      </c>
      <c r="CZ165" s="457">
        <v>1</v>
      </c>
      <c r="DA165" s="457">
        <v>0</v>
      </c>
      <c r="DB165" s="457">
        <v>0</v>
      </c>
      <c r="DC165" s="457">
        <v>0</v>
      </c>
      <c r="DD165" s="457">
        <v>0</v>
      </c>
      <c r="DF165" s="398">
        <v>5436585</v>
      </c>
      <c r="DG165" s="320">
        <v>0.20100000000000001</v>
      </c>
      <c r="DH165" s="374">
        <v>12504.7</v>
      </c>
      <c r="DI165" s="374">
        <v>3025190</v>
      </c>
      <c r="DJ165" s="149">
        <v>2411395</v>
      </c>
      <c r="DK165" s="40">
        <v>46</v>
      </c>
      <c r="DL165" s="40">
        <v>258</v>
      </c>
      <c r="DM165" s="40">
        <v>11</v>
      </c>
      <c r="DN165" s="40">
        <v>5</v>
      </c>
      <c r="DO165" s="317">
        <v>0.33800000000000002</v>
      </c>
      <c r="DP165" s="457">
        <v>46</v>
      </c>
      <c r="DQ165" s="457">
        <v>6</v>
      </c>
      <c r="DR165" s="457">
        <v>233</v>
      </c>
      <c r="DS165" s="477">
        <v>35</v>
      </c>
      <c r="DT165" s="125">
        <v>0.11041009463722397</v>
      </c>
      <c r="DU165" s="477">
        <v>87</v>
      </c>
      <c r="DV165" s="374">
        <v>1069834</v>
      </c>
      <c r="DW165" s="477">
        <v>39</v>
      </c>
      <c r="DX165" s="457">
        <v>8960</v>
      </c>
      <c r="DY165" s="452"/>
      <c r="DZ165" s="40">
        <v>111</v>
      </c>
      <c r="EA165" s="76">
        <v>0.23173277661795408</v>
      </c>
      <c r="EB165" s="40">
        <v>23</v>
      </c>
      <c r="EC165" s="76">
        <v>4.8016701461377868E-2</v>
      </c>
      <c r="ED165" s="40">
        <v>5</v>
      </c>
      <c r="EE165" s="40">
        <v>1</v>
      </c>
      <c r="EF165" s="40">
        <v>1</v>
      </c>
      <c r="EG165" s="320">
        <v>0.91620000000000001</v>
      </c>
      <c r="EH165" s="320">
        <v>0.32258064516129031</v>
      </c>
      <c r="EI165" s="320">
        <v>0.28000000000000003</v>
      </c>
      <c r="EJ165" s="320">
        <v>0.24804177545691902</v>
      </c>
      <c r="EK165" s="320">
        <v>0.44258872651356995</v>
      </c>
      <c r="EL165" s="320">
        <v>0.3465553235908142</v>
      </c>
      <c r="EM165" s="320">
        <v>-8.9852008456659596E-2</v>
      </c>
      <c r="EN165" s="341">
        <v>49500</v>
      </c>
      <c r="EO165" s="320">
        <v>2.0746887966804975E-2</v>
      </c>
      <c r="EP165" s="1"/>
    </row>
    <row r="166" spans="1:146" x14ac:dyDescent="0.25">
      <c r="B166" s="3" t="s">
        <v>292</v>
      </c>
      <c r="C166" s="5">
        <v>540287</v>
      </c>
      <c r="D166" s="6" t="s">
        <v>291</v>
      </c>
      <c r="E166" s="6" t="s">
        <v>3</v>
      </c>
      <c r="F166" s="5">
        <v>10</v>
      </c>
      <c r="G166" s="40">
        <v>557</v>
      </c>
      <c r="H166" s="40">
        <v>581</v>
      </c>
      <c r="I166" s="40">
        <v>479</v>
      </c>
      <c r="J166" s="63">
        <v>550.37701974865342</v>
      </c>
      <c r="K166" s="40">
        <v>186</v>
      </c>
      <c r="L166" s="63">
        <v>2.58</v>
      </c>
      <c r="N166" s="40">
        <v>43</v>
      </c>
      <c r="O166" s="76">
        <v>7.719928186714542E-2</v>
      </c>
      <c r="P166" s="63">
        <v>2.31</v>
      </c>
      <c r="Q166" s="362">
        <v>4.1472172351885101E-3</v>
      </c>
      <c r="R166" s="106">
        <v>16</v>
      </c>
      <c r="S166" s="83" t="s">
        <v>100</v>
      </c>
      <c r="T166" s="88">
        <v>1.5</v>
      </c>
      <c r="U166" s="40">
        <v>0</v>
      </c>
      <c r="V166" s="1"/>
      <c r="W166" s="457">
        <v>63</v>
      </c>
      <c r="X166" s="457">
        <v>19</v>
      </c>
      <c r="Y166" s="317">
        <v>0.13100000000000001</v>
      </c>
      <c r="Z166" s="126">
        <v>1.4651162790697674</v>
      </c>
      <c r="AA166" s="457">
        <v>4</v>
      </c>
      <c r="AB166" s="457">
        <v>13</v>
      </c>
      <c r="AC166" s="457">
        <v>72</v>
      </c>
      <c r="AD166" s="457">
        <v>4</v>
      </c>
      <c r="AE166" s="457">
        <v>76</v>
      </c>
      <c r="AF166" s="149">
        <v>12672658</v>
      </c>
      <c r="AH166" s="374">
        <v>40300</v>
      </c>
      <c r="AI166" s="469">
        <v>52</v>
      </c>
      <c r="AJ166" s="320">
        <v>0.68421052631578949</v>
      </c>
      <c r="AK166" s="374">
        <v>2956200</v>
      </c>
      <c r="AL166" s="125">
        <v>0.23327387198486699</v>
      </c>
      <c r="AM166" s="477">
        <v>50</v>
      </c>
      <c r="AN166" s="398">
        <v>1804500</v>
      </c>
      <c r="AO166" s="469">
        <v>49</v>
      </c>
      <c r="AP166" s="398">
        <v>1796900</v>
      </c>
      <c r="AQ166" s="480">
        <v>47</v>
      </c>
      <c r="AR166" s="398">
        <v>1772900</v>
      </c>
      <c r="AS166" s="469">
        <v>2</v>
      </c>
      <c r="AT166" s="390">
        <v>4.0816326530612242E-2</v>
      </c>
      <c r="AU166" s="398">
        <v>24000</v>
      </c>
      <c r="AV166" s="469">
        <v>16</v>
      </c>
      <c r="AW166" s="140">
        <v>1400100</v>
      </c>
      <c r="AX166" s="469">
        <v>8</v>
      </c>
      <c r="AY166" s="140">
        <v>8316358</v>
      </c>
      <c r="AZ166" s="457">
        <v>28</v>
      </c>
      <c r="BA166" s="125">
        <v>0.36799999999999999</v>
      </c>
      <c r="BB166" s="457">
        <v>44</v>
      </c>
      <c r="BC166" s="125">
        <v>0.57899999999999996</v>
      </c>
      <c r="BD166" s="457">
        <v>4</v>
      </c>
      <c r="BE166" s="125">
        <v>5.2999999999999999E-2</v>
      </c>
      <c r="BF166" s="457">
        <v>41</v>
      </c>
      <c r="BG166" s="125">
        <v>0.53900000000000003</v>
      </c>
      <c r="BH166" s="457">
        <v>16</v>
      </c>
      <c r="BI166" s="317">
        <v>0.21052631578947367</v>
      </c>
      <c r="BJ166" s="457">
        <v>16</v>
      </c>
      <c r="BK166" s="457">
        <v>0</v>
      </c>
      <c r="BL166" s="457">
        <v>0</v>
      </c>
      <c r="BM166" s="430">
        <v>1926</v>
      </c>
      <c r="BN166" s="347" t="s">
        <v>860</v>
      </c>
      <c r="BO166" s="486">
        <v>74</v>
      </c>
      <c r="BP166" s="348">
        <v>0.97300000000000009</v>
      </c>
      <c r="BQ166" s="40">
        <v>2</v>
      </c>
      <c r="BR166" s="320">
        <v>2.5999999999999999E-2</v>
      </c>
      <c r="BS166" s="491">
        <v>1</v>
      </c>
      <c r="BT166" s="125">
        <v>1.5873015873015872E-2</v>
      </c>
      <c r="BU166" s="312">
        <v>0.79500000000000004</v>
      </c>
      <c r="BW166" s="457">
        <v>2</v>
      </c>
      <c r="BX166" s="457">
        <v>2</v>
      </c>
      <c r="BY166" s="457">
        <v>1</v>
      </c>
      <c r="BZ166" s="457">
        <v>1</v>
      </c>
      <c r="CA166" s="457">
        <v>0</v>
      </c>
      <c r="CB166" s="457">
        <v>0</v>
      </c>
      <c r="CC166" s="457">
        <v>1</v>
      </c>
      <c r="CD166" s="457">
        <v>0</v>
      </c>
      <c r="CE166" s="457">
        <v>1</v>
      </c>
      <c r="CF166" s="457">
        <v>0</v>
      </c>
      <c r="CG166" s="457">
        <v>0</v>
      </c>
      <c r="CH166" s="457">
        <v>0</v>
      </c>
      <c r="CI166" s="440">
        <v>17.600000000000001</v>
      </c>
      <c r="CJ166" s="440">
        <v>0.9</v>
      </c>
      <c r="CK166" s="317">
        <v>5.0999999999999997E-2</v>
      </c>
      <c r="CL166" s="457">
        <v>4</v>
      </c>
      <c r="CM166" s="457">
        <v>0</v>
      </c>
      <c r="CN166" s="457">
        <v>4</v>
      </c>
      <c r="CO166" s="501">
        <v>0</v>
      </c>
      <c r="CP166" s="501">
        <v>0</v>
      </c>
      <c r="CQ166" s="318">
        <v>0</v>
      </c>
      <c r="CS166" s="477">
        <v>2</v>
      </c>
      <c r="CT166" s="457">
        <v>0</v>
      </c>
      <c r="CU166" s="457">
        <v>0</v>
      </c>
      <c r="CV166" s="457">
        <v>2</v>
      </c>
      <c r="CW166" s="457">
        <v>9</v>
      </c>
      <c r="CX166" s="457">
        <v>3</v>
      </c>
      <c r="CY166" s="457">
        <v>6</v>
      </c>
      <c r="CZ166" s="457">
        <v>0</v>
      </c>
      <c r="DA166" s="457">
        <v>0</v>
      </c>
      <c r="DB166" s="457">
        <v>1</v>
      </c>
      <c r="DC166" s="457">
        <v>2</v>
      </c>
      <c r="DD166" s="457">
        <v>0</v>
      </c>
      <c r="DF166" s="398">
        <v>337557</v>
      </c>
      <c r="DG166" s="320">
        <v>2.7E-2</v>
      </c>
      <c r="DH166" s="374">
        <v>3519.1</v>
      </c>
      <c r="DI166" s="374">
        <v>116741</v>
      </c>
      <c r="DJ166" s="149">
        <v>220816</v>
      </c>
      <c r="DK166" s="40">
        <v>40</v>
      </c>
      <c r="DL166" s="40">
        <v>35</v>
      </c>
      <c r="DM166" s="40">
        <v>0</v>
      </c>
      <c r="DN166" s="40">
        <v>1</v>
      </c>
      <c r="DO166" s="317">
        <v>7.9000000000000001E-2</v>
      </c>
      <c r="DP166" s="457">
        <v>33</v>
      </c>
      <c r="DQ166" s="457">
        <v>27</v>
      </c>
      <c r="DR166" s="457">
        <v>16</v>
      </c>
      <c r="DS166" s="477">
        <v>0</v>
      </c>
      <c r="DT166" s="125">
        <v>0</v>
      </c>
      <c r="DU166" s="477">
        <v>26</v>
      </c>
      <c r="DV166" s="374">
        <v>250258</v>
      </c>
      <c r="DW166" s="477">
        <v>4</v>
      </c>
      <c r="DX166" s="457">
        <v>171</v>
      </c>
      <c r="DY166" s="452"/>
      <c r="DZ166" s="40">
        <v>82</v>
      </c>
      <c r="EA166" s="76">
        <v>4.8984468339307051E-2</v>
      </c>
      <c r="EB166" s="40">
        <v>62</v>
      </c>
      <c r="EC166" s="76">
        <v>3.7037037037037035E-2</v>
      </c>
      <c r="ED166" s="40">
        <v>10</v>
      </c>
      <c r="EE166" s="40">
        <v>2</v>
      </c>
      <c r="EF166" s="40">
        <v>1</v>
      </c>
      <c r="EG166" s="320">
        <v>8.3699999999999997E-2</v>
      </c>
      <c r="EH166" s="320">
        <v>8.4947839046199694E-2</v>
      </c>
      <c r="EI166" s="320">
        <v>0.22800000000000001</v>
      </c>
      <c r="EJ166" s="320">
        <v>2.616516762060507E-2</v>
      </c>
      <c r="EK166" s="320">
        <v>0.41099163679808837</v>
      </c>
      <c r="EL166" s="320">
        <v>0.14396654719235363</v>
      </c>
      <c r="EM166" s="320">
        <v>-1.9659239842726099E-2</v>
      </c>
      <c r="EN166" s="341">
        <v>180100</v>
      </c>
      <c r="EO166" s="320">
        <v>0</v>
      </c>
      <c r="EP166" s="1"/>
    </row>
    <row r="167" spans="1:146" x14ac:dyDescent="0.25">
      <c r="B167" s="3" t="s">
        <v>293</v>
      </c>
      <c r="C167" s="5">
        <v>540109</v>
      </c>
      <c r="D167" s="6" t="s">
        <v>291</v>
      </c>
      <c r="E167" s="6" t="s">
        <v>3</v>
      </c>
      <c r="F167" s="5">
        <v>10</v>
      </c>
      <c r="G167" s="40">
        <v>768</v>
      </c>
      <c r="H167" s="40">
        <v>734</v>
      </c>
      <c r="I167" s="40">
        <v>1674</v>
      </c>
      <c r="J167" s="63">
        <v>1394.9999999999998</v>
      </c>
      <c r="K167" s="40">
        <v>671</v>
      </c>
      <c r="L167" s="63">
        <v>2.4900000000000002</v>
      </c>
      <c r="N167" s="40">
        <v>164</v>
      </c>
      <c r="O167" s="76">
        <v>0.21354166666666671</v>
      </c>
      <c r="P167" s="63">
        <v>3.43</v>
      </c>
      <c r="Q167" s="362">
        <v>4.4661458333333333E-3</v>
      </c>
      <c r="R167" s="106">
        <v>16</v>
      </c>
      <c r="S167" s="83" t="s">
        <v>100</v>
      </c>
      <c r="T167" s="88">
        <v>2.8</v>
      </c>
      <c r="U167" s="40">
        <v>0</v>
      </c>
      <c r="V167" s="1"/>
      <c r="W167" s="457">
        <v>37</v>
      </c>
      <c r="X167" s="457">
        <v>9</v>
      </c>
      <c r="Y167" s="317">
        <v>5.3999999999999999E-2</v>
      </c>
      <c r="Z167" s="126">
        <v>0.22560975609756098</v>
      </c>
      <c r="AA167" s="457">
        <v>7</v>
      </c>
      <c r="AB167" s="457">
        <v>3</v>
      </c>
      <c r="AC167" s="457">
        <v>33</v>
      </c>
      <c r="AD167" s="457">
        <v>7</v>
      </c>
      <c r="AE167" s="457">
        <v>40</v>
      </c>
      <c r="AF167" s="149">
        <v>52644742</v>
      </c>
      <c r="AH167" s="374">
        <v>68250</v>
      </c>
      <c r="AI167" s="469">
        <v>33</v>
      </c>
      <c r="AJ167" s="320">
        <v>0.82499999999999996</v>
      </c>
      <c r="AK167" s="374">
        <v>2203700</v>
      </c>
      <c r="AL167" s="125">
        <v>4.185983094000157E-2</v>
      </c>
      <c r="AM167" s="477">
        <v>33</v>
      </c>
      <c r="AN167" s="398">
        <v>2203700</v>
      </c>
      <c r="AO167" s="469">
        <v>33</v>
      </c>
      <c r="AP167" s="398">
        <v>2203700</v>
      </c>
      <c r="AQ167" s="480">
        <v>33</v>
      </c>
      <c r="AR167" s="398">
        <v>2203700</v>
      </c>
      <c r="AS167" s="469">
        <v>0</v>
      </c>
      <c r="AT167" s="390">
        <v>0</v>
      </c>
      <c r="AU167" s="398">
        <v>0</v>
      </c>
      <c r="AV167" s="469">
        <v>5</v>
      </c>
      <c r="AW167" s="140">
        <v>8511500</v>
      </c>
      <c r="AX167" s="469">
        <v>2</v>
      </c>
      <c r="AY167" s="140">
        <v>41929542</v>
      </c>
      <c r="AZ167" s="457">
        <v>25</v>
      </c>
      <c r="BA167" s="125">
        <v>0.625</v>
      </c>
      <c r="BB167" s="457">
        <v>14</v>
      </c>
      <c r="BC167" s="125">
        <v>0.35</v>
      </c>
      <c r="BD167" s="457">
        <v>1</v>
      </c>
      <c r="BE167" s="125">
        <v>2.5000000000000001E-2</v>
      </c>
      <c r="BF167" s="457">
        <v>35</v>
      </c>
      <c r="BG167" s="125">
        <v>0.875</v>
      </c>
      <c r="BH167" s="457">
        <v>12</v>
      </c>
      <c r="BI167" s="317">
        <v>0.3</v>
      </c>
      <c r="BJ167" s="457">
        <v>8</v>
      </c>
      <c r="BK167" s="457">
        <v>4</v>
      </c>
      <c r="BL167" s="457">
        <v>0</v>
      </c>
      <c r="BM167" s="430">
        <v>1955</v>
      </c>
      <c r="BN167" s="347" t="s">
        <v>861</v>
      </c>
      <c r="BO167" s="486">
        <v>31</v>
      </c>
      <c r="BP167" s="348">
        <v>0.77500000000000002</v>
      </c>
      <c r="BQ167" s="40">
        <v>9</v>
      </c>
      <c r="BR167" s="320">
        <v>0.22500000000000001</v>
      </c>
      <c r="BS167" s="491">
        <v>2</v>
      </c>
      <c r="BT167" s="125">
        <v>5.4054054054054057E-2</v>
      </c>
      <c r="BU167" s="312">
        <v>0.81799999999999995</v>
      </c>
      <c r="BW167" s="457">
        <v>1</v>
      </c>
      <c r="BX167" s="457">
        <v>1</v>
      </c>
      <c r="BY167" s="457">
        <v>0</v>
      </c>
      <c r="BZ167" s="457">
        <v>1</v>
      </c>
      <c r="CA167" s="457">
        <v>0</v>
      </c>
      <c r="CB167" s="457">
        <v>0</v>
      </c>
      <c r="CC167" s="457">
        <v>1</v>
      </c>
      <c r="CD167" s="457">
        <v>0</v>
      </c>
      <c r="CE167" s="457">
        <v>0</v>
      </c>
      <c r="CF167" s="457">
        <v>0</v>
      </c>
      <c r="CG167" s="457">
        <v>0</v>
      </c>
      <c r="CH167" s="457">
        <v>0</v>
      </c>
      <c r="CI167" s="440">
        <v>22.1</v>
      </c>
      <c r="CJ167" s="440">
        <v>2.6</v>
      </c>
      <c r="CK167" s="317">
        <v>0.11799999999999999</v>
      </c>
      <c r="CL167" s="457">
        <v>0</v>
      </c>
      <c r="CM167" s="457">
        <v>0</v>
      </c>
      <c r="CN167" s="457">
        <v>0</v>
      </c>
      <c r="CO167" s="501">
        <v>2.8</v>
      </c>
      <c r="CP167" s="501">
        <v>1.1000000000000001</v>
      </c>
      <c r="CQ167" s="125">
        <v>0.3928571428571429</v>
      </c>
      <c r="CS167" s="477">
        <v>0</v>
      </c>
      <c r="CT167" s="457">
        <v>0</v>
      </c>
      <c r="CU167" s="457">
        <v>0</v>
      </c>
      <c r="CV167" s="457">
        <v>0</v>
      </c>
      <c r="CW167" s="457">
        <v>1</v>
      </c>
      <c r="CX167" s="457">
        <v>0</v>
      </c>
      <c r="CY167" s="457">
        <v>1</v>
      </c>
      <c r="CZ167" s="457">
        <v>0</v>
      </c>
      <c r="DA167" s="457">
        <v>0</v>
      </c>
      <c r="DB167" s="457">
        <v>0</v>
      </c>
      <c r="DC167" s="457">
        <v>0</v>
      </c>
      <c r="DD167" s="457">
        <v>0</v>
      </c>
      <c r="DF167" s="398">
        <v>426269</v>
      </c>
      <c r="DG167" s="320">
        <v>8.0000000000000002E-3</v>
      </c>
      <c r="DH167" s="374">
        <v>8663.7999999999993</v>
      </c>
      <c r="DI167" s="374">
        <v>408943</v>
      </c>
      <c r="DJ167" s="149">
        <v>17326</v>
      </c>
      <c r="DK167" s="40">
        <v>6</v>
      </c>
      <c r="DL167" s="40">
        <v>33</v>
      </c>
      <c r="DM167" s="40">
        <v>1</v>
      </c>
      <c r="DN167" s="40">
        <v>0</v>
      </c>
      <c r="DO167" s="317">
        <v>0.187</v>
      </c>
      <c r="DP167" s="457">
        <v>6</v>
      </c>
      <c r="DQ167" s="457">
        <v>10</v>
      </c>
      <c r="DR167" s="457">
        <v>21</v>
      </c>
      <c r="DS167" s="477">
        <v>3</v>
      </c>
      <c r="DT167" s="125">
        <v>8.1081081081081086E-2</v>
      </c>
      <c r="DU167" s="477">
        <v>43</v>
      </c>
      <c r="DV167" s="374">
        <v>270999</v>
      </c>
      <c r="DW167" s="477">
        <v>16</v>
      </c>
      <c r="DX167" s="457">
        <v>145</v>
      </c>
      <c r="DY167" s="452"/>
      <c r="DZ167" s="40">
        <v>327</v>
      </c>
      <c r="EA167" s="76">
        <v>0.19616076784643072</v>
      </c>
      <c r="EB167" s="40">
        <v>86</v>
      </c>
      <c r="EC167" s="76">
        <v>5.1589682063587279E-2</v>
      </c>
      <c r="ED167" s="40">
        <v>17</v>
      </c>
      <c r="EE167" s="40">
        <v>3</v>
      </c>
      <c r="EF167" s="40">
        <v>2</v>
      </c>
      <c r="EG167" s="320">
        <v>0.49330000000000002</v>
      </c>
      <c r="EH167" s="320">
        <v>0.18864774624373959</v>
      </c>
      <c r="EI167" s="320">
        <v>0.24</v>
      </c>
      <c r="EJ167" s="320">
        <v>0.10653536257833482</v>
      </c>
      <c r="EK167" s="320">
        <v>0.39532093581283745</v>
      </c>
      <c r="EL167" s="320">
        <v>0.18836232753449311</v>
      </c>
      <c r="EM167" s="320">
        <v>-0.11889927310488099</v>
      </c>
      <c r="EN167" s="341">
        <v>79300</v>
      </c>
      <c r="EO167" s="320">
        <v>1.2406947890818859E-2</v>
      </c>
      <c r="EP167" s="1"/>
    </row>
    <row r="168" spans="1:146" x14ac:dyDescent="0.25">
      <c r="B168" s="3" t="s">
        <v>386</v>
      </c>
      <c r="C168" s="5">
        <v>540110</v>
      </c>
      <c r="D168" s="6" t="s">
        <v>291</v>
      </c>
      <c r="E168" s="6" t="s">
        <v>3</v>
      </c>
      <c r="F168" s="5">
        <v>10</v>
      </c>
      <c r="G168" s="40">
        <v>535</v>
      </c>
      <c r="H168" s="40">
        <v>972</v>
      </c>
      <c r="I168" s="40">
        <v>1667</v>
      </c>
      <c r="J168" s="63">
        <v>1994.1682242990655</v>
      </c>
      <c r="K168" s="40">
        <v>599</v>
      </c>
      <c r="L168" s="63">
        <v>2.77</v>
      </c>
      <c r="N168" s="40">
        <v>118</v>
      </c>
      <c r="O168" s="76">
        <v>0.22056074766355141</v>
      </c>
      <c r="P168" s="63">
        <v>3.06</v>
      </c>
      <c r="Q168" s="362">
        <v>5.7196261682242993E-3</v>
      </c>
      <c r="R168" s="106">
        <v>16</v>
      </c>
      <c r="S168" s="83" t="s">
        <v>100</v>
      </c>
      <c r="T168" s="88">
        <v>2.9</v>
      </c>
      <c r="U168" s="40">
        <v>0</v>
      </c>
      <c r="V168" s="1"/>
      <c r="W168" s="457">
        <v>125</v>
      </c>
      <c r="X168" s="457">
        <v>0</v>
      </c>
      <c r="Y168" s="317">
        <v>0.14699999999999999</v>
      </c>
      <c r="Z168" s="126">
        <v>1.0593220338983051</v>
      </c>
      <c r="AA168" s="457">
        <v>11</v>
      </c>
      <c r="AB168" s="457">
        <v>18</v>
      </c>
      <c r="AC168" s="457">
        <v>132</v>
      </c>
      <c r="AD168" s="457">
        <v>11</v>
      </c>
      <c r="AE168" s="457">
        <v>143</v>
      </c>
      <c r="AF168" s="149">
        <v>9754360</v>
      </c>
      <c r="AH168" s="374">
        <v>46400</v>
      </c>
      <c r="AI168" s="469">
        <v>124</v>
      </c>
      <c r="AJ168" s="320">
        <v>0.86713286713286708</v>
      </c>
      <c r="AK168" s="374">
        <v>6033560</v>
      </c>
      <c r="AL168" s="125">
        <v>0.61855006376635679</v>
      </c>
      <c r="AM168" s="477">
        <v>124</v>
      </c>
      <c r="AN168" s="398">
        <v>6033560</v>
      </c>
      <c r="AO168" s="469">
        <v>119</v>
      </c>
      <c r="AP168" s="398">
        <v>5753560</v>
      </c>
      <c r="AQ168" s="480">
        <v>118</v>
      </c>
      <c r="AR168" s="398">
        <v>5732500</v>
      </c>
      <c r="AS168" s="469">
        <v>1</v>
      </c>
      <c r="AT168" s="390">
        <v>8.4033613445378148E-3</v>
      </c>
      <c r="AU168" s="398">
        <v>21060</v>
      </c>
      <c r="AV168" s="469">
        <v>14</v>
      </c>
      <c r="AW168" s="140">
        <v>2656700</v>
      </c>
      <c r="AX168" s="469">
        <v>5</v>
      </c>
      <c r="AY168" s="140">
        <v>1064100</v>
      </c>
      <c r="AZ168" s="457">
        <v>115</v>
      </c>
      <c r="BA168" s="125">
        <v>0.80400000000000005</v>
      </c>
      <c r="BB168" s="457">
        <v>26</v>
      </c>
      <c r="BC168" s="125">
        <v>0.182</v>
      </c>
      <c r="BD168" s="457">
        <v>2</v>
      </c>
      <c r="BE168" s="125">
        <v>1.4E-2</v>
      </c>
      <c r="BF168" s="457">
        <v>78</v>
      </c>
      <c r="BG168" s="125">
        <v>0.54500000000000004</v>
      </c>
      <c r="BH168" s="457">
        <v>15</v>
      </c>
      <c r="BI168" s="317">
        <v>0.1048951048951049</v>
      </c>
      <c r="BJ168" s="457">
        <v>10</v>
      </c>
      <c r="BK168" s="457">
        <v>5</v>
      </c>
      <c r="BL168" s="457">
        <v>0</v>
      </c>
      <c r="BM168" s="430">
        <v>1920</v>
      </c>
      <c r="BN168" s="347" t="s">
        <v>860</v>
      </c>
      <c r="BO168" s="486">
        <v>140</v>
      </c>
      <c r="BP168" s="348">
        <v>0.97899999999999998</v>
      </c>
      <c r="BQ168" s="40">
        <v>3</v>
      </c>
      <c r="BR168" s="320">
        <v>2.1000000000000001E-2</v>
      </c>
      <c r="BS168" s="491">
        <v>0</v>
      </c>
      <c r="BT168" s="125">
        <v>0</v>
      </c>
      <c r="BU168" s="312">
        <v>0.69599999999999995</v>
      </c>
      <c r="BW168" s="457">
        <v>1</v>
      </c>
      <c r="BX168" s="457">
        <v>0</v>
      </c>
      <c r="BY168" s="457">
        <v>0</v>
      </c>
      <c r="BZ168" s="457">
        <v>1</v>
      </c>
      <c r="CA168" s="457">
        <v>0</v>
      </c>
      <c r="CB168" s="457">
        <v>0</v>
      </c>
      <c r="CC168" s="457">
        <v>0</v>
      </c>
      <c r="CD168" s="457">
        <v>0</v>
      </c>
      <c r="CE168" s="457">
        <v>0</v>
      </c>
      <c r="CF168" s="457">
        <v>0</v>
      </c>
      <c r="CG168" s="457">
        <v>1</v>
      </c>
      <c r="CH168" s="457">
        <v>0</v>
      </c>
      <c r="CI168" s="440">
        <v>19.100000000000001</v>
      </c>
      <c r="CJ168" s="440">
        <v>1.4</v>
      </c>
      <c r="CK168" s="317">
        <v>7.2999999999999995E-2</v>
      </c>
      <c r="CL168" s="457">
        <v>2</v>
      </c>
      <c r="CM168" s="457">
        <v>0</v>
      </c>
      <c r="CN168" s="457">
        <v>2</v>
      </c>
      <c r="CO168" s="501">
        <v>1.4</v>
      </c>
      <c r="CP168" s="501">
        <v>0</v>
      </c>
      <c r="CQ168" s="125">
        <v>0</v>
      </c>
      <c r="CS168" s="477">
        <v>0</v>
      </c>
      <c r="CT168" s="457">
        <v>0</v>
      </c>
      <c r="CU168" s="457">
        <v>0</v>
      </c>
      <c r="CV168" s="457">
        <v>0</v>
      </c>
      <c r="CW168" s="457">
        <v>4</v>
      </c>
      <c r="CX168" s="457">
        <v>0</v>
      </c>
      <c r="CY168" s="457">
        <v>1</v>
      </c>
      <c r="CZ168" s="457">
        <v>2</v>
      </c>
      <c r="DA168" s="457">
        <v>0</v>
      </c>
      <c r="DB168" s="457">
        <v>0</v>
      </c>
      <c r="DC168" s="457">
        <v>1</v>
      </c>
      <c r="DD168" s="457">
        <v>0</v>
      </c>
      <c r="DF168" s="398">
        <v>386281</v>
      </c>
      <c r="DG168" s="320">
        <v>0.04</v>
      </c>
      <c r="DH168" s="374">
        <v>9045.9</v>
      </c>
      <c r="DI168" s="374">
        <v>303691</v>
      </c>
      <c r="DJ168" s="149">
        <v>82590</v>
      </c>
      <c r="DK168" s="40">
        <v>105</v>
      </c>
      <c r="DL168" s="40">
        <v>38</v>
      </c>
      <c r="DM168" s="40">
        <v>0</v>
      </c>
      <c r="DN168" s="40">
        <v>0</v>
      </c>
      <c r="DO168" s="317">
        <v>0.19900000000000001</v>
      </c>
      <c r="DP168" s="457">
        <v>105</v>
      </c>
      <c r="DQ168" s="457">
        <v>9</v>
      </c>
      <c r="DR168" s="457">
        <v>28</v>
      </c>
      <c r="DS168" s="477">
        <v>1</v>
      </c>
      <c r="DT168" s="125">
        <v>8.0000000000000002E-3</v>
      </c>
      <c r="DU168" s="477">
        <v>43</v>
      </c>
      <c r="DV168" s="374">
        <v>331184</v>
      </c>
      <c r="DW168" s="477">
        <v>17</v>
      </c>
      <c r="DX168" s="457">
        <v>164</v>
      </c>
      <c r="DY168" s="452"/>
      <c r="DZ168" s="40">
        <v>636</v>
      </c>
      <c r="EA168" s="76">
        <v>7.7608297742525936E-2</v>
      </c>
      <c r="EB168" s="40">
        <v>340</v>
      </c>
      <c r="EC168" s="76">
        <v>4.148871262965223E-2</v>
      </c>
      <c r="ED168" s="40">
        <v>72</v>
      </c>
      <c r="EE168" s="40">
        <v>14</v>
      </c>
      <c r="EF168" s="40">
        <v>8</v>
      </c>
      <c r="EG168" s="320">
        <v>0.57699999999999996</v>
      </c>
      <c r="EH168" s="320">
        <v>0.20079410096426545</v>
      </c>
      <c r="EI168" s="320">
        <v>0.30099999999999999</v>
      </c>
      <c r="EJ168" s="320">
        <v>8.6670742892081931E-2</v>
      </c>
      <c r="EK168" s="320">
        <v>0.33032336790726047</v>
      </c>
      <c r="EL168" s="320">
        <v>0.21139318885448916</v>
      </c>
      <c r="EM168" s="320">
        <v>-0.13146597982399699</v>
      </c>
      <c r="EN168" s="341">
        <v>83300</v>
      </c>
      <c r="EO168" s="320">
        <v>7.3429042127559421E-2</v>
      </c>
      <c r="EP168" s="1"/>
    </row>
    <row r="169" spans="1:146" x14ac:dyDescent="0.25">
      <c r="B169" s="3" t="s">
        <v>295</v>
      </c>
      <c r="C169" s="5">
        <v>540111</v>
      </c>
      <c r="D169" s="6" t="s">
        <v>291</v>
      </c>
      <c r="E169" s="6" t="s">
        <v>3</v>
      </c>
      <c r="F169" s="5">
        <v>10</v>
      </c>
      <c r="G169" s="40">
        <v>2149</v>
      </c>
      <c r="H169" s="40">
        <v>4426</v>
      </c>
      <c r="I169" s="40">
        <v>8195</v>
      </c>
      <c r="J169" s="63">
        <v>2440.5770125639833</v>
      </c>
      <c r="K169" s="40">
        <v>3526</v>
      </c>
      <c r="L169" s="63">
        <v>2.2799999999999998</v>
      </c>
      <c r="N169" s="40">
        <v>563</v>
      </c>
      <c r="O169" s="76">
        <v>0.26198231735691019</v>
      </c>
      <c r="P169" s="63">
        <v>8.2799999999999994</v>
      </c>
      <c r="Q169" s="362">
        <v>3.85295486272685E-3</v>
      </c>
      <c r="R169" s="106">
        <v>16</v>
      </c>
      <c r="S169" s="83" t="s">
        <v>100</v>
      </c>
      <c r="T169" s="88">
        <v>4.2</v>
      </c>
      <c r="U169" s="40">
        <v>16</v>
      </c>
      <c r="V169" s="1"/>
      <c r="W169" s="457">
        <v>321</v>
      </c>
      <c r="X169" s="457">
        <v>1</v>
      </c>
      <c r="Y169" s="317">
        <v>8.4000000000000005E-2</v>
      </c>
      <c r="Z169" s="126">
        <v>0.5701598579040853</v>
      </c>
      <c r="AA169" s="457">
        <v>48</v>
      </c>
      <c r="AB169" s="457">
        <v>51</v>
      </c>
      <c r="AC169" s="457">
        <v>324</v>
      </c>
      <c r="AD169" s="457">
        <v>48</v>
      </c>
      <c r="AE169" s="457">
        <v>372</v>
      </c>
      <c r="AF169" s="149">
        <v>51115178</v>
      </c>
      <c r="AH169" s="374">
        <v>20935</v>
      </c>
      <c r="AI169" s="469">
        <v>304</v>
      </c>
      <c r="AJ169" s="320">
        <v>0.81720430107526887</v>
      </c>
      <c r="AK169" s="374">
        <v>8017860</v>
      </c>
      <c r="AL169" s="125">
        <v>0.15685869273506201</v>
      </c>
      <c r="AM169" s="477">
        <v>304</v>
      </c>
      <c r="AN169" s="398">
        <v>8017860</v>
      </c>
      <c r="AO169" s="469">
        <v>294</v>
      </c>
      <c r="AP169" s="398">
        <v>7323390</v>
      </c>
      <c r="AQ169" s="480">
        <v>115</v>
      </c>
      <c r="AR169" s="399">
        <v>4701300</v>
      </c>
      <c r="AS169" s="481">
        <v>179</v>
      </c>
      <c r="AT169" s="393">
        <v>0.608843537414966</v>
      </c>
      <c r="AU169" s="399">
        <v>2622090</v>
      </c>
      <c r="AV169" s="469">
        <v>55</v>
      </c>
      <c r="AW169" s="140">
        <v>28161118</v>
      </c>
      <c r="AX169" s="469">
        <v>13</v>
      </c>
      <c r="AY169" s="140">
        <v>14936200</v>
      </c>
      <c r="AZ169" s="457">
        <v>78</v>
      </c>
      <c r="BA169" s="125">
        <v>0.21</v>
      </c>
      <c r="BB169" s="457">
        <v>92</v>
      </c>
      <c r="BC169" s="125">
        <v>0.247</v>
      </c>
      <c r="BD169" s="457">
        <v>202</v>
      </c>
      <c r="BE169" s="125">
        <v>0.54300000000000004</v>
      </c>
      <c r="BF169" s="457">
        <v>333</v>
      </c>
      <c r="BG169" s="125">
        <v>0.89500000000000002</v>
      </c>
      <c r="BH169" s="457">
        <v>164</v>
      </c>
      <c r="BI169" s="317">
        <v>0.44086021505376344</v>
      </c>
      <c r="BJ169" s="457">
        <v>128</v>
      </c>
      <c r="BK169" s="457">
        <v>30</v>
      </c>
      <c r="BL169" s="457">
        <v>6</v>
      </c>
      <c r="BM169" s="430">
        <v>1970</v>
      </c>
      <c r="BN169" s="349" t="s">
        <v>862</v>
      </c>
      <c r="BO169" s="487">
        <v>254</v>
      </c>
      <c r="BP169" s="350">
        <v>0.68399999999999994</v>
      </c>
      <c r="BQ169" s="489">
        <v>118</v>
      </c>
      <c r="BR169" s="351">
        <v>0.317</v>
      </c>
      <c r="BS169" s="492">
        <v>39</v>
      </c>
      <c r="BT169" s="125">
        <v>0.12149532710280374</v>
      </c>
      <c r="BU169" s="312">
        <v>0.35</v>
      </c>
      <c r="BW169" s="457">
        <v>2</v>
      </c>
      <c r="BX169" s="457">
        <v>1</v>
      </c>
      <c r="BY169" s="457">
        <v>0</v>
      </c>
      <c r="BZ169" s="457">
        <v>1</v>
      </c>
      <c r="CA169" s="457">
        <v>0</v>
      </c>
      <c r="CB169" s="457">
        <v>1</v>
      </c>
      <c r="CC169" s="457">
        <v>1</v>
      </c>
      <c r="CD169" s="457">
        <v>0</v>
      </c>
      <c r="CE169" s="457">
        <v>0</v>
      </c>
      <c r="CF169" s="457">
        <v>0</v>
      </c>
      <c r="CG169" s="457">
        <v>1</v>
      </c>
      <c r="CH169" s="457">
        <v>0</v>
      </c>
      <c r="CI169" s="440">
        <v>79.900000000000006</v>
      </c>
      <c r="CJ169" s="440">
        <v>12.1</v>
      </c>
      <c r="CK169" s="317">
        <v>0.151</v>
      </c>
      <c r="CL169" s="457">
        <v>11</v>
      </c>
      <c r="CM169" s="457">
        <v>0</v>
      </c>
      <c r="CN169" s="457">
        <v>11</v>
      </c>
      <c r="CO169" s="501">
        <v>3.4</v>
      </c>
      <c r="CP169" s="501">
        <v>2.8</v>
      </c>
      <c r="CQ169" s="125">
        <v>0.82352941176470584</v>
      </c>
      <c r="CS169" s="477">
        <v>0</v>
      </c>
      <c r="CT169" s="514">
        <v>0</v>
      </c>
      <c r="CU169" s="514">
        <v>0</v>
      </c>
      <c r="CV169" s="457">
        <v>0</v>
      </c>
      <c r="CW169" s="457">
        <v>7</v>
      </c>
      <c r="CX169" s="457">
        <v>3</v>
      </c>
      <c r="CY169" s="457">
        <v>3</v>
      </c>
      <c r="CZ169" s="457">
        <v>3</v>
      </c>
      <c r="DA169" s="457">
        <v>0</v>
      </c>
      <c r="DB169" s="457">
        <v>0</v>
      </c>
      <c r="DC169" s="457">
        <v>1</v>
      </c>
      <c r="DD169" s="457">
        <v>0</v>
      </c>
      <c r="DF169" s="398">
        <v>3152425</v>
      </c>
      <c r="DG169" s="320">
        <v>6.2E-2</v>
      </c>
      <c r="DH169" s="374">
        <v>8104</v>
      </c>
      <c r="DI169" s="374">
        <v>1618921</v>
      </c>
      <c r="DJ169" s="149">
        <v>1533504</v>
      </c>
      <c r="DK169" s="40">
        <v>161</v>
      </c>
      <c r="DL169" s="40">
        <v>203</v>
      </c>
      <c r="DM169" s="40">
        <v>5</v>
      </c>
      <c r="DN169" s="40">
        <v>3</v>
      </c>
      <c r="DO169" s="317">
        <v>0.32200000000000001</v>
      </c>
      <c r="DP169" s="457">
        <v>147</v>
      </c>
      <c r="DQ169" s="457">
        <v>33</v>
      </c>
      <c r="DR169" s="457">
        <v>105</v>
      </c>
      <c r="DS169" s="477">
        <v>87</v>
      </c>
      <c r="DT169" s="125">
        <v>0.27102803738317754</v>
      </c>
      <c r="DU169" s="477">
        <v>86</v>
      </c>
      <c r="DV169" s="374">
        <v>778271</v>
      </c>
      <c r="DW169" s="477">
        <v>31</v>
      </c>
      <c r="DX169" s="457">
        <v>4713</v>
      </c>
      <c r="DY169" s="452"/>
      <c r="DZ169" s="40">
        <v>9</v>
      </c>
      <c r="EA169" s="76">
        <v>2.5423728813559324E-2</v>
      </c>
      <c r="EB169" s="40">
        <v>9</v>
      </c>
      <c r="EC169" s="76">
        <v>2.5423728813559324E-2</v>
      </c>
      <c r="ED169" s="40">
        <v>2</v>
      </c>
      <c r="EE169" s="40">
        <v>0</v>
      </c>
      <c r="EF169" s="40">
        <v>0</v>
      </c>
      <c r="EG169" s="320">
        <v>0.21579999999999999</v>
      </c>
      <c r="EH169" s="76">
        <v>0.17943256368748403</v>
      </c>
      <c r="EI169" s="76">
        <v>0.193</v>
      </c>
      <c r="EJ169" s="320">
        <v>7.4407533892165992E-2</v>
      </c>
      <c r="EK169" s="320">
        <v>0.4042443445582492</v>
      </c>
      <c r="EL169" s="320">
        <v>0.16687258976375005</v>
      </c>
      <c r="EM169" s="320">
        <v>-5.0340518149266301E-2</v>
      </c>
      <c r="EN169" s="341">
        <v>116300</v>
      </c>
      <c r="EO169" s="320">
        <v>9.8699884282894296E-3</v>
      </c>
      <c r="EP169" s="1"/>
    </row>
    <row r="170" spans="1:146" s="1" customFormat="1" x14ac:dyDescent="0.25">
      <c r="A170" s="385"/>
      <c r="B170" s="7" t="s">
        <v>291</v>
      </c>
      <c r="C170" s="150">
        <v>54051</v>
      </c>
      <c r="D170" s="7" t="s">
        <v>291</v>
      </c>
      <c r="E170" s="7" t="s">
        <v>0</v>
      </c>
      <c r="F170" s="150">
        <v>10</v>
      </c>
      <c r="G170" s="42">
        <v>199586</v>
      </c>
      <c r="H170" s="42">
        <v>17409</v>
      </c>
      <c r="I170" s="42">
        <v>30813</v>
      </c>
      <c r="J170" s="65">
        <v>98.806128686380802</v>
      </c>
      <c r="K170" s="42">
        <v>11811</v>
      </c>
      <c r="L170" s="65">
        <v>2.57</v>
      </c>
      <c r="M170"/>
      <c r="N170" s="42">
        <v>6403</v>
      </c>
      <c r="O170" s="78">
        <v>3.2081408515627352E-2</v>
      </c>
      <c r="P170" s="65">
        <v>180.79</v>
      </c>
      <c r="Q170" s="363">
        <v>9.0638818421553979E-4</v>
      </c>
      <c r="R170" s="107">
        <v>16</v>
      </c>
      <c r="S170" s="85">
        <v>42945</v>
      </c>
      <c r="T170" s="115">
        <v>4</v>
      </c>
      <c r="U170" s="42">
        <v>95</v>
      </c>
      <c r="W170" s="458">
        <v>1463</v>
      </c>
      <c r="X170" s="458">
        <v>45</v>
      </c>
      <c r="Y170" s="127">
        <v>9.5000000000000001E-2</v>
      </c>
      <c r="Z170" s="128">
        <v>0.228486646884273</v>
      </c>
      <c r="AA170" s="458">
        <v>152</v>
      </c>
      <c r="AB170" s="458">
        <v>183</v>
      </c>
      <c r="AC170" s="458">
        <v>1494</v>
      </c>
      <c r="AD170" s="458">
        <v>152</v>
      </c>
      <c r="AE170" s="458">
        <v>1646</v>
      </c>
      <c r="AF170" s="321">
        <v>229409745</v>
      </c>
      <c r="AG170"/>
      <c r="AH170" s="419">
        <v>39300</v>
      </c>
      <c r="AI170" s="470">
        <v>1424</v>
      </c>
      <c r="AJ170" s="78">
        <v>0.8651275820170109</v>
      </c>
      <c r="AK170" s="406">
        <v>67280824</v>
      </c>
      <c r="AL170" s="127">
        <v>0.29327796864078293</v>
      </c>
      <c r="AM170" s="478">
        <v>1414</v>
      </c>
      <c r="AN170" s="402">
        <v>62918024</v>
      </c>
      <c r="AO170" s="470">
        <v>1368</v>
      </c>
      <c r="AP170" s="402">
        <v>60612154</v>
      </c>
      <c r="AQ170" s="470">
        <v>999</v>
      </c>
      <c r="AR170" s="400">
        <v>54966935</v>
      </c>
      <c r="AS170" s="482">
        <v>369</v>
      </c>
      <c r="AT170" s="394">
        <v>0.26973684210526322</v>
      </c>
      <c r="AU170" s="400">
        <v>5645219</v>
      </c>
      <c r="AV170" s="470">
        <v>175</v>
      </c>
      <c r="AW170" s="311">
        <v>91394882</v>
      </c>
      <c r="AX170" s="470">
        <v>47</v>
      </c>
      <c r="AY170" s="311">
        <v>70734039</v>
      </c>
      <c r="AZ170" s="458">
        <v>778</v>
      </c>
      <c r="BA170" s="127">
        <v>0.47299999999999998</v>
      </c>
      <c r="BB170" s="458">
        <v>387</v>
      </c>
      <c r="BC170" s="127">
        <v>0.23499999999999999</v>
      </c>
      <c r="BD170" s="458">
        <v>481</v>
      </c>
      <c r="BE170" s="127">
        <v>0.29199999999999998</v>
      </c>
      <c r="BF170" s="458">
        <v>1164</v>
      </c>
      <c r="BG170" s="127">
        <v>0.70699999999999996</v>
      </c>
      <c r="BH170" s="458">
        <v>599</v>
      </c>
      <c r="BI170" s="127">
        <v>0.36391251518833534</v>
      </c>
      <c r="BJ170" s="458">
        <v>366</v>
      </c>
      <c r="BK170" s="458">
        <v>213</v>
      </c>
      <c r="BL170" s="458">
        <v>20</v>
      </c>
      <c r="BM170" s="431">
        <v>1957</v>
      </c>
      <c r="BN170" s="135" t="s">
        <v>100</v>
      </c>
      <c r="BO170" s="42">
        <v>1289</v>
      </c>
      <c r="BP170" s="78">
        <v>0.78200000000000003</v>
      </c>
      <c r="BQ170" s="42">
        <v>357</v>
      </c>
      <c r="BR170" s="78">
        <v>0.217</v>
      </c>
      <c r="BS170" s="493">
        <v>118</v>
      </c>
      <c r="BT170" s="127">
        <v>8.0656185919343815E-2</v>
      </c>
      <c r="BU170" s="314">
        <v>0.59599999999999997</v>
      </c>
      <c r="BV170"/>
      <c r="BW170" s="458">
        <v>8</v>
      </c>
      <c r="BX170" s="458">
        <v>6</v>
      </c>
      <c r="BY170" s="458">
        <v>1</v>
      </c>
      <c r="BZ170" s="458">
        <v>6</v>
      </c>
      <c r="CA170" s="458">
        <v>0</v>
      </c>
      <c r="CB170" s="458">
        <v>1</v>
      </c>
      <c r="CC170" s="458">
        <v>3</v>
      </c>
      <c r="CD170" s="458">
        <v>0</v>
      </c>
      <c r="CE170" s="458">
        <v>1</v>
      </c>
      <c r="CF170" s="458">
        <v>1</v>
      </c>
      <c r="CG170" s="458">
        <v>3</v>
      </c>
      <c r="CH170" s="458">
        <v>0</v>
      </c>
      <c r="CI170" s="441">
        <v>1575.2</v>
      </c>
      <c r="CJ170" s="441">
        <v>56</v>
      </c>
      <c r="CK170" s="127">
        <v>3.5999999999999997E-2</v>
      </c>
      <c r="CL170" s="458">
        <v>87</v>
      </c>
      <c r="CM170" s="458">
        <v>0</v>
      </c>
      <c r="CN170" s="458">
        <v>87</v>
      </c>
      <c r="CO170" s="502">
        <v>31.6</v>
      </c>
      <c r="CP170" s="502">
        <v>19.2</v>
      </c>
      <c r="CQ170" s="127">
        <v>0.60759493670886067</v>
      </c>
      <c r="CR170"/>
      <c r="CS170" s="478">
        <v>2</v>
      </c>
      <c r="CT170" s="458">
        <v>0</v>
      </c>
      <c r="CU170" s="458">
        <v>0</v>
      </c>
      <c r="CV170" s="458">
        <v>2</v>
      </c>
      <c r="CW170" s="458">
        <v>30</v>
      </c>
      <c r="CX170" s="458">
        <v>8</v>
      </c>
      <c r="CY170" s="458">
        <v>16</v>
      </c>
      <c r="CZ170" s="458">
        <v>7</v>
      </c>
      <c r="DA170" s="458">
        <v>0</v>
      </c>
      <c r="DB170" s="458">
        <v>1</v>
      </c>
      <c r="DC170" s="458">
        <v>6</v>
      </c>
      <c r="DD170" s="458">
        <v>0</v>
      </c>
      <c r="DE170"/>
      <c r="DF170" s="402">
        <v>13599362</v>
      </c>
      <c r="DG170" s="78">
        <v>5.8999999999999997E-2</v>
      </c>
      <c r="DH170" s="419">
        <v>9149.6</v>
      </c>
      <c r="DI170" s="419">
        <v>8066788</v>
      </c>
      <c r="DJ170" s="321">
        <v>5532574</v>
      </c>
      <c r="DK170" s="42">
        <v>835</v>
      </c>
      <c r="DL170" s="42">
        <v>768</v>
      </c>
      <c r="DM170" s="42">
        <v>31</v>
      </c>
      <c r="DN170" s="42">
        <v>12</v>
      </c>
      <c r="DO170" s="127">
        <v>0.27600000000000002</v>
      </c>
      <c r="DP170" s="458">
        <v>787</v>
      </c>
      <c r="DQ170" s="458">
        <v>145</v>
      </c>
      <c r="DR170" s="458">
        <v>530</v>
      </c>
      <c r="DS170" s="519">
        <v>184</v>
      </c>
      <c r="DT170" s="144">
        <v>0.12576896787423103</v>
      </c>
      <c r="DU170" s="519">
        <v>539</v>
      </c>
      <c r="DV170" s="419">
        <v>4059591</v>
      </c>
      <c r="DW170" s="519">
        <v>236</v>
      </c>
      <c r="DX170" s="458">
        <v>22615</v>
      </c>
      <c r="DY170" s="452"/>
      <c r="DZ170" s="42">
        <v>3670</v>
      </c>
      <c r="EA170" s="78">
        <v>0.11910557232337</v>
      </c>
      <c r="EB170" s="42">
        <v>1633</v>
      </c>
      <c r="EC170" s="78">
        <v>5.2997111608736575E-2</v>
      </c>
      <c r="ED170" s="42">
        <v>322</v>
      </c>
      <c r="EE170" s="42">
        <v>59</v>
      </c>
      <c r="EF170" s="42">
        <v>35</v>
      </c>
      <c r="EG170" s="78">
        <v>0.38879999999999998</v>
      </c>
      <c r="EH170" s="78">
        <v>0.1475742951485903</v>
      </c>
      <c r="EI170" s="78">
        <v>0.28499999999999998</v>
      </c>
      <c r="EJ170" s="78">
        <v>7.3335378950598343E-2</v>
      </c>
      <c r="EK170" s="78">
        <v>0.38081329309057865</v>
      </c>
      <c r="EL170" s="78">
        <v>0.18304291972726375</v>
      </c>
      <c r="EM170" s="78">
        <v>-7.5996012927779619E-2</v>
      </c>
      <c r="EN170" s="342">
        <v>116800</v>
      </c>
      <c r="EO170" s="78">
        <v>8.1640887693342296E-2</v>
      </c>
    </row>
    <row r="171" spans="1:146" x14ac:dyDescent="0.25">
      <c r="B171" s="424" t="s">
        <v>60</v>
      </c>
      <c r="C171" s="425">
        <v>540112</v>
      </c>
      <c r="D171" s="424" t="s">
        <v>57</v>
      </c>
      <c r="E171" s="424" t="s">
        <v>11</v>
      </c>
      <c r="F171" s="425">
        <v>2</v>
      </c>
      <c r="G171" s="44">
        <v>280509</v>
      </c>
      <c r="H171" s="44">
        <v>11477</v>
      </c>
      <c r="I171" s="44">
        <v>18316</v>
      </c>
      <c r="J171" s="66">
        <v>41.744828298439856</v>
      </c>
      <c r="K171" s="44">
        <v>6944</v>
      </c>
      <c r="L171" s="66">
        <v>2.5427707373271891</v>
      </c>
      <c r="N171" s="44">
        <v>21989</v>
      </c>
      <c r="O171" s="80">
        <v>7.8306452474475347E-2</v>
      </c>
      <c r="P171" s="66">
        <v>323.39999999999998</v>
      </c>
      <c r="Q171" s="364">
        <v>1.1529041848924631E-3</v>
      </c>
      <c r="R171" s="105">
        <v>14</v>
      </c>
      <c r="S171" s="82">
        <v>41438</v>
      </c>
      <c r="T171" s="114">
        <v>5.9</v>
      </c>
      <c r="U171" s="44">
        <v>75</v>
      </c>
      <c r="V171" s="1"/>
      <c r="W171" s="459">
        <v>951</v>
      </c>
      <c r="X171" s="459">
        <v>89</v>
      </c>
      <c r="Y171" s="129">
        <v>9.1999999999999998E-2</v>
      </c>
      <c r="Z171" s="130">
        <v>4.3248897175860661E-2</v>
      </c>
      <c r="AA171" s="459">
        <v>42</v>
      </c>
      <c r="AB171" s="459">
        <v>104</v>
      </c>
      <c r="AC171" s="459">
        <v>1013</v>
      </c>
      <c r="AD171" s="459">
        <v>42</v>
      </c>
      <c r="AE171" s="459">
        <v>1055</v>
      </c>
      <c r="AF171" s="138">
        <v>49574902</v>
      </c>
      <c r="AH171" s="407">
        <v>27200</v>
      </c>
      <c r="AI171" s="471">
        <v>987</v>
      </c>
      <c r="AJ171" s="80">
        <v>0.93554502369668247</v>
      </c>
      <c r="AK171" s="407">
        <v>42457401</v>
      </c>
      <c r="AL171" s="129">
        <v>0.85642934806003246</v>
      </c>
      <c r="AM171" s="479">
        <v>987</v>
      </c>
      <c r="AN171" s="401">
        <v>42457401</v>
      </c>
      <c r="AO171" s="471">
        <v>983</v>
      </c>
      <c r="AP171" s="401">
        <v>42270201</v>
      </c>
      <c r="AQ171" s="471">
        <v>532</v>
      </c>
      <c r="AR171" s="401">
        <v>33687905</v>
      </c>
      <c r="AS171" s="471">
        <v>451</v>
      </c>
      <c r="AT171" s="395">
        <v>0.45879959308240081</v>
      </c>
      <c r="AU171" s="401">
        <v>8582296</v>
      </c>
      <c r="AV171" s="471">
        <v>49</v>
      </c>
      <c r="AW171" s="139">
        <v>6031631</v>
      </c>
      <c r="AX171" s="471">
        <v>19</v>
      </c>
      <c r="AY171" s="139">
        <v>1085870</v>
      </c>
      <c r="AZ171" s="459">
        <v>177</v>
      </c>
      <c r="BA171" s="129">
        <v>0.16800000000000001</v>
      </c>
      <c r="BB171" s="459">
        <v>140</v>
      </c>
      <c r="BC171" s="129">
        <v>0.13300000000000001</v>
      </c>
      <c r="BD171" s="459">
        <v>738</v>
      </c>
      <c r="BE171" s="129">
        <v>0.7</v>
      </c>
      <c r="BF171" s="459">
        <v>977</v>
      </c>
      <c r="BG171" s="129">
        <v>0.92600000000000005</v>
      </c>
      <c r="BH171" s="459">
        <v>529</v>
      </c>
      <c r="BI171" s="129">
        <v>0.50142180094786726</v>
      </c>
      <c r="BJ171" s="459">
        <v>334</v>
      </c>
      <c r="BK171" s="459">
        <v>182</v>
      </c>
      <c r="BL171" s="459">
        <v>13</v>
      </c>
      <c r="BM171" s="432">
        <v>1980</v>
      </c>
      <c r="BN171" s="352" t="s">
        <v>864</v>
      </c>
      <c r="BO171" s="77">
        <v>610</v>
      </c>
      <c r="BP171" s="79">
        <v>0.57799999999999996</v>
      </c>
      <c r="BQ171" s="77">
        <v>445</v>
      </c>
      <c r="BR171" s="79">
        <v>0.42199999999999999</v>
      </c>
      <c r="BS171" s="490">
        <v>228</v>
      </c>
      <c r="BT171" s="129">
        <v>0.23974763406940064</v>
      </c>
      <c r="BU171" s="313">
        <v>0.67500000000000004</v>
      </c>
      <c r="BW171" s="459">
        <v>0</v>
      </c>
      <c r="BX171" s="459">
        <v>0</v>
      </c>
      <c r="BY171" s="459">
        <v>0</v>
      </c>
      <c r="BZ171" s="459">
        <v>0</v>
      </c>
      <c r="CA171" s="459">
        <v>0</v>
      </c>
      <c r="CB171" s="459">
        <v>0</v>
      </c>
      <c r="CC171" s="459">
        <v>0</v>
      </c>
      <c r="CD171" s="459">
        <v>0</v>
      </c>
      <c r="CE171" s="459">
        <v>0</v>
      </c>
      <c r="CF171" s="459">
        <v>0</v>
      </c>
      <c r="CG171" s="459">
        <v>0</v>
      </c>
      <c r="CH171" s="459">
        <v>0</v>
      </c>
      <c r="CI171" s="439">
        <v>2178.6999999999998</v>
      </c>
      <c r="CJ171" s="439">
        <v>187.8</v>
      </c>
      <c r="CK171" s="129">
        <v>8.5999999999999993E-2</v>
      </c>
      <c r="CL171" s="459">
        <v>118</v>
      </c>
      <c r="CM171" s="459">
        <v>0</v>
      </c>
      <c r="CN171" s="459">
        <v>118</v>
      </c>
      <c r="CO171" s="503">
        <v>69.5</v>
      </c>
      <c r="CP171" s="503">
        <v>40</v>
      </c>
      <c r="CQ171" s="129">
        <v>0.57553956834532372</v>
      </c>
      <c r="CS171" s="479">
        <v>5</v>
      </c>
      <c r="CT171" s="459">
        <v>0</v>
      </c>
      <c r="CU171" s="459">
        <v>1</v>
      </c>
      <c r="CV171" s="459">
        <v>4</v>
      </c>
      <c r="CW171" s="459">
        <v>18</v>
      </c>
      <c r="CX171" s="459">
        <v>6</v>
      </c>
      <c r="CY171" s="459">
        <v>13</v>
      </c>
      <c r="CZ171" s="459">
        <v>5</v>
      </c>
      <c r="DA171" s="459">
        <v>0</v>
      </c>
      <c r="DB171" s="459">
        <v>0</v>
      </c>
      <c r="DC171" s="459">
        <v>0</v>
      </c>
      <c r="DD171" s="459">
        <v>0</v>
      </c>
      <c r="DF171" s="401">
        <v>9744109</v>
      </c>
      <c r="DG171" s="80">
        <v>0.19700000000000001</v>
      </c>
      <c r="DH171" s="407">
        <v>10796.2</v>
      </c>
      <c r="DI171" s="407">
        <v>8878066</v>
      </c>
      <c r="DJ171" s="138">
        <v>866043</v>
      </c>
      <c r="DK171" s="44">
        <v>440</v>
      </c>
      <c r="DL171" s="44">
        <v>584</v>
      </c>
      <c r="DM171" s="44">
        <v>25</v>
      </c>
      <c r="DN171" s="44">
        <v>6</v>
      </c>
      <c r="DO171" s="129">
        <v>0.48199999999999998</v>
      </c>
      <c r="DP171" s="459">
        <v>425</v>
      </c>
      <c r="DQ171" s="459">
        <v>53</v>
      </c>
      <c r="DR171" s="459">
        <v>267</v>
      </c>
      <c r="DS171" s="479">
        <v>310</v>
      </c>
      <c r="DT171" s="129">
        <v>0.32597266035751843</v>
      </c>
      <c r="DU171" s="479">
        <v>132</v>
      </c>
      <c r="DV171" s="407">
        <v>66120</v>
      </c>
      <c r="DW171" s="479">
        <v>44</v>
      </c>
      <c r="DX171" s="459">
        <v>12285</v>
      </c>
      <c r="DY171" s="452"/>
      <c r="DZ171" s="44">
        <v>1986</v>
      </c>
      <c r="EA171" s="80">
        <v>0.10842978816335444</v>
      </c>
      <c r="EB171" s="44">
        <v>1344</v>
      </c>
      <c r="EC171" s="80">
        <v>7.3378466914173407E-2</v>
      </c>
      <c r="ED171" s="44">
        <v>239</v>
      </c>
      <c r="EE171" s="44">
        <v>42</v>
      </c>
      <c r="EF171" s="44">
        <v>24</v>
      </c>
      <c r="EG171" s="80">
        <v>0.53700000000000003</v>
      </c>
      <c r="EH171" s="80">
        <v>0.15192972350230416</v>
      </c>
      <c r="EI171" s="80">
        <v>0.27105366235801021</v>
      </c>
      <c r="EJ171" s="80">
        <v>0.14183338309943266</v>
      </c>
      <c r="EK171" s="80">
        <v>0.35433500764359033</v>
      </c>
      <c r="EL171" s="80">
        <v>0.18754239204160073</v>
      </c>
      <c r="EM171" s="80">
        <v>-6.4704686388126459E-2</v>
      </c>
      <c r="EN171" s="340">
        <v>108700</v>
      </c>
      <c r="EO171" s="80">
        <v>0.31579566854990582</v>
      </c>
      <c r="EP171" s="1"/>
    </row>
    <row r="172" spans="1:146" x14ac:dyDescent="0.25">
      <c r="B172" s="3" t="s">
        <v>56</v>
      </c>
      <c r="C172" s="5">
        <v>540247</v>
      </c>
      <c r="D172" s="6" t="s">
        <v>57</v>
      </c>
      <c r="E172" s="6" t="s">
        <v>3</v>
      </c>
      <c r="F172" s="5">
        <v>2</v>
      </c>
      <c r="G172" s="40">
        <v>793</v>
      </c>
      <c r="H172" s="40">
        <v>372</v>
      </c>
      <c r="I172" s="40">
        <v>531</v>
      </c>
      <c r="J172" s="63">
        <v>428.54981084489276</v>
      </c>
      <c r="K172" s="40">
        <v>213</v>
      </c>
      <c r="L172" s="63">
        <v>2.4900000000000002</v>
      </c>
      <c r="N172" s="40">
        <v>289</v>
      </c>
      <c r="O172" s="76">
        <v>0.36443883984867592</v>
      </c>
      <c r="P172" s="63">
        <v>1.96</v>
      </c>
      <c r="Q172" s="362">
        <v>2.4716267339218159E-3</v>
      </c>
      <c r="R172" s="106">
        <v>14</v>
      </c>
      <c r="S172" s="83" t="s">
        <v>100</v>
      </c>
      <c r="T172" s="88">
        <v>3.6</v>
      </c>
      <c r="U172" s="40">
        <v>14</v>
      </c>
      <c r="V172" s="1"/>
      <c r="W172" s="457">
        <v>204</v>
      </c>
      <c r="X172" s="457">
        <v>24</v>
      </c>
      <c r="Y172" s="317">
        <v>0.55900000000000005</v>
      </c>
      <c r="Z172" s="126">
        <v>0.70588235294117652</v>
      </c>
      <c r="AA172" s="457">
        <v>5</v>
      </c>
      <c r="AB172" s="457">
        <v>4</v>
      </c>
      <c r="AC172" s="457">
        <v>203</v>
      </c>
      <c r="AD172" s="457">
        <v>5</v>
      </c>
      <c r="AE172" s="457">
        <v>208</v>
      </c>
      <c r="AF172" s="149">
        <v>9120721</v>
      </c>
      <c r="AH172" s="374">
        <v>29900</v>
      </c>
      <c r="AI172" s="469">
        <v>192</v>
      </c>
      <c r="AJ172" s="320">
        <v>0.92307692307692313</v>
      </c>
      <c r="AK172" s="374">
        <v>8443480</v>
      </c>
      <c r="AL172" s="125">
        <v>0.92574698864267424</v>
      </c>
      <c r="AM172" s="477">
        <v>192</v>
      </c>
      <c r="AN172" s="398">
        <v>8443480</v>
      </c>
      <c r="AO172" s="469">
        <v>187</v>
      </c>
      <c r="AP172" s="398">
        <v>7001580</v>
      </c>
      <c r="AQ172" s="480">
        <v>118</v>
      </c>
      <c r="AR172" s="398">
        <v>5877900</v>
      </c>
      <c r="AS172" s="469">
        <v>69</v>
      </c>
      <c r="AT172" s="390">
        <v>0.36898395721925131</v>
      </c>
      <c r="AU172" s="398">
        <v>1123680</v>
      </c>
      <c r="AV172" s="469">
        <v>6</v>
      </c>
      <c r="AW172" s="140">
        <v>160100</v>
      </c>
      <c r="AX172" s="469">
        <v>10</v>
      </c>
      <c r="AY172" s="140">
        <v>517141</v>
      </c>
      <c r="AZ172" s="457">
        <v>44</v>
      </c>
      <c r="BA172" s="125">
        <v>0.21199999999999999</v>
      </c>
      <c r="BB172" s="457">
        <v>26</v>
      </c>
      <c r="BC172" s="125">
        <v>0.125</v>
      </c>
      <c r="BD172" s="457">
        <v>138</v>
      </c>
      <c r="BE172" s="125">
        <v>0.66300000000000003</v>
      </c>
      <c r="BF172" s="457">
        <v>191</v>
      </c>
      <c r="BG172" s="125">
        <v>0.91800000000000004</v>
      </c>
      <c r="BH172" s="457">
        <v>95</v>
      </c>
      <c r="BI172" s="317">
        <v>0.45673076923076922</v>
      </c>
      <c r="BJ172" s="457">
        <v>78</v>
      </c>
      <c r="BK172" s="457">
        <v>16</v>
      </c>
      <c r="BL172" s="457">
        <v>1</v>
      </c>
      <c r="BM172" s="430">
        <v>1978</v>
      </c>
      <c r="BN172" s="347" t="s">
        <v>828</v>
      </c>
      <c r="BO172" s="486">
        <v>113</v>
      </c>
      <c r="BP172" s="348">
        <v>0.54300000000000004</v>
      </c>
      <c r="BQ172" s="40">
        <v>95</v>
      </c>
      <c r="BR172" s="320">
        <v>0.45700000000000002</v>
      </c>
      <c r="BS172" s="491">
        <v>49</v>
      </c>
      <c r="BT172" s="125">
        <v>0.24019607843137256</v>
      </c>
      <c r="BU172" s="312">
        <v>0.63800000000000001</v>
      </c>
      <c r="BW172" s="457">
        <v>1</v>
      </c>
      <c r="BX172" s="457">
        <v>0</v>
      </c>
      <c r="BY172" s="457">
        <v>0</v>
      </c>
      <c r="BZ172" s="457">
        <v>1</v>
      </c>
      <c r="CA172" s="457">
        <v>0</v>
      </c>
      <c r="CB172" s="457">
        <v>0</v>
      </c>
      <c r="CC172" s="457">
        <v>0</v>
      </c>
      <c r="CD172" s="457">
        <v>0</v>
      </c>
      <c r="CE172" s="457">
        <v>0</v>
      </c>
      <c r="CF172" s="457">
        <v>1</v>
      </c>
      <c r="CG172" s="457">
        <v>0</v>
      </c>
      <c r="CH172" s="457">
        <v>0</v>
      </c>
      <c r="CI172" s="440">
        <v>14.8</v>
      </c>
      <c r="CJ172" s="440">
        <v>8.9</v>
      </c>
      <c r="CK172" s="317">
        <v>0.60099999999999998</v>
      </c>
      <c r="CL172" s="457">
        <v>1</v>
      </c>
      <c r="CM172" s="457">
        <v>0</v>
      </c>
      <c r="CN172" s="457">
        <v>1</v>
      </c>
      <c r="CO172" s="501">
        <v>1.8</v>
      </c>
      <c r="CP172" s="501">
        <v>1.2</v>
      </c>
      <c r="CQ172" s="125">
        <v>0.66666666666666663</v>
      </c>
      <c r="CS172" s="477">
        <v>0</v>
      </c>
      <c r="CT172" s="457">
        <v>0</v>
      </c>
      <c r="CU172" s="457">
        <v>0</v>
      </c>
      <c r="CV172" s="457">
        <v>0</v>
      </c>
      <c r="CW172" s="457">
        <v>7</v>
      </c>
      <c r="CX172" s="457">
        <v>3</v>
      </c>
      <c r="CY172" s="457">
        <v>4</v>
      </c>
      <c r="CZ172" s="457">
        <v>3</v>
      </c>
      <c r="DA172" s="457">
        <v>0</v>
      </c>
      <c r="DB172" s="457">
        <v>0</v>
      </c>
      <c r="DC172" s="457">
        <v>0</v>
      </c>
      <c r="DD172" s="457">
        <v>0</v>
      </c>
      <c r="DF172" s="398">
        <v>1831247</v>
      </c>
      <c r="DG172" s="320">
        <v>0.20100000000000001</v>
      </c>
      <c r="DH172" s="374">
        <v>6368.1</v>
      </c>
      <c r="DI172" s="374">
        <v>1766027</v>
      </c>
      <c r="DJ172" s="149">
        <v>65220</v>
      </c>
      <c r="DK172" s="40">
        <v>56</v>
      </c>
      <c r="DL172" s="40">
        <v>148</v>
      </c>
      <c r="DM172" s="40">
        <v>3</v>
      </c>
      <c r="DN172" s="40">
        <v>1</v>
      </c>
      <c r="DO172" s="317">
        <v>0.21</v>
      </c>
      <c r="DP172" s="457">
        <v>41</v>
      </c>
      <c r="DQ172" s="457">
        <v>33</v>
      </c>
      <c r="DR172" s="457">
        <v>105</v>
      </c>
      <c r="DS172" s="518">
        <v>29</v>
      </c>
      <c r="DT172" s="148">
        <v>0.14215686274509803</v>
      </c>
      <c r="DU172" s="518">
        <v>0</v>
      </c>
      <c r="DV172" s="374">
        <v>0</v>
      </c>
      <c r="DW172" s="518">
        <v>0</v>
      </c>
      <c r="DX172" s="457">
        <v>1393</v>
      </c>
      <c r="DY172" s="452"/>
      <c r="DZ172" s="40">
        <v>505</v>
      </c>
      <c r="EA172" s="76">
        <v>0.95103578154425616</v>
      </c>
      <c r="EB172" s="40">
        <v>468</v>
      </c>
      <c r="EC172" s="76">
        <v>0.88135593220338981</v>
      </c>
      <c r="ED172" s="40">
        <v>85</v>
      </c>
      <c r="EE172" s="40">
        <v>15</v>
      </c>
      <c r="EF172" s="40">
        <v>9</v>
      </c>
      <c r="EG172" s="320">
        <v>0.81930000000000003</v>
      </c>
      <c r="EH172" s="320">
        <v>0.11267605633802819</v>
      </c>
      <c r="EI172" s="320">
        <v>0.25600000000000001</v>
      </c>
      <c r="EJ172" s="320">
        <v>0.24871794871794872</v>
      </c>
      <c r="EK172" s="320">
        <v>0.38418079096045199</v>
      </c>
      <c r="EL172" s="320">
        <v>0.22222222222222221</v>
      </c>
      <c r="EM172" s="320">
        <v>-0.180781758957655</v>
      </c>
      <c r="EN172" s="341">
        <v>66100</v>
      </c>
      <c r="EO172" s="320">
        <v>0.37692307692307692</v>
      </c>
      <c r="EP172" s="1"/>
    </row>
    <row r="173" spans="1:146" x14ac:dyDescent="0.25">
      <c r="B173" s="3" t="s">
        <v>58</v>
      </c>
      <c r="C173" s="5">
        <v>540113</v>
      </c>
      <c r="D173" s="6" t="s">
        <v>57</v>
      </c>
      <c r="E173" s="6" t="s">
        <v>3</v>
      </c>
      <c r="F173" s="5">
        <v>2</v>
      </c>
      <c r="G173" s="40">
        <v>240</v>
      </c>
      <c r="H173" s="40">
        <v>109</v>
      </c>
      <c r="I173" s="40">
        <v>362</v>
      </c>
      <c r="J173" s="63">
        <v>965.33333333333337</v>
      </c>
      <c r="K173" s="40">
        <v>89</v>
      </c>
      <c r="L173" s="63">
        <v>4.07</v>
      </c>
      <c r="N173" s="40">
        <v>42</v>
      </c>
      <c r="O173" s="76">
        <v>0.17499999999999999</v>
      </c>
      <c r="P173" s="63">
        <v>2.21</v>
      </c>
      <c r="Q173" s="362">
        <v>9.208333333333334E-3</v>
      </c>
      <c r="R173" s="106">
        <v>14</v>
      </c>
      <c r="S173" s="83" t="s">
        <v>100</v>
      </c>
      <c r="T173" s="88">
        <v>5</v>
      </c>
      <c r="U173" s="40">
        <v>1</v>
      </c>
      <c r="V173" s="1"/>
      <c r="W173" s="457">
        <v>30</v>
      </c>
      <c r="X173" s="457">
        <v>3</v>
      </c>
      <c r="Y173" s="317">
        <v>0.29399999999999998</v>
      </c>
      <c r="Z173" s="126">
        <v>0.7142857142857143</v>
      </c>
      <c r="AA173" s="457">
        <v>1</v>
      </c>
      <c r="AB173" s="457">
        <v>2</v>
      </c>
      <c r="AC173" s="457">
        <v>31</v>
      </c>
      <c r="AD173" s="457">
        <v>1</v>
      </c>
      <c r="AE173" s="457">
        <v>32</v>
      </c>
      <c r="AF173" s="149">
        <v>937400</v>
      </c>
      <c r="AH173" s="374">
        <v>23050</v>
      </c>
      <c r="AI173" s="469">
        <v>28</v>
      </c>
      <c r="AJ173" s="320">
        <v>0.875</v>
      </c>
      <c r="AK173" s="374">
        <v>706600</v>
      </c>
      <c r="AL173" s="125">
        <v>0.75378707062086625</v>
      </c>
      <c r="AM173" s="477">
        <v>28</v>
      </c>
      <c r="AN173" s="398">
        <v>706600</v>
      </c>
      <c r="AO173" s="469">
        <v>28</v>
      </c>
      <c r="AP173" s="398">
        <v>706600</v>
      </c>
      <c r="AQ173" s="480">
        <v>26</v>
      </c>
      <c r="AR173" s="398">
        <v>677400</v>
      </c>
      <c r="AS173" s="469">
        <v>2</v>
      </c>
      <c r="AT173" s="390">
        <v>7.1428571428571425E-2</v>
      </c>
      <c r="AU173" s="398">
        <v>29200</v>
      </c>
      <c r="AV173" s="469">
        <v>0</v>
      </c>
      <c r="AW173" s="140">
        <v>0</v>
      </c>
      <c r="AX173" s="469">
        <v>4</v>
      </c>
      <c r="AY173" s="140">
        <v>230800</v>
      </c>
      <c r="AZ173" s="457">
        <v>12</v>
      </c>
      <c r="BA173" s="125">
        <v>0.375</v>
      </c>
      <c r="BB173" s="457">
        <v>7</v>
      </c>
      <c r="BC173" s="125">
        <v>0.219</v>
      </c>
      <c r="BD173" s="457">
        <v>13</v>
      </c>
      <c r="BE173" s="125">
        <v>0.40600000000000003</v>
      </c>
      <c r="BF173" s="457">
        <v>26</v>
      </c>
      <c r="BG173" s="125">
        <v>0.81200000000000006</v>
      </c>
      <c r="BH173" s="457">
        <v>16</v>
      </c>
      <c r="BI173" s="317">
        <v>0.5</v>
      </c>
      <c r="BJ173" s="457">
        <v>8</v>
      </c>
      <c r="BK173" s="457">
        <v>8</v>
      </c>
      <c r="BL173" s="457">
        <v>0</v>
      </c>
      <c r="BM173" s="430">
        <v>1930</v>
      </c>
      <c r="BN173" s="347" t="s">
        <v>865</v>
      </c>
      <c r="BO173" s="486">
        <v>24</v>
      </c>
      <c r="BP173" s="348">
        <v>0.75</v>
      </c>
      <c r="BQ173" s="40">
        <v>8</v>
      </c>
      <c r="BR173" s="320">
        <v>0.25</v>
      </c>
      <c r="BS173" s="491">
        <v>4</v>
      </c>
      <c r="BT173" s="125">
        <v>0.13333333333333333</v>
      </c>
      <c r="BU173" s="312">
        <v>0.65400000000000003</v>
      </c>
      <c r="BW173" s="457">
        <v>1</v>
      </c>
      <c r="BX173" s="457">
        <v>0</v>
      </c>
      <c r="BY173" s="457">
        <v>0</v>
      </c>
      <c r="BZ173" s="457">
        <v>1</v>
      </c>
      <c r="CA173" s="457">
        <v>0</v>
      </c>
      <c r="CB173" s="457">
        <v>0</v>
      </c>
      <c r="CC173" s="457">
        <v>0</v>
      </c>
      <c r="CD173" s="457">
        <v>0</v>
      </c>
      <c r="CE173" s="457">
        <v>0</v>
      </c>
      <c r="CF173" s="457">
        <v>0</v>
      </c>
      <c r="CG173" s="457">
        <v>1</v>
      </c>
      <c r="CH173" s="457">
        <v>0</v>
      </c>
      <c r="CI173" s="440">
        <v>6.5</v>
      </c>
      <c r="CJ173" s="440">
        <v>1.1000000000000001</v>
      </c>
      <c r="CK173" s="317">
        <v>0.16900000000000001</v>
      </c>
      <c r="CL173" s="457">
        <v>0</v>
      </c>
      <c r="CM173" s="457">
        <v>0</v>
      </c>
      <c r="CN173" s="457">
        <v>0</v>
      </c>
      <c r="CO173" s="501">
        <v>0.7</v>
      </c>
      <c r="CP173" s="501">
        <v>0</v>
      </c>
      <c r="CQ173" s="125">
        <v>0</v>
      </c>
      <c r="CS173" s="477">
        <v>0</v>
      </c>
      <c r="CT173" s="457">
        <v>0</v>
      </c>
      <c r="CU173" s="457">
        <v>0</v>
      </c>
      <c r="CV173" s="457">
        <v>0</v>
      </c>
      <c r="CW173" s="457">
        <v>2</v>
      </c>
      <c r="CX173" s="457">
        <v>1</v>
      </c>
      <c r="CY173" s="457">
        <v>1</v>
      </c>
      <c r="CZ173" s="457">
        <v>1</v>
      </c>
      <c r="DA173" s="457">
        <v>0</v>
      </c>
      <c r="DB173" s="457">
        <v>0</v>
      </c>
      <c r="DC173" s="457">
        <v>0</v>
      </c>
      <c r="DD173" s="457">
        <v>0</v>
      </c>
      <c r="DF173" s="398">
        <v>161430</v>
      </c>
      <c r="DG173" s="320">
        <v>0.17199999999999999</v>
      </c>
      <c r="DH173" s="374">
        <v>5917.7</v>
      </c>
      <c r="DI173" s="374">
        <v>138608</v>
      </c>
      <c r="DJ173" s="149">
        <v>22822</v>
      </c>
      <c r="DK173" s="40">
        <v>14</v>
      </c>
      <c r="DL173" s="40">
        <v>18</v>
      </c>
      <c r="DM173" s="40">
        <v>0</v>
      </c>
      <c r="DN173" s="40">
        <v>0</v>
      </c>
      <c r="DO173" s="317">
        <v>0.313</v>
      </c>
      <c r="DP173" s="457">
        <v>12</v>
      </c>
      <c r="DQ173" s="457">
        <v>1</v>
      </c>
      <c r="DR173" s="457">
        <v>14</v>
      </c>
      <c r="DS173" s="477">
        <v>5</v>
      </c>
      <c r="DT173" s="125">
        <v>0.16666666666666666</v>
      </c>
      <c r="DU173" s="477">
        <v>6</v>
      </c>
      <c r="DV173" s="374">
        <v>7452</v>
      </c>
      <c r="DW173" s="477">
        <v>0</v>
      </c>
      <c r="DX173" s="457">
        <v>253</v>
      </c>
      <c r="DY173" s="452"/>
      <c r="DZ173" s="40">
        <v>106</v>
      </c>
      <c r="EA173" s="76">
        <v>0.29281767955801102</v>
      </c>
      <c r="EB173" s="40">
        <v>85</v>
      </c>
      <c r="EC173" s="76">
        <v>0.23480662983425415</v>
      </c>
      <c r="ED173" s="40">
        <v>19</v>
      </c>
      <c r="EE173" s="40">
        <v>2</v>
      </c>
      <c r="EF173" s="40">
        <v>1</v>
      </c>
      <c r="EG173" s="320">
        <v>0.34799999999999998</v>
      </c>
      <c r="EH173" s="320">
        <v>0.35955056179775285</v>
      </c>
      <c r="EI173" s="320">
        <v>4.9000000000000002E-2</v>
      </c>
      <c r="EJ173" s="320">
        <v>0.10909090909090909</v>
      </c>
      <c r="EK173" s="320">
        <v>0.54696132596685088</v>
      </c>
      <c r="EL173" s="320">
        <v>8.5635359116022103E-2</v>
      </c>
      <c r="EM173" s="320">
        <v>-0.132911392405063</v>
      </c>
      <c r="EN173" s="341">
        <v>95500</v>
      </c>
      <c r="EO173" s="320">
        <v>0</v>
      </c>
      <c r="EP173" s="1"/>
    </row>
    <row r="174" spans="1:146" x14ac:dyDescent="0.25">
      <c r="B174" s="3" t="s">
        <v>59</v>
      </c>
      <c r="C174" s="5">
        <v>540248</v>
      </c>
      <c r="D174" s="6" t="s">
        <v>57</v>
      </c>
      <c r="E174" s="6" t="s">
        <v>3</v>
      </c>
      <c r="F174" s="5">
        <v>2</v>
      </c>
      <c r="G174" s="40">
        <v>374</v>
      </c>
      <c r="H174" s="40">
        <v>621</v>
      </c>
      <c r="I174" s="40">
        <v>793</v>
      </c>
      <c r="J174" s="63">
        <v>1357.0053475935829</v>
      </c>
      <c r="K174" s="40">
        <v>384</v>
      </c>
      <c r="L174" s="63">
        <v>2.0699999999999998</v>
      </c>
      <c r="N174" s="40">
        <v>100</v>
      </c>
      <c r="O174" s="76">
        <v>0.26737967914438499</v>
      </c>
      <c r="P174" s="63">
        <v>0.5</v>
      </c>
      <c r="Q174" s="362">
        <v>1.3368983957219251E-3</v>
      </c>
      <c r="R174" s="106">
        <v>14</v>
      </c>
      <c r="S174" s="83" t="s">
        <v>100</v>
      </c>
      <c r="T174" s="88">
        <v>4.2</v>
      </c>
      <c r="U174" s="40">
        <v>1</v>
      </c>
      <c r="V174" s="1"/>
      <c r="W174" s="457">
        <v>104</v>
      </c>
      <c r="X174" s="457">
        <v>12</v>
      </c>
      <c r="Y174" s="317">
        <v>0.185</v>
      </c>
      <c r="Z174" s="126">
        <v>1.04</v>
      </c>
      <c r="AA174" s="457">
        <v>12</v>
      </c>
      <c r="AB174" s="457">
        <v>11</v>
      </c>
      <c r="AC174" s="457">
        <v>103</v>
      </c>
      <c r="AD174" s="457">
        <v>12</v>
      </c>
      <c r="AE174" s="457">
        <v>115</v>
      </c>
      <c r="AF174" s="149">
        <v>8229050</v>
      </c>
      <c r="AH174" s="374">
        <v>25000</v>
      </c>
      <c r="AI174" s="469">
        <v>107</v>
      </c>
      <c r="AJ174" s="320">
        <v>0.93043478260869561</v>
      </c>
      <c r="AK174" s="374">
        <v>3963950</v>
      </c>
      <c r="AL174" s="125">
        <v>0.48170201906659937</v>
      </c>
      <c r="AM174" s="477">
        <v>106</v>
      </c>
      <c r="AN174" s="398">
        <v>3707050</v>
      </c>
      <c r="AO174" s="469">
        <v>104</v>
      </c>
      <c r="AP174" s="398">
        <v>3518050</v>
      </c>
      <c r="AQ174" s="480">
        <v>53</v>
      </c>
      <c r="AR174" s="398">
        <v>2693300</v>
      </c>
      <c r="AS174" s="469">
        <v>51</v>
      </c>
      <c r="AT174" s="390">
        <v>0.49038461538461542</v>
      </c>
      <c r="AU174" s="398">
        <v>824750</v>
      </c>
      <c r="AV174" s="469">
        <v>6</v>
      </c>
      <c r="AW174" s="140">
        <v>260800</v>
      </c>
      <c r="AX174" s="469">
        <v>2</v>
      </c>
      <c r="AY174" s="140">
        <v>4004300</v>
      </c>
      <c r="AZ174" s="457">
        <v>24</v>
      </c>
      <c r="BA174" s="125">
        <v>0.20899999999999999</v>
      </c>
      <c r="BB174" s="457">
        <v>10</v>
      </c>
      <c r="BC174" s="125">
        <v>8.6999999999999994E-2</v>
      </c>
      <c r="BD174" s="457">
        <v>81</v>
      </c>
      <c r="BE174" s="125">
        <v>0.70399999999999996</v>
      </c>
      <c r="BF174" s="457">
        <v>107</v>
      </c>
      <c r="BG174" s="125">
        <v>0.93</v>
      </c>
      <c r="BH174" s="457">
        <v>58</v>
      </c>
      <c r="BI174" s="317">
        <v>0.5043478260869565</v>
      </c>
      <c r="BJ174" s="457">
        <v>53</v>
      </c>
      <c r="BK174" s="457">
        <v>4</v>
      </c>
      <c r="BL174" s="457">
        <v>1</v>
      </c>
      <c r="BM174" s="430">
        <v>1977</v>
      </c>
      <c r="BN174" s="347" t="s">
        <v>828</v>
      </c>
      <c r="BO174" s="486">
        <v>76</v>
      </c>
      <c r="BP174" s="348">
        <v>0.66100000000000003</v>
      </c>
      <c r="BQ174" s="40">
        <v>39</v>
      </c>
      <c r="BR174" s="320">
        <v>0.33900000000000002</v>
      </c>
      <c r="BS174" s="491">
        <v>21</v>
      </c>
      <c r="BT174" s="125">
        <v>0.20192307692307693</v>
      </c>
      <c r="BU174" s="312">
        <v>0.40600000000000003</v>
      </c>
      <c r="BW174" s="457">
        <v>0</v>
      </c>
      <c r="BX174" s="457">
        <v>0</v>
      </c>
      <c r="BY174" s="457">
        <v>0</v>
      </c>
      <c r="BZ174" s="457">
        <v>0</v>
      </c>
      <c r="CA174" s="457">
        <v>0</v>
      </c>
      <c r="CB174" s="457">
        <v>0</v>
      </c>
      <c r="CC174" s="457">
        <v>0</v>
      </c>
      <c r="CD174" s="457">
        <v>0</v>
      </c>
      <c r="CE174" s="457">
        <v>0</v>
      </c>
      <c r="CF174" s="457">
        <v>0</v>
      </c>
      <c r="CG174" s="457">
        <v>0</v>
      </c>
      <c r="CH174" s="457">
        <v>0</v>
      </c>
      <c r="CI174" s="440">
        <v>15.5</v>
      </c>
      <c r="CJ174" s="440">
        <v>3.3</v>
      </c>
      <c r="CK174" s="317">
        <v>0.21299999999999999</v>
      </c>
      <c r="CL174" s="457">
        <v>0</v>
      </c>
      <c r="CM174" s="457">
        <v>0</v>
      </c>
      <c r="CN174" s="457">
        <v>0</v>
      </c>
      <c r="CO174" s="501">
        <v>1.3</v>
      </c>
      <c r="CP174" s="501">
        <v>0.89999999999999991</v>
      </c>
      <c r="CQ174" s="125">
        <v>0.69230769230769218</v>
      </c>
      <c r="CS174" s="477">
        <v>0</v>
      </c>
      <c r="CT174" s="457">
        <v>0</v>
      </c>
      <c r="CU174" s="457">
        <v>0</v>
      </c>
      <c r="CV174" s="457">
        <v>0</v>
      </c>
      <c r="CW174" s="457">
        <v>1</v>
      </c>
      <c r="CX174" s="457">
        <v>1</v>
      </c>
      <c r="CY174" s="457">
        <v>0</v>
      </c>
      <c r="CZ174" s="457">
        <v>0</v>
      </c>
      <c r="DA174" s="457">
        <v>0</v>
      </c>
      <c r="DB174" s="457">
        <v>0</v>
      </c>
      <c r="DC174" s="457">
        <v>1</v>
      </c>
      <c r="DD174" s="457">
        <v>0</v>
      </c>
      <c r="DF174" s="398">
        <v>1270789</v>
      </c>
      <c r="DG174" s="320">
        <v>0.154</v>
      </c>
      <c r="DH174" s="374">
        <v>7251</v>
      </c>
      <c r="DI174" s="374">
        <v>749302</v>
      </c>
      <c r="DJ174" s="149">
        <v>521487</v>
      </c>
      <c r="DK174" s="40">
        <v>29</v>
      </c>
      <c r="DL174" s="40">
        <v>85</v>
      </c>
      <c r="DM174" s="40">
        <v>0</v>
      </c>
      <c r="DN174" s="40">
        <v>1</v>
      </c>
      <c r="DO174" s="317">
        <v>0.28899999999999998</v>
      </c>
      <c r="DP174" s="457">
        <v>24</v>
      </c>
      <c r="DQ174" s="457">
        <v>16</v>
      </c>
      <c r="DR174" s="457">
        <v>56</v>
      </c>
      <c r="DS174" s="477">
        <v>19</v>
      </c>
      <c r="DT174" s="125">
        <v>0.18269230769230768</v>
      </c>
      <c r="DU174" s="477">
        <v>1</v>
      </c>
      <c r="DV174" s="374">
        <v>0</v>
      </c>
      <c r="DW174" s="477">
        <v>0</v>
      </c>
      <c r="DX174" s="457">
        <v>1030</v>
      </c>
      <c r="DY174" s="452"/>
      <c r="DZ174" s="40">
        <v>211</v>
      </c>
      <c r="EA174" s="76">
        <v>0.26607818411097101</v>
      </c>
      <c r="EB174" s="40">
        <v>201</v>
      </c>
      <c r="EC174" s="76">
        <v>0.25346784363177804</v>
      </c>
      <c r="ED174" s="40">
        <v>44</v>
      </c>
      <c r="EE174" s="40">
        <v>9</v>
      </c>
      <c r="EF174" s="40">
        <v>6</v>
      </c>
      <c r="EG174" s="320">
        <v>0.70040000000000002</v>
      </c>
      <c r="EH174" s="320">
        <v>0.23177083333333337</v>
      </c>
      <c r="EI174" s="320">
        <v>0.255</v>
      </c>
      <c r="EJ174" s="320">
        <v>0.13975155279503104</v>
      </c>
      <c r="EK174" s="320">
        <v>0.38587641866330391</v>
      </c>
      <c r="EL174" s="320">
        <v>0.16141235813366961</v>
      </c>
      <c r="EM174" s="320">
        <v>-0.105371900826446</v>
      </c>
      <c r="EN174" s="341">
        <v>76200</v>
      </c>
      <c r="EO174" s="320">
        <v>0.13034188034188035</v>
      </c>
      <c r="EP174" s="1"/>
    </row>
    <row r="175" spans="1:146" x14ac:dyDescent="0.25">
      <c r="B175" s="3" t="s">
        <v>61</v>
      </c>
      <c r="C175" s="5">
        <v>540249</v>
      </c>
      <c r="D175" s="6" t="s">
        <v>57</v>
      </c>
      <c r="E175" s="6" t="s">
        <v>3</v>
      </c>
      <c r="F175" s="5">
        <v>2</v>
      </c>
      <c r="G175" s="40">
        <v>833</v>
      </c>
      <c r="H175" s="40">
        <v>764</v>
      </c>
      <c r="I175" s="40">
        <v>1541</v>
      </c>
      <c r="J175" s="63">
        <v>1183.9615846338534</v>
      </c>
      <c r="K175" s="40">
        <v>647</v>
      </c>
      <c r="L175" s="63">
        <v>2.38</v>
      </c>
      <c r="N175" s="40">
        <v>210</v>
      </c>
      <c r="O175" s="76">
        <v>0.25210084033613439</v>
      </c>
      <c r="P175" s="63">
        <v>3.4</v>
      </c>
      <c r="Q175" s="362">
        <v>4.081632653061224E-3</v>
      </c>
      <c r="R175" s="106">
        <v>14</v>
      </c>
      <c r="S175" s="83" t="s">
        <v>100</v>
      </c>
      <c r="T175" s="88">
        <v>1.5</v>
      </c>
      <c r="U175" s="40">
        <v>2</v>
      </c>
      <c r="V175" s="1"/>
      <c r="W175" s="457">
        <v>75</v>
      </c>
      <c r="X175" s="457">
        <v>0</v>
      </c>
      <c r="Y175" s="317">
        <v>0.106</v>
      </c>
      <c r="Z175" s="126">
        <v>0.35714285714285715</v>
      </c>
      <c r="AA175" s="457">
        <v>14</v>
      </c>
      <c r="AB175" s="457">
        <v>6</v>
      </c>
      <c r="AC175" s="457">
        <v>67</v>
      </c>
      <c r="AD175" s="457">
        <v>14</v>
      </c>
      <c r="AE175" s="457">
        <v>81</v>
      </c>
      <c r="AF175" s="149">
        <v>10529760</v>
      </c>
      <c r="AH175" s="374">
        <v>61900</v>
      </c>
      <c r="AI175" s="469">
        <v>79</v>
      </c>
      <c r="AJ175" s="320">
        <v>0.97530864197530864</v>
      </c>
      <c r="AK175" s="374">
        <v>4927860</v>
      </c>
      <c r="AL175" s="125">
        <v>0.46799357250307699</v>
      </c>
      <c r="AM175" s="477">
        <v>79</v>
      </c>
      <c r="AN175" s="398">
        <v>4927860</v>
      </c>
      <c r="AO175" s="469">
        <v>79</v>
      </c>
      <c r="AP175" s="398">
        <v>4927860</v>
      </c>
      <c r="AQ175" s="480">
        <v>64</v>
      </c>
      <c r="AR175" s="398">
        <v>4700500</v>
      </c>
      <c r="AS175" s="469">
        <v>15</v>
      </c>
      <c r="AT175" s="390">
        <v>0.189873417721519</v>
      </c>
      <c r="AU175" s="398">
        <v>227360</v>
      </c>
      <c r="AV175" s="469">
        <v>0</v>
      </c>
      <c r="AW175" s="140">
        <v>0</v>
      </c>
      <c r="AX175" s="469">
        <v>2</v>
      </c>
      <c r="AY175" s="140">
        <v>5601900</v>
      </c>
      <c r="AZ175" s="457">
        <v>34</v>
      </c>
      <c r="BA175" s="125">
        <v>0.42</v>
      </c>
      <c r="BB175" s="457">
        <v>3</v>
      </c>
      <c r="BC175" s="125">
        <v>3.6999999999999998E-2</v>
      </c>
      <c r="BD175" s="457">
        <v>44</v>
      </c>
      <c r="BE175" s="125">
        <v>0.54300000000000004</v>
      </c>
      <c r="BF175" s="457">
        <v>74</v>
      </c>
      <c r="BG175" s="125">
        <v>0.91400000000000003</v>
      </c>
      <c r="BH175" s="457">
        <v>6</v>
      </c>
      <c r="BI175" s="317">
        <v>7.407407407407407E-2</v>
      </c>
      <c r="BJ175" s="457">
        <v>4</v>
      </c>
      <c r="BK175" s="457">
        <v>0</v>
      </c>
      <c r="BL175" s="457">
        <v>2</v>
      </c>
      <c r="BM175" s="430">
        <v>1980</v>
      </c>
      <c r="BN175" s="347" t="s">
        <v>866</v>
      </c>
      <c r="BO175" s="486">
        <v>42</v>
      </c>
      <c r="BP175" s="348">
        <v>0.51900000000000002</v>
      </c>
      <c r="BQ175" s="40">
        <v>39</v>
      </c>
      <c r="BR175" s="320">
        <v>0.48099999999999998</v>
      </c>
      <c r="BS175" s="491">
        <v>4</v>
      </c>
      <c r="BT175" s="125">
        <v>5.3333333333333337E-2</v>
      </c>
      <c r="BU175" s="312">
        <v>0.877</v>
      </c>
      <c r="BW175" s="457">
        <v>0</v>
      </c>
      <c r="BX175" s="457">
        <v>0</v>
      </c>
      <c r="BY175" s="457">
        <v>0</v>
      </c>
      <c r="BZ175" s="457">
        <v>0</v>
      </c>
      <c r="CA175" s="457">
        <v>0</v>
      </c>
      <c r="CB175" s="457">
        <v>0</v>
      </c>
      <c r="CC175" s="457">
        <v>0</v>
      </c>
      <c r="CD175" s="457">
        <v>0</v>
      </c>
      <c r="CE175" s="457">
        <v>0</v>
      </c>
      <c r="CF175" s="457">
        <v>0</v>
      </c>
      <c r="CG175" s="457">
        <v>0</v>
      </c>
      <c r="CH175" s="457">
        <v>0</v>
      </c>
      <c r="CI175" s="440">
        <v>18.2</v>
      </c>
      <c r="CJ175" s="440">
        <v>2.4</v>
      </c>
      <c r="CK175" s="317">
        <v>0.13200000000000001</v>
      </c>
      <c r="CL175" s="457">
        <v>2</v>
      </c>
      <c r="CM175" s="457">
        <v>0</v>
      </c>
      <c r="CN175" s="457">
        <v>2</v>
      </c>
      <c r="CO175" s="501">
        <v>1.5</v>
      </c>
      <c r="CP175" s="501">
        <v>0.1</v>
      </c>
      <c r="CQ175" s="125">
        <v>6.6666666666666666E-2</v>
      </c>
      <c r="CS175" s="477">
        <v>0</v>
      </c>
      <c r="CT175" s="457">
        <v>0</v>
      </c>
      <c r="CU175" s="457">
        <v>0</v>
      </c>
      <c r="CV175" s="457">
        <v>0</v>
      </c>
      <c r="CW175" s="457">
        <v>1</v>
      </c>
      <c r="CX175" s="457">
        <v>0</v>
      </c>
      <c r="CY175" s="457">
        <v>0</v>
      </c>
      <c r="CZ175" s="457">
        <v>0</v>
      </c>
      <c r="DA175" s="457">
        <v>0</v>
      </c>
      <c r="DB175" s="457">
        <v>0</v>
      </c>
      <c r="DC175" s="457">
        <v>1</v>
      </c>
      <c r="DD175" s="457">
        <v>0</v>
      </c>
      <c r="DF175" s="398">
        <v>348319</v>
      </c>
      <c r="DG175" s="320">
        <v>3.3000000000000002E-2</v>
      </c>
      <c r="DH175" s="374">
        <v>6144.5</v>
      </c>
      <c r="DI175" s="374">
        <v>348319</v>
      </c>
      <c r="DJ175" s="149">
        <v>0</v>
      </c>
      <c r="DK175" s="40">
        <v>47</v>
      </c>
      <c r="DL175" s="40">
        <v>33</v>
      </c>
      <c r="DM175" s="40">
        <v>1</v>
      </c>
      <c r="DN175" s="40">
        <v>0</v>
      </c>
      <c r="DO175" s="317">
        <v>0.11700000000000001</v>
      </c>
      <c r="DP175" s="457">
        <v>47</v>
      </c>
      <c r="DQ175" s="457">
        <v>15</v>
      </c>
      <c r="DR175" s="457">
        <v>17</v>
      </c>
      <c r="DS175" s="477">
        <v>2</v>
      </c>
      <c r="DT175" s="125">
        <v>2.6666666666666668E-2</v>
      </c>
      <c r="DU175" s="477">
        <v>11</v>
      </c>
      <c r="DV175" s="374">
        <v>100400</v>
      </c>
      <c r="DW175" s="477">
        <v>5</v>
      </c>
      <c r="DX175" s="457">
        <v>125</v>
      </c>
      <c r="DY175" s="452"/>
      <c r="DZ175" s="40">
        <v>174</v>
      </c>
      <c r="EA175" s="76">
        <v>0.11291369240752758</v>
      </c>
      <c r="EB175" s="40">
        <v>114</v>
      </c>
      <c r="EC175" s="76">
        <v>7.397793640493186E-2</v>
      </c>
      <c r="ED175" s="40">
        <v>20</v>
      </c>
      <c r="EE175" s="40">
        <v>4</v>
      </c>
      <c r="EF175" s="40">
        <v>2</v>
      </c>
      <c r="EG175" s="320">
        <v>0.50219999999999998</v>
      </c>
      <c r="EH175" s="320">
        <v>0.11437403400309119</v>
      </c>
      <c r="EI175" s="320">
        <v>0.26300000000000001</v>
      </c>
      <c r="EJ175" s="320">
        <v>0.13003355704697986</v>
      </c>
      <c r="EK175" s="320">
        <v>0.41920830629461386</v>
      </c>
      <c r="EL175" s="320">
        <v>0.19338092147955874</v>
      </c>
      <c r="EM175" s="320">
        <v>-5.3846153846153905E-2</v>
      </c>
      <c r="EN175" s="341">
        <v>88600</v>
      </c>
      <c r="EO175" s="320">
        <v>4.1554959785522788E-2</v>
      </c>
      <c r="EP175" s="1"/>
    </row>
    <row r="176" spans="1:146" x14ac:dyDescent="0.25">
      <c r="B176" s="3" t="s">
        <v>62</v>
      </c>
      <c r="C176" s="5">
        <v>540250</v>
      </c>
      <c r="D176" s="6" t="s">
        <v>57</v>
      </c>
      <c r="E176" s="6" t="s">
        <v>3</v>
      </c>
      <c r="F176" s="5">
        <v>2</v>
      </c>
      <c r="G176" s="40">
        <v>1977</v>
      </c>
      <c r="H176" s="40">
        <v>2349</v>
      </c>
      <c r="I176" s="40">
        <v>4124</v>
      </c>
      <c r="J176" s="63">
        <v>1335.0328780981283</v>
      </c>
      <c r="K176" s="40">
        <v>1780</v>
      </c>
      <c r="L176" s="63">
        <v>2.2999999999999998</v>
      </c>
      <c r="N176" s="40">
        <v>614</v>
      </c>
      <c r="O176" s="76">
        <v>0.31057157309054118</v>
      </c>
      <c r="P176" s="63">
        <v>10.55</v>
      </c>
      <c r="Q176" s="362">
        <v>5.336368234699039E-3</v>
      </c>
      <c r="R176" s="106">
        <v>14</v>
      </c>
      <c r="S176" s="83" t="s">
        <v>100</v>
      </c>
      <c r="T176" s="88">
        <v>7.8</v>
      </c>
      <c r="U176" s="40">
        <v>16</v>
      </c>
      <c r="V176" s="1"/>
      <c r="W176" s="457">
        <v>76</v>
      </c>
      <c r="X176" s="457">
        <v>0</v>
      </c>
      <c r="Y176" s="317">
        <v>3.4000000000000002E-2</v>
      </c>
      <c r="Z176" s="126">
        <v>0.12377850162866449</v>
      </c>
      <c r="AA176" s="457">
        <v>7</v>
      </c>
      <c r="AB176" s="457">
        <v>3</v>
      </c>
      <c r="AC176" s="457">
        <v>72</v>
      </c>
      <c r="AD176" s="457">
        <v>7</v>
      </c>
      <c r="AE176" s="457">
        <v>79</v>
      </c>
      <c r="AF176" s="149">
        <v>5445790</v>
      </c>
      <c r="AH176" s="374">
        <v>31700</v>
      </c>
      <c r="AI176" s="469">
        <v>74</v>
      </c>
      <c r="AJ176" s="320">
        <v>0.93670886075949367</v>
      </c>
      <c r="AK176" s="374">
        <v>3124590</v>
      </c>
      <c r="AL176" s="125">
        <v>0.57376248441456612</v>
      </c>
      <c r="AM176" s="477">
        <v>74</v>
      </c>
      <c r="AN176" s="398">
        <v>3124590</v>
      </c>
      <c r="AO176" s="469">
        <v>71</v>
      </c>
      <c r="AP176" s="398">
        <v>2990290</v>
      </c>
      <c r="AQ176" s="480">
        <v>50</v>
      </c>
      <c r="AR176" s="399">
        <v>2513800</v>
      </c>
      <c r="AS176" s="481">
        <v>21</v>
      </c>
      <c r="AT176" s="393">
        <v>0.29577464788732388</v>
      </c>
      <c r="AU176" s="399">
        <v>476490</v>
      </c>
      <c r="AV176" s="469">
        <v>4</v>
      </c>
      <c r="AW176" s="140">
        <v>832800</v>
      </c>
      <c r="AX176" s="469">
        <v>1</v>
      </c>
      <c r="AY176" s="140">
        <v>1488400</v>
      </c>
      <c r="AZ176" s="457">
        <v>36</v>
      </c>
      <c r="BA176" s="125">
        <v>0.45600000000000002</v>
      </c>
      <c r="BB176" s="457">
        <v>8</v>
      </c>
      <c r="BC176" s="125">
        <v>0.10100000000000001</v>
      </c>
      <c r="BD176" s="457">
        <v>35</v>
      </c>
      <c r="BE176" s="125">
        <v>0.443</v>
      </c>
      <c r="BF176" s="457">
        <v>69</v>
      </c>
      <c r="BG176" s="125">
        <v>0.873</v>
      </c>
      <c r="BH176" s="457">
        <v>56</v>
      </c>
      <c r="BI176" s="317">
        <v>0.70886075949367089</v>
      </c>
      <c r="BJ176" s="457">
        <v>21</v>
      </c>
      <c r="BK176" s="457">
        <v>33</v>
      </c>
      <c r="BL176" s="457">
        <v>2</v>
      </c>
      <c r="BM176" s="430">
        <v>1961.5</v>
      </c>
      <c r="BN176" s="349" t="s">
        <v>867</v>
      </c>
      <c r="BO176" s="487">
        <v>52</v>
      </c>
      <c r="BP176" s="350">
        <v>0.65900000000000003</v>
      </c>
      <c r="BQ176" s="489">
        <v>27</v>
      </c>
      <c r="BR176" s="351">
        <v>0.34200000000000003</v>
      </c>
      <c r="BS176" s="492">
        <v>25</v>
      </c>
      <c r="BT176" s="125">
        <v>0.32894736842105265</v>
      </c>
      <c r="BU176" s="312">
        <v>0.46500000000000002</v>
      </c>
      <c r="BW176" s="457">
        <v>3</v>
      </c>
      <c r="BX176" s="457">
        <v>0</v>
      </c>
      <c r="BY176" s="457">
        <v>0</v>
      </c>
      <c r="BZ176" s="457">
        <v>0</v>
      </c>
      <c r="CA176" s="457">
        <v>0</v>
      </c>
      <c r="CB176" s="457">
        <v>3</v>
      </c>
      <c r="CC176" s="457">
        <v>0</v>
      </c>
      <c r="CD176" s="457">
        <v>0</v>
      </c>
      <c r="CE176" s="457">
        <v>0</v>
      </c>
      <c r="CF176" s="457">
        <v>2</v>
      </c>
      <c r="CG176" s="457">
        <v>1</v>
      </c>
      <c r="CH176" s="457">
        <v>0</v>
      </c>
      <c r="CI176" s="440">
        <v>58.2</v>
      </c>
      <c r="CJ176" s="440">
        <v>10</v>
      </c>
      <c r="CK176" s="317">
        <v>0.17199999999999999</v>
      </c>
      <c r="CL176" s="457">
        <v>5</v>
      </c>
      <c r="CM176" s="457">
        <v>0</v>
      </c>
      <c r="CN176" s="457">
        <v>5</v>
      </c>
      <c r="CO176" s="501">
        <v>6</v>
      </c>
      <c r="CP176" s="501">
        <v>0.5</v>
      </c>
      <c r="CQ176" s="125">
        <v>8.3333333333333329E-2</v>
      </c>
      <c r="CS176" s="477">
        <v>0</v>
      </c>
      <c r="CT176" s="514">
        <v>0</v>
      </c>
      <c r="CU176" s="514">
        <v>0</v>
      </c>
      <c r="CV176" s="457">
        <v>0</v>
      </c>
      <c r="CW176" s="457">
        <v>0</v>
      </c>
      <c r="CX176" s="457">
        <v>0</v>
      </c>
      <c r="CY176" s="457">
        <v>0</v>
      </c>
      <c r="CZ176" s="457">
        <v>0</v>
      </c>
      <c r="DA176" s="457">
        <v>0</v>
      </c>
      <c r="DB176" s="457">
        <v>0</v>
      </c>
      <c r="DC176" s="457">
        <v>0</v>
      </c>
      <c r="DD176" s="457">
        <v>0</v>
      </c>
      <c r="DF176" s="398">
        <v>1292567</v>
      </c>
      <c r="DG176" s="320">
        <v>0.23699999999999999</v>
      </c>
      <c r="DH176" s="374">
        <v>12145</v>
      </c>
      <c r="DI176" s="374">
        <v>1111165</v>
      </c>
      <c r="DJ176" s="149">
        <v>181402</v>
      </c>
      <c r="DK176" s="40">
        <v>13</v>
      </c>
      <c r="DL176" s="40">
        <v>61</v>
      </c>
      <c r="DM176" s="40">
        <v>4</v>
      </c>
      <c r="DN176" s="40">
        <v>1</v>
      </c>
      <c r="DO176" s="317">
        <v>0.52</v>
      </c>
      <c r="DP176" s="457">
        <v>11</v>
      </c>
      <c r="DQ176" s="457">
        <v>6</v>
      </c>
      <c r="DR176" s="457">
        <v>25</v>
      </c>
      <c r="DS176" s="477">
        <v>37</v>
      </c>
      <c r="DT176" s="125">
        <v>0.48684210526315791</v>
      </c>
      <c r="DU176" s="477">
        <v>31</v>
      </c>
      <c r="DV176" s="374">
        <v>148008</v>
      </c>
      <c r="DW176" s="477">
        <v>10</v>
      </c>
      <c r="DX176" s="457">
        <v>1358</v>
      </c>
      <c r="DY176" s="452"/>
      <c r="DZ176" s="40">
        <v>170</v>
      </c>
      <c r="EA176" s="76">
        <v>4.1222114451988361E-2</v>
      </c>
      <c r="EB176" s="40">
        <v>150</v>
      </c>
      <c r="EC176" s="76">
        <v>3.6372453928225024E-2</v>
      </c>
      <c r="ED176" s="40">
        <v>30</v>
      </c>
      <c r="EE176" s="40">
        <v>6</v>
      </c>
      <c r="EF176" s="40">
        <v>3</v>
      </c>
      <c r="EG176" s="320">
        <v>0.3876</v>
      </c>
      <c r="EH176" s="320">
        <v>0.17865168539325843</v>
      </c>
      <c r="EI176" s="320">
        <v>0.245</v>
      </c>
      <c r="EJ176" s="320">
        <v>8.7048087048087031E-2</v>
      </c>
      <c r="EK176" s="320">
        <v>0.46677982541222113</v>
      </c>
      <c r="EL176" s="320">
        <v>0.17749757516973813</v>
      </c>
      <c r="EM176" s="320">
        <v>-6.4367816091953994E-2</v>
      </c>
      <c r="EN176" s="341">
        <v>91500</v>
      </c>
      <c r="EO176" s="320">
        <v>6.855575868372943E-3</v>
      </c>
      <c r="EP176" s="1"/>
    </row>
    <row r="177" spans="1:146" s="1" customFormat="1" x14ac:dyDescent="0.25">
      <c r="A177" s="385"/>
      <c r="B177" s="7" t="s">
        <v>57</v>
      </c>
      <c r="C177" s="150">
        <v>54053</v>
      </c>
      <c r="D177" s="7" t="s">
        <v>57</v>
      </c>
      <c r="E177" s="7" t="s">
        <v>0</v>
      </c>
      <c r="F177" s="150">
        <v>2</v>
      </c>
      <c r="G177" s="42">
        <v>284726</v>
      </c>
      <c r="H177" s="42">
        <v>15692</v>
      </c>
      <c r="I177" s="42">
        <v>25667</v>
      </c>
      <c r="J177" s="65">
        <v>57.69364230874595</v>
      </c>
      <c r="K177" s="42">
        <v>10057</v>
      </c>
      <c r="L177" s="65">
        <v>2.48</v>
      </c>
      <c r="M177"/>
      <c r="N177" s="42">
        <v>23117</v>
      </c>
      <c r="O177" s="78">
        <v>8.1190337376986998E-2</v>
      </c>
      <c r="P177" s="65">
        <v>337.96</v>
      </c>
      <c r="Q177" s="363">
        <v>1.186978220937543E-3</v>
      </c>
      <c r="R177" s="107">
        <v>14</v>
      </c>
      <c r="S177" s="85">
        <v>41438</v>
      </c>
      <c r="T177" s="115">
        <v>5</v>
      </c>
      <c r="U177" s="42">
        <v>109</v>
      </c>
      <c r="W177" s="458">
        <v>1440</v>
      </c>
      <c r="X177" s="458">
        <v>128</v>
      </c>
      <c r="Y177" s="127">
        <v>0.1</v>
      </c>
      <c r="Z177" s="128">
        <v>6.2291819872820869E-2</v>
      </c>
      <c r="AA177" s="458">
        <v>81</v>
      </c>
      <c r="AB177" s="458">
        <v>130</v>
      </c>
      <c r="AC177" s="458">
        <v>1489</v>
      </c>
      <c r="AD177" s="458">
        <v>81</v>
      </c>
      <c r="AE177" s="458">
        <v>1570</v>
      </c>
      <c r="AF177" s="321">
        <v>83837623</v>
      </c>
      <c r="AG177"/>
      <c r="AH177" s="419">
        <v>28000</v>
      </c>
      <c r="AI177" s="470">
        <v>1467</v>
      </c>
      <c r="AJ177" s="78">
        <v>0.93439490445859874</v>
      </c>
      <c r="AK177" s="406">
        <v>63623881</v>
      </c>
      <c r="AL177" s="127">
        <v>0.75889414231126284</v>
      </c>
      <c r="AM177" s="478">
        <v>1466</v>
      </c>
      <c r="AN177" s="402">
        <v>63366981</v>
      </c>
      <c r="AO177" s="470">
        <v>1452</v>
      </c>
      <c r="AP177" s="402">
        <v>61414581</v>
      </c>
      <c r="AQ177" s="470">
        <v>843</v>
      </c>
      <c r="AR177" s="400">
        <v>50150805</v>
      </c>
      <c r="AS177" s="482">
        <v>609</v>
      </c>
      <c r="AT177" s="394">
        <v>0.41942148760330578</v>
      </c>
      <c r="AU177" s="400">
        <v>11263776</v>
      </c>
      <c r="AV177" s="470">
        <v>65</v>
      </c>
      <c r="AW177" s="311">
        <v>7285331</v>
      </c>
      <c r="AX177" s="470">
        <v>38</v>
      </c>
      <c r="AY177" s="311">
        <v>12928411</v>
      </c>
      <c r="AZ177" s="458">
        <v>327</v>
      </c>
      <c r="BA177" s="127">
        <v>0.20799999999999999</v>
      </c>
      <c r="BB177" s="458">
        <v>194</v>
      </c>
      <c r="BC177" s="127">
        <v>0.124</v>
      </c>
      <c r="BD177" s="458">
        <v>1049</v>
      </c>
      <c r="BE177" s="127">
        <v>0.66800000000000004</v>
      </c>
      <c r="BF177" s="458">
        <v>1444</v>
      </c>
      <c r="BG177" s="127">
        <v>0.92</v>
      </c>
      <c r="BH177" s="458">
        <v>760</v>
      </c>
      <c r="BI177" s="127">
        <v>0.48407643312101911</v>
      </c>
      <c r="BJ177" s="458">
        <v>498</v>
      </c>
      <c r="BK177" s="458">
        <v>243</v>
      </c>
      <c r="BL177" s="458">
        <v>19</v>
      </c>
      <c r="BM177" s="431">
        <v>1979</v>
      </c>
      <c r="BN177" s="135" t="s">
        <v>100</v>
      </c>
      <c r="BO177" s="42">
        <v>917</v>
      </c>
      <c r="BP177" s="78">
        <v>0.58400000000000007</v>
      </c>
      <c r="BQ177" s="42">
        <v>653</v>
      </c>
      <c r="BR177" s="78">
        <v>0.41599999999999998</v>
      </c>
      <c r="BS177" s="493">
        <v>331</v>
      </c>
      <c r="BT177" s="127">
        <v>0.2298611111111111</v>
      </c>
      <c r="BU177" s="314">
        <v>0.64800000000000002</v>
      </c>
      <c r="BV177"/>
      <c r="BW177" s="458">
        <v>5</v>
      </c>
      <c r="BX177" s="458">
        <v>0</v>
      </c>
      <c r="BY177" s="458">
        <v>0</v>
      </c>
      <c r="BZ177" s="458">
        <v>2</v>
      </c>
      <c r="CA177" s="458">
        <v>0</v>
      </c>
      <c r="CB177" s="458">
        <v>3</v>
      </c>
      <c r="CC177" s="458">
        <v>0</v>
      </c>
      <c r="CD177" s="458">
        <v>0</v>
      </c>
      <c r="CE177" s="458">
        <v>0</v>
      </c>
      <c r="CF177" s="458">
        <v>3</v>
      </c>
      <c r="CG177" s="458">
        <v>2</v>
      </c>
      <c r="CH177" s="458">
        <v>0</v>
      </c>
      <c r="CI177" s="441">
        <v>2291.9</v>
      </c>
      <c r="CJ177" s="441">
        <v>213.5</v>
      </c>
      <c r="CK177" s="127">
        <v>9.2999999999999999E-2</v>
      </c>
      <c r="CL177" s="458">
        <v>129</v>
      </c>
      <c r="CM177" s="458">
        <v>0</v>
      </c>
      <c r="CN177" s="458">
        <v>129</v>
      </c>
      <c r="CO177" s="502">
        <v>80.8</v>
      </c>
      <c r="CP177" s="502">
        <v>42.7</v>
      </c>
      <c r="CQ177" s="127">
        <v>0.52846534653465349</v>
      </c>
      <c r="CR177"/>
      <c r="CS177" s="478">
        <v>5</v>
      </c>
      <c r="CT177" s="458">
        <v>0</v>
      </c>
      <c r="CU177" s="458">
        <v>1</v>
      </c>
      <c r="CV177" s="458">
        <v>4</v>
      </c>
      <c r="CW177" s="458">
        <v>29</v>
      </c>
      <c r="CX177" s="458">
        <v>11</v>
      </c>
      <c r="CY177" s="458">
        <v>18</v>
      </c>
      <c r="CZ177" s="458">
        <v>9</v>
      </c>
      <c r="DA177" s="458">
        <v>0</v>
      </c>
      <c r="DB177" s="458">
        <v>0</v>
      </c>
      <c r="DC177" s="458">
        <v>2</v>
      </c>
      <c r="DD177" s="458">
        <v>0</v>
      </c>
      <c r="DE177"/>
      <c r="DF177" s="402">
        <v>14648461</v>
      </c>
      <c r="DG177" s="78">
        <v>0.17499999999999999</v>
      </c>
      <c r="DH177" s="419">
        <v>9954.2000000000007</v>
      </c>
      <c r="DI177" s="419">
        <v>12991487</v>
      </c>
      <c r="DJ177" s="321">
        <v>1656974</v>
      </c>
      <c r="DK177" s="42">
        <v>599</v>
      </c>
      <c r="DL177" s="42">
        <v>929</v>
      </c>
      <c r="DM177" s="42">
        <v>33</v>
      </c>
      <c r="DN177" s="42">
        <v>9</v>
      </c>
      <c r="DO177" s="127">
        <v>0.38</v>
      </c>
      <c r="DP177" s="458">
        <v>560</v>
      </c>
      <c r="DQ177" s="458">
        <v>124</v>
      </c>
      <c r="DR177" s="458">
        <v>484</v>
      </c>
      <c r="DS177" s="519">
        <v>402</v>
      </c>
      <c r="DT177" s="144">
        <v>0.27916666666666667</v>
      </c>
      <c r="DU177" s="519">
        <v>181</v>
      </c>
      <c r="DV177" s="419">
        <v>1378287</v>
      </c>
      <c r="DW177" s="519">
        <v>59</v>
      </c>
      <c r="DX177" s="458">
        <v>16444</v>
      </c>
      <c r="DY177" s="452"/>
      <c r="DZ177" s="42">
        <v>3152</v>
      </c>
      <c r="EA177" s="78">
        <v>0.12280359995324736</v>
      </c>
      <c r="EB177" s="42">
        <v>2362</v>
      </c>
      <c r="EC177" s="78">
        <v>9.202477889897534E-2</v>
      </c>
      <c r="ED177" s="42">
        <v>437</v>
      </c>
      <c r="EE177" s="42">
        <v>78</v>
      </c>
      <c r="EF177" s="42">
        <v>45</v>
      </c>
      <c r="EG177" s="78">
        <v>0.53700000000000003</v>
      </c>
      <c r="EH177" s="78">
        <v>0.15829770309237348</v>
      </c>
      <c r="EI177" s="78">
        <v>0.26300000000000001</v>
      </c>
      <c r="EJ177" s="78">
        <v>0.13465367848877885</v>
      </c>
      <c r="EK177" s="78">
        <v>0.38060544668251062</v>
      </c>
      <c r="EL177" s="78">
        <v>0.18468234636425346</v>
      </c>
      <c r="EM177" s="78">
        <v>-6.8474601083296741E-2</v>
      </c>
      <c r="EN177" s="342">
        <v>108700</v>
      </c>
      <c r="EO177" s="78">
        <v>0.23540919465275514</v>
      </c>
    </row>
    <row r="178" spans="1:146" x14ac:dyDescent="0.25">
      <c r="B178" s="424" t="s">
        <v>10</v>
      </c>
      <c r="C178" s="425">
        <v>540114</v>
      </c>
      <c r="D178" s="424" t="s">
        <v>2</v>
      </c>
      <c r="E178" s="424" t="s">
        <v>11</v>
      </c>
      <c r="F178" s="425">
        <v>1</v>
      </c>
      <c r="G178" s="44">
        <v>332511</v>
      </c>
      <c r="H178" s="44">
        <v>15005</v>
      </c>
      <c r="I178" s="44">
        <v>13177</v>
      </c>
      <c r="J178" s="66">
        <v>25.362409063158815</v>
      </c>
      <c r="K178" s="44">
        <v>4525</v>
      </c>
      <c r="L178" s="66">
        <v>2.9049723756906078</v>
      </c>
      <c r="N178" s="44">
        <v>3447</v>
      </c>
      <c r="O178" s="80">
        <v>1.036657433889405E-2</v>
      </c>
      <c r="P178" s="66">
        <v>303.77</v>
      </c>
      <c r="Q178" s="364">
        <v>9.1356376180036145E-4</v>
      </c>
      <c r="R178" s="105">
        <v>19</v>
      </c>
      <c r="S178" s="82">
        <v>44755</v>
      </c>
      <c r="T178" s="114">
        <v>1.9</v>
      </c>
      <c r="U178" s="44">
        <v>11</v>
      </c>
      <c r="V178" s="1"/>
      <c r="W178" s="459">
        <v>2223</v>
      </c>
      <c r="X178" s="459">
        <v>240</v>
      </c>
      <c r="Y178" s="129">
        <v>0.155</v>
      </c>
      <c r="Z178" s="130">
        <v>0.64490861618798956</v>
      </c>
      <c r="AA178" s="459">
        <v>845</v>
      </c>
      <c r="AB178" s="459">
        <v>108</v>
      </c>
      <c r="AC178" s="459">
        <v>1486</v>
      </c>
      <c r="AD178" s="459">
        <v>845</v>
      </c>
      <c r="AE178" s="459">
        <v>2331</v>
      </c>
      <c r="AF178" s="138">
        <v>49110209</v>
      </c>
      <c r="AH178" s="407">
        <v>13200</v>
      </c>
      <c r="AI178" s="471">
        <v>2182</v>
      </c>
      <c r="AJ178" s="80">
        <v>0.93607893607893611</v>
      </c>
      <c r="AK178" s="407">
        <v>33970793</v>
      </c>
      <c r="AL178" s="129">
        <v>0.69172568579376237</v>
      </c>
      <c r="AM178" s="479">
        <v>2180</v>
      </c>
      <c r="AN178" s="401">
        <v>33745623</v>
      </c>
      <c r="AO178" s="471">
        <v>2174</v>
      </c>
      <c r="AP178" s="401">
        <v>33635923</v>
      </c>
      <c r="AQ178" s="471">
        <v>1338</v>
      </c>
      <c r="AR178" s="401">
        <v>23018452</v>
      </c>
      <c r="AS178" s="471">
        <v>836</v>
      </c>
      <c r="AT178" s="395">
        <v>0.38454461821527142</v>
      </c>
      <c r="AU178" s="401">
        <v>10617471</v>
      </c>
      <c r="AV178" s="471">
        <v>69</v>
      </c>
      <c r="AW178" s="139">
        <v>7710053</v>
      </c>
      <c r="AX178" s="471">
        <v>70</v>
      </c>
      <c r="AY178" s="139">
        <v>7419363</v>
      </c>
      <c r="AZ178" s="459">
        <v>545</v>
      </c>
      <c r="BA178" s="129">
        <v>0.23400000000000001</v>
      </c>
      <c r="BB178" s="459">
        <v>751</v>
      </c>
      <c r="BC178" s="129">
        <v>0.32200000000000001</v>
      </c>
      <c r="BD178" s="459">
        <v>1035</v>
      </c>
      <c r="BE178" s="129">
        <v>0.44400000000000001</v>
      </c>
      <c r="BF178" s="459">
        <v>2052</v>
      </c>
      <c r="BG178" s="129">
        <v>0.88</v>
      </c>
      <c r="BH178" s="459">
        <v>663</v>
      </c>
      <c r="BI178" s="129">
        <v>0.28442728442728443</v>
      </c>
      <c r="BJ178" s="459">
        <v>571</v>
      </c>
      <c r="BK178" s="459">
        <v>92</v>
      </c>
      <c r="BL178" s="459">
        <v>0</v>
      </c>
      <c r="BM178" s="432">
        <v>1937</v>
      </c>
      <c r="BN178" s="352" t="s">
        <v>868</v>
      </c>
      <c r="BO178" s="77">
        <v>2144</v>
      </c>
      <c r="BP178" s="79">
        <v>0.92000000000000015</v>
      </c>
      <c r="BQ178" s="77">
        <v>187</v>
      </c>
      <c r="BR178" s="79">
        <v>0.08</v>
      </c>
      <c r="BS178" s="490">
        <v>54</v>
      </c>
      <c r="BT178" s="129">
        <v>2.4291497975708502E-2</v>
      </c>
      <c r="BU178" s="313">
        <v>0.53400000000000003</v>
      </c>
      <c r="BW178" s="459">
        <v>6</v>
      </c>
      <c r="BX178" s="459">
        <v>5</v>
      </c>
      <c r="BY178" s="459">
        <v>3</v>
      </c>
      <c r="BZ178" s="459">
        <v>3</v>
      </c>
      <c r="CA178" s="459">
        <v>0</v>
      </c>
      <c r="CB178" s="459">
        <v>0</v>
      </c>
      <c r="CC178" s="459">
        <v>2</v>
      </c>
      <c r="CD178" s="459">
        <v>0</v>
      </c>
      <c r="CE178" s="459">
        <v>0</v>
      </c>
      <c r="CF178" s="459">
        <v>0</v>
      </c>
      <c r="CG178" s="459">
        <v>4</v>
      </c>
      <c r="CH178" s="459">
        <v>0</v>
      </c>
      <c r="CI178" s="439">
        <v>1778</v>
      </c>
      <c r="CJ178" s="439">
        <v>184.3</v>
      </c>
      <c r="CK178" s="129">
        <v>0.104</v>
      </c>
      <c r="CL178" s="459">
        <v>176</v>
      </c>
      <c r="CM178" s="459">
        <v>139</v>
      </c>
      <c r="CN178" s="459">
        <v>37</v>
      </c>
      <c r="CO178" s="503">
        <v>109.2</v>
      </c>
      <c r="CP178" s="503">
        <v>8.6</v>
      </c>
      <c r="CQ178" s="129">
        <v>7.8754578754578752E-2</v>
      </c>
      <c r="CS178" s="479">
        <v>3</v>
      </c>
      <c r="CT178" s="459">
        <v>1</v>
      </c>
      <c r="CU178" s="459">
        <v>3</v>
      </c>
      <c r="CV178" s="459">
        <v>0</v>
      </c>
      <c r="CW178" s="459">
        <v>54</v>
      </c>
      <c r="CX178" s="459">
        <v>21</v>
      </c>
      <c r="CY178" s="459">
        <v>47</v>
      </c>
      <c r="CZ178" s="459">
        <v>4</v>
      </c>
      <c r="DA178" s="459">
        <v>0</v>
      </c>
      <c r="DB178" s="459">
        <v>0</v>
      </c>
      <c r="DC178" s="459">
        <v>3</v>
      </c>
      <c r="DD178" s="459">
        <v>0</v>
      </c>
      <c r="DF178" s="401">
        <v>5811949</v>
      </c>
      <c r="DG178" s="80">
        <v>0.11799999999999999</v>
      </c>
      <c r="DH178" s="407">
        <v>2286.6</v>
      </c>
      <c r="DI178" s="407">
        <v>4355638</v>
      </c>
      <c r="DJ178" s="138">
        <v>1456311</v>
      </c>
      <c r="DK178" s="44">
        <v>1295</v>
      </c>
      <c r="DL178" s="44">
        <v>1027</v>
      </c>
      <c r="DM178" s="44">
        <v>0</v>
      </c>
      <c r="DN178" s="44">
        <v>1</v>
      </c>
      <c r="DO178" s="129">
        <v>0.17100000000000001</v>
      </c>
      <c r="DP178" s="459">
        <v>983</v>
      </c>
      <c r="DQ178" s="459">
        <v>357</v>
      </c>
      <c r="DR178" s="459">
        <v>843</v>
      </c>
      <c r="DS178" s="479">
        <v>140</v>
      </c>
      <c r="DT178" s="129">
        <v>6.2977957714799818E-2</v>
      </c>
      <c r="DU178" s="479">
        <v>567</v>
      </c>
      <c r="DV178" s="407">
        <v>3256994</v>
      </c>
      <c r="DW178" s="479">
        <v>51</v>
      </c>
      <c r="DX178" s="459">
        <v>8947</v>
      </c>
      <c r="DY178" s="452"/>
      <c r="DZ178" s="44">
        <v>6087</v>
      </c>
      <c r="EA178" s="80">
        <v>0.46194126128860896</v>
      </c>
      <c r="EB178" s="44">
        <v>3961</v>
      </c>
      <c r="EC178" s="80">
        <v>0.30059952948319041</v>
      </c>
      <c r="ED178" s="44">
        <v>937</v>
      </c>
      <c r="EE178" s="44">
        <v>144</v>
      </c>
      <c r="EF178" s="44">
        <v>84</v>
      </c>
      <c r="EG178" s="80">
        <v>1</v>
      </c>
      <c r="EH178" s="80">
        <v>0.27447513812154695</v>
      </c>
      <c r="EI178" s="80">
        <v>0.54618973561430795</v>
      </c>
      <c r="EJ178" s="80">
        <v>0.29344820251010423</v>
      </c>
      <c r="EK178" s="80">
        <v>0.40843894664946495</v>
      </c>
      <c r="EL178" s="80">
        <v>0.2868634742354102</v>
      </c>
      <c r="EM178" s="80">
        <v>-0.188181296615032</v>
      </c>
      <c r="EN178" s="340">
        <v>43700</v>
      </c>
      <c r="EO178" s="80">
        <v>0.30642912470952749</v>
      </c>
      <c r="EP178" s="1"/>
    </row>
    <row r="179" spans="1:146" x14ac:dyDescent="0.25">
      <c r="B179" s="3" t="s">
        <v>1</v>
      </c>
      <c r="C179" s="5">
        <v>540115</v>
      </c>
      <c r="D179" s="6" t="s">
        <v>2</v>
      </c>
      <c r="E179" s="6" t="s">
        <v>3</v>
      </c>
      <c r="F179" s="5">
        <v>1</v>
      </c>
      <c r="G179" s="40">
        <v>368</v>
      </c>
      <c r="H179" s="40">
        <v>177</v>
      </c>
      <c r="I179" s="40">
        <v>158</v>
      </c>
      <c r="J179" s="63">
        <v>274.78260869565213</v>
      </c>
      <c r="K179" s="40">
        <v>62</v>
      </c>
      <c r="L179" s="63">
        <v>2.5499999999999998</v>
      </c>
      <c r="N179" s="40">
        <v>36</v>
      </c>
      <c r="O179" s="76">
        <v>9.7826086956521743E-2</v>
      </c>
      <c r="P179" s="63">
        <v>2.63</v>
      </c>
      <c r="Q179" s="362">
        <v>7.1467391304347819E-3</v>
      </c>
      <c r="R179" s="106">
        <v>19</v>
      </c>
      <c r="S179" s="83" t="s">
        <v>100</v>
      </c>
      <c r="T179" s="88">
        <v>3.6</v>
      </c>
      <c r="U179" s="40">
        <v>0</v>
      </c>
      <c r="V179" s="1"/>
      <c r="W179" s="457">
        <v>50</v>
      </c>
      <c r="X179" s="457">
        <v>29</v>
      </c>
      <c r="Y179" s="317">
        <v>0.28799999999999998</v>
      </c>
      <c r="Z179" s="126">
        <v>1.3888888888888888</v>
      </c>
      <c r="AA179" s="457">
        <v>5</v>
      </c>
      <c r="AB179" s="457">
        <v>1</v>
      </c>
      <c r="AC179" s="457">
        <v>46</v>
      </c>
      <c r="AD179" s="457">
        <v>5</v>
      </c>
      <c r="AE179" s="457">
        <v>51</v>
      </c>
      <c r="AF179" s="149">
        <v>776400</v>
      </c>
      <c r="AH179" s="374">
        <v>14200</v>
      </c>
      <c r="AI179" s="469">
        <v>43</v>
      </c>
      <c r="AJ179" s="320">
        <v>0.84313725490196079</v>
      </c>
      <c r="AK179" s="374">
        <v>699000</v>
      </c>
      <c r="AL179" s="125">
        <v>0.90030911901081911</v>
      </c>
      <c r="AM179" s="477">
        <v>43</v>
      </c>
      <c r="AN179" s="398">
        <v>699000</v>
      </c>
      <c r="AO179" s="469">
        <v>42</v>
      </c>
      <c r="AP179" s="398">
        <v>697700</v>
      </c>
      <c r="AQ179" s="480">
        <v>34</v>
      </c>
      <c r="AR179" s="398">
        <v>521000</v>
      </c>
      <c r="AS179" s="469">
        <v>8</v>
      </c>
      <c r="AT179" s="390">
        <v>0.19047619047619049</v>
      </c>
      <c r="AU179" s="398">
        <v>176700</v>
      </c>
      <c r="AV179" s="469">
        <v>5</v>
      </c>
      <c r="AW179" s="140">
        <v>37300</v>
      </c>
      <c r="AX179" s="469">
        <v>3</v>
      </c>
      <c r="AY179" s="140">
        <v>40100</v>
      </c>
      <c r="AZ179" s="457">
        <v>25</v>
      </c>
      <c r="BA179" s="125">
        <v>0.49</v>
      </c>
      <c r="BB179" s="457">
        <v>13</v>
      </c>
      <c r="BC179" s="125">
        <v>0.255</v>
      </c>
      <c r="BD179" s="457">
        <v>13</v>
      </c>
      <c r="BE179" s="125">
        <v>0.255</v>
      </c>
      <c r="BF179" s="457">
        <v>46</v>
      </c>
      <c r="BG179" s="125">
        <v>0.90200000000000002</v>
      </c>
      <c r="BH179" s="457">
        <v>24</v>
      </c>
      <c r="BI179" s="317">
        <v>0.47058823529411764</v>
      </c>
      <c r="BJ179" s="457">
        <v>20</v>
      </c>
      <c r="BK179" s="457">
        <v>4</v>
      </c>
      <c r="BL179" s="457">
        <v>0</v>
      </c>
      <c r="BM179" s="430">
        <v>1935</v>
      </c>
      <c r="BN179" s="347" t="s">
        <v>869</v>
      </c>
      <c r="BO179" s="486">
        <v>48</v>
      </c>
      <c r="BP179" s="348">
        <v>0.94099999999999995</v>
      </c>
      <c r="BQ179" s="40">
        <v>3</v>
      </c>
      <c r="BR179" s="320">
        <v>5.8999999999999997E-2</v>
      </c>
      <c r="BS179" s="491">
        <v>0</v>
      </c>
      <c r="BT179" s="125">
        <v>0</v>
      </c>
      <c r="BU179" s="312">
        <v>0.67400000000000004</v>
      </c>
      <c r="BW179" s="457">
        <v>1</v>
      </c>
      <c r="BX179" s="457">
        <v>1</v>
      </c>
      <c r="BY179" s="457">
        <v>1</v>
      </c>
      <c r="BZ179" s="457">
        <v>0</v>
      </c>
      <c r="CA179" s="457">
        <v>0</v>
      </c>
      <c r="CB179" s="457">
        <v>0</v>
      </c>
      <c r="CC179" s="457">
        <v>0</v>
      </c>
      <c r="CD179" s="457">
        <v>0</v>
      </c>
      <c r="CE179" s="457">
        <v>0</v>
      </c>
      <c r="CF179" s="457">
        <v>1</v>
      </c>
      <c r="CG179" s="457">
        <v>0</v>
      </c>
      <c r="CH179" s="457">
        <v>0</v>
      </c>
      <c r="CI179" s="440">
        <v>14.6</v>
      </c>
      <c r="CJ179" s="440">
        <v>2.8</v>
      </c>
      <c r="CK179" s="317">
        <v>0.192</v>
      </c>
      <c r="CL179" s="457">
        <v>2</v>
      </c>
      <c r="CM179" s="457">
        <v>2</v>
      </c>
      <c r="CN179" s="457">
        <v>0</v>
      </c>
      <c r="CO179" s="501">
        <v>1.7</v>
      </c>
      <c r="CP179" s="501">
        <v>0.2</v>
      </c>
      <c r="CQ179" s="125">
        <v>0.11764705882352942</v>
      </c>
      <c r="CS179" s="477">
        <v>0</v>
      </c>
      <c r="CT179" s="457">
        <v>0</v>
      </c>
      <c r="CU179" s="457">
        <v>0</v>
      </c>
      <c r="CV179" s="457">
        <v>0</v>
      </c>
      <c r="CW179" s="457">
        <v>1</v>
      </c>
      <c r="CX179" s="457">
        <v>1</v>
      </c>
      <c r="CY179" s="457">
        <v>1</v>
      </c>
      <c r="CZ179" s="457">
        <v>0</v>
      </c>
      <c r="DA179" s="457">
        <v>0</v>
      </c>
      <c r="DB179" s="457">
        <v>0</v>
      </c>
      <c r="DC179" s="457">
        <v>0</v>
      </c>
      <c r="DD179" s="457">
        <v>0</v>
      </c>
      <c r="DF179" s="398">
        <v>127340</v>
      </c>
      <c r="DG179" s="320">
        <v>0.16400000000000001</v>
      </c>
      <c r="DH179" s="374">
        <v>2665.9</v>
      </c>
      <c r="DI179" s="374">
        <v>120187</v>
      </c>
      <c r="DJ179" s="149">
        <v>7153</v>
      </c>
      <c r="DK179" s="40">
        <v>18</v>
      </c>
      <c r="DL179" s="40">
        <v>33</v>
      </c>
      <c r="DM179" s="40">
        <v>0</v>
      </c>
      <c r="DN179" s="40">
        <v>0</v>
      </c>
      <c r="DO179" s="317">
        <v>0.215</v>
      </c>
      <c r="DP179" s="457">
        <v>9</v>
      </c>
      <c r="DQ179" s="457">
        <v>6</v>
      </c>
      <c r="DR179" s="457">
        <v>34</v>
      </c>
      <c r="DS179" s="518">
        <v>2</v>
      </c>
      <c r="DT179" s="148">
        <v>0.04</v>
      </c>
      <c r="DU179" s="518">
        <v>11</v>
      </c>
      <c r="DV179" s="374">
        <v>34746</v>
      </c>
      <c r="DW179" s="518">
        <v>2</v>
      </c>
      <c r="DX179" s="457">
        <v>241</v>
      </c>
      <c r="DY179" s="452"/>
      <c r="DZ179" s="40">
        <v>120</v>
      </c>
      <c r="EA179" s="76">
        <v>0.759493670886076</v>
      </c>
      <c r="EB179" s="40">
        <v>102</v>
      </c>
      <c r="EC179" s="76">
        <v>0.64556962025316456</v>
      </c>
      <c r="ED179" s="40">
        <v>28</v>
      </c>
      <c r="EE179" s="40">
        <v>5</v>
      </c>
      <c r="EF179" s="40">
        <v>3</v>
      </c>
      <c r="EG179" s="320">
        <v>1</v>
      </c>
      <c r="EH179" s="320">
        <v>0.25806451612903225</v>
      </c>
      <c r="EI179" s="320">
        <v>0.51400000000000001</v>
      </c>
      <c r="EJ179" s="320">
        <v>0.64912280701754388</v>
      </c>
      <c r="EK179" s="320">
        <v>0.46835443037974683</v>
      </c>
      <c r="EL179" s="320">
        <v>0.45569620253164556</v>
      </c>
      <c r="EM179" s="320">
        <v>-0.26991150442477901</v>
      </c>
      <c r="EN179" s="341">
        <v>20700</v>
      </c>
      <c r="EO179" s="320">
        <v>0.33027522935779818</v>
      </c>
      <c r="EP179" s="1"/>
    </row>
    <row r="180" spans="1:146" x14ac:dyDescent="0.25">
      <c r="B180" s="3" t="s">
        <v>4</v>
      </c>
      <c r="C180" s="5">
        <v>540291</v>
      </c>
      <c r="D180" s="6" t="s">
        <v>2</v>
      </c>
      <c r="E180" s="6" t="s">
        <v>3</v>
      </c>
      <c r="F180" s="5">
        <v>1</v>
      </c>
      <c r="G180" s="40">
        <v>512</v>
      </c>
      <c r="H180" s="40">
        <v>212</v>
      </c>
      <c r="I180" s="40">
        <v>279</v>
      </c>
      <c r="J180" s="63">
        <v>348.75</v>
      </c>
      <c r="K180" s="40">
        <v>148</v>
      </c>
      <c r="L180" s="63">
        <v>1.89</v>
      </c>
      <c r="N180" s="40">
        <v>39</v>
      </c>
      <c r="O180" s="76">
        <v>7.6171875E-2</v>
      </c>
      <c r="P180" s="63">
        <v>2.7</v>
      </c>
      <c r="Q180" s="362">
        <v>5.2734375000000003E-3</v>
      </c>
      <c r="R180" s="106">
        <v>19</v>
      </c>
      <c r="S180" s="83" t="s">
        <v>100</v>
      </c>
      <c r="T180" s="88">
        <v>1.7</v>
      </c>
      <c r="U180" s="40">
        <v>1</v>
      </c>
      <c r="V180" s="1"/>
      <c r="W180" s="457">
        <v>55</v>
      </c>
      <c r="X180" s="457">
        <v>2</v>
      </c>
      <c r="Y180" s="317">
        <v>0.25900000000000001</v>
      </c>
      <c r="Z180" s="126">
        <v>1.4102564102564104</v>
      </c>
      <c r="AA180" s="457">
        <v>35</v>
      </c>
      <c r="AB180" s="457">
        <v>0</v>
      </c>
      <c r="AC180" s="457">
        <v>20</v>
      </c>
      <c r="AD180" s="457">
        <v>35</v>
      </c>
      <c r="AE180" s="457">
        <v>55</v>
      </c>
      <c r="AF180" s="149">
        <v>11957280</v>
      </c>
      <c r="AH180" s="374">
        <v>16700</v>
      </c>
      <c r="AI180" s="469">
        <v>39</v>
      </c>
      <c r="AJ180" s="320">
        <v>0.70909090909090911</v>
      </c>
      <c r="AK180" s="374">
        <v>864375</v>
      </c>
      <c r="AL180" s="125">
        <v>7.2288597406768088E-2</v>
      </c>
      <c r="AM180" s="477">
        <v>39</v>
      </c>
      <c r="AN180" s="398">
        <v>864375</v>
      </c>
      <c r="AO180" s="469">
        <v>38</v>
      </c>
      <c r="AP180" s="398">
        <v>852275</v>
      </c>
      <c r="AQ180" s="480">
        <v>24</v>
      </c>
      <c r="AR180" s="398">
        <v>655875</v>
      </c>
      <c r="AS180" s="469">
        <v>14</v>
      </c>
      <c r="AT180" s="390">
        <v>0.36842105263157893</v>
      </c>
      <c r="AU180" s="398">
        <v>196400</v>
      </c>
      <c r="AV180" s="469">
        <v>6</v>
      </c>
      <c r="AW180" s="140">
        <v>73900</v>
      </c>
      <c r="AX180" s="469">
        <v>10</v>
      </c>
      <c r="AY180" s="140">
        <v>11019005</v>
      </c>
      <c r="AZ180" s="457">
        <v>14</v>
      </c>
      <c r="BA180" s="125">
        <v>0.255</v>
      </c>
      <c r="BB180" s="457">
        <v>26</v>
      </c>
      <c r="BC180" s="125">
        <v>0.47299999999999998</v>
      </c>
      <c r="BD180" s="457">
        <v>15</v>
      </c>
      <c r="BE180" s="125">
        <v>0.27300000000000002</v>
      </c>
      <c r="BF180" s="457">
        <v>50</v>
      </c>
      <c r="BG180" s="125">
        <v>0.90900000000000003</v>
      </c>
      <c r="BH180" s="457">
        <v>21</v>
      </c>
      <c r="BI180" s="317">
        <v>0.38181818181818183</v>
      </c>
      <c r="BJ180" s="457">
        <v>20</v>
      </c>
      <c r="BK180" s="457">
        <v>1</v>
      </c>
      <c r="BL180" s="457">
        <v>0</v>
      </c>
      <c r="BM180" s="430">
        <v>1955.5</v>
      </c>
      <c r="BN180" s="347" t="s">
        <v>868</v>
      </c>
      <c r="BO180" s="486">
        <v>50</v>
      </c>
      <c r="BP180" s="348">
        <v>0.91</v>
      </c>
      <c r="BQ180" s="40">
        <v>5</v>
      </c>
      <c r="BR180" s="320">
        <v>9.0999999999999998E-2</v>
      </c>
      <c r="BS180" s="491">
        <v>2</v>
      </c>
      <c r="BT180" s="125">
        <v>3.6363636363636362E-2</v>
      </c>
      <c r="BU180" s="312">
        <v>0.38500000000000001</v>
      </c>
      <c r="BW180" s="457">
        <v>3</v>
      </c>
      <c r="BX180" s="457">
        <v>1</v>
      </c>
      <c r="BY180" s="457">
        <v>0</v>
      </c>
      <c r="BZ180" s="457">
        <v>2</v>
      </c>
      <c r="CA180" s="457">
        <v>1</v>
      </c>
      <c r="CB180" s="457">
        <v>0</v>
      </c>
      <c r="CC180" s="457">
        <v>1</v>
      </c>
      <c r="CD180" s="457">
        <v>0</v>
      </c>
      <c r="CE180" s="457">
        <v>0</v>
      </c>
      <c r="CF180" s="457">
        <v>1</v>
      </c>
      <c r="CG180" s="457">
        <v>1</v>
      </c>
      <c r="CH180" s="457">
        <v>0</v>
      </c>
      <c r="CI180" s="440">
        <v>9.8000000000000007</v>
      </c>
      <c r="CJ180" s="440">
        <v>1.5</v>
      </c>
      <c r="CK180" s="317">
        <v>0.153</v>
      </c>
      <c r="CL180" s="457">
        <v>3</v>
      </c>
      <c r="CM180" s="457">
        <v>3</v>
      </c>
      <c r="CN180" s="457">
        <v>0</v>
      </c>
      <c r="CO180" s="501">
        <v>1.4</v>
      </c>
      <c r="CP180" s="501">
        <v>0</v>
      </c>
      <c r="CQ180" s="125">
        <v>0</v>
      </c>
      <c r="CS180" s="477">
        <v>0</v>
      </c>
      <c r="CT180" s="457">
        <v>0</v>
      </c>
      <c r="CU180" s="457">
        <v>0</v>
      </c>
      <c r="CV180" s="457">
        <v>0</v>
      </c>
      <c r="CW180" s="457">
        <v>7</v>
      </c>
      <c r="CX180" s="457">
        <v>2</v>
      </c>
      <c r="CY180" s="457">
        <v>2</v>
      </c>
      <c r="CZ180" s="457">
        <v>5</v>
      </c>
      <c r="DA180" s="457">
        <v>0</v>
      </c>
      <c r="DB180" s="457">
        <v>0</v>
      </c>
      <c r="DC180" s="457">
        <v>0</v>
      </c>
      <c r="DD180" s="457">
        <v>0</v>
      </c>
      <c r="DF180" s="398">
        <v>981046</v>
      </c>
      <c r="DG180" s="320">
        <v>8.2000000000000003E-2</v>
      </c>
      <c r="DH180" s="374">
        <v>2473.6</v>
      </c>
      <c r="DI180" s="374">
        <v>91627</v>
      </c>
      <c r="DJ180" s="149">
        <v>889419</v>
      </c>
      <c r="DK180" s="40">
        <v>25</v>
      </c>
      <c r="DL180" s="40">
        <v>29</v>
      </c>
      <c r="DM180" s="40">
        <v>0</v>
      </c>
      <c r="DN180" s="40">
        <v>1</v>
      </c>
      <c r="DO180" s="317">
        <v>0.11</v>
      </c>
      <c r="DP180" s="457">
        <v>22</v>
      </c>
      <c r="DQ180" s="457">
        <v>11</v>
      </c>
      <c r="DR180" s="457">
        <v>20</v>
      </c>
      <c r="DS180" s="477">
        <v>2</v>
      </c>
      <c r="DT180" s="125">
        <v>3.6363636363636362E-2</v>
      </c>
      <c r="DU180" s="477">
        <v>1</v>
      </c>
      <c r="DV180" s="374">
        <v>646</v>
      </c>
      <c r="DW180" s="477">
        <v>0</v>
      </c>
      <c r="DX180" s="457">
        <v>214</v>
      </c>
      <c r="DY180" s="452"/>
      <c r="DZ180" s="40">
        <v>81</v>
      </c>
      <c r="EA180" s="76">
        <v>0.29032258064516131</v>
      </c>
      <c r="EB180" s="40">
        <v>60</v>
      </c>
      <c r="EC180" s="76">
        <v>0.21505376344086022</v>
      </c>
      <c r="ED180" s="40">
        <v>19</v>
      </c>
      <c r="EE180" s="40">
        <v>4</v>
      </c>
      <c r="EF180" s="40">
        <v>3</v>
      </c>
      <c r="EG180" s="320">
        <v>0.88980000000000004</v>
      </c>
      <c r="EH180" s="320">
        <v>0.22972972972972974</v>
      </c>
      <c r="EI180" s="320">
        <v>0.222</v>
      </c>
      <c r="EJ180" s="320">
        <v>0.11894273127753303</v>
      </c>
      <c r="EK180" s="320">
        <v>0.52329749103942658</v>
      </c>
      <c r="EL180" s="320">
        <v>0.23655913978494625</v>
      </c>
      <c r="EM180" s="320">
        <v>-0.385756676557863</v>
      </c>
      <c r="EN180" s="341">
        <v>46100</v>
      </c>
      <c r="EO180" s="320">
        <v>8.4269662921348326E-2</v>
      </c>
      <c r="EP180" s="1"/>
    </row>
    <row r="181" spans="1:146" x14ac:dyDescent="0.25">
      <c r="B181" s="3" t="s">
        <v>5</v>
      </c>
      <c r="C181" s="5">
        <v>540116</v>
      </c>
      <c r="D181" s="6" t="s">
        <v>2</v>
      </c>
      <c r="E181" s="6" t="s">
        <v>3</v>
      </c>
      <c r="F181" s="5">
        <v>1</v>
      </c>
      <c r="G181" s="40">
        <v>828</v>
      </c>
      <c r="H181" s="40">
        <v>222</v>
      </c>
      <c r="I181" s="40">
        <v>320</v>
      </c>
      <c r="J181" s="63">
        <v>247.34299516908209</v>
      </c>
      <c r="K181" s="40">
        <v>94</v>
      </c>
      <c r="L181" s="63">
        <v>3.4</v>
      </c>
      <c r="N181" s="40">
        <v>79</v>
      </c>
      <c r="O181" s="76">
        <v>9.5410628019323665E-2</v>
      </c>
      <c r="P181" s="63">
        <v>4.07</v>
      </c>
      <c r="Q181" s="362">
        <v>4.9154589371980676E-3</v>
      </c>
      <c r="R181" s="106">
        <v>19</v>
      </c>
      <c r="S181" s="83" t="s">
        <v>100</v>
      </c>
      <c r="T181" s="88">
        <v>4</v>
      </c>
      <c r="U181" s="40">
        <v>4</v>
      </c>
      <c r="V181" s="1"/>
      <c r="W181" s="457">
        <v>58</v>
      </c>
      <c r="X181" s="457">
        <v>9</v>
      </c>
      <c r="Y181" s="317">
        <v>0.26100000000000001</v>
      </c>
      <c r="Z181" s="126">
        <v>0.73417721518987344</v>
      </c>
      <c r="AA181" s="457">
        <v>3</v>
      </c>
      <c r="AB181" s="457">
        <v>0</v>
      </c>
      <c r="AC181" s="457">
        <v>55</v>
      </c>
      <c r="AD181" s="457">
        <v>3</v>
      </c>
      <c r="AE181" s="457">
        <v>58</v>
      </c>
      <c r="AF181" s="149">
        <v>1104560</v>
      </c>
      <c r="AH181" s="374">
        <v>16250</v>
      </c>
      <c r="AI181" s="469">
        <v>51</v>
      </c>
      <c r="AJ181" s="320">
        <v>0.87931034482758619</v>
      </c>
      <c r="AK181" s="374">
        <v>848500</v>
      </c>
      <c r="AL181" s="125">
        <v>0.76817918447164479</v>
      </c>
      <c r="AM181" s="477">
        <v>51</v>
      </c>
      <c r="AN181" s="398">
        <v>848500</v>
      </c>
      <c r="AO181" s="469">
        <v>51</v>
      </c>
      <c r="AP181" s="398">
        <v>848500</v>
      </c>
      <c r="AQ181" s="480">
        <v>38</v>
      </c>
      <c r="AR181" s="398">
        <v>720900</v>
      </c>
      <c r="AS181" s="469">
        <v>13</v>
      </c>
      <c r="AT181" s="390">
        <v>0.25490196078431371</v>
      </c>
      <c r="AU181" s="398">
        <v>127600</v>
      </c>
      <c r="AV181" s="469">
        <v>3</v>
      </c>
      <c r="AW181" s="140">
        <v>28300</v>
      </c>
      <c r="AX181" s="469">
        <v>4</v>
      </c>
      <c r="AY181" s="140">
        <v>227760</v>
      </c>
      <c r="AZ181" s="457">
        <v>15</v>
      </c>
      <c r="BA181" s="125">
        <v>0.25900000000000001</v>
      </c>
      <c r="BB181" s="457">
        <v>22</v>
      </c>
      <c r="BC181" s="125">
        <v>0.379</v>
      </c>
      <c r="BD181" s="457">
        <v>21</v>
      </c>
      <c r="BE181" s="125">
        <v>0.36199999999999999</v>
      </c>
      <c r="BF181" s="457">
        <v>46</v>
      </c>
      <c r="BG181" s="125">
        <v>0.79300000000000004</v>
      </c>
      <c r="BH181" s="457">
        <v>25</v>
      </c>
      <c r="BI181" s="317">
        <v>0.43103448275862066</v>
      </c>
      <c r="BJ181" s="457">
        <v>14</v>
      </c>
      <c r="BK181" s="457">
        <v>10</v>
      </c>
      <c r="BL181" s="457">
        <v>1</v>
      </c>
      <c r="BM181" s="430">
        <v>1930</v>
      </c>
      <c r="BN181" s="347" t="s">
        <v>870</v>
      </c>
      <c r="BO181" s="486">
        <v>55</v>
      </c>
      <c r="BP181" s="348">
        <v>0.94800000000000006</v>
      </c>
      <c r="BQ181" s="40">
        <v>3</v>
      </c>
      <c r="BR181" s="320">
        <v>5.1999999999999998E-2</v>
      </c>
      <c r="BS181" s="491">
        <v>2</v>
      </c>
      <c r="BT181" s="125">
        <v>3.4482758620689655E-2</v>
      </c>
      <c r="BU181" s="312">
        <v>0.60799999999999998</v>
      </c>
      <c r="BW181" s="457">
        <v>1</v>
      </c>
      <c r="BX181" s="457">
        <v>1</v>
      </c>
      <c r="BY181" s="457">
        <v>0</v>
      </c>
      <c r="BZ181" s="457">
        <v>1</v>
      </c>
      <c r="CA181" s="457">
        <v>0</v>
      </c>
      <c r="CB181" s="457">
        <v>0</v>
      </c>
      <c r="CC181" s="457">
        <v>0</v>
      </c>
      <c r="CD181" s="457">
        <v>0</v>
      </c>
      <c r="CE181" s="457">
        <v>0</v>
      </c>
      <c r="CF181" s="457">
        <v>1</v>
      </c>
      <c r="CG181" s="457">
        <v>0</v>
      </c>
      <c r="CH181" s="457">
        <v>0</v>
      </c>
      <c r="CI181" s="440">
        <v>17.8</v>
      </c>
      <c r="CJ181" s="440">
        <v>3.9</v>
      </c>
      <c r="CK181" s="317">
        <v>0.219</v>
      </c>
      <c r="CL181" s="457">
        <v>4</v>
      </c>
      <c r="CM181" s="457">
        <v>4</v>
      </c>
      <c r="CN181" s="457">
        <v>0</v>
      </c>
      <c r="CO181" s="501">
        <v>1.6</v>
      </c>
      <c r="CP181" s="501">
        <v>0.3</v>
      </c>
      <c r="CQ181" s="125">
        <v>0.18749999999999997</v>
      </c>
      <c r="CS181" s="477">
        <v>0</v>
      </c>
      <c r="CT181" s="457">
        <v>0</v>
      </c>
      <c r="CU181" s="457">
        <v>0</v>
      </c>
      <c r="CV181" s="457">
        <v>0</v>
      </c>
      <c r="CW181" s="457">
        <v>2</v>
      </c>
      <c r="CX181" s="457">
        <v>1</v>
      </c>
      <c r="CY181" s="457">
        <v>1</v>
      </c>
      <c r="CZ181" s="457">
        <v>1</v>
      </c>
      <c r="DA181" s="457">
        <v>0</v>
      </c>
      <c r="DB181" s="457">
        <v>0</v>
      </c>
      <c r="DC181" s="457">
        <v>0</v>
      </c>
      <c r="DD181" s="457">
        <v>0</v>
      </c>
      <c r="DF181" s="398">
        <v>231350</v>
      </c>
      <c r="DG181" s="320">
        <v>0.20899999999999999</v>
      </c>
      <c r="DH181" s="374">
        <v>4655.1000000000004</v>
      </c>
      <c r="DI181" s="374">
        <v>199862</v>
      </c>
      <c r="DJ181" s="149">
        <v>31488</v>
      </c>
      <c r="DK181" s="40">
        <v>27</v>
      </c>
      <c r="DL181" s="40">
        <v>31</v>
      </c>
      <c r="DM181" s="40">
        <v>0</v>
      </c>
      <c r="DN181" s="40">
        <v>0</v>
      </c>
      <c r="DO181" s="317">
        <v>0.27900000000000003</v>
      </c>
      <c r="DP181" s="457">
        <v>17</v>
      </c>
      <c r="DQ181" s="457">
        <v>12</v>
      </c>
      <c r="DR181" s="457">
        <v>19</v>
      </c>
      <c r="DS181" s="477">
        <v>10</v>
      </c>
      <c r="DT181" s="125">
        <v>0.17241379310344829</v>
      </c>
      <c r="DU181" s="477">
        <v>9</v>
      </c>
      <c r="DV181" s="374">
        <v>97756</v>
      </c>
      <c r="DW181" s="477">
        <v>3</v>
      </c>
      <c r="DX181" s="457">
        <v>669</v>
      </c>
      <c r="DY181" s="452"/>
      <c r="DZ181" s="40">
        <v>177</v>
      </c>
      <c r="EA181" s="76">
        <v>0.55312499999999998</v>
      </c>
      <c r="EB181" s="40">
        <v>119</v>
      </c>
      <c r="EC181" s="76">
        <v>0.37187500000000001</v>
      </c>
      <c r="ED181" s="40">
        <v>28</v>
      </c>
      <c r="EE181" s="40">
        <v>4</v>
      </c>
      <c r="EF181" s="40">
        <v>2</v>
      </c>
      <c r="EG181" s="320">
        <v>0.78849999999999998</v>
      </c>
      <c r="EH181" s="320">
        <v>0.22340425531914893</v>
      </c>
      <c r="EI181" s="320">
        <v>1.9E-2</v>
      </c>
      <c r="EJ181" s="320">
        <v>0.27083333333333331</v>
      </c>
      <c r="EK181" s="320">
        <v>0.40625</v>
      </c>
      <c r="EL181" s="320">
        <v>0.14374999999999999</v>
      </c>
      <c r="EM181" s="320">
        <v>-0.50238095238095193</v>
      </c>
      <c r="EN181" s="341">
        <v>18300</v>
      </c>
      <c r="EO181" s="320">
        <v>0.26771653543307089</v>
      </c>
      <c r="EP181" s="1"/>
    </row>
    <row r="182" spans="1:146" x14ac:dyDescent="0.25">
      <c r="B182" s="3" t="s">
        <v>6</v>
      </c>
      <c r="C182" s="5">
        <v>540117</v>
      </c>
      <c r="D182" s="6" t="s">
        <v>2</v>
      </c>
      <c r="E182" s="6" t="s">
        <v>3</v>
      </c>
      <c r="F182" s="5">
        <v>1</v>
      </c>
      <c r="G182" s="40">
        <v>559</v>
      </c>
      <c r="H182" s="40">
        <v>825</v>
      </c>
      <c r="I182" s="40">
        <v>832</v>
      </c>
      <c r="J182" s="63">
        <v>952.55813953488359</v>
      </c>
      <c r="K182" s="40">
        <v>293</v>
      </c>
      <c r="L182" s="63">
        <v>2.5099999999999998</v>
      </c>
      <c r="N182" s="40">
        <v>212</v>
      </c>
      <c r="O182" s="76">
        <v>0.37924865831842569</v>
      </c>
      <c r="P182" s="63">
        <v>10.46</v>
      </c>
      <c r="Q182" s="362">
        <v>1.8711985688729879E-2</v>
      </c>
      <c r="R182" s="106">
        <v>19</v>
      </c>
      <c r="S182" s="83" t="s">
        <v>100</v>
      </c>
      <c r="T182" s="88">
        <v>3.2</v>
      </c>
      <c r="U182" s="40">
        <v>9</v>
      </c>
      <c r="V182" s="1"/>
      <c r="W182" s="457">
        <v>267</v>
      </c>
      <c r="X182" s="457">
        <v>48</v>
      </c>
      <c r="Y182" s="317">
        <v>0.33700000000000002</v>
      </c>
      <c r="Z182" s="126">
        <v>1.2594339622641511</v>
      </c>
      <c r="AA182" s="457">
        <v>6</v>
      </c>
      <c r="AB182" s="457">
        <v>11</v>
      </c>
      <c r="AC182" s="457">
        <v>272</v>
      </c>
      <c r="AD182" s="457">
        <v>6</v>
      </c>
      <c r="AE182" s="457">
        <v>278</v>
      </c>
      <c r="AF182" s="149">
        <v>8095904</v>
      </c>
      <c r="AH182" s="374">
        <v>12800</v>
      </c>
      <c r="AI182" s="469">
        <v>263</v>
      </c>
      <c r="AJ182" s="320">
        <v>0.9460431654676259</v>
      </c>
      <c r="AK182" s="374">
        <v>5696080</v>
      </c>
      <c r="AL182" s="125">
        <v>0.70357553646881188</v>
      </c>
      <c r="AM182" s="477">
        <v>262</v>
      </c>
      <c r="AN182" s="398">
        <v>3649580</v>
      </c>
      <c r="AO182" s="469">
        <v>261</v>
      </c>
      <c r="AP182" s="398">
        <v>3626080</v>
      </c>
      <c r="AQ182" s="480">
        <v>247</v>
      </c>
      <c r="AR182" s="398">
        <v>3389680</v>
      </c>
      <c r="AS182" s="469">
        <v>14</v>
      </c>
      <c r="AT182" s="390">
        <v>5.3639846743295021E-2</v>
      </c>
      <c r="AU182" s="398">
        <v>236400</v>
      </c>
      <c r="AV182" s="469">
        <v>8</v>
      </c>
      <c r="AW182" s="140">
        <v>811800</v>
      </c>
      <c r="AX182" s="469">
        <v>7</v>
      </c>
      <c r="AY182" s="140">
        <v>1588024</v>
      </c>
      <c r="AZ182" s="457">
        <v>53</v>
      </c>
      <c r="BA182" s="125">
        <v>0.191</v>
      </c>
      <c r="BB182" s="457">
        <v>152</v>
      </c>
      <c r="BC182" s="125">
        <v>0.54700000000000004</v>
      </c>
      <c r="BD182" s="457">
        <v>73</v>
      </c>
      <c r="BE182" s="125">
        <v>0.26300000000000001</v>
      </c>
      <c r="BF182" s="457">
        <v>136</v>
      </c>
      <c r="BG182" s="125">
        <v>0.48899999999999999</v>
      </c>
      <c r="BH182" s="457">
        <v>128</v>
      </c>
      <c r="BI182" s="317">
        <v>0.46043165467625902</v>
      </c>
      <c r="BJ182" s="457">
        <v>95</v>
      </c>
      <c r="BK182" s="457">
        <v>33</v>
      </c>
      <c r="BL182" s="457">
        <v>0</v>
      </c>
      <c r="BM182" s="430">
        <v>1910</v>
      </c>
      <c r="BN182" s="347" t="s">
        <v>869</v>
      </c>
      <c r="BO182" s="486">
        <v>269</v>
      </c>
      <c r="BP182" s="348">
        <v>0.96700000000000008</v>
      </c>
      <c r="BQ182" s="40">
        <v>9</v>
      </c>
      <c r="BR182" s="320">
        <v>3.2000000000000001E-2</v>
      </c>
      <c r="BS182" s="491">
        <v>3</v>
      </c>
      <c r="BT182" s="125">
        <v>1.1235955056179775E-2</v>
      </c>
      <c r="BU182" s="312">
        <v>0.47799999999999998</v>
      </c>
      <c r="BW182" s="457">
        <v>3</v>
      </c>
      <c r="BX182" s="457">
        <v>2</v>
      </c>
      <c r="BY182" s="457">
        <v>0</v>
      </c>
      <c r="BZ182" s="457">
        <v>3</v>
      </c>
      <c r="CA182" s="457">
        <v>0</v>
      </c>
      <c r="CB182" s="457">
        <v>0</v>
      </c>
      <c r="CC182" s="457">
        <v>0</v>
      </c>
      <c r="CD182" s="457">
        <v>0</v>
      </c>
      <c r="CE182" s="457">
        <v>1</v>
      </c>
      <c r="CF182" s="457">
        <v>1</v>
      </c>
      <c r="CG182" s="457">
        <v>1</v>
      </c>
      <c r="CH182" s="457">
        <v>0</v>
      </c>
      <c r="CI182" s="440">
        <v>37.5</v>
      </c>
      <c r="CJ182" s="440">
        <v>10.9</v>
      </c>
      <c r="CK182" s="317">
        <v>0.29099999999999998</v>
      </c>
      <c r="CL182" s="457">
        <v>6</v>
      </c>
      <c r="CM182" s="457">
        <v>4</v>
      </c>
      <c r="CN182" s="457">
        <v>2</v>
      </c>
      <c r="CO182" s="501">
        <v>6.1</v>
      </c>
      <c r="CP182" s="501">
        <v>2.9</v>
      </c>
      <c r="CQ182" s="125">
        <v>0.4754098360655738</v>
      </c>
      <c r="CS182" s="477">
        <v>0</v>
      </c>
      <c r="CT182" s="457">
        <v>0</v>
      </c>
      <c r="CU182" s="457">
        <v>0</v>
      </c>
      <c r="CV182" s="457">
        <v>0</v>
      </c>
      <c r="CW182" s="457">
        <v>7</v>
      </c>
      <c r="CX182" s="457">
        <v>3</v>
      </c>
      <c r="CY182" s="457">
        <v>4</v>
      </c>
      <c r="CZ182" s="457">
        <v>3</v>
      </c>
      <c r="DA182" s="457">
        <v>0</v>
      </c>
      <c r="DB182" s="457">
        <v>0</v>
      </c>
      <c r="DC182" s="457">
        <v>0</v>
      </c>
      <c r="DD182" s="457">
        <v>0</v>
      </c>
      <c r="DF182" s="398">
        <v>763111</v>
      </c>
      <c r="DG182" s="320">
        <v>9.4E-2</v>
      </c>
      <c r="DH182" s="374">
        <v>2673.1</v>
      </c>
      <c r="DI182" s="374">
        <v>578657</v>
      </c>
      <c r="DJ182" s="149">
        <v>184454</v>
      </c>
      <c r="DK182" s="40">
        <v>129</v>
      </c>
      <c r="DL182" s="40">
        <v>148</v>
      </c>
      <c r="DM182" s="40">
        <v>1</v>
      </c>
      <c r="DN182" s="40">
        <v>0</v>
      </c>
      <c r="DO182" s="317">
        <v>0.20200000000000001</v>
      </c>
      <c r="DP182" s="457">
        <v>99</v>
      </c>
      <c r="DQ182" s="457">
        <v>26</v>
      </c>
      <c r="DR182" s="457">
        <v>129</v>
      </c>
      <c r="DS182" s="477">
        <v>24</v>
      </c>
      <c r="DT182" s="125">
        <v>8.98876404494382E-2</v>
      </c>
      <c r="DU182" s="477">
        <v>25</v>
      </c>
      <c r="DV182" s="374">
        <v>107171</v>
      </c>
      <c r="DW182" s="477">
        <v>3</v>
      </c>
      <c r="DX182" s="457">
        <v>1667</v>
      </c>
      <c r="DY182" s="452"/>
      <c r="DZ182" s="40">
        <v>640</v>
      </c>
      <c r="EA182" s="76">
        <v>0.76923076923076927</v>
      </c>
      <c r="EB182" s="40">
        <v>414</v>
      </c>
      <c r="EC182" s="76">
        <v>0.49759615384615385</v>
      </c>
      <c r="ED182" s="40">
        <v>98</v>
      </c>
      <c r="EE182" s="40">
        <v>17</v>
      </c>
      <c r="EF182" s="40">
        <v>10</v>
      </c>
      <c r="EG182" s="320">
        <v>0.90739999999999998</v>
      </c>
      <c r="EH182" s="320">
        <v>0.25255972696245732</v>
      </c>
      <c r="EI182" s="320">
        <v>0.435</v>
      </c>
      <c r="EJ182" s="320">
        <v>0.13867488443759629</v>
      </c>
      <c r="EK182" s="320">
        <v>0.359375</v>
      </c>
      <c r="EL182" s="320">
        <v>0.37365591397849462</v>
      </c>
      <c r="EM182" s="320">
        <v>-0.201446280991736</v>
      </c>
      <c r="EN182" s="341">
        <v>39600</v>
      </c>
      <c r="EO182" s="320">
        <v>5.9063136456211814E-2</v>
      </c>
      <c r="EP182" s="1"/>
    </row>
    <row r="183" spans="1:146" x14ac:dyDescent="0.25">
      <c r="B183" s="3" t="s">
        <v>7</v>
      </c>
      <c r="C183" s="5">
        <v>540118</v>
      </c>
      <c r="D183" s="6" t="s">
        <v>2</v>
      </c>
      <c r="E183" s="6" t="s">
        <v>3</v>
      </c>
      <c r="F183" s="5">
        <v>1</v>
      </c>
      <c r="G183" s="40">
        <v>613</v>
      </c>
      <c r="H183" s="40">
        <v>347</v>
      </c>
      <c r="I183" s="40">
        <v>245</v>
      </c>
      <c r="J183" s="63">
        <v>255.79119086460031</v>
      </c>
      <c r="K183" s="40">
        <v>79</v>
      </c>
      <c r="L183" s="63">
        <v>3.1</v>
      </c>
      <c r="N183" s="40">
        <v>88</v>
      </c>
      <c r="O183" s="76">
        <v>0.14355628058727571</v>
      </c>
      <c r="P183" s="63">
        <v>4.43</v>
      </c>
      <c r="Q183" s="362">
        <v>7.2267536704730831E-3</v>
      </c>
      <c r="R183" s="106">
        <v>19</v>
      </c>
      <c r="S183" s="83" t="s">
        <v>100</v>
      </c>
      <c r="T183" s="88">
        <v>1.8</v>
      </c>
      <c r="U183" s="40">
        <v>6</v>
      </c>
      <c r="V183" s="1"/>
      <c r="W183" s="457">
        <v>72</v>
      </c>
      <c r="X183" s="457">
        <v>8</v>
      </c>
      <c r="Y183" s="317">
        <v>0.21</v>
      </c>
      <c r="Z183" s="126">
        <v>0.81818181818181823</v>
      </c>
      <c r="AA183" s="457">
        <v>20</v>
      </c>
      <c r="AB183" s="457">
        <v>1</v>
      </c>
      <c r="AC183" s="457">
        <v>53</v>
      </c>
      <c r="AD183" s="457">
        <v>20</v>
      </c>
      <c r="AE183" s="457">
        <v>73</v>
      </c>
      <c r="AF183" s="149">
        <v>16907580</v>
      </c>
      <c r="AH183" s="374">
        <v>22700</v>
      </c>
      <c r="AI183" s="469">
        <v>40</v>
      </c>
      <c r="AJ183" s="320">
        <v>0.54794520547945202</v>
      </c>
      <c r="AK183" s="374">
        <v>967270</v>
      </c>
      <c r="AL183" s="125">
        <v>5.7209251708405337E-2</v>
      </c>
      <c r="AM183" s="477">
        <v>40</v>
      </c>
      <c r="AN183" s="398">
        <v>967270</v>
      </c>
      <c r="AO183" s="469">
        <v>39</v>
      </c>
      <c r="AP183" s="398">
        <v>954370</v>
      </c>
      <c r="AQ183" s="480">
        <v>31</v>
      </c>
      <c r="AR183" s="398">
        <v>857300</v>
      </c>
      <c r="AS183" s="469">
        <v>8</v>
      </c>
      <c r="AT183" s="390">
        <v>0.20512820512820509</v>
      </c>
      <c r="AU183" s="398">
        <v>97070</v>
      </c>
      <c r="AV183" s="469">
        <v>28</v>
      </c>
      <c r="AW183" s="140">
        <v>2493300</v>
      </c>
      <c r="AX183" s="469">
        <v>5</v>
      </c>
      <c r="AY183" s="140">
        <v>13447010</v>
      </c>
      <c r="AZ183" s="457">
        <v>24</v>
      </c>
      <c r="BA183" s="125">
        <v>0.32900000000000001</v>
      </c>
      <c r="BB183" s="457">
        <v>40</v>
      </c>
      <c r="BC183" s="125">
        <v>0.54800000000000004</v>
      </c>
      <c r="BD183" s="457">
        <v>9</v>
      </c>
      <c r="BE183" s="125">
        <v>0.123</v>
      </c>
      <c r="BF183" s="457">
        <v>46</v>
      </c>
      <c r="BG183" s="125">
        <v>0.63</v>
      </c>
      <c r="BH183" s="457">
        <v>27</v>
      </c>
      <c r="BI183" s="317">
        <v>0.36986301369863012</v>
      </c>
      <c r="BJ183" s="457">
        <v>17</v>
      </c>
      <c r="BK183" s="457">
        <v>2</v>
      </c>
      <c r="BL183" s="457">
        <v>8</v>
      </c>
      <c r="BM183" s="430">
        <v>1939</v>
      </c>
      <c r="BN183" s="347" t="s">
        <v>870</v>
      </c>
      <c r="BO183" s="486">
        <v>68</v>
      </c>
      <c r="BP183" s="348">
        <v>0.93200000000000005</v>
      </c>
      <c r="BQ183" s="40">
        <v>5</v>
      </c>
      <c r="BR183" s="320">
        <v>6.8000000000000005E-2</v>
      </c>
      <c r="BS183" s="491">
        <v>1</v>
      </c>
      <c r="BT183" s="125">
        <v>1.3888888888888888E-2</v>
      </c>
      <c r="BU183" s="312">
        <v>0.52500000000000002</v>
      </c>
      <c r="BW183" s="457">
        <v>3</v>
      </c>
      <c r="BX183" s="457">
        <v>1</v>
      </c>
      <c r="BY183" s="457">
        <v>0</v>
      </c>
      <c r="BZ183" s="457">
        <v>3</v>
      </c>
      <c r="CA183" s="457">
        <v>0</v>
      </c>
      <c r="CB183" s="457">
        <v>0</v>
      </c>
      <c r="CC183" s="457">
        <v>1</v>
      </c>
      <c r="CD183" s="457">
        <v>0</v>
      </c>
      <c r="CE183" s="457">
        <v>0</v>
      </c>
      <c r="CF183" s="457">
        <v>1</v>
      </c>
      <c r="CG183" s="457">
        <v>1</v>
      </c>
      <c r="CH183" s="457">
        <v>0</v>
      </c>
      <c r="CI183" s="440">
        <v>15.5</v>
      </c>
      <c r="CJ183" s="440">
        <v>2.9</v>
      </c>
      <c r="CK183" s="317">
        <v>0.187</v>
      </c>
      <c r="CL183" s="457">
        <v>3</v>
      </c>
      <c r="CM183" s="457">
        <v>3</v>
      </c>
      <c r="CN183" s="457">
        <v>0</v>
      </c>
      <c r="CO183" s="501">
        <v>3.2</v>
      </c>
      <c r="CP183" s="501">
        <v>0.1</v>
      </c>
      <c r="CQ183" s="125">
        <v>3.125E-2</v>
      </c>
      <c r="CS183" s="477">
        <v>0</v>
      </c>
      <c r="CT183" s="457">
        <v>0</v>
      </c>
      <c r="CU183" s="457">
        <v>0</v>
      </c>
      <c r="CV183" s="457">
        <v>0</v>
      </c>
      <c r="CW183" s="457">
        <v>1</v>
      </c>
      <c r="CX183" s="457">
        <v>0</v>
      </c>
      <c r="CY183" s="457">
        <v>0</v>
      </c>
      <c r="CZ183" s="457">
        <v>1</v>
      </c>
      <c r="DA183" s="457">
        <v>0</v>
      </c>
      <c r="DB183" s="457">
        <v>0</v>
      </c>
      <c r="DC183" s="457">
        <v>0</v>
      </c>
      <c r="DD183" s="457">
        <v>0</v>
      </c>
      <c r="DF183" s="398">
        <v>243075</v>
      </c>
      <c r="DG183" s="320">
        <v>1.4E-2</v>
      </c>
      <c r="DH183" s="374">
        <v>2361.3000000000002</v>
      </c>
      <c r="DI183" s="374">
        <v>103863</v>
      </c>
      <c r="DJ183" s="149">
        <v>139212</v>
      </c>
      <c r="DK183" s="40">
        <v>37</v>
      </c>
      <c r="DL183" s="40">
        <v>36</v>
      </c>
      <c r="DM183" s="40">
        <v>0</v>
      </c>
      <c r="DN183" s="40">
        <v>0</v>
      </c>
      <c r="DO183" s="317">
        <v>0.14000000000000001</v>
      </c>
      <c r="DP183" s="457">
        <v>21</v>
      </c>
      <c r="DQ183" s="457">
        <v>22</v>
      </c>
      <c r="DR183" s="457">
        <v>26</v>
      </c>
      <c r="DS183" s="477">
        <v>4</v>
      </c>
      <c r="DT183" s="125">
        <v>5.5555555555555552E-2</v>
      </c>
      <c r="DU183" s="477">
        <v>26</v>
      </c>
      <c r="DV183" s="374">
        <v>234925</v>
      </c>
      <c r="DW183" s="477">
        <v>2</v>
      </c>
      <c r="DX183" s="457">
        <v>2298</v>
      </c>
      <c r="DY183" s="452"/>
      <c r="DZ183" s="40">
        <v>155</v>
      </c>
      <c r="EA183" s="76">
        <v>0.63265306122448983</v>
      </c>
      <c r="EB183" s="40">
        <v>118</v>
      </c>
      <c r="EC183" s="76">
        <v>0.48163265306122449</v>
      </c>
      <c r="ED183" s="40">
        <v>23</v>
      </c>
      <c r="EE183" s="40">
        <v>3</v>
      </c>
      <c r="EF183" s="40">
        <v>2</v>
      </c>
      <c r="EG183" s="320">
        <v>0.93830000000000002</v>
      </c>
      <c r="EH183" s="320">
        <v>0.189873417721519</v>
      </c>
      <c r="EI183" s="320">
        <v>0.30399999999999999</v>
      </c>
      <c r="EJ183" s="320">
        <v>0.14285714285714285</v>
      </c>
      <c r="EK183" s="320">
        <v>0.40816326530612246</v>
      </c>
      <c r="EL183" s="320">
        <v>0.35510204081632651</v>
      </c>
      <c r="EM183" s="320">
        <v>-0.149006622516556</v>
      </c>
      <c r="EN183" s="341">
        <v>39400</v>
      </c>
      <c r="EO183" s="320">
        <v>0.192</v>
      </c>
      <c r="EP183" s="1"/>
    </row>
    <row r="184" spans="1:146" x14ac:dyDescent="0.25">
      <c r="B184" s="3" t="s">
        <v>8</v>
      </c>
      <c r="C184" s="5">
        <v>540119</v>
      </c>
      <c r="D184" s="6" t="s">
        <v>2</v>
      </c>
      <c r="E184" s="6" t="s">
        <v>3</v>
      </c>
      <c r="F184" s="5">
        <v>1</v>
      </c>
      <c r="G184" s="40">
        <v>208</v>
      </c>
      <c r="H184" s="40">
        <v>256</v>
      </c>
      <c r="I184" s="40">
        <v>68</v>
      </c>
      <c r="J184" s="63">
        <v>209.23076923076923</v>
      </c>
      <c r="K184" s="40">
        <v>41</v>
      </c>
      <c r="L184" s="63">
        <v>1.66</v>
      </c>
      <c r="N184" s="40">
        <v>40</v>
      </c>
      <c r="O184" s="76">
        <v>0.19230769230769229</v>
      </c>
      <c r="P184" s="63">
        <v>1.88</v>
      </c>
      <c r="Q184" s="362">
        <v>9.0384615384615386E-3</v>
      </c>
      <c r="R184" s="106">
        <v>19</v>
      </c>
      <c r="S184" s="83" t="s">
        <v>100</v>
      </c>
      <c r="T184" s="88">
        <v>3.7</v>
      </c>
      <c r="U184" s="40">
        <v>1</v>
      </c>
      <c r="V184" s="1"/>
      <c r="W184" s="457">
        <v>90</v>
      </c>
      <c r="X184" s="457">
        <v>30</v>
      </c>
      <c r="Y184" s="317">
        <v>0.35199999999999998</v>
      </c>
      <c r="Z184" s="126">
        <v>2.25</v>
      </c>
      <c r="AA184" s="457">
        <v>6</v>
      </c>
      <c r="AB184" s="457">
        <v>0</v>
      </c>
      <c r="AC184" s="457">
        <v>84</v>
      </c>
      <c r="AD184" s="457">
        <v>6</v>
      </c>
      <c r="AE184" s="457">
        <v>90</v>
      </c>
      <c r="AF184" s="149">
        <v>2983496</v>
      </c>
      <c r="AH184" s="374">
        <v>18200</v>
      </c>
      <c r="AI184" s="469">
        <v>66</v>
      </c>
      <c r="AJ184" s="320">
        <v>0.73333333333333328</v>
      </c>
      <c r="AK184" s="374">
        <v>1164210</v>
      </c>
      <c r="AL184" s="125">
        <v>0.39021671220608312</v>
      </c>
      <c r="AM184" s="477">
        <v>66</v>
      </c>
      <c r="AN184" s="398">
        <v>1164210</v>
      </c>
      <c r="AO184" s="469">
        <v>65</v>
      </c>
      <c r="AP184" s="398">
        <v>1141510</v>
      </c>
      <c r="AQ184" s="480">
        <v>54</v>
      </c>
      <c r="AR184" s="398">
        <v>986700</v>
      </c>
      <c r="AS184" s="469">
        <v>11</v>
      </c>
      <c r="AT184" s="390">
        <v>0.16923076923076921</v>
      </c>
      <c r="AU184" s="398">
        <v>154810</v>
      </c>
      <c r="AV184" s="469">
        <v>16</v>
      </c>
      <c r="AW184" s="140">
        <v>613786</v>
      </c>
      <c r="AX184" s="469">
        <v>8</v>
      </c>
      <c r="AY184" s="140">
        <v>1205500</v>
      </c>
      <c r="AZ184" s="457">
        <v>25</v>
      </c>
      <c r="BA184" s="125">
        <v>0.27800000000000002</v>
      </c>
      <c r="BB184" s="457">
        <v>46</v>
      </c>
      <c r="BC184" s="125">
        <v>0.51100000000000001</v>
      </c>
      <c r="BD184" s="457">
        <v>19</v>
      </c>
      <c r="BE184" s="125">
        <v>0.21099999999999999</v>
      </c>
      <c r="BF184" s="457">
        <v>55</v>
      </c>
      <c r="BG184" s="125">
        <v>0.61099999999999999</v>
      </c>
      <c r="BH184" s="457">
        <v>54</v>
      </c>
      <c r="BI184" s="317">
        <v>0.6</v>
      </c>
      <c r="BJ184" s="457">
        <v>37</v>
      </c>
      <c r="BK184" s="457">
        <v>17</v>
      </c>
      <c r="BL184" s="457">
        <v>0</v>
      </c>
      <c r="BM184" s="430">
        <v>1930</v>
      </c>
      <c r="BN184" s="347" t="s">
        <v>869</v>
      </c>
      <c r="BO184" s="486">
        <v>81</v>
      </c>
      <c r="BP184" s="348">
        <v>0.9</v>
      </c>
      <c r="BQ184" s="40">
        <v>9</v>
      </c>
      <c r="BR184" s="320">
        <v>0.1</v>
      </c>
      <c r="BS184" s="491">
        <v>5</v>
      </c>
      <c r="BT184" s="125">
        <v>5.5555555555555552E-2</v>
      </c>
      <c r="BU184" s="312">
        <v>0.439</v>
      </c>
      <c r="BW184" s="457">
        <v>2</v>
      </c>
      <c r="BX184" s="457">
        <v>0</v>
      </c>
      <c r="BY184" s="457">
        <v>0</v>
      </c>
      <c r="BZ184" s="457">
        <v>1</v>
      </c>
      <c r="CA184" s="457">
        <v>0</v>
      </c>
      <c r="CB184" s="457">
        <v>1</v>
      </c>
      <c r="CC184" s="457">
        <v>0</v>
      </c>
      <c r="CD184" s="457">
        <v>0</v>
      </c>
      <c r="CE184" s="457">
        <v>0</v>
      </c>
      <c r="CF184" s="457">
        <v>1</v>
      </c>
      <c r="CG184" s="457">
        <v>1</v>
      </c>
      <c r="CH184" s="457">
        <v>0</v>
      </c>
      <c r="CI184" s="440">
        <v>8.6999999999999993</v>
      </c>
      <c r="CJ184" s="440">
        <v>4.0999999999999996</v>
      </c>
      <c r="CK184" s="317">
        <v>0.47099999999999997</v>
      </c>
      <c r="CL184" s="457">
        <v>4</v>
      </c>
      <c r="CM184" s="457">
        <v>3</v>
      </c>
      <c r="CN184" s="457">
        <v>1</v>
      </c>
      <c r="CO184" s="501">
        <v>1</v>
      </c>
      <c r="CP184" s="501">
        <v>0.2</v>
      </c>
      <c r="CQ184" s="125">
        <v>0.2</v>
      </c>
      <c r="CS184" s="477">
        <v>0</v>
      </c>
      <c r="CT184" s="457">
        <v>0</v>
      </c>
      <c r="CU184" s="457">
        <v>0</v>
      </c>
      <c r="CV184" s="457">
        <v>0</v>
      </c>
      <c r="CW184" s="457">
        <v>4</v>
      </c>
      <c r="CX184" s="457">
        <v>4</v>
      </c>
      <c r="CY184" s="457">
        <v>4</v>
      </c>
      <c r="CZ184" s="457">
        <v>0</v>
      </c>
      <c r="DA184" s="457">
        <v>0</v>
      </c>
      <c r="DB184" s="457">
        <v>0</v>
      </c>
      <c r="DC184" s="457">
        <v>0</v>
      </c>
      <c r="DD184" s="457">
        <v>0</v>
      </c>
      <c r="DF184" s="398">
        <v>380564</v>
      </c>
      <c r="DG184" s="320">
        <v>0.128</v>
      </c>
      <c r="DH184" s="374">
        <v>3186</v>
      </c>
      <c r="DI184" s="374">
        <v>278417</v>
      </c>
      <c r="DJ184" s="149">
        <v>102147</v>
      </c>
      <c r="DK184" s="40">
        <v>20</v>
      </c>
      <c r="DL184" s="40">
        <v>70</v>
      </c>
      <c r="DM184" s="40">
        <v>0</v>
      </c>
      <c r="DN184" s="40">
        <v>0</v>
      </c>
      <c r="DO184" s="317">
        <v>0.17899999999999999</v>
      </c>
      <c r="DP184" s="457">
        <v>13</v>
      </c>
      <c r="DQ184" s="457">
        <v>17</v>
      </c>
      <c r="DR184" s="457">
        <v>44</v>
      </c>
      <c r="DS184" s="477">
        <v>16</v>
      </c>
      <c r="DT184" s="125">
        <v>0.17777777777777778</v>
      </c>
      <c r="DU184" s="477">
        <v>35</v>
      </c>
      <c r="DV184" s="374">
        <v>299256</v>
      </c>
      <c r="DW184" s="477">
        <v>3</v>
      </c>
      <c r="DX184" s="457">
        <v>767</v>
      </c>
      <c r="DY184" s="452"/>
      <c r="DZ184" s="40">
        <v>68</v>
      </c>
      <c r="EA184" s="76">
        <v>1</v>
      </c>
      <c r="EB184" s="40">
        <v>68</v>
      </c>
      <c r="EC184" s="76">
        <v>1</v>
      </c>
      <c r="ED184" s="40">
        <v>35</v>
      </c>
      <c r="EE184" s="40">
        <v>9</v>
      </c>
      <c r="EF184" s="40">
        <v>5</v>
      </c>
      <c r="EG184" s="320">
        <v>0.95589999999999997</v>
      </c>
      <c r="EH184" s="320">
        <v>0.31707317073170732</v>
      </c>
      <c r="EI184" s="320">
        <v>0.88900000000000001</v>
      </c>
      <c r="EJ184" s="320">
        <v>0.20689655172413793</v>
      </c>
      <c r="EK184" s="320">
        <v>0.25</v>
      </c>
      <c r="EL184" s="320">
        <v>0.48529411764705882</v>
      </c>
      <c r="EM184" s="320">
        <v>-0.37588652482269502</v>
      </c>
      <c r="EN184" s="341">
        <v>16700</v>
      </c>
      <c r="EO184" s="320">
        <v>5.7142857142857141E-2</v>
      </c>
      <c r="EP184" s="1"/>
    </row>
    <row r="185" spans="1:146" x14ac:dyDescent="0.25">
      <c r="B185" s="3" t="s">
        <v>9</v>
      </c>
      <c r="C185" s="5">
        <v>540120</v>
      </c>
      <c r="D185" s="6" t="s">
        <v>2</v>
      </c>
      <c r="E185" s="6" t="s">
        <v>3</v>
      </c>
      <c r="F185" s="5">
        <v>1</v>
      </c>
      <c r="G185" s="40">
        <v>388</v>
      </c>
      <c r="H185" s="40">
        <v>367</v>
      </c>
      <c r="I185" s="40">
        <v>159</v>
      </c>
      <c r="J185" s="63">
        <v>262.26804123711338</v>
      </c>
      <c r="K185" s="40">
        <v>44</v>
      </c>
      <c r="L185" s="63">
        <v>3.61</v>
      </c>
      <c r="N185" s="40">
        <v>105</v>
      </c>
      <c r="O185" s="76">
        <v>0.27061855670103091</v>
      </c>
      <c r="P185" s="63">
        <v>4.4800000000000004</v>
      </c>
      <c r="Q185" s="362">
        <v>1.154639175257732E-2</v>
      </c>
      <c r="R185" s="106">
        <v>19</v>
      </c>
      <c r="S185" s="83" t="s">
        <v>100</v>
      </c>
      <c r="T185" s="88">
        <v>4.3</v>
      </c>
      <c r="U185" s="40">
        <v>0</v>
      </c>
      <c r="V185" s="1"/>
      <c r="W185" s="457">
        <v>85</v>
      </c>
      <c r="X185" s="457">
        <v>31</v>
      </c>
      <c r="Y185" s="317">
        <v>0.23200000000000001</v>
      </c>
      <c r="Z185" s="126">
        <v>0.80952380952380953</v>
      </c>
      <c r="AA185" s="457">
        <v>8</v>
      </c>
      <c r="AB185" s="457">
        <v>0</v>
      </c>
      <c r="AC185" s="457">
        <v>77</v>
      </c>
      <c r="AD185" s="457">
        <v>8</v>
      </c>
      <c r="AE185" s="457">
        <v>85</v>
      </c>
      <c r="AF185" s="149">
        <v>4448010</v>
      </c>
      <c r="AH185" s="374">
        <v>14000</v>
      </c>
      <c r="AI185" s="469">
        <v>66</v>
      </c>
      <c r="AJ185" s="320">
        <v>0.77647058823529413</v>
      </c>
      <c r="AK185" s="374">
        <v>1006300</v>
      </c>
      <c r="AL185" s="125">
        <v>0.22623600216726131</v>
      </c>
      <c r="AM185" s="477">
        <v>66</v>
      </c>
      <c r="AN185" s="398">
        <v>1006300</v>
      </c>
      <c r="AO185" s="469">
        <v>66</v>
      </c>
      <c r="AP185" s="398">
        <v>1006300</v>
      </c>
      <c r="AQ185" s="480">
        <v>46</v>
      </c>
      <c r="AR185" s="398">
        <v>624300</v>
      </c>
      <c r="AS185" s="469">
        <v>20</v>
      </c>
      <c r="AT185" s="390">
        <v>0.30303030303030298</v>
      </c>
      <c r="AU185" s="398">
        <v>382000</v>
      </c>
      <c r="AV185" s="469">
        <v>11</v>
      </c>
      <c r="AW185" s="140">
        <v>1063500</v>
      </c>
      <c r="AX185" s="469">
        <v>8</v>
      </c>
      <c r="AY185" s="140">
        <v>2378210</v>
      </c>
      <c r="AZ185" s="457">
        <v>29</v>
      </c>
      <c r="BA185" s="125">
        <v>0.34100000000000003</v>
      </c>
      <c r="BB185" s="457">
        <v>35</v>
      </c>
      <c r="BC185" s="125">
        <v>0.41199999999999998</v>
      </c>
      <c r="BD185" s="457">
        <v>21</v>
      </c>
      <c r="BE185" s="125">
        <v>0.247</v>
      </c>
      <c r="BF185" s="457">
        <v>66</v>
      </c>
      <c r="BG185" s="125">
        <v>0.77600000000000002</v>
      </c>
      <c r="BH185" s="457">
        <v>53</v>
      </c>
      <c r="BI185" s="317">
        <v>0.62352941176470589</v>
      </c>
      <c r="BJ185" s="457">
        <v>35</v>
      </c>
      <c r="BK185" s="457">
        <v>18</v>
      </c>
      <c r="BL185" s="457">
        <v>0</v>
      </c>
      <c r="BM185" s="430">
        <v>1940</v>
      </c>
      <c r="BN185" s="347" t="s">
        <v>869</v>
      </c>
      <c r="BO185" s="486">
        <v>80</v>
      </c>
      <c r="BP185" s="348">
        <v>0.94200000000000006</v>
      </c>
      <c r="BQ185" s="40">
        <v>5</v>
      </c>
      <c r="BR185" s="320">
        <v>5.8999999999999997E-2</v>
      </c>
      <c r="BS185" s="491">
        <v>3</v>
      </c>
      <c r="BT185" s="125">
        <v>3.5294117647058823E-2</v>
      </c>
      <c r="BU185" s="312">
        <v>0.24199999999999999</v>
      </c>
      <c r="BW185" s="457">
        <v>3</v>
      </c>
      <c r="BX185" s="457">
        <v>1</v>
      </c>
      <c r="BY185" s="457">
        <v>0</v>
      </c>
      <c r="BZ185" s="457">
        <v>3</v>
      </c>
      <c r="CA185" s="457">
        <v>0</v>
      </c>
      <c r="CB185" s="457">
        <v>0</v>
      </c>
      <c r="CC185" s="457">
        <v>1</v>
      </c>
      <c r="CD185" s="457">
        <v>0</v>
      </c>
      <c r="CE185" s="457">
        <v>0</v>
      </c>
      <c r="CF185" s="457">
        <v>1</v>
      </c>
      <c r="CG185" s="457">
        <v>1</v>
      </c>
      <c r="CH185" s="457">
        <v>0</v>
      </c>
      <c r="CI185" s="440">
        <v>11.3</v>
      </c>
      <c r="CJ185" s="440">
        <v>5.2</v>
      </c>
      <c r="CK185" s="317">
        <v>0.46</v>
      </c>
      <c r="CL185" s="457">
        <v>2</v>
      </c>
      <c r="CM185" s="457">
        <v>2</v>
      </c>
      <c r="CN185" s="457">
        <v>0</v>
      </c>
      <c r="CO185" s="501">
        <v>2</v>
      </c>
      <c r="CP185" s="501">
        <v>0.60000000000000009</v>
      </c>
      <c r="CQ185" s="125">
        <v>0.30000000000000004</v>
      </c>
      <c r="CS185" s="477">
        <v>1</v>
      </c>
      <c r="CT185" s="457">
        <v>1</v>
      </c>
      <c r="CU185" s="457">
        <v>1</v>
      </c>
      <c r="CV185" s="457">
        <v>0</v>
      </c>
      <c r="CW185" s="457">
        <v>4</v>
      </c>
      <c r="CX185" s="457">
        <v>4</v>
      </c>
      <c r="CY185" s="457">
        <v>4</v>
      </c>
      <c r="CZ185" s="457">
        <v>0</v>
      </c>
      <c r="DA185" s="457">
        <v>0</v>
      </c>
      <c r="DB185" s="457">
        <v>0</v>
      </c>
      <c r="DC185" s="457">
        <v>0</v>
      </c>
      <c r="DD185" s="457">
        <v>0</v>
      </c>
      <c r="DF185" s="398">
        <v>413755</v>
      </c>
      <c r="DG185" s="320">
        <v>9.2999999999999999E-2</v>
      </c>
      <c r="DH185" s="374">
        <v>3714.3</v>
      </c>
      <c r="DI185" s="374">
        <v>259308</v>
      </c>
      <c r="DJ185" s="149">
        <v>154447</v>
      </c>
      <c r="DK185" s="40">
        <v>26</v>
      </c>
      <c r="DL185" s="40">
        <v>59</v>
      </c>
      <c r="DM185" s="40">
        <v>0</v>
      </c>
      <c r="DN185" s="40">
        <v>0</v>
      </c>
      <c r="DO185" s="317">
        <v>0.215</v>
      </c>
      <c r="DP185" s="457">
        <v>14</v>
      </c>
      <c r="DQ185" s="457">
        <v>8</v>
      </c>
      <c r="DR185" s="457">
        <v>47</v>
      </c>
      <c r="DS185" s="477">
        <v>16</v>
      </c>
      <c r="DT185" s="125">
        <v>0.18823529411764706</v>
      </c>
      <c r="DU185" s="477">
        <v>47</v>
      </c>
      <c r="DV185" s="374">
        <v>816572</v>
      </c>
      <c r="DW185" s="477">
        <v>14</v>
      </c>
      <c r="DX185" s="457">
        <v>928</v>
      </c>
      <c r="DY185" s="452"/>
      <c r="DZ185" s="40">
        <v>159</v>
      </c>
      <c r="EA185" s="76">
        <v>1</v>
      </c>
      <c r="EB185" s="40">
        <v>159</v>
      </c>
      <c r="EC185" s="76">
        <v>1</v>
      </c>
      <c r="ED185" s="40">
        <v>31</v>
      </c>
      <c r="EE185" s="40">
        <v>4</v>
      </c>
      <c r="EF185" s="40">
        <v>2</v>
      </c>
      <c r="EG185" s="320">
        <v>0.40079999999999999</v>
      </c>
      <c r="EH185" s="320">
        <v>6.8181818181818177E-2</v>
      </c>
      <c r="EI185" s="320">
        <v>0.42100000000000004</v>
      </c>
      <c r="EJ185" s="320">
        <v>0</v>
      </c>
      <c r="EK185" s="320">
        <v>0.24528301886792453</v>
      </c>
      <c r="EL185" s="320">
        <v>0.19496855345911951</v>
      </c>
      <c r="EM185" s="320">
        <v>-0.25257731958762902</v>
      </c>
      <c r="EN185" s="341">
        <v>48300</v>
      </c>
      <c r="EO185" s="320">
        <v>3.8834951456310676E-2</v>
      </c>
      <c r="EP185" s="1"/>
    </row>
    <row r="186" spans="1:146" x14ac:dyDescent="0.25">
      <c r="B186" s="3" t="s">
        <v>12</v>
      </c>
      <c r="C186" s="5">
        <v>540121</v>
      </c>
      <c r="D186" s="6" t="s">
        <v>2</v>
      </c>
      <c r="E186" s="6" t="s">
        <v>3</v>
      </c>
      <c r="F186" s="5">
        <v>1</v>
      </c>
      <c r="G186" s="40">
        <v>617</v>
      </c>
      <c r="H186" s="40">
        <v>362</v>
      </c>
      <c r="I186" s="40">
        <v>367</v>
      </c>
      <c r="J186" s="63">
        <v>380.68071312803886</v>
      </c>
      <c r="K186" s="40">
        <v>97</v>
      </c>
      <c r="L186" s="63">
        <v>3.78</v>
      </c>
      <c r="N186" s="40">
        <v>62</v>
      </c>
      <c r="O186" s="76">
        <v>0.1004862236628849</v>
      </c>
      <c r="P186" s="63">
        <v>3.53</v>
      </c>
      <c r="Q186" s="362">
        <v>5.7212317666126434E-3</v>
      </c>
      <c r="R186" s="106">
        <v>19</v>
      </c>
      <c r="S186" s="83" t="s">
        <v>100</v>
      </c>
      <c r="T186" s="88">
        <v>3.5</v>
      </c>
      <c r="U186" s="40">
        <v>1</v>
      </c>
      <c r="V186" s="1"/>
      <c r="W186" s="457">
        <v>123</v>
      </c>
      <c r="X186" s="457">
        <v>6</v>
      </c>
      <c r="Y186" s="317">
        <v>0.35899999999999999</v>
      </c>
      <c r="Z186" s="126">
        <v>1.9838709677419355</v>
      </c>
      <c r="AA186" s="457">
        <v>3</v>
      </c>
      <c r="AB186" s="457">
        <v>7</v>
      </c>
      <c r="AC186" s="457">
        <v>127</v>
      </c>
      <c r="AD186" s="457">
        <v>3</v>
      </c>
      <c r="AE186" s="457">
        <v>130</v>
      </c>
      <c r="AF186" s="149">
        <v>4335670</v>
      </c>
      <c r="AH186" s="374">
        <v>13900</v>
      </c>
      <c r="AI186" s="469">
        <v>91</v>
      </c>
      <c r="AJ186" s="320">
        <v>0.7</v>
      </c>
      <c r="AK186" s="374">
        <v>1344000</v>
      </c>
      <c r="AL186" s="125">
        <v>0.30998669179158012</v>
      </c>
      <c r="AM186" s="477">
        <v>90</v>
      </c>
      <c r="AN186" s="398">
        <v>1282200</v>
      </c>
      <c r="AO186" s="469">
        <v>89</v>
      </c>
      <c r="AP186" s="398">
        <v>1256300</v>
      </c>
      <c r="AQ186" s="480">
        <v>79</v>
      </c>
      <c r="AR186" s="398">
        <v>1141900</v>
      </c>
      <c r="AS186" s="469">
        <v>10</v>
      </c>
      <c r="AT186" s="390">
        <v>0.11235955056179769</v>
      </c>
      <c r="AU186" s="398">
        <v>114400</v>
      </c>
      <c r="AV186" s="469">
        <v>28</v>
      </c>
      <c r="AW186" s="140">
        <v>2240800</v>
      </c>
      <c r="AX186" s="469">
        <v>11</v>
      </c>
      <c r="AY186" s="140">
        <v>750870</v>
      </c>
      <c r="AZ186" s="457">
        <v>40</v>
      </c>
      <c r="BA186" s="125">
        <v>0.308</v>
      </c>
      <c r="BB186" s="457">
        <v>68</v>
      </c>
      <c r="BC186" s="125">
        <v>0.52300000000000002</v>
      </c>
      <c r="BD186" s="457">
        <v>22</v>
      </c>
      <c r="BE186" s="125">
        <v>0.16900000000000001</v>
      </c>
      <c r="BF186" s="457">
        <v>89</v>
      </c>
      <c r="BG186" s="125">
        <v>0.68500000000000005</v>
      </c>
      <c r="BH186" s="457">
        <v>66</v>
      </c>
      <c r="BI186" s="317">
        <v>0.50769230769230766</v>
      </c>
      <c r="BJ186" s="457">
        <v>46</v>
      </c>
      <c r="BK186" s="457">
        <v>19</v>
      </c>
      <c r="BL186" s="457">
        <v>1</v>
      </c>
      <c r="BM186" s="430">
        <v>1927</v>
      </c>
      <c r="BN186" s="347" t="s">
        <v>871</v>
      </c>
      <c r="BO186" s="486">
        <v>122</v>
      </c>
      <c r="BP186" s="348">
        <v>0.93899999999999995</v>
      </c>
      <c r="BQ186" s="40">
        <v>8</v>
      </c>
      <c r="BR186" s="320">
        <v>6.2E-2</v>
      </c>
      <c r="BS186" s="491">
        <v>4</v>
      </c>
      <c r="BT186" s="125">
        <v>3.2520325203252036E-2</v>
      </c>
      <c r="BU186" s="312">
        <v>0.36499999999999999</v>
      </c>
      <c r="BW186" s="457">
        <v>2</v>
      </c>
      <c r="BX186" s="457">
        <v>0</v>
      </c>
      <c r="BY186" s="457">
        <v>0</v>
      </c>
      <c r="BZ186" s="457">
        <v>2</v>
      </c>
      <c r="CA186" s="457">
        <v>0</v>
      </c>
      <c r="CB186" s="457">
        <v>0</v>
      </c>
      <c r="CC186" s="457">
        <v>0</v>
      </c>
      <c r="CD186" s="457">
        <v>0</v>
      </c>
      <c r="CE186" s="457">
        <v>0</v>
      </c>
      <c r="CF186" s="457">
        <v>1</v>
      </c>
      <c r="CG186" s="457">
        <v>1</v>
      </c>
      <c r="CH186" s="457">
        <v>0</v>
      </c>
      <c r="CI186" s="440">
        <v>18.100000000000001</v>
      </c>
      <c r="CJ186" s="440">
        <v>6.2</v>
      </c>
      <c r="CK186" s="317">
        <v>0.34300000000000003</v>
      </c>
      <c r="CL186" s="457">
        <v>7</v>
      </c>
      <c r="CM186" s="457">
        <v>7</v>
      </c>
      <c r="CN186" s="457">
        <v>0</v>
      </c>
      <c r="CO186" s="501">
        <v>2.1</v>
      </c>
      <c r="CP186" s="501">
        <v>1.4</v>
      </c>
      <c r="CQ186" s="125">
        <v>0.66666666666666663</v>
      </c>
      <c r="CS186" s="477">
        <v>1</v>
      </c>
      <c r="CT186" s="457">
        <v>0</v>
      </c>
      <c r="CU186" s="457">
        <v>1</v>
      </c>
      <c r="CV186" s="457">
        <v>0</v>
      </c>
      <c r="CW186" s="457">
        <v>8</v>
      </c>
      <c r="CX186" s="457">
        <v>5</v>
      </c>
      <c r="CY186" s="457">
        <v>7</v>
      </c>
      <c r="CZ186" s="457">
        <v>1</v>
      </c>
      <c r="DA186" s="457">
        <v>0</v>
      </c>
      <c r="DB186" s="457">
        <v>0</v>
      </c>
      <c r="DC186" s="457">
        <v>0</v>
      </c>
      <c r="DD186" s="457">
        <v>0</v>
      </c>
      <c r="DF186" s="398">
        <v>630661</v>
      </c>
      <c r="DG186" s="320">
        <v>0.14499999999999999</v>
      </c>
      <c r="DH186" s="374">
        <v>3057.8</v>
      </c>
      <c r="DI186" s="374">
        <v>247251</v>
      </c>
      <c r="DJ186" s="149">
        <v>383410</v>
      </c>
      <c r="DK186" s="40">
        <v>41</v>
      </c>
      <c r="DL186" s="40">
        <v>88</v>
      </c>
      <c r="DM186" s="40">
        <v>1</v>
      </c>
      <c r="DN186" s="40">
        <v>0</v>
      </c>
      <c r="DO186" s="317">
        <v>0.17799999999999999</v>
      </c>
      <c r="DP186" s="457">
        <v>26</v>
      </c>
      <c r="DQ186" s="457">
        <v>18</v>
      </c>
      <c r="DR186" s="457">
        <v>78</v>
      </c>
      <c r="DS186" s="477">
        <v>8</v>
      </c>
      <c r="DT186" s="125">
        <v>6.5040650406504072E-2</v>
      </c>
      <c r="DU186" s="477">
        <v>48</v>
      </c>
      <c r="DV186" s="374">
        <v>263682</v>
      </c>
      <c r="DW186" s="477">
        <v>17</v>
      </c>
      <c r="DX186" s="457">
        <v>906</v>
      </c>
      <c r="DY186" s="452"/>
      <c r="DZ186" s="40">
        <v>333</v>
      </c>
      <c r="EA186" s="76">
        <v>0.9073569482288828</v>
      </c>
      <c r="EB186" s="40">
        <v>265</v>
      </c>
      <c r="EC186" s="76">
        <v>0.72207084468664851</v>
      </c>
      <c r="ED186" s="40">
        <v>59</v>
      </c>
      <c r="EE186" s="40">
        <v>7</v>
      </c>
      <c r="EF186" s="40">
        <v>4</v>
      </c>
      <c r="EG186" s="320">
        <v>0.94710000000000005</v>
      </c>
      <c r="EH186" s="320">
        <v>0.29896907216494845</v>
      </c>
      <c r="EI186" s="320">
        <v>0.40299999999999997</v>
      </c>
      <c r="EJ186" s="320">
        <v>0.18431372549019609</v>
      </c>
      <c r="EK186" s="320">
        <v>0.3242506811989101</v>
      </c>
      <c r="EL186" s="320">
        <v>0.32697547683923711</v>
      </c>
      <c r="EM186" s="320">
        <v>-0.46153846153846201</v>
      </c>
      <c r="EN186" s="341">
        <v>29200</v>
      </c>
      <c r="EO186" s="320">
        <v>7.7669902912621352E-2</v>
      </c>
      <c r="EP186" s="1"/>
    </row>
    <row r="187" spans="1:146" x14ac:dyDescent="0.25">
      <c r="B187" s="3" t="s">
        <v>13</v>
      </c>
      <c r="C187" s="5">
        <v>540122</v>
      </c>
      <c r="D187" s="6" t="s">
        <v>2</v>
      </c>
      <c r="E187" s="6" t="s">
        <v>3</v>
      </c>
      <c r="F187" s="5">
        <v>1</v>
      </c>
      <c r="G187" s="40">
        <v>589</v>
      </c>
      <c r="H187" s="40">
        <v>563</v>
      </c>
      <c r="I187" s="40">
        <v>679</v>
      </c>
      <c r="J187" s="63">
        <v>737.79286926994905</v>
      </c>
      <c r="K187" s="40">
        <v>224</v>
      </c>
      <c r="L187" s="63">
        <v>3.03</v>
      </c>
      <c r="N187" s="40">
        <v>73</v>
      </c>
      <c r="O187" s="76">
        <v>0.1239388794567063</v>
      </c>
      <c r="P187" s="63">
        <v>4.93</v>
      </c>
      <c r="Q187" s="362">
        <v>8.3701188455008492E-3</v>
      </c>
      <c r="R187" s="106">
        <v>19</v>
      </c>
      <c r="S187" s="83" t="s">
        <v>100</v>
      </c>
      <c r="T187" s="88">
        <v>1.7</v>
      </c>
      <c r="U187" s="40">
        <v>0</v>
      </c>
      <c r="V187" s="1"/>
      <c r="W187" s="457">
        <v>138</v>
      </c>
      <c r="X187" s="457">
        <v>13</v>
      </c>
      <c r="Y187" s="317">
        <v>0.254</v>
      </c>
      <c r="Z187" s="126">
        <v>1.8904109589041096</v>
      </c>
      <c r="AA187" s="457">
        <v>60</v>
      </c>
      <c r="AB187" s="457">
        <v>5</v>
      </c>
      <c r="AC187" s="457">
        <v>83</v>
      </c>
      <c r="AD187" s="457">
        <v>60</v>
      </c>
      <c r="AE187" s="457">
        <v>143</v>
      </c>
      <c r="AF187" s="149">
        <v>13354380</v>
      </c>
      <c r="AH187" s="374">
        <v>18700</v>
      </c>
      <c r="AI187" s="469">
        <v>105</v>
      </c>
      <c r="AJ187" s="320">
        <v>0.73426573426573427</v>
      </c>
      <c r="AK187" s="374">
        <v>1887500</v>
      </c>
      <c r="AL187" s="125">
        <v>0.1413393957637869</v>
      </c>
      <c r="AM187" s="477">
        <v>105</v>
      </c>
      <c r="AN187" s="398">
        <v>1887500</v>
      </c>
      <c r="AO187" s="469">
        <v>104</v>
      </c>
      <c r="AP187" s="398">
        <v>1878100</v>
      </c>
      <c r="AQ187" s="480">
        <v>93</v>
      </c>
      <c r="AR187" s="398">
        <v>1755800</v>
      </c>
      <c r="AS187" s="469">
        <v>11</v>
      </c>
      <c r="AT187" s="390">
        <v>0.1057692307692308</v>
      </c>
      <c r="AU187" s="398">
        <v>122300</v>
      </c>
      <c r="AV187" s="469">
        <v>25</v>
      </c>
      <c r="AW187" s="140">
        <v>1258600</v>
      </c>
      <c r="AX187" s="469">
        <v>13</v>
      </c>
      <c r="AY187" s="140">
        <v>10208280</v>
      </c>
      <c r="AZ187" s="457">
        <v>63</v>
      </c>
      <c r="BA187" s="125">
        <v>0.441</v>
      </c>
      <c r="BB187" s="457">
        <v>61</v>
      </c>
      <c r="BC187" s="125">
        <v>0.42699999999999999</v>
      </c>
      <c r="BD187" s="457">
        <v>19</v>
      </c>
      <c r="BE187" s="125">
        <v>0.13300000000000001</v>
      </c>
      <c r="BF187" s="457">
        <v>131</v>
      </c>
      <c r="BG187" s="125">
        <v>0.91600000000000004</v>
      </c>
      <c r="BH187" s="457">
        <v>42</v>
      </c>
      <c r="BI187" s="317">
        <v>0.2937062937062937</v>
      </c>
      <c r="BJ187" s="457">
        <v>40</v>
      </c>
      <c r="BK187" s="457">
        <v>2</v>
      </c>
      <c r="BL187" s="457">
        <v>0</v>
      </c>
      <c r="BM187" s="430">
        <v>1920</v>
      </c>
      <c r="BN187" s="347" t="s">
        <v>870</v>
      </c>
      <c r="BO187" s="486">
        <v>134</v>
      </c>
      <c r="BP187" s="348">
        <v>0.93699999999999994</v>
      </c>
      <c r="BQ187" s="40">
        <v>9</v>
      </c>
      <c r="BR187" s="320">
        <v>6.3E-2</v>
      </c>
      <c r="BS187" s="491">
        <v>3</v>
      </c>
      <c r="BT187" s="125">
        <v>2.1739130434782608E-2</v>
      </c>
      <c r="BU187" s="312">
        <v>0.56899999999999995</v>
      </c>
      <c r="BW187" s="457">
        <v>2</v>
      </c>
      <c r="BX187" s="457">
        <v>2</v>
      </c>
      <c r="BY187" s="457">
        <v>1</v>
      </c>
      <c r="BZ187" s="457">
        <v>0</v>
      </c>
      <c r="CA187" s="457">
        <v>0</v>
      </c>
      <c r="CB187" s="457">
        <v>1</v>
      </c>
      <c r="CC187" s="457">
        <v>1</v>
      </c>
      <c r="CD187" s="457">
        <v>0</v>
      </c>
      <c r="CE187" s="457">
        <v>0</v>
      </c>
      <c r="CF187" s="457">
        <v>0</v>
      </c>
      <c r="CG187" s="457">
        <v>1</v>
      </c>
      <c r="CH187" s="457">
        <v>0</v>
      </c>
      <c r="CI187" s="440">
        <v>22.9</v>
      </c>
      <c r="CJ187" s="440">
        <v>5.2</v>
      </c>
      <c r="CK187" s="317">
        <v>0.22700000000000001</v>
      </c>
      <c r="CL187" s="457">
        <v>9</v>
      </c>
      <c r="CM187" s="457">
        <v>8</v>
      </c>
      <c r="CN187" s="457">
        <v>1</v>
      </c>
      <c r="CO187" s="501">
        <v>2.6</v>
      </c>
      <c r="CP187" s="501">
        <v>0</v>
      </c>
      <c r="CQ187" s="125">
        <v>0</v>
      </c>
      <c r="CS187" s="477">
        <v>0</v>
      </c>
      <c r="CT187" s="457">
        <v>0</v>
      </c>
      <c r="CU187" s="457">
        <v>0</v>
      </c>
      <c r="CV187" s="457">
        <v>0</v>
      </c>
      <c r="CW187" s="457">
        <v>11</v>
      </c>
      <c r="CX187" s="457">
        <v>6</v>
      </c>
      <c r="CY187" s="457">
        <v>8</v>
      </c>
      <c r="CZ187" s="457">
        <v>1</v>
      </c>
      <c r="DA187" s="457">
        <v>0</v>
      </c>
      <c r="DB187" s="457">
        <v>1</v>
      </c>
      <c r="DC187" s="457">
        <v>1</v>
      </c>
      <c r="DD187" s="457">
        <v>0</v>
      </c>
      <c r="DF187" s="398">
        <v>384460</v>
      </c>
      <c r="DG187" s="320">
        <v>2.9000000000000001E-2</v>
      </c>
      <c r="DH187" s="374">
        <v>3032.1</v>
      </c>
      <c r="DI187" s="374">
        <v>218098</v>
      </c>
      <c r="DJ187" s="149">
        <v>166362</v>
      </c>
      <c r="DK187" s="40">
        <v>74</v>
      </c>
      <c r="DL187" s="40">
        <v>69</v>
      </c>
      <c r="DM187" s="40">
        <v>0</v>
      </c>
      <c r="DN187" s="40">
        <v>0</v>
      </c>
      <c r="DO187" s="317">
        <v>0.13200000000000001</v>
      </c>
      <c r="DP187" s="457">
        <v>63</v>
      </c>
      <c r="DQ187" s="457">
        <v>19</v>
      </c>
      <c r="DR187" s="457">
        <v>60</v>
      </c>
      <c r="DS187" s="477">
        <v>1</v>
      </c>
      <c r="DT187" s="125">
        <v>7.246376811594203E-3</v>
      </c>
      <c r="DU187" s="477">
        <v>19</v>
      </c>
      <c r="DV187" s="374">
        <v>23021</v>
      </c>
      <c r="DW187" s="477">
        <v>0</v>
      </c>
      <c r="DX187" s="457">
        <v>439</v>
      </c>
      <c r="DY187" s="452"/>
      <c r="DZ187" s="40">
        <v>333</v>
      </c>
      <c r="EA187" s="76">
        <v>0.49042709867452133</v>
      </c>
      <c r="EB187" s="40">
        <v>194</v>
      </c>
      <c r="EC187" s="76">
        <v>0.2857142857142857</v>
      </c>
      <c r="ED187" s="40">
        <v>59</v>
      </c>
      <c r="EE187" s="40">
        <v>9</v>
      </c>
      <c r="EF187" s="40">
        <v>5</v>
      </c>
      <c r="EG187" s="320">
        <v>0.99550000000000005</v>
      </c>
      <c r="EH187" s="320">
        <v>0.44642857142857145</v>
      </c>
      <c r="EI187" s="320">
        <v>0.68200000000000005</v>
      </c>
      <c r="EJ187" s="320">
        <v>0.28333333333333333</v>
      </c>
      <c r="EK187" s="320">
        <v>0.43888070692194403</v>
      </c>
      <c r="EL187" s="320">
        <v>0.36082474226804123</v>
      </c>
      <c r="EM187" s="320">
        <v>-0.27726218097447797</v>
      </c>
      <c r="EN187" s="341">
        <v>35100</v>
      </c>
      <c r="EO187" s="320">
        <v>0.14971751412429379</v>
      </c>
      <c r="EP187" s="1"/>
    </row>
    <row r="188" spans="1:146" x14ac:dyDescent="0.25">
      <c r="B188" s="3" t="s">
        <v>14</v>
      </c>
      <c r="C188" s="5">
        <v>540123</v>
      </c>
      <c r="D188" s="6" t="s">
        <v>2</v>
      </c>
      <c r="E188" s="6" t="s">
        <v>3</v>
      </c>
      <c r="F188" s="5">
        <v>1</v>
      </c>
      <c r="G188" s="40">
        <v>4914</v>
      </c>
      <c r="H188" s="40">
        <v>1462</v>
      </c>
      <c r="I188" s="40">
        <v>3050</v>
      </c>
      <c r="J188" s="63">
        <v>397.2323972323972</v>
      </c>
      <c r="K188" s="40">
        <v>806</v>
      </c>
      <c r="L188" s="63">
        <v>2.19</v>
      </c>
      <c r="N188" s="40">
        <v>195</v>
      </c>
      <c r="O188" s="76">
        <v>3.968253968253968E-2</v>
      </c>
      <c r="P188" s="63">
        <v>13.12</v>
      </c>
      <c r="Q188" s="362">
        <v>2.6699226699226702E-3</v>
      </c>
      <c r="R188" s="106">
        <v>19</v>
      </c>
      <c r="S188" s="83" t="s">
        <v>100</v>
      </c>
      <c r="T188" s="88">
        <v>1.7</v>
      </c>
      <c r="U188" s="40">
        <v>6</v>
      </c>
      <c r="V188" s="1"/>
      <c r="W188" s="457">
        <v>318</v>
      </c>
      <c r="X188" s="457">
        <v>110</v>
      </c>
      <c r="Y188" s="317">
        <v>0.245</v>
      </c>
      <c r="Z188" s="126">
        <v>1.6307692307692307</v>
      </c>
      <c r="AA188" s="457">
        <v>32</v>
      </c>
      <c r="AB188" s="457">
        <v>40</v>
      </c>
      <c r="AC188" s="457">
        <v>326</v>
      </c>
      <c r="AD188" s="457">
        <v>32</v>
      </c>
      <c r="AE188" s="457">
        <v>358</v>
      </c>
      <c r="AF188" s="149">
        <v>46761752</v>
      </c>
      <c r="AH188" s="374">
        <v>30800</v>
      </c>
      <c r="AI188" s="469">
        <v>263</v>
      </c>
      <c r="AJ188" s="320">
        <v>0.73463687150837986</v>
      </c>
      <c r="AK188" s="374">
        <v>10162598</v>
      </c>
      <c r="AL188" s="125">
        <v>0.2173271437733984</v>
      </c>
      <c r="AM188" s="477">
        <v>259</v>
      </c>
      <c r="AN188" s="398">
        <v>8492198</v>
      </c>
      <c r="AO188" s="469">
        <v>255</v>
      </c>
      <c r="AP188" s="398">
        <v>8435898</v>
      </c>
      <c r="AQ188" s="480">
        <v>237</v>
      </c>
      <c r="AR188" s="399">
        <v>8211300</v>
      </c>
      <c r="AS188" s="481">
        <v>18</v>
      </c>
      <c r="AT188" s="393">
        <v>7.0588235294117646E-2</v>
      </c>
      <c r="AU188" s="399">
        <v>224598</v>
      </c>
      <c r="AV188" s="469">
        <v>74</v>
      </c>
      <c r="AW188" s="140">
        <v>21555673</v>
      </c>
      <c r="AX188" s="469">
        <v>19</v>
      </c>
      <c r="AY188" s="140">
        <v>15043481</v>
      </c>
      <c r="AZ188" s="457">
        <v>195</v>
      </c>
      <c r="BA188" s="125">
        <v>0.54500000000000004</v>
      </c>
      <c r="BB188" s="457">
        <v>110</v>
      </c>
      <c r="BC188" s="125">
        <v>0.307</v>
      </c>
      <c r="BD188" s="457">
        <v>53</v>
      </c>
      <c r="BE188" s="125">
        <v>0.14799999999999999</v>
      </c>
      <c r="BF188" s="457">
        <v>239</v>
      </c>
      <c r="BG188" s="125">
        <v>0.66800000000000004</v>
      </c>
      <c r="BH188" s="457">
        <v>66</v>
      </c>
      <c r="BI188" s="317">
        <v>0.18435754189944134</v>
      </c>
      <c r="BJ188" s="457">
        <v>50</v>
      </c>
      <c r="BK188" s="457">
        <v>10</v>
      </c>
      <c r="BL188" s="457">
        <v>6</v>
      </c>
      <c r="BM188" s="430">
        <v>1946</v>
      </c>
      <c r="BN188" s="349" t="s">
        <v>872</v>
      </c>
      <c r="BO188" s="487">
        <v>341</v>
      </c>
      <c r="BP188" s="350">
        <v>0.95300000000000007</v>
      </c>
      <c r="BQ188" s="489">
        <v>17</v>
      </c>
      <c r="BR188" s="351">
        <v>4.7E-2</v>
      </c>
      <c r="BS188" s="492">
        <v>2</v>
      </c>
      <c r="BT188" s="125">
        <v>6.2893081761006293E-3</v>
      </c>
      <c r="BU188" s="312">
        <v>0.60399999999999998</v>
      </c>
      <c r="BW188" s="457">
        <v>6</v>
      </c>
      <c r="BX188" s="457">
        <v>4</v>
      </c>
      <c r="BY188" s="457">
        <v>0</v>
      </c>
      <c r="BZ188" s="457">
        <v>4</v>
      </c>
      <c r="CA188" s="457">
        <v>1</v>
      </c>
      <c r="CB188" s="457">
        <v>1</v>
      </c>
      <c r="CC188" s="457">
        <v>2</v>
      </c>
      <c r="CD188" s="457">
        <v>1</v>
      </c>
      <c r="CE188" s="457">
        <v>0</v>
      </c>
      <c r="CF188" s="457">
        <v>1</v>
      </c>
      <c r="CG188" s="457">
        <v>1</v>
      </c>
      <c r="CH188" s="457">
        <v>1</v>
      </c>
      <c r="CI188" s="440">
        <v>60.9</v>
      </c>
      <c r="CJ188" s="440">
        <v>10.5</v>
      </c>
      <c r="CK188" s="317">
        <v>0.17199999999999999</v>
      </c>
      <c r="CL188" s="457">
        <v>14</v>
      </c>
      <c r="CM188" s="457">
        <v>13</v>
      </c>
      <c r="CN188" s="457">
        <v>1</v>
      </c>
      <c r="CO188" s="501">
        <v>3.7</v>
      </c>
      <c r="CP188" s="501">
        <v>0.60000000000000009</v>
      </c>
      <c r="CQ188" s="125">
        <v>0.16216216216216217</v>
      </c>
      <c r="CS188" s="477">
        <v>9</v>
      </c>
      <c r="CT188" s="514">
        <v>1</v>
      </c>
      <c r="CU188" s="514">
        <v>0</v>
      </c>
      <c r="CV188" s="457">
        <v>9</v>
      </c>
      <c r="CW188" s="457">
        <v>17</v>
      </c>
      <c r="CX188" s="457">
        <v>10</v>
      </c>
      <c r="CY188" s="457">
        <v>11</v>
      </c>
      <c r="CZ188" s="457">
        <v>4</v>
      </c>
      <c r="DA188" s="457">
        <v>1</v>
      </c>
      <c r="DB188" s="457">
        <v>0</v>
      </c>
      <c r="DC188" s="457">
        <v>1</v>
      </c>
      <c r="DD188" s="457">
        <v>0</v>
      </c>
      <c r="DF188" s="398">
        <v>1282839</v>
      </c>
      <c r="DG188" s="320">
        <v>2.7E-2</v>
      </c>
      <c r="DH188" s="374">
        <v>3024.5</v>
      </c>
      <c r="DI188" s="374">
        <v>567659</v>
      </c>
      <c r="DJ188" s="149">
        <v>715180</v>
      </c>
      <c r="DK188" s="40">
        <v>183</v>
      </c>
      <c r="DL188" s="40">
        <v>170</v>
      </c>
      <c r="DM188" s="40">
        <v>4</v>
      </c>
      <c r="DN188" s="40">
        <v>0</v>
      </c>
      <c r="DO188" s="317">
        <v>0.109</v>
      </c>
      <c r="DP188" s="457">
        <v>166</v>
      </c>
      <c r="DQ188" s="457">
        <v>79</v>
      </c>
      <c r="DR188" s="457">
        <v>109</v>
      </c>
      <c r="DS188" s="477">
        <v>3</v>
      </c>
      <c r="DT188" s="125">
        <v>9.433962264150943E-3</v>
      </c>
      <c r="DU188" s="477">
        <v>261</v>
      </c>
      <c r="DV188" s="374">
        <v>2025701</v>
      </c>
      <c r="DW188" s="477">
        <v>73</v>
      </c>
      <c r="DX188" s="457">
        <v>2495</v>
      </c>
      <c r="DY188" s="452"/>
      <c r="DZ188" s="40">
        <v>543</v>
      </c>
      <c r="EA188" s="76">
        <v>0.1780327868852459</v>
      </c>
      <c r="EB188" s="40">
        <v>322</v>
      </c>
      <c r="EC188" s="76">
        <v>0.10557377049180328</v>
      </c>
      <c r="ED188" s="40">
        <v>75</v>
      </c>
      <c r="EE188" s="40">
        <v>15</v>
      </c>
      <c r="EF188" s="40">
        <v>9</v>
      </c>
      <c r="EG188" s="320">
        <v>0.66510000000000002</v>
      </c>
      <c r="EH188" s="320">
        <v>0.26674937965260548</v>
      </c>
      <c r="EI188" s="320">
        <v>0.36399999999999999</v>
      </c>
      <c r="EJ188" s="320">
        <v>0.15893536121673005</v>
      </c>
      <c r="EK188" s="320">
        <v>0.27344262295081967</v>
      </c>
      <c r="EL188" s="320">
        <v>0.39670828603859248</v>
      </c>
      <c r="EM188" s="320">
        <v>0.49210307564422301</v>
      </c>
      <c r="EN188" s="341">
        <v>55100</v>
      </c>
      <c r="EO188" s="320">
        <v>4.3137254901960784E-2</v>
      </c>
      <c r="EP188" s="1"/>
    </row>
    <row r="189" spans="1:146" s="1" customFormat="1" x14ac:dyDescent="0.25">
      <c r="A189" s="385"/>
      <c r="B189" s="7" t="s">
        <v>2</v>
      </c>
      <c r="C189" s="150">
        <v>54047</v>
      </c>
      <c r="D189" s="7" t="s">
        <v>2</v>
      </c>
      <c r="E189" s="7" t="s">
        <v>0</v>
      </c>
      <c r="F189" s="150">
        <v>1</v>
      </c>
      <c r="G189" s="42">
        <v>342107</v>
      </c>
      <c r="H189" s="42">
        <v>19798</v>
      </c>
      <c r="I189" s="42">
        <v>19334</v>
      </c>
      <c r="J189" s="65">
        <v>36.16926867909747</v>
      </c>
      <c r="K189" s="42">
        <v>6413</v>
      </c>
      <c r="L189" s="65">
        <v>2.79</v>
      </c>
      <c r="M189"/>
      <c r="N189" s="42">
        <v>4376</v>
      </c>
      <c r="O189" s="78">
        <v>1.2791319674838569E-2</v>
      </c>
      <c r="P189" s="65">
        <v>344.82</v>
      </c>
      <c r="Q189" s="363">
        <v>1.0079538379241101E-3</v>
      </c>
      <c r="R189" s="107">
        <v>19</v>
      </c>
      <c r="S189" s="85">
        <v>44755</v>
      </c>
      <c r="T189" s="115">
        <v>2.1</v>
      </c>
      <c r="U189" s="42">
        <v>39</v>
      </c>
      <c r="W189" s="458">
        <v>3479</v>
      </c>
      <c r="X189" s="458">
        <v>526</v>
      </c>
      <c r="Y189" s="127">
        <v>0.184</v>
      </c>
      <c r="Z189" s="128">
        <v>0.79501828153564902</v>
      </c>
      <c r="AA189" s="458">
        <v>1023</v>
      </c>
      <c r="AB189" s="458">
        <v>173</v>
      </c>
      <c r="AC189" s="458">
        <v>2629</v>
      </c>
      <c r="AD189" s="458">
        <v>1023</v>
      </c>
      <c r="AE189" s="458">
        <v>3652</v>
      </c>
      <c r="AF189" s="321">
        <v>159835241</v>
      </c>
      <c r="AG189"/>
      <c r="AH189" s="419">
        <v>14000</v>
      </c>
      <c r="AI189" s="470">
        <v>3209</v>
      </c>
      <c r="AJ189" s="78">
        <v>0.87869660460021903</v>
      </c>
      <c r="AK189" s="406">
        <v>58610626</v>
      </c>
      <c r="AL189" s="127">
        <v>0.36669401336842861</v>
      </c>
      <c r="AM189" s="478">
        <v>3201</v>
      </c>
      <c r="AN189" s="402">
        <v>54606756</v>
      </c>
      <c r="AO189" s="470">
        <v>3184</v>
      </c>
      <c r="AP189" s="402">
        <v>54332956</v>
      </c>
      <c r="AQ189" s="470">
        <v>2221</v>
      </c>
      <c r="AR189" s="400">
        <v>41883207</v>
      </c>
      <c r="AS189" s="482">
        <v>963</v>
      </c>
      <c r="AT189" s="394">
        <v>0.3024497487437186</v>
      </c>
      <c r="AU189" s="400">
        <v>12449749</v>
      </c>
      <c r="AV189" s="470">
        <v>273</v>
      </c>
      <c r="AW189" s="311">
        <v>37887012</v>
      </c>
      <c r="AX189" s="470">
        <v>158</v>
      </c>
      <c r="AY189" s="311">
        <v>63327603</v>
      </c>
      <c r="AZ189" s="458">
        <v>1028</v>
      </c>
      <c r="BA189" s="127">
        <v>0.28100000000000003</v>
      </c>
      <c r="BB189" s="458">
        <v>1324</v>
      </c>
      <c r="BC189" s="127">
        <v>0.36299999999999999</v>
      </c>
      <c r="BD189" s="458">
        <v>1300</v>
      </c>
      <c r="BE189" s="127">
        <v>0.35599999999999998</v>
      </c>
      <c r="BF189" s="458">
        <v>2956</v>
      </c>
      <c r="BG189" s="127">
        <v>0.80900000000000005</v>
      </c>
      <c r="BH189" s="458">
        <v>1169</v>
      </c>
      <c r="BI189" s="127">
        <v>0.32009857612267251</v>
      </c>
      <c r="BJ189" s="458">
        <v>945</v>
      </c>
      <c r="BK189" s="458">
        <v>208</v>
      </c>
      <c r="BL189" s="458">
        <v>16</v>
      </c>
      <c r="BM189" s="431">
        <v>1935</v>
      </c>
      <c r="BN189" s="135" t="s">
        <v>100</v>
      </c>
      <c r="BO189" s="42">
        <v>3392</v>
      </c>
      <c r="BP189" s="78">
        <v>0.92900000000000005</v>
      </c>
      <c r="BQ189" s="42">
        <v>260</v>
      </c>
      <c r="BR189" s="78">
        <v>7.0999999999999994E-2</v>
      </c>
      <c r="BS189" s="493">
        <v>79</v>
      </c>
      <c r="BT189" s="127">
        <v>2.2707674619143432E-2</v>
      </c>
      <c r="BU189" s="314">
        <v>0.52400000000000002</v>
      </c>
      <c r="BV189"/>
      <c r="BW189" s="458">
        <v>32</v>
      </c>
      <c r="BX189" s="458">
        <v>18</v>
      </c>
      <c r="BY189" s="458">
        <v>5</v>
      </c>
      <c r="BZ189" s="458">
        <v>22</v>
      </c>
      <c r="CA189" s="458">
        <v>2</v>
      </c>
      <c r="CB189" s="458">
        <v>3</v>
      </c>
      <c r="CC189" s="458">
        <v>8</v>
      </c>
      <c r="CD189" s="458">
        <v>1</v>
      </c>
      <c r="CE189" s="458">
        <v>1</v>
      </c>
      <c r="CF189" s="458">
        <v>9</v>
      </c>
      <c r="CG189" s="458">
        <v>12</v>
      </c>
      <c r="CH189" s="458">
        <v>1</v>
      </c>
      <c r="CI189" s="441">
        <v>1995.1</v>
      </c>
      <c r="CJ189" s="441">
        <v>237.5</v>
      </c>
      <c r="CK189" s="127">
        <v>0.11899999999999999</v>
      </c>
      <c r="CL189" s="458">
        <v>230</v>
      </c>
      <c r="CM189" s="458">
        <v>188</v>
      </c>
      <c r="CN189" s="458">
        <v>42</v>
      </c>
      <c r="CO189" s="502">
        <v>134.6</v>
      </c>
      <c r="CP189" s="502">
        <v>14.9</v>
      </c>
      <c r="CQ189" s="127">
        <v>0.11069836552748887</v>
      </c>
      <c r="CR189"/>
      <c r="CS189" s="478">
        <v>14</v>
      </c>
      <c r="CT189" s="458">
        <v>3</v>
      </c>
      <c r="CU189" s="458">
        <v>5</v>
      </c>
      <c r="CV189" s="458">
        <v>9</v>
      </c>
      <c r="CW189" s="458">
        <v>116</v>
      </c>
      <c r="CX189" s="458">
        <v>57</v>
      </c>
      <c r="CY189" s="458">
        <v>89</v>
      </c>
      <c r="CZ189" s="458">
        <v>20</v>
      </c>
      <c r="DA189" s="458">
        <v>1</v>
      </c>
      <c r="DB189" s="458">
        <v>1</v>
      </c>
      <c r="DC189" s="458">
        <v>5</v>
      </c>
      <c r="DD189" s="458">
        <v>0</v>
      </c>
      <c r="DE189"/>
      <c r="DF189" s="402">
        <v>11250150</v>
      </c>
      <c r="DG189" s="78">
        <v>7.0000000000000007E-2</v>
      </c>
      <c r="DH189" s="419">
        <v>2499</v>
      </c>
      <c r="DI189" s="419">
        <v>7020567</v>
      </c>
      <c r="DJ189" s="321">
        <v>4229583</v>
      </c>
      <c r="DK189" s="42">
        <v>1875</v>
      </c>
      <c r="DL189" s="42">
        <v>1760</v>
      </c>
      <c r="DM189" s="42">
        <v>6</v>
      </c>
      <c r="DN189" s="42">
        <v>2</v>
      </c>
      <c r="DO189" s="127">
        <v>0.16500000000000001</v>
      </c>
      <c r="DP189" s="458">
        <v>1433</v>
      </c>
      <c r="DQ189" s="458">
        <v>575</v>
      </c>
      <c r="DR189" s="458">
        <v>1409</v>
      </c>
      <c r="DS189" s="519">
        <v>226</v>
      </c>
      <c r="DT189" s="144">
        <v>6.4961195745903991E-2</v>
      </c>
      <c r="DU189" s="519">
        <v>1049</v>
      </c>
      <c r="DV189" s="419">
        <v>7160470</v>
      </c>
      <c r="DW189" s="519">
        <v>168</v>
      </c>
      <c r="DX189" s="458">
        <v>19571</v>
      </c>
      <c r="DY189" s="452"/>
      <c r="DZ189" s="42">
        <v>8696</v>
      </c>
      <c r="EA189" s="78">
        <v>0.44977759387607325</v>
      </c>
      <c r="EB189" s="42">
        <v>5877</v>
      </c>
      <c r="EC189" s="78">
        <v>0.30397227681804073</v>
      </c>
      <c r="ED189" s="42">
        <v>1392</v>
      </c>
      <c r="EE189" s="42">
        <v>221</v>
      </c>
      <c r="EF189" s="42">
        <v>129</v>
      </c>
      <c r="EG189" s="78">
        <v>1</v>
      </c>
      <c r="EH189" s="78">
        <v>0.27475440511461097</v>
      </c>
      <c r="EI189" s="78">
        <v>0.51200000000000001</v>
      </c>
      <c r="EJ189" s="78">
        <v>0.2541390150192106</v>
      </c>
      <c r="EK189" s="78">
        <v>0.3847108720388952</v>
      </c>
      <c r="EL189" s="78">
        <v>0.30387570998997659</v>
      </c>
      <c r="EM189" s="78">
        <v>-0.13575724686835797</v>
      </c>
      <c r="EN189" s="342">
        <v>43700</v>
      </c>
      <c r="EO189" s="78">
        <v>0.23549095472132175</v>
      </c>
    </row>
    <row r="190" spans="1:146" x14ac:dyDescent="0.25">
      <c r="B190" s="424" t="s">
        <v>18</v>
      </c>
      <c r="C190" s="425">
        <v>540124</v>
      </c>
      <c r="D190" s="424" t="s">
        <v>16</v>
      </c>
      <c r="E190" s="424" t="s">
        <v>11</v>
      </c>
      <c r="F190" s="425">
        <v>1</v>
      </c>
      <c r="G190" s="44">
        <v>260456</v>
      </c>
      <c r="H190" s="44">
        <v>25198</v>
      </c>
      <c r="I190" s="44">
        <v>42647</v>
      </c>
      <c r="J190" s="66">
        <v>104.79343919894339</v>
      </c>
      <c r="K190" s="44">
        <v>17468</v>
      </c>
      <c r="L190" s="66">
        <v>2.4027936798717655</v>
      </c>
      <c r="N190" s="44">
        <v>7195</v>
      </c>
      <c r="O190" s="80">
        <v>2.7624627576250879E-2</v>
      </c>
      <c r="P190" s="66">
        <v>320.73</v>
      </c>
      <c r="Q190" s="364">
        <v>1.2314172067450929E-3</v>
      </c>
      <c r="R190" s="105">
        <v>17</v>
      </c>
      <c r="S190" s="82">
        <v>42077</v>
      </c>
      <c r="T190" s="114">
        <v>1.3</v>
      </c>
      <c r="U190" s="44">
        <v>0</v>
      </c>
      <c r="V190" s="1"/>
      <c r="W190" s="459">
        <v>1792</v>
      </c>
      <c r="X190" s="459">
        <v>163</v>
      </c>
      <c r="Y190" s="129">
        <v>8.8999999999999996E-2</v>
      </c>
      <c r="Z190" s="130">
        <v>0.24906184850590687</v>
      </c>
      <c r="AA190" s="459">
        <v>156</v>
      </c>
      <c r="AB190" s="459">
        <v>444</v>
      </c>
      <c r="AC190" s="459">
        <v>2080</v>
      </c>
      <c r="AD190" s="459">
        <v>156</v>
      </c>
      <c r="AE190" s="459">
        <v>2236</v>
      </c>
      <c r="AF190" s="138">
        <v>149103202</v>
      </c>
      <c r="AH190" s="407">
        <v>27000</v>
      </c>
      <c r="AI190" s="471">
        <v>2014</v>
      </c>
      <c r="AJ190" s="80">
        <v>0.90071556350626114</v>
      </c>
      <c r="AK190" s="407">
        <v>70797226</v>
      </c>
      <c r="AL190" s="129">
        <v>0.47482029259170438</v>
      </c>
      <c r="AM190" s="479">
        <v>2008</v>
      </c>
      <c r="AN190" s="401">
        <v>70620038</v>
      </c>
      <c r="AO190" s="471">
        <v>1985</v>
      </c>
      <c r="AP190" s="401">
        <v>67650738</v>
      </c>
      <c r="AQ190" s="471">
        <v>862</v>
      </c>
      <c r="AR190" s="401">
        <v>36409261</v>
      </c>
      <c r="AS190" s="471">
        <v>1123</v>
      </c>
      <c r="AT190" s="395">
        <v>0.56574307304785898</v>
      </c>
      <c r="AU190" s="401">
        <v>31241477</v>
      </c>
      <c r="AV190" s="471">
        <v>180</v>
      </c>
      <c r="AW190" s="139">
        <v>60886768</v>
      </c>
      <c r="AX190" s="471">
        <v>42</v>
      </c>
      <c r="AY190" s="139">
        <v>17419208</v>
      </c>
      <c r="AZ190" s="459">
        <v>403</v>
      </c>
      <c r="BA190" s="129">
        <v>0.18</v>
      </c>
      <c r="BB190" s="459">
        <v>343</v>
      </c>
      <c r="BC190" s="129">
        <v>0.153</v>
      </c>
      <c r="BD190" s="459">
        <v>1490</v>
      </c>
      <c r="BE190" s="129">
        <v>0.66600000000000004</v>
      </c>
      <c r="BF190" s="459">
        <v>2086</v>
      </c>
      <c r="BG190" s="129">
        <v>0.93300000000000005</v>
      </c>
      <c r="BH190" s="459">
        <v>204</v>
      </c>
      <c r="BI190" s="129">
        <v>9.1234347048300538E-2</v>
      </c>
      <c r="BJ190" s="459">
        <v>190</v>
      </c>
      <c r="BK190" s="459">
        <v>14</v>
      </c>
      <c r="BL190" s="459">
        <v>0</v>
      </c>
      <c r="BM190" s="432">
        <v>1970</v>
      </c>
      <c r="BN190" s="352" t="s">
        <v>869</v>
      </c>
      <c r="BO190" s="77">
        <v>1652</v>
      </c>
      <c r="BP190" s="79">
        <v>0.73899999999999999</v>
      </c>
      <c r="BQ190" s="77">
        <v>584</v>
      </c>
      <c r="BR190" s="79">
        <v>0.26100000000000001</v>
      </c>
      <c r="BS190" s="490">
        <v>55</v>
      </c>
      <c r="BT190" s="129">
        <v>3.0691964285714284E-2</v>
      </c>
      <c r="BU190" s="313">
        <v>0.52900000000000003</v>
      </c>
      <c r="BW190" s="459">
        <v>4</v>
      </c>
      <c r="BX190" s="459">
        <v>1</v>
      </c>
      <c r="BY190" s="459">
        <v>1</v>
      </c>
      <c r="BZ190" s="459">
        <v>2</v>
      </c>
      <c r="CA190" s="459">
        <v>0</v>
      </c>
      <c r="CB190" s="459">
        <v>1</v>
      </c>
      <c r="CC190" s="459">
        <v>1</v>
      </c>
      <c r="CD190" s="459">
        <v>0</v>
      </c>
      <c r="CE190" s="459">
        <v>0</v>
      </c>
      <c r="CF190" s="459">
        <v>0</v>
      </c>
      <c r="CG190" s="459">
        <v>3</v>
      </c>
      <c r="CH190" s="459">
        <v>0</v>
      </c>
      <c r="CI190" s="439">
        <v>2125</v>
      </c>
      <c r="CJ190" s="439">
        <v>70.400000000000006</v>
      </c>
      <c r="CK190" s="129">
        <v>3.3000000000000002E-2</v>
      </c>
      <c r="CL190" s="459">
        <v>154</v>
      </c>
      <c r="CM190" s="459">
        <v>95</v>
      </c>
      <c r="CN190" s="459">
        <v>59</v>
      </c>
      <c r="CO190" s="503">
        <v>86.1</v>
      </c>
      <c r="CP190" s="503">
        <v>7.4</v>
      </c>
      <c r="CQ190" s="129">
        <v>8.5946573751451816E-2</v>
      </c>
      <c r="CS190" s="479">
        <v>0</v>
      </c>
      <c r="CT190" s="459">
        <v>0</v>
      </c>
      <c r="CU190" s="459">
        <v>0</v>
      </c>
      <c r="CV190" s="459">
        <v>0</v>
      </c>
      <c r="CW190" s="459">
        <v>44</v>
      </c>
      <c r="CX190" s="459">
        <v>9</v>
      </c>
      <c r="CY190" s="459">
        <v>30</v>
      </c>
      <c r="CZ190" s="459">
        <v>6</v>
      </c>
      <c r="DA190" s="459">
        <v>0</v>
      </c>
      <c r="DB190" s="459">
        <v>1</v>
      </c>
      <c r="DC190" s="459">
        <v>7</v>
      </c>
      <c r="DD190" s="459">
        <v>0</v>
      </c>
      <c r="DF190" s="401">
        <v>5577828</v>
      </c>
      <c r="DG190" s="80">
        <v>3.6999999999999998E-2</v>
      </c>
      <c r="DH190" s="407">
        <v>2641.6</v>
      </c>
      <c r="DI190" s="407">
        <v>2009591</v>
      </c>
      <c r="DJ190" s="138">
        <v>3568237</v>
      </c>
      <c r="DK190" s="44">
        <v>1841</v>
      </c>
      <c r="DL190" s="44">
        <v>388</v>
      </c>
      <c r="DM190" s="44">
        <v>4</v>
      </c>
      <c r="DN190" s="44">
        <v>3</v>
      </c>
      <c r="DO190" s="129">
        <v>0.11</v>
      </c>
      <c r="DP190" s="459">
        <v>1744</v>
      </c>
      <c r="DQ190" s="459">
        <v>211</v>
      </c>
      <c r="DR190" s="459">
        <v>249</v>
      </c>
      <c r="DS190" s="479">
        <v>32</v>
      </c>
      <c r="DT190" s="129">
        <v>1.7857142857142856E-2</v>
      </c>
      <c r="DU190" s="479">
        <v>332</v>
      </c>
      <c r="DV190" s="407">
        <v>2405432</v>
      </c>
      <c r="DW190" s="479">
        <v>104</v>
      </c>
      <c r="DX190" s="459">
        <v>2739</v>
      </c>
      <c r="DY190" s="452"/>
      <c r="DZ190" s="44">
        <v>4037</v>
      </c>
      <c r="EA190" s="80">
        <v>9.4660820221820999E-2</v>
      </c>
      <c r="EB190" s="44">
        <v>1620</v>
      </c>
      <c r="EC190" s="80">
        <v>3.7986259291392127E-2</v>
      </c>
      <c r="ED190" s="44">
        <v>393</v>
      </c>
      <c r="EE190" s="44">
        <v>73</v>
      </c>
      <c r="EF190" s="44">
        <v>43</v>
      </c>
      <c r="EG190" s="80">
        <v>0.68510000000000004</v>
      </c>
      <c r="EH190" s="80">
        <v>0.1881154110373254</v>
      </c>
      <c r="EI190" s="80">
        <v>0.26036618201400108</v>
      </c>
      <c r="EJ190" s="80">
        <v>0.1558355217232324</v>
      </c>
      <c r="EK190" s="80">
        <v>0.39451778554177319</v>
      </c>
      <c r="EL190" s="80">
        <v>0.23584638611058689</v>
      </c>
      <c r="EM190" s="80">
        <v>-2.4833530967800801E-2</v>
      </c>
      <c r="EN190" s="340">
        <v>104100</v>
      </c>
      <c r="EO190" s="80">
        <v>0.2620525754195363</v>
      </c>
      <c r="EP190" s="1"/>
    </row>
    <row r="191" spans="1:146" x14ac:dyDescent="0.25">
      <c r="B191" s="12" t="s">
        <v>375</v>
      </c>
      <c r="C191" s="5">
        <v>540172</v>
      </c>
      <c r="D191" s="6" t="s">
        <v>16</v>
      </c>
      <c r="E191" s="6" t="s">
        <v>3</v>
      </c>
      <c r="F191" s="5">
        <v>1</v>
      </c>
      <c r="G191" s="40">
        <v>258</v>
      </c>
      <c r="H191" s="40">
        <v>348</v>
      </c>
      <c r="I191" s="40">
        <v>1142</v>
      </c>
      <c r="J191" s="63">
        <v>2832.8682170542634</v>
      </c>
      <c r="K191" s="40">
        <v>266</v>
      </c>
      <c r="L191" s="63">
        <v>3.25</v>
      </c>
      <c r="N191" s="40">
        <v>0</v>
      </c>
      <c r="O191" s="76">
        <v>0</v>
      </c>
      <c r="P191" s="63">
        <v>0</v>
      </c>
      <c r="Q191" s="362">
        <v>0</v>
      </c>
      <c r="R191" s="106">
        <v>17</v>
      </c>
      <c r="S191" s="83" t="s">
        <v>100</v>
      </c>
      <c r="T191" s="88">
        <v>0</v>
      </c>
      <c r="U191" s="40">
        <v>0</v>
      </c>
      <c r="V191" s="1"/>
      <c r="W191" s="457">
        <v>0</v>
      </c>
      <c r="X191" s="457">
        <v>0</v>
      </c>
      <c r="Y191" s="317">
        <v>0</v>
      </c>
      <c r="Z191" s="126">
        <v>0</v>
      </c>
      <c r="AA191" s="457" t="s">
        <v>100</v>
      </c>
      <c r="AB191" s="457" t="s">
        <v>100</v>
      </c>
      <c r="AC191" s="457" t="s">
        <v>100</v>
      </c>
      <c r="AD191" s="457" t="s">
        <v>100</v>
      </c>
      <c r="AE191" s="457" t="s">
        <v>100</v>
      </c>
      <c r="AF191" s="374" t="s">
        <v>100</v>
      </c>
      <c r="AH191" s="374">
        <v>0</v>
      </c>
      <c r="AI191" s="469" t="s">
        <v>100</v>
      </c>
      <c r="AJ191" s="320" t="s">
        <v>100</v>
      </c>
      <c r="AK191" s="374">
        <v>0</v>
      </c>
      <c r="AL191" s="125" t="s">
        <v>100</v>
      </c>
      <c r="AM191" s="477" t="s">
        <v>100</v>
      </c>
      <c r="AN191" s="398" t="s">
        <v>100</v>
      </c>
      <c r="AO191" s="469" t="s">
        <v>100</v>
      </c>
      <c r="AP191" s="398" t="s">
        <v>100</v>
      </c>
      <c r="AQ191" s="480" t="s">
        <v>100</v>
      </c>
      <c r="AR191" s="398" t="s">
        <v>100</v>
      </c>
      <c r="AS191" s="469" t="s">
        <v>100</v>
      </c>
      <c r="AT191" s="390" t="s">
        <v>100</v>
      </c>
      <c r="AU191" s="398" t="s">
        <v>100</v>
      </c>
      <c r="AV191" s="469" t="s">
        <v>100</v>
      </c>
      <c r="AW191" s="398" t="s">
        <v>100</v>
      </c>
      <c r="AX191" s="469" t="s">
        <v>100</v>
      </c>
      <c r="AY191" s="390" t="s">
        <v>100</v>
      </c>
      <c r="AZ191" s="457" t="s">
        <v>100</v>
      </c>
      <c r="BA191" s="125">
        <v>0</v>
      </c>
      <c r="BB191" s="457" t="s">
        <v>100</v>
      </c>
      <c r="BC191" s="125" t="s">
        <v>100</v>
      </c>
      <c r="BD191" s="457" t="s">
        <v>100</v>
      </c>
      <c r="BE191" s="125" t="s">
        <v>100</v>
      </c>
      <c r="BF191" s="457" t="s">
        <v>100</v>
      </c>
      <c r="BG191" s="125" t="s">
        <v>100</v>
      </c>
      <c r="BH191" s="457" t="s">
        <v>100</v>
      </c>
      <c r="BI191" s="124" t="s">
        <v>100</v>
      </c>
      <c r="BJ191" s="457" t="s">
        <v>100</v>
      </c>
      <c r="BK191" s="457" t="s">
        <v>100</v>
      </c>
      <c r="BL191" s="457" t="s">
        <v>100</v>
      </c>
      <c r="BM191" s="430" t="s">
        <v>100</v>
      </c>
      <c r="BN191" s="347" t="s">
        <v>873</v>
      </c>
      <c r="BO191" s="488" t="s">
        <v>100</v>
      </c>
      <c r="BP191" s="322" t="s">
        <v>100</v>
      </c>
      <c r="BQ191" s="40" t="s">
        <v>100</v>
      </c>
      <c r="BR191" s="320" t="s">
        <v>100</v>
      </c>
      <c r="BS191" s="491" t="s">
        <v>100</v>
      </c>
      <c r="BT191" s="125">
        <v>0</v>
      </c>
      <c r="BU191" s="312" t="s">
        <v>100</v>
      </c>
      <c r="BW191" s="457">
        <v>0</v>
      </c>
      <c r="BX191" s="457">
        <v>0</v>
      </c>
      <c r="BY191" s="457">
        <v>0</v>
      </c>
      <c r="BZ191" s="457">
        <v>0</v>
      </c>
      <c r="CA191" s="457">
        <v>0</v>
      </c>
      <c r="CB191" s="457">
        <v>0</v>
      </c>
      <c r="CC191" s="457">
        <v>0</v>
      </c>
      <c r="CD191" s="457">
        <v>0</v>
      </c>
      <c r="CE191" s="457">
        <v>0</v>
      </c>
      <c r="CF191" s="457">
        <v>0</v>
      </c>
      <c r="CG191" s="457">
        <v>0</v>
      </c>
      <c r="CH191" s="457">
        <v>0</v>
      </c>
      <c r="CI191" s="440">
        <v>7.3</v>
      </c>
      <c r="CJ191" s="440">
        <v>0</v>
      </c>
      <c r="CK191" s="317">
        <v>0</v>
      </c>
      <c r="CL191" s="457">
        <v>0</v>
      </c>
      <c r="CM191" s="457">
        <v>0</v>
      </c>
      <c r="CN191" s="457">
        <v>0</v>
      </c>
      <c r="CO191" s="501">
        <v>0</v>
      </c>
      <c r="CP191" s="501">
        <v>0</v>
      </c>
      <c r="CQ191" s="318">
        <v>0</v>
      </c>
      <c r="CS191" s="477">
        <v>0</v>
      </c>
      <c r="CT191" s="457">
        <v>0</v>
      </c>
      <c r="CU191" s="457">
        <v>0</v>
      </c>
      <c r="CV191" s="457">
        <v>0</v>
      </c>
      <c r="CW191" s="457">
        <v>0</v>
      </c>
      <c r="CX191" s="457">
        <v>0</v>
      </c>
      <c r="CY191" s="457">
        <v>0</v>
      </c>
      <c r="CZ191" s="457">
        <v>0</v>
      </c>
      <c r="DA191" s="457">
        <v>0</v>
      </c>
      <c r="DB191" s="457">
        <v>0</v>
      </c>
      <c r="DC191" s="457">
        <v>0</v>
      </c>
      <c r="DD191" s="457">
        <v>0</v>
      </c>
      <c r="DF191" s="398" t="s">
        <v>100</v>
      </c>
      <c r="DG191" s="320" t="s">
        <v>100</v>
      </c>
      <c r="DH191" s="374" t="s">
        <v>100</v>
      </c>
      <c r="DI191" s="374" t="s">
        <v>100</v>
      </c>
      <c r="DJ191" s="374" t="s">
        <v>100</v>
      </c>
      <c r="DK191" s="40" t="s">
        <v>100</v>
      </c>
      <c r="DL191" s="40" t="s">
        <v>100</v>
      </c>
      <c r="DM191" s="40" t="s">
        <v>100</v>
      </c>
      <c r="DN191" s="40" t="s">
        <v>100</v>
      </c>
      <c r="DO191" s="317" t="s">
        <v>100</v>
      </c>
      <c r="DP191" s="457" t="s">
        <v>100</v>
      </c>
      <c r="DQ191" s="457" t="s">
        <v>100</v>
      </c>
      <c r="DR191" s="457" t="s">
        <v>100</v>
      </c>
      <c r="DS191" s="518">
        <v>0</v>
      </c>
      <c r="DT191" s="148">
        <v>0</v>
      </c>
      <c r="DU191" s="518">
        <v>0</v>
      </c>
      <c r="DV191" s="374" t="s">
        <v>100</v>
      </c>
      <c r="DW191" s="518">
        <v>0</v>
      </c>
      <c r="DX191" s="457" t="s">
        <v>100</v>
      </c>
      <c r="DY191" s="452"/>
      <c r="DZ191" s="40">
        <v>0</v>
      </c>
      <c r="EA191" s="76">
        <v>0</v>
      </c>
      <c r="EB191" s="40">
        <v>0</v>
      </c>
      <c r="EC191" s="76">
        <v>0</v>
      </c>
      <c r="ED191" s="40">
        <v>0</v>
      </c>
      <c r="EE191" s="40">
        <v>0</v>
      </c>
      <c r="EF191" s="40">
        <v>0</v>
      </c>
      <c r="EG191" s="320">
        <v>5.28E-2</v>
      </c>
      <c r="EH191" s="320">
        <v>0.12406015037593984</v>
      </c>
      <c r="EI191" s="320">
        <v>0.17699999999999999</v>
      </c>
      <c r="EJ191" s="320">
        <v>2.5830258302583026E-2</v>
      </c>
      <c r="EK191" s="320">
        <v>0.27145359019264448</v>
      </c>
      <c r="EL191" s="320">
        <v>0.14535901926444833</v>
      </c>
      <c r="EM191" s="320">
        <v>-8.2061068702290102E-2</v>
      </c>
      <c r="EN191" s="341">
        <v>131000</v>
      </c>
      <c r="EO191" s="320">
        <v>8.0645161290322578E-3</v>
      </c>
      <c r="EP191" s="1"/>
    </row>
    <row r="192" spans="1:146" x14ac:dyDescent="0.25">
      <c r="B192" s="3" t="s">
        <v>15</v>
      </c>
      <c r="C192" s="5">
        <v>540285</v>
      </c>
      <c r="D192" s="6" t="s">
        <v>16</v>
      </c>
      <c r="E192" s="6" t="s">
        <v>3</v>
      </c>
      <c r="F192" s="5">
        <v>1</v>
      </c>
      <c r="G192" s="40">
        <v>5739</v>
      </c>
      <c r="H192" s="40">
        <v>5242</v>
      </c>
      <c r="I192" s="40">
        <v>9699</v>
      </c>
      <c r="J192" s="63">
        <v>1081.6100365917407</v>
      </c>
      <c r="K192" s="40">
        <v>4138</v>
      </c>
      <c r="L192" s="63">
        <v>2.29</v>
      </c>
      <c r="N192" s="40">
        <v>8</v>
      </c>
      <c r="O192" s="76">
        <v>1.393971075100192E-3</v>
      </c>
      <c r="P192" s="63">
        <v>1.1599999999999999</v>
      </c>
      <c r="Q192" s="362">
        <v>2.0212580588952779E-4</v>
      </c>
      <c r="R192" s="106">
        <v>17</v>
      </c>
      <c r="S192" s="83" t="s">
        <v>100</v>
      </c>
      <c r="T192" s="88">
        <v>0</v>
      </c>
      <c r="U192" s="40">
        <v>0</v>
      </c>
      <c r="V192" s="1"/>
      <c r="W192" s="457">
        <v>0</v>
      </c>
      <c r="X192" s="457">
        <v>0</v>
      </c>
      <c r="Y192" s="317">
        <v>0</v>
      </c>
      <c r="Z192" s="126">
        <v>0</v>
      </c>
      <c r="AA192" s="457">
        <v>0</v>
      </c>
      <c r="AB192" s="457">
        <v>2</v>
      </c>
      <c r="AC192" s="457">
        <v>2</v>
      </c>
      <c r="AD192" s="457">
        <v>0</v>
      </c>
      <c r="AE192" s="457">
        <v>2</v>
      </c>
      <c r="AF192" s="149">
        <v>31000</v>
      </c>
      <c r="AH192" s="374">
        <v>0</v>
      </c>
      <c r="AI192" s="469">
        <v>1</v>
      </c>
      <c r="AJ192" s="320">
        <v>0.5</v>
      </c>
      <c r="AK192" s="374">
        <v>27000</v>
      </c>
      <c r="AL192" s="125">
        <v>0.87096774193548387</v>
      </c>
      <c r="AM192" s="477">
        <v>1</v>
      </c>
      <c r="AN192" s="398">
        <v>27000</v>
      </c>
      <c r="AO192" s="469">
        <v>1</v>
      </c>
      <c r="AP192" s="398">
        <v>27000</v>
      </c>
      <c r="AQ192" s="480">
        <v>0</v>
      </c>
      <c r="AR192" s="398">
        <v>0</v>
      </c>
      <c r="AS192" s="469">
        <v>1</v>
      </c>
      <c r="AT192" s="390">
        <v>1</v>
      </c>
      <c r="AU192" s="398">
        <v>27000</v>
      </c>
      <c r="AV192" s="469">
        <v>1</v>
      </c>
      <c r="AW192" s="140">
        <v>4000</v>
      </c>
      <c r="AX192" s="469">
        <v>0</v>
      </c>
      <c r="AY192" s="140">
        <v>0</v>
      </c>
      <c r="AZ192" s="457">
        <v>0</v>
      </c>
      <c r="BA192" s="125">
        <v>0</v>
      </c>
      <c r="BB192" s="457">
        <v>1</v>
      </c>
      <c r="BC192" s="125">
        <v>0.5</v>
      </c>
      <c r="BD192" s="457">
        <v>1</v>
      </c>
      <c r="BE192" s="125">
        <v>0.5</v>
      </c>
      <c r="BF192" s="457">
        <v>2</v>
      </c>
      <c r="BG192" s="125">
        <v>1</v>
      </c>
      <c r="BH192" s="457">
        <v>0</v>
      </c>
      <c r="BI192" s="317">
        <v>0</v>
      </c>
      <c r="BJ192" s="457">
        <v>0</v>
      </c>
      <c r="BK192" s="457">
        <v>0</v>
      </c>
      <c r="BL192" s="457">
        <v>0</v>
      </c>
      <c r="BM192" s="430" t="s">
        <v>100</v>
      </c>
      <c r="BN192" s="347" t="s">
        <v>873</v>
      </c>
      <c r="BO192" s="486">
        <v>1</v>
      </c>
      <c r="BP192" s="348">
        <v>0.5</v>
      </c>
      <c r="BQ192" s="40">
        <v>1</v>
      </c>
      <c r="BR192" s="320">
        <v>0.5</v>
      </c>
      <c r="BS192" s="491">
        <v>0</v>
      </c>
      <c r="BT192" s="125">
        <v>0</v>
      </c>
      <c r="BU192" s="312" t="s">
        <v>100</v>
      </c>
      <c r="BW192" s="457">
        <v>0</v>
      </c>
      <c r="BX192" s="457">
        <v>0</v>
      </c>
      <c r="BY192" s="457">
        <v>0</v>
      </c>
      <c r="BZ192" s="457">
        <v>0</v>
      </c>
      <c r="CA192" s="457">
        <v>0</v>
      </c>
      <c r="CB192" s="457">
        <v>0</v>
      </c>
      <c r="CC192" s="457">
        <v>0</v>
      </c>
      <c r="CD192" s="457">
        <v>0</v>
      </c>
      <c r="CE192" s="457">
        <v>0</v>
      </c>
      <c r="CF192" s="457">
        <v>0</v>
      </c>
      <c r="CG192" s="457">
        <v>0</v>
      </c>
      <c r="CH192" s="457">
        <v>0</v>
      </c>
      <c r="CI192" s="440">
        <v>166.1</v>
      </c>
      <c r="CJ192" s="440">
        <v>0</v>
      </c>
      <c r="CK192" s="317">
        <v>0</v>
      </c>
      <c r="CL192" s="457">
        <v>7</v>
      </c>
      <c r="CM192" s="457">
        <v>0</v>
      </c>
      <c r="CN192" s="457">
        <v>7</v>
      </c>
      <c r="CO192" s="501">
        <v>3.9</v>
      </c>
      <c r="CP192" s="501">
        <v>0</v>
      </c>
      <c r="CQ192" s="125">
        <v>0</v>
      </c>
      <c r="CS192" s="477">
        <v>0</v>
      </c>
      <c r="CT192" s="457">
        <v>0</v>
      </c>
      <c r="CU192" s="457">
        <v>0</v>
      </c>
      <c r="CV192" s="457">
        <v>0</v>
      </c>
      <c r="CW192" s="457">
        <v>0</v>
      </c>
      <c r="CX192" s="457">
        <v>0</v>
      </c>
      <c r="CY192" s="457">
        <v>0</v>
      </c>
      <c r="CZ192" s="457">
        <v>0</v>
      </c>
      <c r="DA192" s="457">
        <v>0</v>
      </c>
      <c r="DB192" s="457">
        <v>0</v>
      </c>
      <c r="DC192" s="457">
        <v>0</v>
      </c>
      <c r="DD192" s="457">
        <v>0</v>
      </c>
      <c r="DF192" s="398">
        <v>0</v>
      </c>
      <c r="DG192" s="320">
        <v>0</v>
      </c>
      <c r="DH192" s="374">
        <v>0</v>
      </c>
      <c r="DI192" s="374">
        <v>0</v>
      </c>
      <c r="DJ192" s="149">
        <v>0</v>
      </c>
      <c r="DK192" s="40">
        <v>2</v>
      </c>
      <c r="DL192" s="40">
        <v>0</v>
      </c>
      <c r="DM192" s="40">
        <v>0</v>
      </c>
      <c r="DN192" s="40">
        <v>0</v>
      </c>
      <c r="DO192" s="317">
        <v>0</v>
      </c>
      <c r="DP192" s="457">
        <v>2</v>
      </c>
      <c r="DQ192" s="457">
        <v>0</v>
      </c>
      <c r="DR192" s="457">
        <v>0</v>
      </c>
      <c r="DS192" s="477">
        <v>0</v>
      </c>
      <c r="DT192" s="125">
        <v>0</v>
      </c>
      <c r="DU192" s="477">
        <v>20</v>
      </c>
      <c r="DV192" s="374">
        <v>129914</v>
      </c>
      <c r="DW192" s="477">
        <v>13</v>
      </c>
      <c r="DX192" s="457">
        <v>0</v>
      </c>
      <c r="DY192" s="452"/>
      <c r="DZ192" s="40">
        <v>0</v>
      </c>
      <c r="EA192" s="76">
        <v>0</v>
      </c>
      <c r="EB192" s="40">
        <v>0</v>
      </c>
      <c r="EC192" s="76">
        <v>0</v>
      </c>
      <c r="ED192" s="40">
        <v>0</v>
      </c>
      <c r="EE192" s="40">
        <v>0</v>
      </c>
      <c r="EF192" s="40">
        <v>0</v>
      </c>
      <c r="EG192" s="320">
        <v>0.58589999999999998</v>
      </c>
      <c r="EH192" s="320">
        <v>0.2112131464475592</v>
      </c>
      <c r="EI192" s="320">
        <v>0.21</v>
      </c>
      <c r="EJ192" s="320">
        <v>0.12976560293702344</v>
      </c>
      <c r="EK192" s="320">
        <v>0.38137952366223327</v>
      </c>
      <c r="EL192" s="320">
        <v>0.26233466302750369</v>
      </c>
      <c r="EM192" s="320">
        <v>-7.5524073896812496E-2</v>
      </c>
      <c r="EN192" s="341">
        <v>78100</v>
      </c>
      <c r="EO192" s="320">
        <v>3.6404311572096809E-2</v>
      </c>
      <c r="EP192" s="1"/>
    </row>
    <row r="193" spans="2:146" x14ac:dyDescent="0.25">
      <c r="B193" s="3" t="s">
        <v>17</v>
      </c>
      <c r="C193" s="5">
        <v>540125</v>
      </c>
      <c r="D193" s="6" t="s">
        <v>16</v>
      </c>
      <c r="E193" s="6" t="s">
        <v>3</v>
      </c>
      <c r="F193" s="5">
        <v>1</v>
      </c>
      <c r="G193" s="40">
        <v>374</v>
      </c>
      <c r="H193" s="40">
        <v>275</v>
      </c>
      <c r="I193" s="40">
        <v>281</v>
      </c>
      <c r="J193" s="63">
        <v>480.85561497326205</v>
      </c>
      <c r="K193" s="40">
        <v>105</v>
      </c>
      <c r="L193" s="63">
        <v>2.68</v>
      </c>
      <c r="N193" s="40">
        <v>49</v>
      </c>
      <c r="O193" s="76">
        <v>0.13101604278074869</v>
      </c>
      <c r="P193" s="63">
        <v>3.54</v>
      </c>
      <c r="Q193" s="362">
        <v>9.4652406417112308E-3</v>
      </c>
      <c r="R193" s="106">
        <v>17</v>
      </c>
      <c r="S193" s="83" t="s">
        <v>100</v>
      </c>
      <c r="T193" s="88">
        <v>0.6</v>
      </c>
      <c r="U193" s="40">
        <v>0</v>
      </c>
      <c r="V193" s="1"/>
      <c r="W193" s="457">
        <v>40</v>
      </c>
      <c r="X193" s="457">
        <v>4</v>
      </c>
      <c r="Y193" s="317">
        <v>0.16700000000000001</v>
      </c>
      <c r="Z193" s="126">
        <v>0.81632653061224492</v>
      </c>
      <c r="AA193" s="457">
        <v>23</v>
      </c>
      <c r="AB193" s="457">
        <v>6</v>
      </c>
      <c r="AC193" s="457">
        <v>23</v>
      </c>
      <c r="AD193" s="457">
        <v>23</v>
      </c>
      <c r="AE193" s="457">
        <v>46</v>
      </c>
      <c r="AF193" s="149">
        <v>2519541</v>
      </c>
      <c r="AH193" s="374">
        <v>32300</v>
      </c>
      <c r="AI193" s="469">
        <v>35</v>
      </c>
      <c r="AJ193" s="320">
        <v>0.76086956521739135</v>
      </c>
      <c r="AK193" s="374">
        <v>1610290</v>
      </c>
      <c r="AL193" s="125">
        <v>0.63912037946594236</v>
      </c>
      <c r="AM193" s="477">
        <v>35</v>
      </c>
      <c r="AN193" s="398">
        <v>1610290</v>
      </c>
      <c r="AO193" s="469">
        <v>35</v>
      </c>
      <c r="AP193" s="398">
        <v>1610290</v>
      </c>
      <c r="AQ193" s="480">
        <v>32</v>
      </c>
      <c r="AR193" s="398">
        <v>1552600</v>
      </c>
      <c r="AS193" s="469">
        <v>3</v>
      </c>
      <c r="AT193" s="390">
        <v>8.5714285714285715E-2</v>
      </c>
      <c r="AU193" s="398">
        <v>57690</v>
      </c>
      <c r="AV193" s="469">
        <v>8</v>
      </c>
      <c r="AW193" s="140">
        <v>530569</v>
      </c>
      <c r="AX193" s="469">
        <v>3</v>
      </c>
      <c r="AY193" s="140">
        <v>378682</v>
      </c>
      <c r="AZ193" s="457">
        <v>19</v>
      </c>
      <c r="BA193" s="125">
        <v>0.41299999999999998</v>
      </c>
      <c r="BB193" s="457">
        <v>15</v>
      </c>
      <c r="BC193" s="125">
        <v>0.32600000000000001</v>
      </c>
      <c r="BD193" s="457">
        <v>12</v>
      </c>
      <c r="BE193" s="125">
        <v>0.26100000000000001</v>
      </c>
      <c r="BF193" s="457">
        <v>21</v>
      </c>
      <c r="BG193" s="125">
        <v>0.45700000000000002</v>
      </c>
      <c r="BH193" s="457">
        <v>2</v>
      </c>
      <c r="BI193" s="317">
        <v>4.3478260869565216E-2</v>
      </c>
      <c r="BJ193" s="457">
        <v>2</v>
      </c>
      <c r="BK193" s="457">
        <v>0</v>
      </c>
      <c r="BL193" s="457">
        <v>0</v>
      </c>
      <c r="BM193" s="430">
        <v>1910.5</v>
      </c>
      <c r="BN193" s="347" t="s">
        <v>874</v>
      </c>
      <c r="BO193" s="486">
        <v>44</v>
      </c>
      <c r="BP193" s="348">
        <v>0.95699999999999996</v>
      </c>
      <c r="BQ193" s="40">
        <v>2</v>
      </c>
      <c r="BR193" s="320">
        <v>4.2999999999999997E-2</v>
      </c>
      <c r="BS193" s="491">
        <v>1</v>
      </c>
      <c r="BT193" s="125">
        <v>2.5000000000000001E-2</v>
      </c>
      <c r="BU193" s="312">
        <v>0.79300000000000004</v>
      </c>
      <c r="BW193" s="457">
        <v>2</v>
      </c>
      <c r="BX193" s="457">
        <v>1</v>
      </c>
      <c r="BY193" s="457">
        <v>1</v>
      </c>
      <c r="BZ193" s="457">
        <v>0</v>
      </c>
      <c r="CA193" s="457">
        <v>0</v>
      </c>
      <c r="CB193" s="457">
        <v>1</v>
      </c>
      <c r="CC193" s="457">
        <v>0</v>
      </c>
      <c r="CD193" s="457">
        <v>0</v>
      </c>
      <c r="CE193" s="457">
        <v>0</v>
      </c>
      <c r="CF193" s="457">
        <v>1</v>
      </c>
      <c r="CG193" s="457">
        <v>1</v>
      </c>
      <c r="CH193" s="457">
        <v>0</v>
      </c>
      <c r="CI193" s="440">
        <v>14.2</v>
      </c>
      <c r="CJ193" s="440">
        <v>0.9</v>
      </c>
      <c r="CK193" s="317">
        <v>6.3E-2</v>
      </c>
      <c r="CL193" s="457">
        <v>5</v>
      </c>
      <c r="CM193" s="457">
        <v>5</v>
      </c>
      <c r="CN193" s="457">
        <v>0</v>
      </c>
      <c r="CO193" s="501">
        <v>2.2000000000000002</v>
      </c>
      <c r="CP193" s="501">
        <v>0.1</v>
      </c>
      <c r="CQ193" s="125">
        <v>4.5454545454545456E-2</v>
      </c>
      <c r="CS193" s="477">
        <v>14</v>
      </c>
      <c r="CT193" s="457">
        <v>2</v>
      </c>
      <c r="CU193" s="457">
        <v>0</v>
      </c>
      <c r="CV193" s="457">
        <v>14</v>
      </c>
      <c r="CW193" s="457">
        <v>2</v>
      </c>
      <c r="CX193" s="457">
        <v>1</v>
      </c>
      <c r="CY193" s="457">
        <v>2</v>
      </c>
      <c r="CZ193" s="457">
        <v>0</v>
      </c>
      <c r="DA193" s="457">
        <v>0</v>
      </c>
      <c r="DB193" s="457">
        <v>0</v>
      </c>
      <c r="DC193" s="457">
        <v>0</v>
      </c>
      <c r="DD193" s="457">
        <v>0</v>
      </c>
      <c r="DF193" s="398">
        <v>50775</v>
      </c>
      <c r="DG193" s="320">
        <v>0.02</v>
      </c>
      <c r="DH193" s="374">
        <v>1683.5</v>
      </c>
      <c r="DI193" s="374">
        <v>42044</v>
      </c>
      <c r="DJ193" s="149">
        <v>8731</v>
      </c>
      <c r="DK193" s="40">
        <v>33</v>
      </c>
      <c r="DL193" s="40">
        <v>13</v>
      </c>
      <c r="DM193" s="40">
        <v>0</v>
      </c>
      <c r="DN193" s="40">
        <v>0</v>
      </c>
      <c r="DO193" s="317">
        <v>0.04</v>
      </c>
      <c r="DP193" s="457">
        <v>29</v>
      </c>
      <c r="DQ193" s="457">
        <v>11</v>
      </c>
      <c r="DR193" s="457">
        <v>6</v>
      </c>
      <c r="DS193" s="477">
        <v>0</v>
      </c>
      <c r="DT193" s="125">
        <v>0</v>
      </c>
      <c r="DU193" s="477">
        <v>9</v>
      </c>
      <c r="DV193" s="374">
        <v>39528</v>
      </c>
      <c r="DW193" s="477">
        <v>4</v>
      </c>
      <c r="DX193" s="457">
        <v>19</v>
      </c>
      <c r="DY193" s="452"/>
      <c r="DZ193" s="40">
        <v>91</v>
      </c>
      <c r="EA193" s="76">
        <v>0.32384341637010677</v>
      </c>
      <c r="EB193" s="40">
        <v>35</v>
      </c>
      <c r="EC193" s="76">
        <v>0.12455516014234876</v>
      </c>
      <c r="ED193" s="40">
        <v>8</v>
      </c>
      <c r="EE193" s="40">
        <v>1</v>
      </c>
      <c r="EF193" s="40">
        <v>1</v>
      </c>
      <c r="EG193" s="320">
        <v>0.84140000000000004</v>
      </c>
      <c r="EH193" s="320">
        <v>0.25714285714285712</v>
      </c>
      <c r="EI193" s="320">
        <v>0.29799999999999999</v>
      </c>
      <c r="EJ193" s="320">
        <v>0.11842105263157894</v>
      </c>
      <c r="EK193" s="320">
        <v>0.37722419928825623</v>
      </c>
      <c r="EL193" s="320">
        <v>0.33096085409252668</v>
      </c>
      <c r="EM193" s="320">
        <v>-0.24175824175824201</v>
      </c>
      <c r="EN193" s="341">
        <v>52500</v>
      </c>
      <c r="EO193" s="320">
        <v>4.2780748663101595E-2</v>
      </c>
      <c r="EP193" s="1"/>
    </row>
    <row r="194" spans="2:146" x14ac:dyDescent="0.25">
      <c r="B194" s="3" t="s">
        <v>19</v>
      </c>
      <c r="C194" s="5">
        <v>540127</v>
      </c>
      <c r="D194" s="6" t="s">
        <v>16</v>
      </c>
      <c r="E194" s="6" t="s">
        <v>3</v>
      </c>
      <c r="F194" s="5">
        <v>1</v>
      </c>
      <c r="G194" s="40">
        <v>269</v>
      </c>
      <c r="H194" s="40">
        <v>74</v>
      </c>
      <c r="I194" s="40">
        <v>238</v>
      </c>
      <c r="J194" s="63">
        <v>566.24535315985122</v>
      </c>
      <c r="K194" s="40">
        <v>57</v>
      </c>
      <c r="L194" s="63">
        <v>4.18</v>
      </c>
      <c r="N194" s="40">
        <v>35</v>
      </c>
      <c r="O194" s="76">
        <v>0.1301115241635688</v>
      </c>
      <c r="P194" s="63">
        <v>1.62</v>
      </c>
      <c r="Q194" s="362">
        <v>6.0223048327137539E-3</v>
      </c>
      <c r="R194" s="106">
        <v>17</v>
      </c>
      <c r="S194" s="83" t="s">
        <v>100</v>
      </c>
      <c r="T194" s="88">
        <v>1</v>
      </c>
      <c r="U194" s="40">
        <v>0</v>
      </c>
      <c r="V194" s="1"/>
      <c r="W194" s="457">
        <v>26</v>
      </c>
      <c r="X194" s="457">
        <v>0</v>
      </c>
      <c r="Y194" s="317">
        <v>0.36499999999999999</v>
      </c>
      <c r="Z194" s="126">
        <v>0.74285714285714288</v>
      </c>
      <c r="AA194" s="457">
        <v>8</v>
      </c>
      <c r="AB194" s="457">
        <v>1</v>
      </c>
      <c r="AC194" s="457">
        <v>19</v>
      </c>
      <c r="AD194" s="457">
        <v>8</v>
      </c>
      <c r="AE194" s="457">
        <v>27</v>
      </c>
      <c r="AF194" s="149">
        <v>494170</v>
      </c>
      <c r="AH194" s="374">
        <v>15300</v>
      </c>
      <c r="AI194" s="469">
        <v>27</v>
      </c>
      <c r="AJ194" s="320">
        <v>1</v>
      </c>
      <c r="AK194" s="374">
        <v>494170</v>
      </c>
      <c r="AL194" s="125">
        <v>1</v>
      </c>
      <c r="AM194" s="477">
        <v>27</v>
      </c>
      <c r="AN194" s="398">
        <v>494170</v>
      </c>
      <c r="AO194" s="469">
        <v>27</v>
      </c>
      <c r="AP194" s="398">
        <v>494170</v>
      </c>
      <c r="AQ194" s="480">
        <v>16</v>
      </c>
      <c r="AR194" s="398">
        <v>205300</v>
      </c>
      <c r="AS194" s="469">
        <v>11</v>
      </c>
      <c r="AT194" s="390">
        <v>0.40740740740740738</v>
      </c>
      <c r="AU194" s="398">
        <v>288870</v>
      </c>
      <c r="AV194" s="469">
        <v>0</v>
      </c>
      <c r="AW194" s="140">
        <v>0</v>
      </c>
      <c r="AX194" s="469">
        <v>0</v>
      </c>
      <c r="AY194" s="140">
        <v>0</v>
      </c>
      <c r="AZ194" s="457">
        <v>5</v>
      </c>
      <c r="BA194" s="125">
        <v>0.185</v>
      </c>
      <c r="BB194" s="457">
        <v>1</v>
      </c>
      <c r="BC194" s="125">
        <v>3.6999999999999998E-2</v>
      </c>
      <c r="BD194" s="457">
        <v>21</v>
      </c>
      <c r="BE194" s="125">
        <v>0.77800000000000002</v>
      </c>
      <c r="BF194" s="457">
        <v>26</v>
      </c>
      <c r="BG194" s="125">
        <v>0.96299999999999997</v>
      </c>
      <c r="BH194" s="457">
        <v>1</v>
      </c>
      <c r="BI194" s="317">
        <v>3.7037037037037035E-2</v>
      </c>
      <c r="BJ194" s="457">
        <v>1</v>
      </c>
      <c r="BK194" s="457">
        <v>0</v>
      </c>
      <c r="BL194" s="457">
        <v>0</v>
      </c>
      <c r="BM194" s="430">
        <v>1952.5</v>
      </c>
      <c r="BN194" s="347" t="s">
        <v>792</v>
      </c>
      <c r="BO194" s="486">
        <v>21</v>
      </c>
      <c r="BP194" s="348">
        <v>0.77800000000000002</v>
      </c>
      <c r="BQ194" s="40">
        <v>6</v>
      </c>
      <c r="BR194" s="320">
        <v>0.222</v>
      </c>
      <c r="BS194" s="491">
        <v>0</v>
      </c>
      <c r="BT194" s="125">
        <v>0</v>
      </c>
      <c r="BU194" s="312">
        <v>0.88500000000000001</v>
      </c>
      <c r="BW194" s="457">
        <v>0</v>
      </c>
      <c r="BX194" s="457">
        <v>0</v>
      </c>
      <c r="BY194" s="457">
        <v>0</v>
      </c>
      <c r="BZ194" s="457">
        <v>0</v>
      </c>
      <c r="CA194" s="457">
        <v>0</v>
      </c>
      <c r="CB194" s="457">
        <v>0</v>
      </c>
      <c r="CC194" s="457">
        <v>0</v>
      </c>
      <c r="CD194" s="457">
        <v>0</v>
      </c>
      <c r="CE194" s="457">
        <v>0</v>
      </c>
      <c r="CF194" s="457">
        <v>0</v>
      </c>
      <c r="CG194" s="457">
        <v>0</v>
      </c>
      <c r="CH194" s="457">
        <v>0</v>
      </c>
      <c r="CI194" s="440">
        <v>4.7</v>
      </c>
      <c r="CJ194" s="440">
        <v>0.5</v>
      </c>
      <c r="CK194" s="317">
        <v>0.106</v>
      </c>
      <c r="CL194" s="457">
        <v>0</v>
      </c>
      <c r="CM194" s="457">
        <v>0</v>
      </c>
      <c r="CN194" s="457">
        <v>0</v>
      </c>
      <c r="CO194" s="501">
        <v>4</v>
      </c>
      <c r="CP194" s="501">
        <v>0</v>
      </c>
      <c r="CQ194" s="125">
        <v>0</v>
      </c>
      <c r="CS194" s="477">
        <v>0</v>
      </c>
      <c r="CT194" s="457">
        <v>0</v>
      </c>
      <c r="CU194" s="457">
        <v>0</v>
      </c>
      <c r="CV194" s="457">
        <v>0</v>
      </c>
      <c r="CW194" s="457">
        <v>0</v>
      </c>
      <c r="CX194" s="457">
        <v>0</v>
      </c>
      <c r="CY194" s="457">
        <v>0</v>
      </c>
      <c r="CZ194" s="457">
        <v>0</v>
      </c>
      <c r="DA194" s="457">
        <v>0</v>
      </c>
      <c r="DB194" s="457">
        <v>0</v>
      </c>
      <c r="DC194" s="457">
        <v>0</v>
      </c>
      <c r="DD194" s="457">
        <v>0</v>
      </c>
      <c r="DF194" s="398">
        <v>4015</v>
      </c>
      <c r="DG194" s="320">
        <v>8.0000000000000002E-3</v>
      </c>
      <c r="DH194" s="374">
        <v>454.2</v>
      </c>
      <c r="DI194" s="374">
        <v>4015</v>
      </c>
      <c r="DJ194" s="149">
        <v>0</v>
      </c>
      <c r="DK194" s="40">
        <v>26</v>
      </c>
      <c r="DL194" s="40">
        <v>1</v>
      </c>
      <c r="DM194" s="40">
        <v>0</v>
      </c>
      <c r="DN194" s="40">
        <v>0</v>
      </c>
      <c r="DO194" s="317">
        <v>3.4000000000000002E-2</v>
      </c>
      <c r="DP194" s="457">
        <v>23</v>
      </c>
      <c r="DQ194" s="457">
        <v>3</v>
      </c>
      <c r="DR194" s="457">
        <v>1</v>
      </c>
      <c r="DS194" s="477">
        <v>0</v>
      </c>
      <c r="DT194" s="125">
        <v>0</v>
      </c>
      <c r="DU194" s="477">
        <v>12</v>
      </c>
      <c r="DV194" s="374">
        <v>73029</v>
      </c>
      <c r="DW194" s="477">
        <v>5</v>
      </c>
      <c r="DX194" s="457">
        <v>3</v>
      </c>
      <c r="DY194" s="452"/>
      <c r="DZ194" s="40">
        <v>109</v>
      </c>
      <c r="EA194" s="76">
        <v>0.45798319327731091</v>
      </c>
      <c r="EB194" s="40">
        <v>75</v>
      </c>
      <c r="EC194" s="76">
        <v>0.31512605042016806</v>
      </c>
      <c r="ED194" s="40">
        <v>17</v>
      </c>
      <c r="EE194" s="40">
        <v>2</v>
      </c>
      <c r="EF194" s="40">
        <v>1</v>
      </c>
      <c r="EG194" s="320">
        <v>0.51539999999999997</v>
      </c>
      <c r="EH194" s="320">
        <v>0.12280701754385964</v>
      </c>
      <c r="EI194" s="320">
        <v>0.17300000000000001</v>
      </c>
      <c r="EJ194" s="320">
        <v>9.4736842105263175E-2</v>
      </c>
      <c r="EK194" s="320">
        <v>0.60924369747899154</v>
      </c>
      <c r="EL194" s="320">
        <v>0.1092436974789916</v>
      </c>
      <c r="EM194" s="320">
        <v>9.9173553719008309E-2</v>
      </c>
      <c r="EN194" s="341">
        <v>39000</v>
      </c>
      <c r="EO194" s="320">
        <v>0.60810810810810811</v>
      </c>
      <c r="EP194" s="1"/>
    </row>
    <row r="195" spans="2:146" x14ac:dyDescent="0.25">
      <c r="B195" s="3" t="s">
        <v>20</v>
      </c>
      <c r="C195" s="5">
        <v>540128</v>
      </c>
      <c r="D195" s="6" t="s">
        <v>16</v>
      </c>
      <c r="E195" s="6" t="s">
        <v>3</v>
      </c>
      <c r="F195" s="5">
        <v>1</v>
      </c>
      <c r="G195" s="40">
        <v>1953</v>
      </c>
      <c r="H195" s="40">
        <v>3317</v>
      </c>
      <c r="I195" s="40">
        <v>5885</v>
      </c>
      <c r="J195" s="63">
        <v>1928.5202252944187</v>
      </c>
      <c r="K195" s="40">
        <v>2600</v>
      </c>
      <c r="L195" s="63">
        <v>2.2599999999999998</v>
      </c>
      <c r="N195" s="40">
        <v>332</v>
      </c>
      <c r="O195" s="76">
        <v>0.16999487967229901</v>
      </c>
      <c r="P195" s="63">
        <v>7.27</v>
      </c>
      <c r="Q195" s="362">
        <v>3.7224782386072711E-3</v>
      </c>
      <c r="R195" s="106">
        <v>17</v>
      </c>
      <c r="S195" s="83" t="s">
        <v>100</v>
      </c>
      <c r="T195" s="88">
        <v>0.9</v>
      </c>
      <c r="U195" s="40">
        <v>0</v>
      </c>
      <c r="V195" s="1"/>
      <c r="W195" s="457">
        <v>161</v>
      </c>
      <c r="X195" s="457">
        <v>5</v>
      </c>
      <c r="Y195" s="317">
        <v>7.2999999999999995E-2</v>
      </c>
      <c r="Z195" s="126">
        <v>0.48493975903614456</v>
      </c>
      <c r="AA195" s="457">
        <v>11</v>
      </c>
      <c r="AB195" s="457">
        <v>80</v>
      </c>
      <c r="AC195" s="457">
        <v>230</v>
      </c>
      <c r="AD195" s="457">
        <v>11</v>
      </c>
      <c r="AE195" s="457">
        <v>241</v>
      </c>
      <c r="AF195" s="149">
        <v>80330677</v>
      </c>
      <c r="AH195" s="374">
        <v>106188</v>
      </c>
      <c r="AI195" s="469">
        <v>108</v>
      </c>
      <c r="AJ195" s="320">
        <v>0.44813278008298763</v>
      </c>
      <c r="AK195" s="374">
        <v>8298470</v>
      </c>
      <c r="AL195" s="125">
        <v>0.1033038723176701</v>
      </c>
      <c r="AM195" s="477">
        <v>106</v>
      </c>
      <c r="AN195" s="398">
        <v>8153270</v>
      </c>
      <c r="AO195" s="469">
        <v>104</v>
      </c>
      <c r="AP195" s="398">
        <v>8035370</v>
      </c>
      <c r="AQ195" s="480">
        <v>95</v>
      </c>
      <c r="AR195" s="399">
        <v>7776400</v>
      </c>
      <c r="AS195" s="481">
        <v>9</v>
      </c>
      <c r="AT195" s="393">
        <v>8.6538461538461536E-2</v>
      </c>
      <c r="AU195" s="399">
        <v>258970</v>
      </c>
      <c r="AV195" s="469">
        <v>119</v>
      </c>
      <c r="AW195" s="140">
        <v>38938283</v>
      </c>
      <c r="AX195" s="469">
        <v>14</v>
      </c>
      <c r="AY195" s="140">
        <v>33093924</v>
      </c>
      <c r="AZ195" s="457">
        <v>15</v>
      </c>
      <c r="BA195" s="125">
        <v>6.2E-2</v>
      </c>
      <c r="BB195" s="457">
        <v>146</v>
      </c>
      <c r="BC195" s="125">
        <v>0.60599999999999998</v>
      </c>
      <c r="BD195" s="457">
        <v>80</v>
      </c>
      <c r="BE195" s="125">
        <v>0.33200000000000002</v>
      </c>
      <c r="BF195" s="457">
        <v>211</v>
      </c>
      <c r="BG195" s="125">
        <v>0.876</v>
      </c>
      <c r="BH195" s="457">
        <v>17</v>
      </c>
      <c r="BI195" s="317">
        <v>7.0539419087136929E-2</v>
      </c>
      <c r="BJ195" s="457">
        <v>17</v>
      </c>
      <c r="BK195" s="457">
        <v>0</v>
      </c>
      <c r="BL195" s="457">
        <v>0</v>
      </c>
      <c r="BM195" s="430">
        <v>1980.5</v>
      </c>
      <c r="BN195" s="349" t="s">
        <v>875</v>
      </c>
      <c r="BO195" s="487">
        <v>136</v>
      </c>
      <c r="BP195" s="350">
        <v>0.56500000000000006</v>
      </c>
      <c r="BQ195" s="489">
        <v>105</v>
      </c>
      <c r="BR195" s="351">
        <v>0.436</v>
      </c>
      <c r="BS195" s="492">
        <v>6</v>
      </c>
      <c r="BT195" s="125">
        <v>3.7267080745341616E-2</v>
      </c>
      <c r="BU195" s="312">
        <v>0.69399999999999995</v>
      </c>
      <c r="BW195" s="457">
        <v>4</v>
      </c>
      <c r="BX195" s="457">
        <v>3</v>
      </c>
      <c r="BY195" s="457">
        <v>0</v>
      </c>
      <c r="BZ195" s="457">
        <v>4</v>
      </c>
      <c r="CA195" s="457">
        <v>0</v>
      </c>
      <c r="CB195" s="457">
        <v>0</v>
      </c>
      <c r="CC195" s="457">
        <v>3</v>
      </c>
      <c r="CD195" s="457">
        <v>0</v>
      </c>
      <c r="CE195" s="457">
        <v>0</v>
      </c>
      <c r="CF195" s="457">
        <v>0</v>
      </c>
      <c r="CG195" s="457">
        <v>1</v>
      </c>
      <c r="CH195" s="457">
        <v>0</v>
      </c>
      <c r="CI195" s="440">
        <v>77.400000000000006</v>
      </c>
      <c r="CJ195" s="440">
        <v>8.1999999999999993</v>
      </c>
      <c r="CK195" s="317">
        <v>0.106</v>
      </c>
      <c r="CL195" s="457">
        <v>11</v>
      </c>
      <c r="CM195" s="457">
        <v>7</v>
      </c>
      <c r="CN195" s="457">
        <v>4</v>
      </c>
      <c r="CO195" s="501">
        <v>1.9</v>
      </c>
      <c r="CP195" s="501">
        <v>0</v>
      </c>
      <c r="CQ195" s="125">
        <v>0</v>
      </c>
      <c r="CS195" s="477">
        <v>0</v>
      </c>
      <c r="CT195" s="514">
        <v>0</v>
      </c>
      <c r="CU195" s="514">
        <v>0</v>
      </c>
      <c r="CV195" s="457">
        <v>0</v>
      </c>
      <c r="CW195" s="457">
        <v>15</v>
      </c>
      <c r="CX195" s="457">
        <v>1</v>
      </c>
      <c r="CY195" s="457">
        <v>4</v>
      </c>
      <c r="CZ195" s="457">
        <v>5</v>
      </c>
      <c r="DA195" s="457">
        <v>0</v>
      </c>
      <c r="DB195" s="457">
        <v>4</v>
      </c>
      <c r="DC195" s="457">
        <v>0</v>
      </c>
      <c r="DD195" s="457">
        <v>2</v>
      </c>
      <c r="DF195" s="398">
        <v>516478</v>
      </c>
      <c r="DG195" s="320">
        <v>6.0000000000000001E-3</v>
      </c>
      <c r="DH195" s="374">
        <v>1345.3</v>
      </c>
      <c r="DI195" s="374">
        <v>47193</v>
      </c>
      <c r="DJ195" s="149">
        <v>469285</v>
      </c>
      <c r="DK195" s="40">
        <v>187</v>
      </c>
      <c r="DL195" s="40">
        <v>52</v>
      </c>
      <c r="DM195" s="40">
        <v>2</v>
      </c>
      <c r="DN195" s="40">
        <v>0</v>
      </c>
      <c r="DO195" s="317">
        <v>0.02</v>
      </c>
      <c r="DP195" s="457">
        <v>185</v>
      </c>
      <c r="DQ195" s="457">
        <v>42</v>
      </c>
      <c r="DR195" s="457">
        <v>14</v>
      </c>
      <c r="DS195" s="477">
        <v>0</v>
      </c>
      <c r="DT195" s="125">
        <v>0</v>
      </c>
      <c r="DU195" s="477">
        <v>45</v>
      </c>
      <c r="DV195" s="374">
        <v>1202023</v>
      </c>
      <c r="DW195" s="477">
        <v>12</v>
      </c>
      <c r="DX195" s="457">
        <v>318</v>
      </c>
      <c r="DY195" s="452"/>
      <c r="DZ195" s="40">
        <v>147</v>
      </c>
      <c r="EA195" s="76">
        <v>2.497875955819881E-2</v>
      </c>
      <c r="EB195" s="40">
        <v>56</v>
      </c>
      <c r="EC195" s="76">
        <v>9.5157179269328811E-3</v>
      </c>
      <c r="ED195" s="40">
        <v>11</v>
      </c>
      <c r="EE195" s="40">
        <v>2</v>
      </c>
      <c r="EF195" s="40">
        <v>1</v>
      </c>
      <c r="EG195" s="320">
        <v>0.59030000000000005</v>
      </c>
      <c r="EH195" s="320">
        <v>0.1726923076923077</v>
      </c>
      <c r="EI195" s="320">
        <v>0.27200000000000002</v>
      </c>
      <c r="EJ195" s="320">
        <v>0.12438162544169612</v>
      </c>
      <c r="EK195" s="320">
        <v>0.40424808836023796</v>
      </c>
      <c r="EL195" s="320">
        <v>0.21705822267620023</v>
      </c>
      <c r="EM195" s="320">
        <v>-8.7064676616915401E-2</v>
      </c>
      <c r="EN195" s="341">
        <v>102300</v>
      </c>
      <c r="EO195" s="320">
        <v>6.7754850631352018E-2</v>
      </c>
      <c r="EP195" s="1"/>
    </row>
    <row r="196" spans="2:146" s="1" customFormat="1" x14ac:dyDescent="0.25">
      <c r="B196" s="7" t="s">
        <v>16</v>
      </c>
      <c r="C196" s="150">
        <v>54055</v>
      </c>
      <c r="D196" s="7" t="s">
        <v>16</v>
      </c>
      <c r="E196" s="7" t="s">
        <v>0</v>
      </c>
      <c r="F196" s="150">
        <v>1</v>
      </c>
      <c r="G196" s="42">
        <v>269049</v>
      </c>
      <c r="H196" s="42">
        <v>34454</v>
      </c>
      <c r="I196" s="42">
        <v>59892</v>
      </c>
      <c r="J196" s="65">
        <v>142.46802627030763</v>
      </c>
      <c r="K196" s="42">
        <v>24634</v>
      </c>
      <c r="L196" s="65">
        <v>2.38</v>
      </c>
      <c r="M196"/>
      <c r="N196" s="42">
        <v>7619</v>
      </c>
      <c r="O196" s="78">
        <v>2.8318261729276081E-2</v>
      </c>
      <c r="P196" s="65">
        <v>335.97</v>
      </c>
      <c r="Q196" s="363">
        <v>1.248768775019421E-3</v>
      </c>
      <c r="R196" s="107">
        <v>17</v>
      </c>
      <c r="S196" s="85">
        <v>42077</v>
      </c>
      <c r="T196" s="115">
        <v>1.2</v>
      </c>
      <c r="U196" s="42">
        <v>0</v>
      </c>
      <c r="W196" s="458">
        <v>2019</v>
      </c>
      <c r="X196" s="458">
        <v>172</v>
      </c>
      <c r="Y196" s="127">
        <v>7.3999999999999996E-2</v>
      </c>
      <c r="Z196" s="128">
        <v>0.26499540622128887</v>
      </c>
      <c r="AA196" s="458">
        <v>198</v>
      </c>
      <c r="AB196" s="458">
        <v>533</v>
      </c>
      <c r="AC196" s="458">
        <v>2354</v>
      </c>
      <c r="AD196" s="458">
        <v>198</v>
      </c>
      <c r="AE196" s="458">
        <v>2552</v>
      </c>
      <c r="AF196" s="321">
        <v>232478590</v>
      </c>
      <c r="AG196"/>
      <c r="AH196" s="419">
        <v>27000</v>
      </c>
      <c r="AI196" s="470">
        <v>2185</v>
      </c>
      <c r="AJ196" s="78">
        <v>0.85619122257053293</v>
      </c>
      <c r="AK196" s="406">
        <v>81227156</v>
      </c>
      <c r="AL196" s="127">
        <v>0.34939628634189501</v>
      </c>
      <c r="AM196" s="478">
        <v>2177</v>
      </c>
      <c r="AN196" s="402">
        <v>80904768</v>
      </c>
      <c r="AO196" s="470">
        <v>2152</v>
      </c>
      <c r="AP196" s="402">
        <v>77817568</v>
      </c>
      <c r="AQ196" s="470">
        <v>1005</v>
      </c>
      <c r="AR196" s="400">
        <v>45943561</v>
      </c>
      <c r="AS196" s="482">
        <v>1147</v>
      </c>
      <c r="AT196" s="394">
        <v>0.53299256505576209</v>
      </c>
      <c r="AU196" s="400">
        <v>31874007</v>
      </c>
      <c r="AV196" s="470">
        <v>308</v>
      </c>
      <c r="AW196" s="311">
        <v>100359620</v>
      </c>
      <c r="AX196" s="470">
        <v>59</v>
      </c>
      <c r="AY196" s="311">
        <v>50891814</v>
      </c>
      <c r="AZ196" s="458">
        <v>442</v>
      </c>
      <c r="BA196" s="127">
        <v>0.17299999999999999</v>
      </c>
      <c r="BB196" s="458">
        <v>506</v>
      </c>
      <c r="BC196" s="127">
        <v>0.19800000000000001</v>
      </c>
      <c r="BD196" s="458">
        <v>1604</v>
      </c>
      <c r="BE196" s="127">
        <v>0.629</v>
      </c>
      <c r="BF196" s="458">
        <v>2346</v>
      </c>
      <c r="BG196" s="127">
        <v>0.91900000000000004</v>
      </c>
      <c r="BH196" s="458">
        <v>224</v>
      </c>
      <c r="BI196" s="127">
        <v>8.7774294670846395E-2</v>
      </c>
      <c r="BJ196" s="458">
        <v>210</v>
      </c>
      <c r="BK196" s="458">
        <v>14</v>
      </c>
      <c r="BL196" s="458">
        <v>0</v>
      </c>
      <c r="BM196" s="431">
        <v>1970</v>
      </c>
      <c r="BN196" s="135" t="s">
        <v>100</v>
      </c>
      <c r="BO196" s="42">
        <v>1854</v>
      </c>
      <c r="BP196" s="78">
        <v>0.72699999999999998</v>
      </c>
      <c r="BQ196" s="42">
        <v>698</v>
      </c>
      <c r="BR196" s="78">
        <v>0.27400000000000002</v>
      </c>
      <c r="BS196" s="493">
        <v>62</v>
      </c>
      <c r="BT196" s="127">
        <v>3.0708271421495788E-2</v>
      </c>
      <c r="BU196" s="314">
        <v>0.54500000000000004</v>
      </c>
      <c r="BV196"/>
      <c r="BW196" s="458">
        <v>10</v>
      </c>
      <c r="BX196" s="458">
        <v>5</v>
      </c>
      <c r="BY196" s="458">
        <v>2</v>
      </c>
      <c r="BZ196" s="458">
        <v>6</v>
      </c>
      <c r="CA196" s="458">
        <v>0</v>
      </c>
      <c r="CB196" s="458">
        <v>2</v>
      </c>
      <c r="CC196" s="458">
        <v>4</v>
      </c>
      <c r="CD196" s="458">
        <v>0</v>
      </c>
      <c r="CE196" s="458">
        <v>0</v>
      </c>
      <c r="CF196" s="458">
        <v>1</v>
      </c>
      <c r="CG196" s="458">
        <v>5</v>
      </c>
      <c r="CH196" s="458">
        <v>0</v>
      </c>
      <c r="CI196" s="441">
        <v>2394.6999999999998</v>
      </c>
      <c r="CJ196" s="441">
        <v>80</v>
      </c>
      <c r="CK196" s="127">
        <v>3.3000000000000002E-2</v>
      </c>
      <c r="CL196" s="458">
        <v>177</v>
      </c>
      <c r="CM196" s="458">
        <v>107</v>
      </c>
      <c r="CN196" s="458">
        <v>70</v>
      </c>
      <c r="CO196" s="502">
        <v>98.1</v>
      </c>
      <c r="CP196" s="502">
        <v>7.5</v>
      </c>
      <c r="CQ196" s="127">
        <v>7.6452599388379214E-2</v>
      </c>
      <c r="CR196"/>
      <c r="CS196" s="478">
        <v>14</v>
      </c>
      <c r="CT196" s="458">
        <v>2</v>
      </c>
      <c r="CU196" s="458">
        <v>0</v>
      </c>
      <c r="CV196" s="458">
        <v>14</v>
      </c>
      <c r="CW196" s="458">
        <v>61</v>
      </c>
      <c r="CX196" s="458">
        <v>11</v>
      </c>
      <c r="CY196" s="458">
        <v>36</v>
      </c>
      <c r="CZ196" s="458">
        <v>11</v>
      </c>
      <c r="DA196" s="458">
        <v>0</v>
      </c>
      <c r="DB196" s="458">
        <v>5</v>
      </c>
      <c r="DC196" s="458">
        <v>7</v>
      </c>
      <c r="DD196" s="458">
        <v>2</v>
      </c>
      <c r="DE196"/>
      <c r="DF196" s="402">
        <v>6149096</v>
      </c>
      <c r="DG196" s="78">
        <v>2.5999999999999999E-2</v>
      </c>
      <c r="DH196" s="419">
        <v>2374.5</v>
      </c>
      <c r="DI196" s="419">
        <v>2102843</v>
      </c>
      <c r="DJ196" s="321">
        <v>4046253</v>
      </c>
      <c r="DK196" s="42">
        <v>2089</v>
      </c>
      <c r="DL196" s="42">
        <v>454</v>
      </c>
      <c r="DM196" s="42">
        <v>6</v>
      </c>
      <c r="DN196" s="42">
        <v>3</v>
      </c>
      <c r="DO196" s="127">
        <v>9.0999999999999998E-2</v>
      </c>
      <c r="DP196" s="458">
        <v>1983</v>
      </c>
      <c r="DQ196" s="458">
        <v>267</v>
      </c>
      <c r="DR196" s="458">
        <v>270</v>
      </c>
      <c r="DS196" s="519">
        <v>32</v>
      </c>
      <c r="DT196" s="144">
        <v>1.58494304110946E-2</v>
      </c>
      <c r="DU196" s="519">
        <v>418</v>
      </c>
      <c r="DV196" s="419">
        <v>3849926</v>
      </c>
      <c r="DW196" s="519">
        <v>138</v>
      </c>
      <c r="DX196" s="458">
        <v>3079</v>
      </c>
      <c r="DY196" s="452"/>
      <c r="DZ196" s="42">
        <v>4384</v>
      </c>
      <c r="EA196" s="78">
        <v>7.3198423829559878E-2</v>
      </c>
      <c r="EB196" s="42">
        <v>1786</v>
      </c>
      <c r="EC196" s="78">
        <v>2.9820343284578908E-2</v>
      </c>
      <c r="ED196" s="42">
        <v>429</v>
      </c>
      <c r="EE196" s="42">
        <v>78</v>
      </c>
      <c r="EF196" s="42">
        <v>46</v>
      </c>
      <c r="EG196" s="78">
        <v>0.62960000000000005</v>
      </c>
      <c r="EH196" s="78">
        <v>0.18981894941950153</v>
      </c>
      <c r="EI196" s="78">
        <v>0.252</v>
      </c>
      <c r="EJ196" s="78">
        <v>0.14630396215257244</v>
      </c>
      <c r="EK196" s="78">
        <v>0.39177185600748016</v>
      </c>
      <c r="EL196" s="78">
        <v>0.23643886767698855</v>
      </c>
      <c r="EM196" s="78">
        <v>-4.175767698830786E-2</v>
      </c>
      <c r="EN196" s="342">
        <v>104100</v>
      </c>
      <c r="EO196" s="78">
        <v>0.19915009348971613</v>
      </c>
    </row>
    <row r="197" spans="2:146" x14ac:dyDescent="0.25">
      <c r="B197" s="424" t="s">
        <v>272</v>
      </c>
      <c r="C197" s="425">
        <v>540129</v>
      </c>
      <c r="D197" s="424" t="s">
        <v>271</v>
      </c>
      <c r="E197" s="424" t="s">
        <v>11</v>
      </c>
      <c r="F197" s="425">
        <v>8</v>
      </c>
      <c r="G197" s="44">
        <v>208154</v>
      </c>
      <c r="H197" s="44">
        <v>11188</v>
      </c>
      <c r="I197" s="44">
        <v>19547</v>
      </c>
      <c r="J197" s="66">
        <v>60.100118181730828</v>
      </c>
      <c r="K197" s="44">
        <v>7408</v>
      </c>
      <c r="L197" s="66">
        <v>2.609071274298056</v>
      </c>
      <c r="N197" s="44">
        <v>8869</v>
      </c>
      <c r="O197" s="80">
        <v>4.2607876860401427E-2</v>
      </c>
      <c r="P197" s="66">
        <v>156.07</v>
      </c>
      <c r="Q197" s="364">
        <v>7.4978141183931128E-4</v>
      </c>
      <c r="R197" s="105">
        <v>11</v>
      </c>
      <c r="S197" s="82">
        <v>43254</v>
      </c>
      <c r="T197" s="114">
        <v>1.7</v>
      </c>
      <c r="U197" s="44">
        <v>2</v>
      </c>
      <c r="V197" s="1"/>
      <c r="W197" s="459">
        <v>563</v>
      </c>
      <c r="X197" s="459">
        <v>179</v>
      </c>
      <c r="Y197" s="129">
        <v>6.3E-2</v>
      </c>
      <c r="Z197" s="130">
        <v>6.3479535460593081E-2</v>
      </c>
      <c r="AA197" s="459">
        <v>106</v>
      </c>
      <c r="AB197" s="459">
        <v>145</v>
      </c>
      <c r="AC197" s="459">
        <v>602</v>
      </c>
      <c r="AD197" s="459">
        <v>106</v>
      </c>
      <c r="AE197" s="459">
        <v>708</v>
      </c>
      <c r="AF197" s="138">
        <v>106447135</v>
      </c>
      <c r="AH197" s="407">
        <v>51910</v>
      </c>
      <c r="AI197" s="471">
        <v>625</v>
      </c>
      <c r="AJ197" s="80">
        <v>0.88276836158192096</v>
      </c>
      <c r="AK197" s="407">
        <v>37582292</v>
      </c>
      <c r="AL197" s="129">
        <v>0.35306062488201301</v>
      </c>
      <c r="AM197" s="479">
        <v>624</v>
      </c>
      <c r="AN197" s="401">
        <v>37142792</v>
      </c>
      <c r="AO197" s="471">
        <v>607</v>
      </c>
      <c r="AP197" s="401">
        <v>34884692</v>
      </c>
      <c r="AQ197" s="471">
        <v>449</v>
      </c>
      <c r="AR197" s="401">
        <v>31884662</v>
      </c>
      <c r="AS197" s="471">
        <v>158</v>
      </c>
      <c r="AT197" s="395">
        <v>0.26029654036243821</v>
      </c>
      <c r="AU197" s="401">
        <v>3000030</v>
      </c>
      <c r="AV197" s="471">
        <v>60</v>
      </c>
      <c r="AW197" s="139">
        <v>62771833</v>
      </c>
      <c r="AX197" s="471">
        <v>23</v>
      </c>
      <c r="AY197" s="139">
        <v>6093010</v>
      </c>
      <c r="AZ197" s="459">
        <v>182</v>
      </c>
      <c r="BA197" s="129">
        <v>0.25700000000000001</v>
      </c>
      <c r="BB197" s="459">
        <v>202</v>
      </c>
      <c r="BC197" s="129">
        <v>0.28499999999999998</v>
      </c>
      <c r="BD197" s="459">
        <v>324</v>
      </c>
      <c r="BE197" s="129">
        <v>0.45800000000000002</v>
      </c>
      <c r="BF197" s="459">
        <v>598</v>
      </c>
      <c r="BG197" s="129">
        <v>0.84499999999999997</v>
      </c>
      <c r="BH197" s="459">
        <v>146</v>
      </c>
      <c r="BI197" s="129">
        <v>0.20621468926553671</v>
      </c>
      <c r="BJ197" s="459">
        <v>120</v>
      </c>
      <c r="BK197" s="459">
        <v>24</v>
      </c>
      <c r="BL197" s="459">
        <v>2</v>
      </c>
      <c r="BM197" s="432">
        <v>1965</v>
      </c>
      <c r="BN197" s="352" t="s">
        <v>811</v>
      </c>
      <c r="BO197" s="77">
        <v>613</v>
      </c>
      <c r="BP197" s="79">
        <v>0.86499999999999999</v>
      </c>
      <c r="BQ197" s="77">
        <v>95</v>
      </c>
      <c r="BR197" s="79">
        <v>0.13400000000000001</v>
      </c>
      <c r="BS197" s="490">
        <v>11</v>
      </c>
      <c r="BT197" s="129">
        <v>1.9538188277087035E-2</v>
      </c>
      <c r="BU197" s="313">
        <v>0.61099999999999999</v>
      </c>
      <c r="BW197" s="459">
        <v>5</v>
      </c>
      <c r="BX197" s="459">
        <v>2</v>
      </c>
      <c r="BY197" s="459">
        <v>0</v>
      </c>
      <c r="BZ197" s="459">
        <v>4</v>
      </c>
      <c r="CA197" s="459">
        <v>1</v>
      </c>
      <c r="CB197" s="459">
        <v>0</v>
      </c>
      <c r="CC197" s="459">
        <v>0</v>
      </c>
      <c r="CD197" s="459">
        <v>1</v>
      </c>
      <c r="CE197" s="459">
        <v>0</v>
      </c>
      <c r="CF197" s="459">
        <v>0</v>
      </c>
      <c r="CG197" s="459">
        <v>4</v>
      </c>
      <c r="CH197" s="459">
        <v>0</v>
      </c>
      <c r="CI197" s="439">
        <v>1403.2</v>
      </c>
      <c r="CJ197" s="439">
        <v>61.9</v>
      </c>
      <c r="CK197" s="129">
        <v>4.3999999999999997E-2</v>
      </c>
      <c r="CL197" s="459">
        <v>54</v>
      </c>
      <c r="CM197" s="459">
        <v>31</v>
      </c>
      <c r="CN197" s="459">
        <v>23</v>
      </c>
      <c r="CO197" s="503">
        <v>34.4</v>
      </c>
      <c r="CP197" s="503">
        <v>5.5</v>
      </c>
      <c r="CQ197" s="129">
        <v>0.15988372093023256</v>
      </c>
      <c r="CS197" s="479">
        <v>12</v>
      </c>
      <c r="CT197" s="459">
        <v>4</v>
      </c>
      <c r="CU197" s="459">
        <v>0</v>
      </c>
      <c r="CV197" s="459">
        <v>12</v>
      </c>
      <c r="CW197" s="459">
        <v>13</v>
      </c>
      <c r="CX197" s="459">
        <v>9</v>
      </c>
      <c r="CY197" s="459">
        <v>5</v>
      </c>
      <c r="CZ197" s="459">
        <v>8</v>
      </c>
      <c r="DA197" s="459">
        <v>0</v>
      </c>
      <c r="DB197" s="459">
        <v>0</v>
      </c>
      <c r="DC197" s="459">
        <v>0</v>
      </c>
      <c r="DD197" s="459">
        <v>0</v>
      </c>
      <c r="DF197" s="401">
        <v>3305028</v>
      </c>
      <c r="DG197" s="80">
        <v>3.1E-2</v>
      </c>
      <c r="DH197" s="407">
        <v>6274.3</v>
      </c>
      <c r="DI197" s="407">
        <v>2571277</v>
      </c>
      <c r="DJ197" s="138">
        <v>733751</v>
      </c>
      <c r="DK197" s="44">
        <v>411</v>
      </c>
      <c r="DL197" s="44">
        <v>291</v>
      </c>
      <c r="DM197" s="44">
        <v>5</v>
      </c>
      <c r="DN197" s="44">
        <v>1</v>
      </c>
      <c r="DO197" s="129">
        <v>0.13400000000000001</v>
      </c>
      <c r="DP197" s="459">
        <v>390</v>
      </c>
      <c r="DQ197" s="459">
        <v>103</v>
      </c>
      <c r="DR197" s="459">
        <v>170</v>
      </c>
      <c r="DS197" s="479">
        <v>45</v>
      </c>
      <c r="DT197" s="129">
        <v>7.9928952042628773E-2</v>
      </c>
      <c r="DU197" s="479">
        <v>77</v>
      </c>
      <c r="DV197" s="407">
        <v>376098</v>
      </c>
      <c r="DW197" s="479">
        <v>19</v>
      </c>
      <c r="DX197" s="459">
        <v>2222</v>
      </c>
      <c r="DY197" s="452"/>
      <c r="DZ197" s="44">
        <v>1373</v>
      </c>
      <c r="EA197" s="80">
        <v>7.0240957691717398E-2</v>
      </c>
      <c r="EB197" s="44">
        <v>1026</v>
      </c>
      <c r="EC197" s="80">
        <v>5.2488872972834708E-2</v>
      </c>
      <c r="ED197" s="44">
        <v>166</v>
      </c>
      <c r="EE197" s="44">
        <v>28</v>
      </c>
      <c r="EF197" s="44">
        <v>17</v>
      </c>
      <c r="EG197" s="80">
        <v>0.14810000000000001</v>
      </c>
      <c r="EH197" s="80">
        <v>0.1119060475161987</v>
      </c>
      <c r="EI197" s="80">
        <v>0.24283501161890009</v>
      </c>
      <c r="EJ197" s="80">
        <v>4.9201461004082209E-2</v>
      </c>
      <c r="EK197" s="80">
        <v>0.3914667212359953</v>
      </c>
      <c r="EL197" s="80">
        <v>0.16909636062861869</v>
      </c>
      <c r="EM197" s="80">
        <v>-1.5989606755608902E-2</v>
      </c>
      <c r="EN197" s="340">
        <v>151700</v>
      </c>
      <c r="EO197" s="80">
        <v>0.14254130788922503</v>
      </c>
      <c r="EP197" s="1"/>
    </row>
    <row r="198" spans="2:146" x14ac:dyDescent="0.25">
      <c r="B198" s="14" t="s">
        <v>376</v>
      </c>
      <c r="C198" s="5">
        <v>545555</v>
      </c>
      <c r="D198" s="6" t="s">
        <v>271</v>
      </c>
      <c r="E198" s="6" t="s">
        <v>3</v>
      </c>
      <c r="F198" s="5">
        <v>8</v>
      </c>
      <c r="G198" s="40">
        <v>835</v>
      </c>
      <c r="H198" s="40">
        <v>443</v>
      </c>
      <c r="I198" s="40">
        <v>1048</v>
      </c>
      <c r="J198" s="63">
        <v>803.25748502994009</v>
      </c>
      <c r="K198" s="40">
        <v>399</v>
      </c>
      <c r="L198" s="63">
        <v>2.63</v>
      </c>
      <c r="N198" s="40">
        <v>54</v>
      </c>
      <c r="O198" s="76">
        <v>6.4670658682634732E-2</v>
      </c>
      <c r="P198" s="63">
        <v>0.52</v>
      </c>
      <c r="Q198" s="362">
        <v>6.2275449101796413E-4</v>
      </c>
      <c r="R198" s="106">
        <v>11</v>
      </c>
      <c r="S198" s="83" t="s">
        <v>100</v>
      </c>
      <c r="T198" s="88">
        <v>0</v>
      </c>
      <c r="U198" s="40">
        <v>0</v>
      </c>
      <c r="V198" s="1"/>
      <c r="W198" s="457">
        <v>0</v>
      </c>
      <c r="X198" s="457">
        <v>0</v>
      </c>
      <c r="Y198" s="317">
        <v>0</v>
      </c>
      <c r="Z198" s="126">
        <v>0</v>
      </c>
      <c r="AA198" s="457" t="s">
        <v>100</v>
      </c>
      <c r="AB198" s="457" t="s">
        <v>100</v>
      </c>
      <c r="AC198" s="457" t="s">
        <v>100</v>
      </c>
      <c r="AD198" s="457" t="s">
        <v>100</v>
      </c>
      <c r="AE198" s="457" t="s">
        <v>100</v>
      </c>
      <c r="AF198" s="374" t="s">
        <v>100</v>
      </c>
      <c r="AH198" s="374">
        <v>0</v>
      </c>
      <c r="AI198" s="469" t="s">
        <v>100</v>
      </c>
      <c r="AJ198" s="320" t="s">
        <v>100</v>
      </c>
      <c r="AK198" s="374">
        <v>0</v>
      </c>
      <c r="AL198" s="125" t="s">
        <v>100</v>
      </c>
      <c r="AM198" s="477" t="s">
        <v>100</v>
      </c>
      <c r="AN198" s="398" t="s">
        <v>100</v>
      </c>
      <c r="AO198" s="469" t="s">
        <v>100</v>
      </c>
      <c r="AP198" s="398" t="s">
        <v>100</v>
      </c>
      <c r="AQ198" s="480" t="s">
        <v>100</v>
      </c>
      <c r="AR198" s="398" t="s">
        <v>100</v>
      </c>
      <c r="AS198" s="469" t="s">
        <v>100</v>
      </c>
      <c r="AT198" s="390" t="s">
        <v>100</v>
      </c>
      <c r="AU198" s="398" t="s">
        <v>100</v>
      </c>
      <c r="AV198" s="469" t="s">
        <v>100</v>
      </c>
      <c r="AW198" s="398" t="s">
        <v>100</v>
      </c>
      <c r="AX198" s="469" t="s">
        <v>100</v>
      </c>
      <c r="AY198" s="390" t="s">
        <v>100</v>
      </c>
      <c r="AZ198" s="457" t="s">
        <v>100</v>
      </c>
      <c r="BA198" s="125">
        <v>0</v>
      </c>
      <c r="BB198" s="457" t="s">
        <v>100</v>
      </c>
      <c r="BC198" s="125" t="s">
        <v>100</v>
      </c>
      <c r="BD198" s="457" t="s">
        <v>100</v>
      </c>
      <c r="BE198" s="125" t="s">
        <v>100</v>
      </c>
      <c r="BF198" s="457" t="s">
        <v>100</v>
      </c>
      <c r="BG198" s="125" t="s">
        <v>100</v>
      </c>
      <c r="BH198" s="457" t="s">
        <v>100</v>
      </c>
      <c r="BI198" s="124" t="s">
        <v>100</v>
      </c>
      <c r="BJ198" s="457" t="s">
        <v>100</v>
      </c>
      <c r="BK198" s="457" t="s">
        <v>100</v>
      </c>
      <c r="BL198" s="457" t="s">
        <v>100</v>
      </c>
      <c r="BM198" s="430" t="s">
        <v>100</v>
      </c>
      <c r="BN198" s="347" t="s">
        <v>811</v>
      </c>
      <c r="BO198" s="488" t="s">
        <v>100</v>
      </c>
      <c r="BP198" s="322" t="s">
        <v>100</v>
      </c>
      <c r="BQ198" s="40" t="s">
        <v>100</v>
      </c>
      <c r="BR198" s="320" t="s">
        <v>100</v>
      </c>
      <c r="BS198" s="491" t="s">
        <v>100</v>
      </c>
      <c r="BT198" s="125">
        <v>0</v>
      </c>
      <c r="BU198" s="312" t="s">
        <v>100</v>
      </c>
      <c r="BW198" s="457">
        <v>0</v>
      </c>
      <c r="BX198" s="457">
        <v>0</v>
      </c>
      <c r="BY198" s="457">
        <v>0</v>
      </c>
      <c r="BZ198" s="457">
        <v>0</v>
      </c>
      <c r="CA198" s="457">
        <v>0</v>
      </c>
      <c r="CB198" s="457">
        <v>0</v>
      </c>
      <c r="CC198" s="457">
        <v>0</v>
      </c>
      <c r="CD198" s="457">
        <v>0</v>
      </c>
      <c r="CE198" s="457">
        <v>0</v>
      </c>
      <c r="CF198" s="457">
        <v>0</v>
      </c>
      <c r="CG198" s="457">
        <v>0</v>
      </c>
      <c r="CH198" s="457">
        <v>0</v>
      </c>
      <c r="CI198" s="440">
        <v>10.9</v>
      </c>
      <c r="CJ198" s="440">
        <v>0</v>
      </c>
      <c r="CK198" s="317">
        <v>0</v>
      </c>
      <c r="CL198" s="457">
        <v>1</v>
      </c>
      <c r="CM198" s="457">
        <v>0</v>
      </c>
      <c r="CN198" s="457">
        <v>1</v>
      </c>
      <c r="CO198" s="501">
        <v>0.7</v>
      </c>
      <c r="CP198" s="501">
        <v>0</v>
      </c>
      <c r="CQ198" s="125">
        <v>0</v>
      </c>
      <c r="CS198" s="477">
        <v>0</v>
      </c>
      <c r="CT198" s="457">
        <v>0</v>
      </c>
      <c r="CU198" s="457">
        <v>0</v>
      </c>
      <c r="CV198" s="457">
        <v>0</v>
      </c>
      <c r="CW198" s="457">
        <v>0</v>
      </c>
      <c r="CX198" s="457">
        <v>0</v>
      </c>
      <c r="CY198" s="457">
        <v>0</v>
      </c>
      <c r="CZ198" s="457">
        <v>0</v>
      </c>
      <c r="DA198" s="457">
        <v>0</v>
      </c>
      <c r="DB198" s="457">
        <v>0</v>
      </c>
      <c r="DC198" s="457">
        <v>0</v>
      </c>
      <c r="DD198" s="457">
        <v>0</v>
      </c>
      <c r="DF198" s="398" t="s">
        <v>100</v>
      </c>
      <c r="DG198" s="320" t="s">
        <v>100</v>
      </c>
      <c r="DH198" s="374" t="s">
        <v>100</v>
      </c>
      <c r="DI198" s="374" t="s">
        <v>100</v>
      </c>
      <c r="DJ198" s="374" t="s">
        <v>100</v>
      </c>
      <c r="DK198" s="40" t="s">
        <v>100</v>
      </c>
      <c r="DL198" s="40" t="s">
        <v>100</v>
      </c>
      <c r="DM198" s="40" t="s">
        <v>100</v>
      </c>
      <c r="DN198" s="40" t="s">
        <v>100</v>
      </c>
      <c r="DO198" s="317" t="s">
        <v>100</v>
      </c>
      <c r="DP198" s="457" t="s">
        <v>100</v>
      </c>
      <c r="DQ198" s="457" t="s">
        <v>100</v>
      </c>
      <c r="DR198" s="457" t="s">
        <v>100</v>
      </c>
      <c r="DS198" s="518">
        <v>0</v>
      </c>
      <c r="DT198" s="148">
        <v>0</v>
      </c>
      <c r="DU198" s="518">
        <v>0</v>
      </c>
      <c r="DV198" s="374" t="s">
        <v>100</v>
      </c>
      <c r="DW198" s="518">
        <v>0</v>
      </c>
      <c r="DX198" s="457" t="s">
        <v>100</v>
      </c>
      <c r="DY198" s="452"/>
      <c r="DZ198" s="40">
        <v>0</v>
      </c>
      <c r="EA198" s="76">
        <v>0</v>
      </c>
      <c r="EB198" s="40">
        <v>0</v>
      </c>
      <c r="EC198" s="76">
        <v>0</v>
      </c>
      <c r="ED198" s="40">
        <v>0</v>
      </c>
      <c r="EE198" s="40">
        <v>0</v>
      </c>
      <c r="EF198" s="40">
        <v>0</v>
      </c>
      <c r="EG198" s="320">
        <v>0.1321</v>
      </c>
      <c r="EH198" s="320">
        <v>8.0200501253132828E-2</v>
      </c>
      <c r="EI198" s="320">
        <v>0.215</v>
      </c>
      <c r="EJ198" s="320">
        <v>2.0594965675057208E-2</v>
      </c>
      <c r="EK198" s="320">
        <v>0.28912213740458015</v>
      </c>
      <c r="EL198" s="320">
        <v>0.17652671755725191</v>
      </c>
      <c r="EM198" s="320">
        <v>-0.11975435005117699</v>
      </c>
      <c r="EN198" s="341">
        <v>156000</v>
      </c>
      <c r="EO198" s="320">
        <v>6.7129629629629636E-2</v>
      </c>
      <c r="EP198" s="1"/>
    </row>
    <row r="199" spans="2:146" x14ac:dyDescent="0.25">
      <c r="B199" s="11" t="s">
        <v>377</v>
      </c>
      <c r="C199" s="5">
        <v>540091</v>
      </c>
      <c r="D199" s="6" t="s">
        <v>271</v>
      </c>
      <c r="E199" s="6" t="s">
        <v>3</v>
      </c>
      <c r="F199" s="5">
        <v>8</v>
      </c>
      <c r="G199" s="40">
        <v>165</v>
      </c>
      <c r="H199" s="40">
        <v>117</v>
      </c>
      <c r="I199" s="40">
        <v>194</v>
      </c>
      <c r="J199" s="63">
        <v>752.4848484848485</v>
      </c>
      <c r="K199" s="40">
        <v>53</v>
      </c>
      <c r="L199" s="63">
        <v>3.66</v>
      </c>
      <c r="N199" s="40">
        <v>0</v>
      </c>
      <c r="O199" s="76">
        <v>0</v>
      </c>
      <c r="P199" s="63">
        <v>0</v>
      </c>
      <c r="Q199" s="362">
        <v>0</v>
      </c>
      <c r="R199" s="106">
        <v>11</v>
      </c>
      <c r="S199" s="83" t="s">
        <v>100</v>
      </c>
      <c r="T199" s="88">
        <v>0</v>
      </c>
      <c r="U199" s="40">
        <v>0</v>
      </c>
      <c r="V199" s="1"/>
      <c r="W199" s="457">
        <v>0</v>
      </c>
      <c r="X199" s="457">
        <v>0</v>
      </c>
      <c r="Y199" s="317">
        <v>0</v>
      </c>
      <c r="Z199" s="126">
        <v>0</v>
      </c>
      <c r="AA199" s="457" t="s">
        <v>100</v>
      </c>
      <c r="AB199" s="457" t="s">
        <v>100</v>
      </c>
      <c r="AC199" s="457" t="s">
        <v>100</v>
      </c>
      <c r="AD199" s="457" t="s">
        <v>100</v>
      </c>
      <c r="AE199" s="457" t="s">
        <v>100</v>
      </c>
      <c r="AF199" s="374" t="s">
        <v>100</v>
      </c>
      <c r="AH199" s="374">
        <v>0</v>
      </c>
      <c r="AI199" s="469" t="s">
        <v>100</v>
      </c>
      <c r="AJ199" s="320" t="s">
        <v>100</v>
      </c>
      <c r="AK199" s="374">
        <v>0</v>
      </c>
      <c r="AL199" s="125" t="s">
        <v>100</v>
      </c>
      <c r="AM199" s="477" t="s">
        <v>100</v>
      </c>
      <c r="AN199" s="398" t="s">
        <v>100</v>
      </c>
      <c r="AO199" s="469" t="s">
        <v>100</v>
      </c>
      <c r="AP199" s="398" t="s">
        <v>100</v>
      </c>
      <c r="AQ199" s="480" t="s">
        <v>100</v>
      </c>
      <c r="AR199" s="398" t="s">
        <v>100</v>
      </c>
      <c r="AS199" s="469" t="s">
        <v>100</v>
      </c>
      <c r="AT199" s="390" t="s">
        <v>100</v>
      </c>
      <c r="AU199" s="398" t="s">
        <v>100</v>
      </c>
      <c r="AV199" s="469" t="s">
        <v>100</v>
      </c>
      <c r="AW199" s="398" t="s">
        <v>100</v>
      </c>
      <c r="AX199" s="469" t="s">
        <v>100</v>
      </c>
      <c r="AY199" s="390" t="s">
        <v>100</v>
      </c>
      <c r="AZ199" s="457" t="s">
        <v>100</v>
      </c>
      <c r="BA199" s="125">
        <v>0</v>
      </c>
      <c r="BB199" s="457" t="s">
        <v>100</v>
      </c>
      <c r="BC199" s="125" t="s">
        <v>100</v>
      </c>
      <c r="BD199" s="457" t="s">
        <v>100</v>
      </c>
      <c r="BE199" s="125" t="s">
        <v>100</v>
      </c>
      <c r="BF199" s="457" t="s">
        <v>100</v>
      </c>
      <c r="BG199" s="125" t="s">
        <v>100</v>
      </c>
      <c r="BH199" s="457" t="s">
        <v>100</v>
      </c>
      <c r="BI199" s="124" t="s">
        <v>100</v>
      </c>
      <c r="BJ199" s="457" t="s">
        <v>100</v>
      </c>
      <c r="BK199" s="457" t="s">
        <v>100</v>
      </c>
      <c r="BL199" s="457" t="s">
        <v>100</v>
      </c>
      <c r="BM199" s="430" t="s">
        <v>100</v>
      </c>
      <c r="BN199" s="347" t="s">
        <v>811</v>
      </c>
      <c r="BO199" s="488" t="s">
        <v>100</v>
      </c>
      <c r="BP199" s="322" t="s">
        <v>100</v>
      </c>
      <c r="BQ199" s="40" t="s">
        <v>100</v>
      </c>
      <c r="BR199" s="320" t="s">
        <v>100</v>
      </c>
      <c r="BS199" s="491" t="s">
        <v>100</v>
      </c>
      <c r="BT199" s="125">
        <v>0</v>
      </c>
      <c r="BU199" s="312" t="s">
        <v>100</v>
      </c>
      <c r="BW199" s="457">
        <v>0</v>
      </c>
      <c r="BX199" s="457">
        <v>0</v>
      </c>
      <c r="BY199" s="457">
        <v>0</v>
      </c>
      <c r="BZ199" s="457">
        <v>0</v>
      </c>
      <c r="CA199" s="457">
        <v>0</v>
      </c>
      <c r="CB199" s="457">
        <v>0</v>
      </c>
      <c r="CC199" s="457">
        <v>0</v>
      </c>
      <c r="CD199" s="457">
        <v>0</v>
      </c>
      <c r="CE199" s="457">
        <v>0</v>
      </c>
      <c r="CF199" s="457">
        <v>0</v>
      </c>
      <c r="CG199" s="457">
        <v>0</v>
      </c>
      <c r="CH199" s="457">
        <v>0</v>
      </c>
      <c r="CI199" s="440">
        <v>4.3</v>
      </c>
      <c r="CJ199" s="440">
        <v>0</v>
      </c>
      <c r="CK199" s="317">
        <v>0</v>
      </c>
      <c r="CL199" s="457">
        <v>0</v>
      </c>
      <c r="CM199" s="457">
        <v>0</v>
      </c>
      <c r="CN199" s="457">
        <v>0</v>
      </c>
      <c r="CO199" s="501">
        <v>0</v>
      </c>
      <c r="CP199" s="501">
        <v>0</v>
      </c>
      <c r="CQ199" s="318">
        <v>0</v>
      </c>
      <c r="CS199" s="477">
        <v>0</v>
      </c>
      <c r="CT199" s="457">
        <v>0</v>
      </c>
      <c r="CU199" s="457">
        <v>0</v>
      </c>
      <c r="CV199" s="457">
        <v>0</v>
      </c>
      <c r="CW199" s="457">
        <v>0</v>
      </c>
      <c r="CX199" s="457">
        <v>0</v>
      </c>
      <c r="CY199" s="457">
        <v>0</v>
      </c>
      <c r="CZ199" s="457">
        <v>0</v>
      </c>
      <c r="DA199" s="457">
        <v>0</v>
      </c>
      <c r="DB199" s="457">
        <v>0</v>
      </c>
      <c r="DC199" s="457">
        <v>0</v>
      </c>
      <c r="DD199" s="457">
        <v>0</v>
      </c>
      <c r="DF199" s="398" t="s">
        <v>100</v>
      </c>
      <c r="DG199" s="320" t="s">
        <v>100</v>
      </c>
      <c r="DH199" s="374" t="s">
        <v>100</v>
      </c>
      <c r="DI199" s="374" t="s">
        <v>100</v>
      </c>
      <c r="DJ199" s="374" t="s">
        <v>100</v>
      </c>
      <c r="DK199" s="40" t="s">
        <v>100</v>
      </c>
      <c r="DL199" s="40" t="s">
        <v>100</v>
      </c>
      <c r="DM199" s="40" t="s">
        <v>100</v>
      </c>
      <c r="DN199" s="40" t="s">
        <v>100</v>
      </c>
      <c r="DO199" s="317" t="s">
        <v>100</v>
      </c>
      <c r="DP199" s="457" t="s">
        <v>100</v>
      </c>
      <c r="DQ199" s="457" t="s">
        <v>100</v>
      </c>
      <c r="DR199" s="457" t="s">
        <v>100</v>
      </c>
      <c r="DS199" s="477">
        <v>0</v>
      </c>
      <c r="DT199" s="125">
        <v>0</v>
      </c>
      <c r="DU199" s="477">
        <v>0</v>
      </c>
      <c r="DV199" s="374" t="s">
        <v>100</v>
      </c>
      <c r="DW199" s="477">
        <v>0</v>
      </c>
      <c r="DX199" s="457" t="s">
        <v>100</v>
      </c>
      <c r="DY199" s="452"/>
      <c r="DZ199" s="40">
        <v>0</v>
      </c>
      <c r="EA199" s="76">
        <v>0</v>
      </c>
      <c r="EB199" s="40">
        <v>0</v>
      </c>
      <c r="EC199" s="76">
        <v>0</v>
      </c>
      <c r="ED199" s="40">
        <v>0</v>
      </c>
      <c r="EE199" s="40">
        <v>0</v>
      </c>
      <c r="EF199" s="40">
        <v>0</v>
      </c>
      <c r="EG199" s="320">
        <v>0.25109999999999999</v>
      </c>
      <c r="EH199" s="320">
        <v>9.4339622641509441E-2</v>
      </c>
      <c r="EI199" s="320">
        <v>0.14000000000000001</v>
      </c>
      <c r="EJ199" s="320">
        <v>0.1111111111111111</v>
      </c>
      <c r="EK199" s="320">
        <v>0.37113402061855671</v>
      </c>
      <c r="EL199" s="320">
        <v>4.1237113402061848E-2</v>
      </c>
      <c r="EM199" s="320">
        <v>-8.6206896551724144E-2</v>
      </c>
      <c r="EN199" s="341">
        <v>78600</v>
      </c>
      <c r="EO199" s="320">
        <v>7.2463768115942032E-2</v>
      </c>
      <c r="EP199" s="1"/>
    </row>
    <row r="200" spans="2:146" x14ac:dyDescent="0.25">
      <c r="B200" s="3" t="s">
        <v>270</v>
      </c>
      <c r="C200" s="5">
        <v>540130</v>
      </c>
      <c r="D200" s="6" t="s">
        <v>271</v>
      </c>
      <c r="E200" s="6" t="s">
        <v>3</v>
      </c>
      <c r="F200" s="5">
        <v>8</v>
      </c>
      <c r="G200" s="40">
        <v>1259</v>
      </c>
      <c r="H200" s="40">
        <v>2443</v>
      </c>
      <c r="I200" s="40">
        <v>4916</v>
      </c>
      <c r="J200" s="63">
        <v>2498.9992057188242</v>
      </c>
      <c r="K200" s="40">
        <v>2107</v>
      </c>
      <c r="L200" s="63">
        <v>2.13</v>
      </c>
      <c r="N200" s="40">
        <v>222</v>
      </c>
      <c r="O200" s="76">
        <v>0.17633042096902299</v>
      </c>
      <c r="P200" s="63">
        <v>3.65</v>
      </c>
      <c r="Q200" s="362">
        <v>2.8991262907069101E-3</v>
      </c>
      <c r="R200" s="106">
        <v>11</v>
      </c>
      <c r="S200" s="83" t="s">
        <v>100</v>
      </c>
      <c r="T200" s="88">
        <v>1.8</v>
      </c>
      <c r="U200" s="40">
        <v>1</v>
      </c>
      <c r="V200" s="1"/>
      <c r="W200" s="457">
        <v>354</v>
      </c>
      <c r="X200" s="457">
        <v>109</v>
      </c>
      <c r="Y200" s="317">
        <v>0.151</v>
      </c>
      <c r="Z200" s="126">
        <v>1.5945945945945945</v>
      </c>
      <c r="AA200" s="457">
        <v>99</v>
      </c>
      <c r="AB200" s="457">
        <v>15</v>
      </c>
      <c r="AC200" s="457">
        <v>270</v>
      </c>
      <c r="AD200" s="457">
        <v>99</v>
      </c>
      <c r="AE200" s="457">
        <v>369</v>
      </c>
      <c r="AF200" s="149">
        <v>48536713</v>
      </c>
      <c r="AH200" s="374">
        <v>52700</v>
      </c>
      <c r="AI200" s="469">
        <v>323</v>
      </c>
      <c r="AJ200" s="320">
        <v>0.87533875338753386</v>
      </c>
      <c r="AK200" s="374">
        <v>17617233</v>
      </c>
      <c r="AL200" s="125">
        <v>0.36296716260946638</v>
      </c>
      <c r="AM200" s="477">
        <v>323</v>
      </c>
      <c r="AN200" s="398">
        <v>17617233</v>
      </c>
      <c r="AO200" s="469">
        <v>271</v>
      </c>
      <c r="AP200" s="398">
        <v>14287233</v>
      </c>
      <c r="AQ200" s="480">
        <v>258</v>
      </c>
      <c r="AR200" s="398">
        <v>14078313</v>
      </c>
      <c r="AS200" s="469">
        <v>13</v>
      </c>
      <c r="AT200" s="390">
        <v>4.797047970479705E-2</v>
      </c>
      <c r="AU200" s="398">
        <v>208920</v>
      </c>
      <c r="AV200" s="469">
        <v>34</v>
      </c>
      <c r="AW200" s="140">
        <v>2448800</v>
      </c>
      <c r="AX200" s="469">
        <v>12</v>
      </c>
      <c r="AY200" s="140">
        <v>28470680</v>
      </c>
      <c r="AZ200" s="457">
        <v>102</v>
      </c>
      <c r="BA200" s="125">
        <v>0.27600000000000002</v>
      </c>
      <c r="BB200" s="457">
        <v>129</v>
      </c>
      <c r="BC200" s="125">
        <v>0.35</v>
      </c>
      <c r="BD200" s="457">
        <v>138</v>
      </c>
      <c r="BE200" s="125">
        <v>0.374</v>
      </c>
      <c r="BF200" s="457">
        <v>108</v>
      </c>
      <c r="BG200" s="125">
        <v>0.29299999999999998</v>
      </c>
      <c r="BH200" s="457">
        <v>110</v>
      </c>
      <c r="BI200" s="317">
        <v>0.29810298102981031</v>
      </c>
      <c r="BJ200" s="457">
        <v>99</v>
      </c>
      <c r="BK200" s="457">
        <v>10</v>
      </c>
      <c r="BL200" s="457">
        <v>1</v>
      </c>
      <c r="BM200" s="430">
        <v>1910</v>
      </c>
      <c r="BN200" s="347" t="s">
        <v>811</v>
      </c>
      <c r="BO200" s="486">
        <v>364</v>
      </c>
      <c r="BP200" s="348">
        <v>0.9870000000000001</v>
      </c>
      <c r="BQ200" s="40">
        <v>5</v>
      </c>
      <c r="BR200" s="320">
        <v>1.4E-2</v>
      </c>
      <c r="BS200" s="491">
        <v>2</v>
      </c>
      <c r="BT200" s="125">
        <v>5.6497175141242938E-3</v>
      </c>
      <c r="BU200" s="312">
        <v>0.53700000000000003</v>
      </c>
      <c r="BW200" s="457">
        <v>4</v>
      </c>
      <c r="BX200" s="457">
        <v>4</v>
      </c>
      <c r="BY200" s="457">
        <v>2</v>
      </c>
      <c r="BZ200" s="457">
        <v>2</v>
      </c>
      <c r="CA200" s="457">
        <v>0</v>
      </c>
      <c r="CB200" s="457">
        <v>0</v>
      </c>
      <c r="CC200" s="457">
        <v>3</v>
      </c>
      <c r="CD200" s="457">
        <v>0</v>
      </c>
      <c r="CE200" s="457">
        <v>0</v>
      </c>
      <c r="CF200" s="457">
        <v>1</v>
      </c>
      <c r="CG200" s="457">
        <v>0</v>
      </c>
      <c r="CH200" s="457">
        <v>0</v>
      </c>
      <c r="CI200" s="440">
        <v>49.9</v>
      </c>
      <c r="CJ200" s="440">
        <v>7.7</v>
      </c>
      <c r="CK200" s="317">
        <v>0.154</v>
      </c>
      <c r="CL200" s="457">
        <v>3</v>
      </c>
      <c r="CM200" s="457">
        <v>3</v>
      </c>
      <c r="CN200" s="457">
        <v>0</v>
      </c>
      <c r="CO200" s="501">
        <v>2.2000000000000002</v>
      </c>
      <c r="CP200" s="501">
        <v>0</v>
      </c>
      <c r="CQ200" s="125">
        <v>0</v>
      </c>
      <c r="CS200" s="477">
        <v>1</v>
      </c>
      <c r="CT200" s="457">
        <v>1</v>
      </c>
      <c r="CU200" s="457">
        <v>1</v>
      </c>
      <c r="CV200" s="457">
        <v>0</v>
      </c>
      <c r="CW200" s="457">
        <v>5</v>
      </c>
      <c r="CX200" s="457">
        <v>3</v>
      </c>
      <c r="CY200" s="457">
        <v>2</v>
      </c>
      <c r="CZ200" s="457">
        <v>1</v>
      </c>
      <c r="DA200" s="457">
        <v>0</v>
      </c>
      <c r="DB200" s="457">
        <v>1</v>
      </c>
      <c r="DC200" s="457">
        <v>1</v>
      </c>
      <c r="DD200" s="457">
        <v>0</v>
      </c>
      <c r="DF200" s="398">
        <v>2505234</v>
      </c>
      <c r="DG200" s="320">
        <v>5.1999999999999998E-2</v>
      </c>
      <c r="DH200" s="374">
        <v>5359.5</v>
      </c>
      <c r="DI200" s="374">
        <v>1520769</v>
      </c>
      <c r="DJ200" s="149">
        <v>984465</v>
      </c>
      <c r="DK200" s="40">
        <v>132</v>
      </c>
      <c r="DL200" s="40">
        <v>235</v>
      </c>
      <c r="DM200" s="40">
        <v>0</v>
      </c>
      <c r="DN200" s="40">
        <v>2</v>
      </c>
      <c r="DO200" s="317">
        <v>0.114</v>
      </c>
      <c r="DP200" s="457">
        <v>121</v>
      </c>
      <c r="DQ200" s="457">
        <v>98</v>
      </c>
      <c r="DR200" s="457">
        <v>148</v>
      </c>
      <c r="DS200" s="477">
        <v>2</v>
      </c>
      <c r="DT200" s="125">
        <v>5.6497175141242938E-3</v>
      </c>
      <c r="DU200" s="477">
        <v>117</v>
      </c>
      <c r="DV200" s="374">
        <v>1078448</v>
      </c>
      <c r="DW200" s="477">
        <v>50</v>
      </c>
      <c r="DX200" s="457">
        <v>1447</v>
      </c>
      <c r="DY200" s="452"/>
      <c r="DZ200" s="40">
        <v>822</v>
      </c>
      <c r="EA200" s="76">
        <v>0.16720911310008138</v>
      </c>
      <c r="EB200" s="40">
        <v>675</v>
      </c>
      <c r="EC200" s="76">
        <v>0.13730675345809601</v>
      </c>
      <c r="ED200" s="40">
        <v>138</v>
      </c>
      <c r="EE200" s="40">
        <v>29</v>
      </c>
      <c r="EF200" s="40">
        <v>17</v>
      </c>
      <c r="EG200" s="320">
        <v>0.4889</v>
      </c>
      <c r="EH200" s="320">
        <v>0.27337446606549598</v>
      </c>
      <c r="EI200" s="320">
        <v>0.17600000000000002</v>
      </c>
      <c r="EJ200" s="320">
        <v>0.13246681415929204</v>
      </c>
      <c r="EK200" s="320">
        <v>0.36289666395443448</v>
      </c>
      <c r="EL200" s="320">
        <v>0.19975589910496339</v>
      </c>
      <c r="EM200" s="320">
        <v>-0.10571796286082</v>
      </c>
      <c r="EN200" s="341">
        <v>104000</v>
      </c>
      <c r="EO200" s="320">
        <v>5.8402006449301325E-2</v>
      </c>
      <c r="EP200" s="1"/>
    </row>
    <row r="201" spans="2:146" x14ac:dyDescent="0.25">
      <c r="B201" s="3" t="s">
        <v>273</v>
      </c>
      <c r="C201" s="5">
        <v>540131</v>
      </c>
      <c r="D201" s="6" t="s">
        <v>271</v>
      </c>
      <c r="E201" s="6" t="s">
        <v>3</v>
      </c>
      <c r="F201" s="5">
        <v>8</v>
      </c>
      <c r="G201" s="40">
        <v>244</v>
      </c>
      <c r="H201" s="40">
        <v>515</v>
      </c>
      <c r="I201" s="40">
        <v>873</v>
      </c>
      <c r="J201" s="63">
        <v>2289.8360655737702</v>
      </c>
      <c r="K201" s="40">
        <v>296</v>
      </c>
      <c r="L201" s="63">
        <v>2.95</v>
      </c>
      <c r="N201" s="40">
        <v>23</v>
      </c>
      <c r="O201" s="76">
        <v>9.4262295081967207E-2</v>
      </c>
      <c r="P201" s="63">
        <v>0.3</v>
      </c>
      <c r="Q201" s="362">
        <v>1.2295081967213109E-3</v>
      </c>
      <c r="R201" s="106">
        <v>11</v>
      </c>
      <c r="S201" s="83" t="s">
        <v>100</v>
      </c>
      <c r="T201" s="88">
        <v>0.9</v>
      </c>
      <c r="U201" s="40">
        <v>2</v>
      </c>
      <c r="V201" s="1"/>
      <c r="W201" s="457">
        <v>58</v>
      </c>
      <c r="X201" s="457">
        <v>1</v>
      </c>
      <c r="Y201" s="317">
        <v>0.13</v>
      </c>
      <c r="Z201" s="126">
        <v>2.5217391304347827</v>
      </c>
      <c r="AA201" s="457">
        <v>28</v>
      </c>
      <c r="AB201" s="457">
        <v>9</v>
      </c>
      <c r="AC201" s="457">
        <v>39</v>
      </c>
      <c r="AD201" s="457">
        <v>28</v>
      </c>
      <c r="AE201" s="457">
        <v>67</v>
      </c>
      <c r="AF201" s="149">
        <v>5960440</v>
      </c>
      <c r="AH201" s="374">
        <v>32900</v>
      </c>
      <c r="AI201" s="469">
        <v>32</v>
      </c>
      <c r="AJ201" s="320">
        <v>0.47761194029850751</v>
      </c>
      <c r="AK201" s="374">
        <v>2526430</v>
      </c>
      <c r="AL201" s="125">
        <v>0.42386635885941298</v>
      </c>
      <c r="AM201" s="477">
        <v>29</v>
      </c>
      <c r="AN201" s="398">
        <v>934830</v>
      </c>
      <c r="AO201" s="469">
        <v>21</v>
      </c>
      <c r="AP201" s="398">
        <v>596530</v>
      </c>
      <c r="AQ201" s="480">
        <v>17</v>
      </c>
      <c r="AR201" s="398">
        <v>533000</v>
      </c>
      <c r="AS201" s="469">
        <v>4</v>
      </c>
      <c r="AT201" s="390">
        <v>0.19047619047619049</v>
      </c>
      <c r="AU201" s="398">
        <v>63530</v>
      </c>
      <c r="AV201" s="469">
        <v>30</v>
      </c>
      <c r="AW201" s="140">
        <v>2365980</v>
      </c>
      <c r="AX201" s="469">
        <v>5</v>
      </c>
      <c r="AY201" s="140">
        <v>1068030</v>
      </c>
      <c r="AZ201" s="457">
        <v>10</v>
      </c>
      <c r="BA201" s="125">
        <v>0.14899999999999999</v>
      </c>
      <c r="BB201" s="457">
        <v>42</v>
      </c>
      <c r="BC201" s="125">
        <v>0.627</v>
      </c>
      <c r="BD201" s="457">
        <v>15</v>
      </c>
      <c r="BE201" s="125">
        <v>0.224</v>
      </c>
      <c r="BF201" s="457">
        <v>21</v>
      </c>
      <c r="BG201" s="125">
        <v>0.313</v>
      </c>
      <c r="BH201" s="457">
        <v>6</v>
      </c>
      <c r="BI201" s="317">
        <v>8.9552238805970144E-2</v>
      </c>
      <c r="BJ201" s="457">
        <v>3</v>
      </c>
      <c r="BK201" s="457">
        <v>3</v>
      </c>
      <c r="BL201" s="457">
        <v>0</v>
      </c>
      <c r="BM201" s="430">
        <v>1920</v>
      </c>
      <c r="BN201" s="347" t="s">
        <v>811</v>
      </c>
      <c r="BO201" s="486">
        <v>64</v>
      </c>
      <c r="BP201" s="348">
        <v>0.95599999999999996</v>
      </c>
      <c r="BQ201" s="40">
        <v>3</v>
      </c>
      <c r="BR201" s="320">
        <v>4.4999999999999998E-2</v>
      </c>
      <c r="BS201" s="491">
        <v>1</v>
      </c>
      <c r="BT201" s="125">
        <v>1.7241379310344827E-2</v>
      </c>
      <c r="BU201" s="312">
        <v>0.5</v>
      </c>
      <c r="BW201" s="457">
        <v>0</v>
      </c>
      <c r="BX201" s="457">
        <v>0</v>
      </c>
      <c r="BY201" s="457">
        <v>0</v>
      </c>
      <c r="BZ201" s="457">
        <v>0</v>
      </c>
      <c r="CA201" s="457">
        <v>0</v>
      </c>
      <c r="CB201" s="457">
        <v>0</v>
      </c>
      <c r="CC201" s="457">
        <v>0</v>
      </c>
      <c r="CD201" s="457">
        <v>0</v>
      </c>
      <c r="CE201" s="457">
        <v>0</v>
      </c>
      <c r="CF201" s="457">
        <v>0</v>
      </c>
      <c r="CG201" s="457">
        <v>0</v>
      </c>
      <c r="CH201" s="457">
        <v>0</v>
      </c>
      <c r="CI201" s="440">
        <v>6.8</v>
      </c>
      <c r="CJ201" s="440">
        <v>1</v>
      </c>
      <c r="CK201" s="317">
        <v>0.14699999999999999</v>
      </c>
      <c r="CL201" s="457">
        <v>0</v>
      </c>
      <c r="CM201" s="457">
        <v>0</v>
      </c>
      <c r="CN201" s="457">
        <v>0</v>
      </c>
      <c r="CO201" s="501">
        <v>1.1000000000000001</v>
      </c>
      <c r="CP201" s="501">
        <v>0</v>
      </c>
      <c r="CQ201" s="125">
        <v>0</v>
      </c>
      <c r="CS201" s="477">
        <v>0</v>
      </c>
      <c r="CT201" s="457">
        <v>0</v>
      </c>
      <c r="CU201" s="457">
        <v>0</v>
      </c>
      <c r="CV201" s="457">
        <v>0</v>
      </c>
      <c r="CW201" s="457">
        <v>3</v>
      </c>
      <c r="CX201" s="457">
        <v>0</v>
      </c>
      <c r="CY201" s="457">
        <v>3</v>
      </c>
      <c r="CZ201" s="457">
        <v>0</v>
      </c>
      <c r="DA201" s="457">
        <v>0</v>
      </c>
      <c r="DB201" s="457">
        <v>0</v>
      </c>
      <c r="DC201" s="457">
        <v>0</v>
      </c>
      <c r="DD201" s="457">
        <v>0</v>
      </c>
      <c r="DF201" s="398">
        <v>97952</v>
      </c>
      <c r="DG201" s="320">
        <v>1.6E-2</v>
      </c>
      <c r="DH201" s="374">
        <v>608.79999999999995</v>
      </c>
      <c r="DI201" s="374">
        <v>78903</v>
      </c>
      <c r="DJ201" s="149">
        <v>19049</v>
      </c>
      <c r="DK201" s="40">
        <v>54</v>
      </c>
      <c r="DL201" s="40">
        <v>13</v>
      </c>
      <c r="DM201" s="40">
        <v>0</v>
      </c>
      <c r="DN201" s="40">
        <v>0</v>
      </c>
      <c r="DO201" s="317">
        <v>2.5999999999999999E-2</v>
      </c>
      <c r="DP201" s="457">
        <v>44</v>
      </c>
      <c r="DQ201" s="457">
        <v>18</v>
      </c>
      <c r="DR201" s="457">
        <v>3</v>
      </c>
      <c r="DS201" s="477">
        <v>2</v>
      </c>
      <c r="DT201" s="125">
        <v>3.4482758620689655E-2</v>
      </c>
      <c r="DU201" s="477">
        <v>2</v>
      </c>
      <c r="DV201" s="374">
        <v>11000</v>
      </c>
      <c r="DW201" s="477">
        <v>0</v>
      </c>
      <c r="DX201" s="457">
        <v>247</v>
      </c>
      <c r="DY201" s="452"/>
      <c r="DZ201" s="40">
        <v>153</v>
      </c>
      <c r="EA201" s="76">
        <v>0.17525773195876287</v>
      </c>
      <c r="EB201" s="40">
        <v>12</v>
      </c>
      <c r="EC201" s="76">
        <v>1.3745704467353952E-2</v>
      </c>
      <c r="ED201" s="40">
        <v>2</v>
      </c>
      <c r="EE201" s="40">
        <v>0</v>
      </c>
      <c r="EF201" s="40">
        <v>0</v>
      </c>
      <c r="EG201" s="320">
        <v>0.65629999999999999</v>
      </c>
      <c r="EH201" s="320">
        <v>0.20945945945945948</v>
      </c>
      <c r="EI201" s="320">
        <v>0.318</v>
      </c>
      <c r="EJ201" s="320">
        <v>9.726962457337883E-2</v>
      </c>
      <c r="EK201" s="320">
        <v>0.38258877434135163</v>
      </c>
      <c r="EL201" s="320">
        <v>0.19931271477663232</v>
      </c>
      <c r="EM201" s="320">
        <v>-0.18036529680365301</v>
      </c>
      <c r="EN201" s="341">
        <v>53300</v>
      </c>
      <c r="EO201" s="320">
        <v>2.3640661938534278E-2</v>
      </c>
      <c r="EP201" s="1"/>
    </row>
    <row r="202" spans="2:146" x14ac:dyDescent="0.25">
      <c r="B202" s="3" t="s">
        <v>274</v>
      </c>
      <c r="C202" s="5">
        <v>540155</v>
      </c>
      <c r="D202" s="6" t="s">
        <v>271</v>
      </c>
      <c r="E202" s="6" t="s">
        <v>3</v>
      </c>
      <c r="F202" s="5">
        <v>8</v>
      </c>
      <c r="G202" s="40">
        <v>192</v>
      </c>
      <c r="H202" s="40">
        <v>403</v>
      </c>
      <c r="I202" s="40">
        <v>467</v>
      </c>
      <c r="J202" s="63">
        <v>1556.6666666666665</v>
      </c>
      <c r="K202" s="40">
        <v>168</v>
      </c>
      <c r="L202" s="63">
        <v>2.78</v>
      </c>
      <c r="N202" s="40">
        <v>30</v>
      </c>
      <c r="O202" s="76">
        <v>0.15625</v>
      </c>
      <c r="P202" s="63">
        <v>0.27</v>
      </c>
      <c r="Q202" s="362">
        <v>1.4062499999999999E-3</v>
      </c>
      <c r="R202" s="106">
        <v>11</v>
      </c>
      <c r="S202" s="83" t="s">
        <v>100</v>
      </c>
      <c r="T202" s="88">
        <v>0</v>
      </c>
      <c r="U202" s="40">
        <v>0</v>
      </c>
      <c r="V202" s="1"/>
      <c r="W202" s="457">
        <v>0</v>
      </c>
      <c r="X202" s="457">
        <v>0</v>
      </c>
      <c r="Y202" s="317">
        <v>2.1999999999999999E-2</v>
      </c>
      <c r="Z202" s="126">
        <v>0</v>
      </c>
      <c r="AA202" s="457">
        <v>0</v>
      </c>
      <c r="AB202" s="457">
        <v>9</v>
      </c>
      <c r="AC202" s="457">
        <v>9</v>
      </c>
      <c r="AD202" s="457">
        <v>0</v>
      </c>
      <c r="AE202" s="457">
        <v>9</v>
      </c>
      <c r="AF202" s="149">
        <v>454900</v>
      </c>
      <c r="AH202" s="374">
        <v>0</v>
      </c>
      <c r="AI202" s="469">
        <v>9</v>
      </c>
      <c r="AJ202" s="320">
        <v>1</v>
      </c>
      <c r="AK202" s="374">
        <v>454900</v>
      </c>
      <c r="AL202" s="125">
        <v>1</v>
      </c>
      <c r="AM202" s="477">
        <v>9</v>
      </c>
      <c r="AN202" s="398">
        <v>454900</v>
      </c>
      <c r="AO202" s="469">
        <v>8</v>
      </c>
      <c r="AP202" s="398">
        <v>409100</v>
      </c>
      <c r="AQ202" s="480">
        <v>8</v>
      </c>
      <c r="AR202" s="399">
        <v>409100</v>
      </c>
      <c r="AS202" s="481">
        <v>0</v>
      </c>
      <c r="AT202" s="393">
        <v>0</v>
      </c>
      <c r="AU202" s="399">
        <v>0</v>
      </c>
      <c r="AV202" s="469">
        <v>0</v>
      </c>
      <c r="AW202" s="140">
        <v>0</v>
      </c>
      <c r="AX202" s="469">
        <v>0</v>
      </c>
      <c r="AY202" s="140">
        <v>0</v>
      </c>
      <c r="AZ202" s="457">
        <v>9</v>
      </c>
      <c r="BA202" s="125">
        <v>0</v>
      </c>
      <c r="BB202" s="457">
        <v>0</v>
      </c>
      <c r="BC202" s="125">
        <v>0</v>
      </c>
      <c r="BD202" s="457">
        <v>0</v>
      </c>
      <c r="BE202" s="125">
        <v>0</v>
      </c>
      <c r="BF202" s="457">
        <v>6</v>
      </c>
      <c r="BG202" s="125">
        <v>0.66700000000000004</v>
      </c>
      <c r="BH202" s="457">
        <v>0</v>
      </c>
      <c r="BI202" s="317">
        <v>0</v>
      </c>
      <c r="BJ202" s="457">
        <v>0</v>
      </c>
      <c r="BK202" s="457">
        <v>0</v>
      </c>
      <c r="BL202" s="457">
        <v>0</v>
      </c>
      <c r="BM202" s="430">
        <v>1930</v>
      </c>
      <c r="BN202" s="349" t="s">
        <v>811</v>
      </c>
      <c r="BO202" s="487">
        <v>9</v>
      </c>
      <c r="BP202" s="350">
        <v>1</v>
      </c>
      <c r="BQ202" s="489">
        <v>0</v>
      </c>
      <c r="BR202" s="351">
        <v>0</v>
      </c>
      <c r="BS202" s="492">
        <v>0</v>
      </c>
      <c r="BT202" s="125">
        <v>0</v>
      </c>
      <c r="BU202" s="312" t="s">
        <v>100</v>
      </c>
      <c r="BW202" s="457">
        <v>0</v>
      </c>
      <c r="BX202" s="457">
        <v>0</v>
      </c>
      <c r="BY202" s="457">
        <v>0</v>
      </c>
      <c r="BZ202" s="457">
        <v>0</v>
      </c>
      <c r="CA202" s="457">
        <v>0</v>
      </c>
      <c r="CB202" s="457">
        <v>0</v>
      </c>
      <c r="CC202" s="457">
        <v>0</v>
      </c>
      <c r="CD202" s="457">
        <v>0</v>
      </c>
      <c r="CE202" s="457">
        <v>0</v>
      </c>
      <c r="CF202" s="457">
        <v>0</v>
      </c>
      <c r="CG202" s="457">
        <v>0</v>
      </c>
      <c r="CH202" s="457">
        <v>0</v>
      </c>
      <c r="CI202" s="440">
        <v>7.5</v>
      </c>
      <c r="CJ202" s="440">
        <v>0</v>
      </c>
      <c r="CK202" s="317">
        <v>0</v>
      </c>
      <c r="CL202" s="457">
        <v>1</v>
      </c>
      <c r="CM202" s="457">
        <v>0</v>
      </c>
      <c r="CN202" s="457">
        <v>1</v>
      </c>
      <c r="CO202" s="501">
        <v>0.8</v>
      </c>
      <c r="CP202" s="501">
        <v>0</v>
      </c>
      <c r="CQ202" s="125">
        <v>0</v>
      </c>
      <c r="CS202" s="477">
        <v>0</v>
      </c>
      <c r="CT202" s="514">
        <v>0</v>
      </c>
      <c r="CU202" s="514">
        <v>0</v>
      </c>
      <c r="CV202" s="457">
        <v>0</v>
      </c>
      <c r="CW202" s="457">
        <v>0</v>
      </c>
      <c r="CX202" s="457">
        <v>0</v>
      </c>
      <c r="CY202" s="457">
        <v>0</v>
      </c>
      <c r="CZ202" s="457">
        <v>0</v>
      </c>
      <c r="DA202" s="457">
        <v>0</v>
      </c>
      <c r="DB202" s="457">
        <v>0</v>
      </c>
      <c r="DC202" s="457">
        <v>0</v>
      </c>
      <c r="DD202" s="457">
        <v>0</v>
      </c>
      <c r="DF202" s="398">
        <v>0</v>
      </c>
      <c r="DG202" s="320">
        <v>0</v>
      </c>
      <c r="DH202" s="374">
        <v>0</v>
      </c>
      <c r="DI202" s="374">
        <v>0</v>
      </c>
      <c r="DJ202" s="149">
        <v>0</v>
      </c>
      <c r="DK202" s="40">
        <v>9</v>
      </c>
      <c r="DL202" s="40">
        <v>0</v>
      </c>
      <c r="DM202" s="40">
        <v>0</v>
      </c>
      <c r="DN202" s="40">
        <v>0</v>
      </c>
      <c r="DO202" s="317">
        <v>0</v>
      </c>
      <c r="DP202" s="457">
        <v>9</v>
      </c>
      <c r="DQ202" s="457">
        <v>0</v>
      </c>
      <c r="DR202" s="457">
        <v>0</v>
      </c>
      <c r="DS202" s="477">
        <v>0</v>
      </c>
      <c r="DT202" s="125">
        <v>0</v>
      </c>
      <c r="DU202" s="477">
        <v>0</v>
      </c>
      <c r="DV202" s="374">
        <v>0</v>
      </c>
      <c r="DW202" s="477">
        <v>0</v>
      </c>
      <c r="DX202" s="457">
        <v>0</v>
      </c>
      <c r="DY202" s="452"/>
      <c r="DZ202" s="40">
        <v>0</v>
      </c>
      <c r="EA202" s="76">
        <v>0</v>
      </c>
      <c r="EB202" s="40">
        <v>0</v>
      </c>
      <c r="EC202" s="76">
        <v>0</v>
      </c>
      <c r="ED202" s="40">
        <v>0</v>
      </c>
      <c r="EE202" s="40">
        <v>0</v>
      </c>
      <c r="EF202" s="40">
        <v>0</v>
      </c>
      <c r="EG202" s="320">
        <v>0.1409</v>
      </c>
      <c r="EH202" s="320">
        <v>5.9523809523809521E-3</v>
      </c>
      <c r="EI202" s="320">
        <v>0.14899999999999999</v>
      </c>
      <c r="EJ202" s="320">
        <v>9.6153846153846159E-3</v>
      </c>
      <c r="EK202" s="320">
        <v>0.37901498929336186</v>
      </c>
      <c r="EL202" s="320">
        <v>0.13704496788008566</v>
      </c>
      <c r="EM202" s="320">
        <v>-0.124444444444444</v>
      </c>
      <c r="EN202" s="341">
        <v>83000</v>
      </c>
      <c r="EO202" s="320">
        <v>2.1551724137931036E-2</v>
      </c>
      <c r="EP202" s="1"/>
    </row>
    <row r="203" spans="2:146" s="1" customFormat="1" x14ac:dyDescent="0.25">
      <c r="B203" s="7" t="s">
        <v>271</v>
      </c>
      <c r="C203" s="150">
        <v>54057</v>
      </c>
      <c r="D203" s="7" t="s">
        <v>271</v>
      </c>
      <c r="E203" s="7" t="s">
        <v>0</v>
      </c>
      <c r="F203" s="150">
        <v>8</v>
      </c>
      <c r="G203" s="42">
        <v>210849</v>
      </c>
      <c r="H203" s="42">
        <v>15109</v>
      </c>
      <c r="I203" s="42">
        <v>27045</v>
      </c>
      <c r="J203" s="65">
        <v>82.090975057979875</v>
      </c>
      <c r="K203" s="42">
        <v>10431</v>
      </c>
      <c r="L203" s="65">
        <v>2.5299999999999998</v>
      </c>
      <c r="M203"/>
      <c r="N203" s="42">
        <v>9198</v>
      </c>
      <c r="O203" s="78">
        <v>4.3623635872117011E-2</v>
      </c>
      <c r="P203" s="65">
        <v>160.69</v>
      </c>
      <c r="Q203" s="363">
        <v>7.6213829378536429E-4</v>
      </c>
      <c r="R203" s="107">
        <v>11</v>
      </c>
      <c r="S203" s="85">
        <v>43254</v>
      </c>
      <c r="T203" s="115">
        <v>1.7</v>
      </c>
      <c r="U203" s="42">
        <v>5</v>
      </c>
      <c r="W203" s="458">
        <v>975</v>
      </c>
      <c r="X203" s="458">
        <v>289</v>
      </c>
      <c r="Y203" s="127">
        <v>7.5999999999999998E-2</v>
      </c>
      <c r="Z203" s="128">
        <v>0.10600130463144161</v>
      </c>
      <c r="AA203" s="458">
        <v>233</v>
      </c>
      <c r="AB203" s="458">
        <v>178</v>
      </c>
      <c r="AC203" s="458">
        <v>920</v>
      </c>
      <c r="AD203" s="458">
        <v>233</v>
      </c>
      <c r="AE203" s="458">
        <v>1153</v>
      </c>
      <c r="AF203" s="321">
        <v>161399188</v>
      </c>
      <c r="AG203"/>
      <c r="AH203" s="419">
        <v>51700</v>
      </c>
      <c r="AI203" s="470">
        <v>989</v>
      </c>
      <c r="AJ203" s="78">
        <v>0.85776235906331311</v>
      </c>
      <c r="AK203" s="406">
        <v>58180855</v>
      </c>
      <c r="AL203" s="127">
        <v>0.36047799075668208</v>
      </c>
      <c r="AM203" s="478">
        <v>985</v>
      </c>
      <c r="AN203" s="402">
        <v>56149755</v>
      </c>
      <c r="AO203" s="470">
        <v>907</v>
      </c>
      <c r="AP203" s="402">
        <v>50177555</v>
      </c>
      <c r="AQ203" s="470">
        <v>732</v>
      </c>
      <c r="AR203" s="400">
        <v>46905075</v>
      </c>
      <c r="AS203" s="482">
        <v>175</v>
      </c>
      <c r="AT203" s="394">
        <v>0.19294377067254689</v>
      </c>
      <c r="AU203" s="400">
        <v>3272480</v>
      </c>
      <c r="AV203" s="470">
        <v>124</v>
      </c>
      <c r="AW203" s="311">
        <v>67586613</v>
      </c>
      <c r="AX203" s="470">
        <v>40</v>
      </c>
      <c r="AY203" s="311">
        <v>35631720</v>
      </c>
      <c r="AZ203" s="458">
        <v>303</v>
      </c>
      <c r="BA203" s="127">
        <v>0.26300000000000001</v>
      </c>
      <c r="BB203" s="458">
        <v>373</v>
      </c>
      <c r="BC203" s="127">
        <v>0.32400000000000001</v>
      </c>
      <c r="BD203" s="458">
        <v>477</v>
      </c>
      <c r="BE203" s="127">
        <v>0.41399999999999998</v>
      </c>
      <c r="BF203" s="458">
        <v>733</v>
      </c>
      <c r="BG203" s="127">
        <v>0.63600000000000001</v>
      </c>
      <c r="BH203" s="458">
        <v>262</v>
      </c>
      <c r="BI203" s="127">
        <v>0.22723330442324371</v>
      </c>
      <c r="BJ203" s="458">
        <v>222</v>
      </c>
      <c r="BK203" s="458">
        <v>37</v>
      </c>
      <c r="BL203" s="458">
        <v>3</v>
      </c>
      <c r="BM203" s="431">
        <v>1945</v>
      </c>
      <c r="BN203" s="135" t="s">
        <v>100</v>
      </c>
      <c r="BO203" s="42">
        <v>1050</v>
      </c>
      <c r="BP203" s="78">
        <v>0.91100000000000003</v>
      </c>
      <c r="BQ203" s="42">
        <v>103</v>
      </c>
      <c r="BR203" s="78">
        <v>8.8999999999999996E-2</v>
      </c>
      <c r="BS203" s="493">
        <v>14</v>
      </c>
      <c r="BT203" s="127">
        <v>1.4358974358974359E-2</v>
      </c>
      <c r="BU203" s="314">
        <v>0.57999999999999996</v>
      </c>
      <c r="BV203"/>
      <c r="BW203" s="458">
        <v>9</v>
      </c>
      <c r="BX203" s="458">
        <v>6</v>
      </c>
      <c r="BY203" s="458">
        <v>2</v>
      </c>
      <c r="BZ203" s="458">
        <v>6</v>
      </c>
      <c r="CA203" s="458">
        <v>1</v>
      </c>
      <c r="CB203" s="458">
        <v>0</v>
      </c>
      <c r="CC203" s="458">
        <v>3</v>
      </c>
      <c r="CD203" s="458">
        <v>1</v>
      </c>
      <c r="CE203" s="458">
        <v>0</v>
      </c>
      <c r="CF203" s="458">
        <v>1</v>
      </c>
      <c r="CG203" s="458">
        <v>4</v>
      </c>
      <c r="CH203" s="458">
        <v>0</v>
      </c>
      <c r="CI203" s="441">
        <v>1482.6</v>
      </c>
      <c r="CJ203" s="441">
        <v>70.599999999999994</v>
      </c>
      <c r="CK203" s="127">
        <v>4.8000000000000001E-2</v>
      </c>
      <c r="CL203" s="458">
        <v>59</v>
      </c>
      <c r="CM203" s="458">
        <v>34</v>
      </c>
      <c r="CN203" s="458">
        <v>25</v>
      </c>
      <c r="CO203" s="502">
        <v>39.200000000000003</v>
      </c>
      <c r="CP203" s="502">
        <v>5.5</v>
      </c>
      <c r="CQ203" s="127">
        <v>0.14030612244897958</v>
      </c>
      <c r="CR203"/>
      <c r="CS203" s="478">
        <v>13</v>
      </c>
      <c r="CT203" s="458">
        <v>5</v>
      </c>
      <c r="CU203" s="458">
        <v>1</v>
      </c>
      <c r="CV203" s="458">
        <v>12</v>
      </c>
      <c r="CW203" s="458">
        <v>21</v>
      </c>
      <c r="CX203" s="458">
        <v>12</v>
      </c>
      <c r="CY203" s="458">
        <v>10</v>
      </c>
      <c r="CZ203" s="458">
        <v>9</v>
      </c>
      <c r="DA203" s="458">
        <v>0</v>
      </c>
      <c r="DB203" s="458">
        <v>1</v>
      </c>
      <c r="DC203" s="458">
        <v>1</v>
      </c>
      <c r="DD203" s="458">
        <v>0</v>
      </c>
      <c r="DE203"/>
      <c r="DF203" s="402">
        <v>5908214</v>
      </c>
      <c r="DG203" s="78">
        <v>3.6999999999999998E-2</v>
      </c>
      <c r="DH203" s="419">
        <v>5418.6</v>
      </c>
      <c r="DI203" s="419">
        <v>4170949</v>
      </c>
      <c r="DJ203" s="321">
        <v>1737265</v>
      </c>
      <c r="DK203" s="42">
        <v>606</v>
      </c>
      <c r="DL203" s="42">
        <v>539</v>
      </c>
      <c r="DM203" s="42">
        <v>5</v>
      </c>
      <c r="DN203" s="42">
        <v>3</v>
      </c>
      <c r="DO203" s="127">
        <v>0.11899999999999999</v>
      </c>
      <c r="DP203" s="458">
        <v>564</v>
      </c>
      <c r="DQ203" s="458">
        <v>219</v>
      </c>
      <c r="DR203" s="458">
        <v>321</v>
      </c>
      <c r="DS203" s="519">
        <v>49</v>
      </c>
      <c r="DT203" s="144">
        <v>5.0256410256410255E-2</v>
      </c>
      <c r="DU203" s="519">
        <v>196</v>
      </c>
      <c r="DV203" s="419">
        <v>1465546</v>
      </c>
      <c r="DW203" s="519">
        <v>69</v>
      </c>
      <c r="DX203" s="458">
        <v>3916</v>
      </c>
      <c r="DY203" s="452"/>
      <c r="DZ203" s="42">
        <v>2348</v>
      </c>
      <c r="EA203" s="78">
        <v>8.6818265853207621E-2</v>
      </c>
      <c r="EB203" s="42">
        <v>1713</v>
      </c>
      <c r="EC203" s="78">
        <v>6.3338879645036053E-2</v>
      </c>
      <c r="ED203" s="42">
        <v>306</v>
      </c>
      <c r="EE203" s="42">
        <v>57</v>
      </c>
      <c r="EF203" s="42">
        <v>34</v>
      </c>
      <c r="EG203" s="78">
        <v>0.14810000000000001</v>
      </c>
      <c r="EH203" s="78">
        <v>0.14428146869907008</v>
      </c>
      <c r="EI203" s="78">
        <v>0.23199999999999998</v>
      </c>
      <c r="EJ203" s="78">
        <v>6.4567495377028966E-2</v>
      </c>
      <c r="EK203" s="78">
        <v>0.38166019596968015</v>
      </c>
      <c r="EL203" s="78">
        <v>0.17450264510841218</v>
      </c>
      <c r="EM203" s="78">
        <v>-4.5158088756557496E-2</v>
      </c>
      <c r="EN203" s="342">
        <v>151700</v>
      </c>
      <c r="EO203" s="78">
        <v>0.11458416394226938</v>
      </c>
    </row>
    <row r="204" spans="2:146" x14ac:dyDescent="0.25">
      <c r="B204" s="424" t="s">
        <v>323</v>
      </c>
      <c r="C204" s="425">
        <v>540133</v>
      </c>
      <c r="D204" s="424" t="s">
        <v>64</v>
      </c>
      <c r="E204" s="424" t="s">
        <v>11</v>
      </c>
      <c r="F204" s="425">
        <v>2</v>
      </c>
      <c r="G204" s="44">
        <v>266571</v>
      </c>
      <c r="H204" s="44">
        <v>16562</v>
      </c>
      <c r="I204" s="44">
        <v>19183</v>
      </c>
      <c r="J204" s="66">
        <v>46.055722490443443</v>
      </c>
      <c r="K204" s="44">
        <v>7025</v>
      </c>
      <c r="L204" s="66">
        <v>2.7306761565836299</v>
      </c>
      <c r="N204" s="44">
        <v>5424</v>
      </c>
      <c r="O204" s="80">
        <v>2.0347299593729249E-2</v>
      </c>
      <c r="P204" s="66">
        <v>301.81000000000012</v>
      </c>
      <c r="Q204" s="364">
        <v>1.1321936744807201E-3</v>
      </c>
      <c r="R204" s="105">
        <v>28</v>
      </c>
      <c r="S204" s="82">
        <v>44259</v>
      </c>
      <c r="T204" s="114">
        <v>1.3</v>
      </c>
      <c r="U204" s="44">
        <v>66</v>
      </c>
      <c r="V204" s="1"/>
      <c r="W204" s="459">
        <v>2899</v>
      </c>
      <c r="X204" s="459">
        <v>442</v>
      </c>
      <c r="Y204" s="129">
        <v>0.19500000000000001</v>
      </c>
      <c r="Z204" s="130">
        <v>0.534476401179941</v>
      </c>
      <c r="AA204" s="459">
        <v>512</v>
      </c>
      <c r="AB204" s="459">
        <v>338</v>
      </c>
      <c r="AC204" s="459">
        <v>2725</v>
      </c>
      <c r="AD204" s="459">
        <v>512</v>
      </c>
      <c r="AE204" s="459">
        <v>3237</v>
      </c>
      <c r="AF204" s="138">
        <v>143754686</v>
      </c>
      <c r="AH204" s="407">
        <v>27560</v>
      </c>
      <c r="AI204" s="471">
        <v>3031</v>
      </c>
      <c r="AJ204" s="80">
        <v>0.93665018541409151</v>
      </c>
      <c r="AK204" s="407">
        <v>95942410</v>
      </c>
      <c r="AL204" s="129">
        <v>0.66740370466949506</v>
      </c>
      <c r="AM204" s="479">
        <v>3015</v>
      </c>
      <c r="AN204" s="401">
        <v>94048045</v>
      </c>
      <c r="AO204" s="471">
        <v>3004</v>
      </c>
      <c r="AP204" s="401">
        <v>92886924</v>
      </c>
      <c r="AQ204" s="471">
        <v>1461</v>
      </c>
      <c r="AR204" s="401">
        <v>61421334</v>
      </c>
      <c r="AS204" s="471">
        <v>1543</v>
      </c>
      <c r="AT204" s="395">
        <v>0.51364846870838876</v>
      </c>
      <c r="AU204" s="401">
        <v>31465590</v>
      </c>
      <c r="AV204" s="471">
        <v>119</v>
      </c>
      <c r="AW204" s="139">
        <v>13327185</v>
      </c>
      <c r="AX204" s="471">
        <v>74</v>
      </c>
      <c r="AY204" s="139">
        <v>34410088</v>
      </c>
      <c r="AZ204" s="459">
        <v>314</v>
      </c>
      <c r="BA204" s="129">
        <v>9.7000000000000003E-2</v>
      </c>
      <c r="BB204" s="459">
        <v>895</v>
      </c>
      <c r="BC204" s="129">
        <v>0.27600000000000002</v>
      </c>
      <c r="BD204" s="459">
        <v>2028</v>
      </c>
      <c r="BE204" s="129">
        <v>0.627</v>
      </c>
      <c r="BF204" s="459">
        <v>3084</v>
      </c>
      <c r="BG204" s="129">
        <v>0.95299999999999996</v>
      </c>
      <c r="BH204" s="459">
        <v>661</v>
      </c>
      <c r="BI204" s="129">
        <v>0.20420142106889094</v>
      </c>
      <c r="BJ204" s="459">
        <v>555</v>
      </c>
      <c r="BK204" s="459">
        <v>52</v>
      </c>
      <c r="BL204" s="459">
        <v>54</v>
      </c>
      <c r="BM204" s="432">
        <v>1984</v>
      </c>
      <c r="BN204" s="352" t="s">
        <v>876</v>
      </c>
      <c r="BO204" s="77">
        <v>1845</v>
      </c>
      <c r="BP204" s="79">
        <v>0.57000000000000006</v>
      </c>
      <c r="BQ204" s="77">
        <v>1392</v>
      </c>
      <c r="BR204" s="79">
        <v>0.43</v>
      </c>
      <c r="BS204" s="490">
        <v>232</v>
      </c>
      <c r="BT204" s="129">
        <v>8.0027595722662992E-2</v>
      </c>
      <c r="BU204" s="313">
        <v>0.61299999999999999</v>
      </c>
      <c r="BW204" s="459">
        <v>10</v>
      </c>
      <c r="BX204" s="459">
        <v>9</v>
      </c>
      <c r="BY204" s="459">
        <v>1</v>
      </c>
      <c r="BZ204" s="459">
        <v>4</v>
      </c>
      <c r="CA204" s="459">
        <v>1</v>
      </c>
      <c r="CB204" s="459">
        <v>4</v>
      </c>
      <c r="CC204" s="459">
        <v>7</v>
      </c>
      <c r="CD204" s="459">
        <v>0</v>
      </c>
      <c r="CE204" s="459">
        <v>0</v>
      </c>
      <c r="CF204" s="459">
        <v>0</v>
      </c>
      <c r="CG204" s="459">
        <v>3</v>
      </c>
      <c r="CH204" s="459">
        <v>0</v>
      </c>
      <c r="CI204" s="439">
        <v>1277.2</v>
      </c>
      <c r="CJ204" s="439">
        <v>203.7</v>
      </c>
      <c r="CK204" s="129">
        <v>0.159</v>
      </c>
      <c r="CL204" s="459">
        <v>164</v>
      </c>
      <c r="CM204" s="459">
        <v>61</v>
      </c>
      <c r="CN204" s="459">
        <v>103</v>
      </c>
      <c r="CO204" s="503">
        <v>113.9</v>
      </c>
      <c r="CP204" s="503">
        <v>6.6999999999999993</v>
      </c>
      <c r="CQ204" s="129">
        <v>5.8823529411764698E-2</v>
      </c>
      <c r="CS204" s="479">
        <v>0</v>
      </c>
      <c r="CT204" s="459">
        <v>0</v>
      </c>
      <c r="CU204" s="459">
        <v>0</v>
      </c>
      <c r="CV204" s="459">
        <v>0</v>
      </c>
      <c r="CW204" s="459">
        <v>63</v>
      </c>
      <c r="CX204" s="459">
        <v>14</v>
      </c>
      <c r="CY204" s="459">
        <v>49</v>
      </c>
      <c r="CZ204" s="459">
        <v>11</v>
      </c>
      <c r="DA204" s="459">
        <v>0</v>
      </c>
      <c r="DB204" s="459">
        <v>0</v>
      </c>
      <c r="DC204" s="459">
        <v>3</v>
      </c>
      <c r="DD204" s="459">
        <v>0</v>
      </c>
      <c r="DF204" s="401">
        <v>10573177</v>
      </c>
      <c r="DG204" s="80">
        <v>7.3999999999999996E-2</v>
      </c>
      <c r="DH204" s="407">
        <v>3768.9</v>
      </c>
      <c r="DI204" s="407">
        <v>9593661</v>
      </c>
      <c r="DJ204" s="138">
        <v>979516</v>
      </c>
      <c r="DK204" s="44">
        <v>2057</v>
      </c>
      <c r="DL204" s="44">
        <v>1153</v>
      </c>
      <c r="DM204" s="44">
        <v>13</v>
      </c>
      <c r="DN204" s="44">
        <v>3</v>
      </c>
      <c r="DO204" s="129">
        <v>0.15</v>
      </c>
      <c r="DP204" s="459">
        <v>1865</v>
      </c>
      <c r="DQ204" s="459">
        <v>435</v>
      </c>
      <c r="DR204" s="459">
        <v>738</v>
      </c>
      <c r="DS204" s="479">
        <v>188</v>
      </c>
      <c r="DT204" s="129">
        <v>6.4849948258020013E-2</v>
      </c>
      <c r="DU204" s="479">
        <v>955</v>
      </c>
      <c r="DV204" s="407">
        <v>12527368</v>
      </c>
      <c r="DW204" s="479">
        <v>207</v>
      </c>
      <c r="DX204" s="459">
        <v>12037</v>
      </c>
      <c r="DY204" s="452"/>
      <c r="DZ204" s="44">
        <v>7513</v>
      </c>
      <c r="EA204" s="80">
        <v>0.39164885575770214</v>
      </c>
      <c r="EB204" s="44">
        <v>4524</v>
      </c>
      <c r="EC204" s="80">
        <v>0.23583381118698848</v>
      </c>
      <c r="ED204" s="44">
        <v>955</v>
      </c>
      <c r="EE204" s="44">
        <v>156</v>
      </c>
      <c r="EF204" s="44">
        <v>91</v>
      </c>
      <c r="EG204" s="80">
        <v>0.96289999999999998</v>
      </c>
      <c r="EH204" s="80">
        <v>0.27444839857651243</v>
      </c>
      <c r="EI204" s="80">
        <v>0.38426015008658843</v>
      </c>
      <c r="EJ204" s="80">
        <v>0.25325295890612365</v>
      </c>
      <c r="EK204" s="80">
        <v>0.38336026690298702</v>
      </c>
      <c r="EL204" s="80">
        <v>0.31475785852056509</v>
      </c>
      <c r="EM204" s="80">
        <v>-0.124942433453072</v>
      </c>
      <c r="EN204" s="340">
        <v>83000</v>
      </c>
      <c r="EO204" s="80">
        <v>0.36723352228520617</v>
      </c>
      <c r="EP204" s="1"/>
    </row>
    <row r="205" spans="2:146" x14ac:dyDescent="0.25">
      <c r="B205" s="3" t="s">
        <v>63</v>
      </c>
      <c r="C205" s="5">
        <v>540134</v>
      </c>
      <c r="D205" s="6" t="s">
        <v>64</v>
      </c>
      <c r="E205" s="6" t="s">
        <v>3</v>
      </c>
      <c r="F205" s="5">
        <v>2</v>
      </c>
      <c r="G205" s="40">
        <v>1272</v>
      </c>
      <c r="H205" s="40">
        <v>438</v>
      </c>
      <c r="I205" s="40">
        <v>483</v>
      </c>
      <c r="J205" s="63">
        <v>243.01886792452831</v>
      </c>
      <c r="K205" s="40">
        <v>194</v>
      </c>
      <c r="L205" s="63">
        <v>2.4900000000000002</v>
      </c>
      <c r="N205" s="40">
        <v>74</v>
      </c>
      <c r="O205" s="76">
        <v>5.8176100628930819E-2</v>
      </c>
      <c r="P205" s="63">
        <v>5.21</v>
      </c>
      <c r="Q205" s="362">
        <v>4.0959119496855349E-3</v>
      </c>
      <c r="R205" s="106">
        <v>28</v>
      </c>
      <c r="S205" s="83" t="s">
        <v>100</v>
      </c>
      <c r="T205" s="88">
        <v>1</v>
      </c>
      <c r="U205" s="40">
        <v>0</v>
      </c>
      <c r="V205" s="1"/>
      <c r="W205" s="457">
        <v>113</v>
      </c>
      <c r="X205" s="457">
        <v>55</v>
      </c>
      <c r="Y205" s="317">
        <v>0.28799999999999998</v>
      </c>
      <c r="Z205" s="126">
        <v>1.527027027027027</v>
      </c>
      <c r="AA205" s="457">
        <v>3</v>
      </c>
      <c r="AB205" s="457">
        <v>13</v>
      </c>
      <c r="AC205" s="457">
        <v>123</v>
      </c>
      <c r="AD205" s="457">
        <v>3</v>
      </c>
      <c r="AE205" s="457">
        <v>126</v>
      </c>
      <c r="AF205" s="149">
        <v>7729474</v>
      </c>
      <c r="AH205" s="374">
        <v>22200</v>
      </c>
      <c r="AI205" s="469">
        <v>103</v>
      </c>
      <c r="AJ205" s="320">
        <v>0.81746031746031744</v>
      </c>
      <c r="AK205" s="374">
        <v>3372202</v>
      </c>
      <c r="AL205" s="125">
        <v>0.43627832890051771</v>
      </c>
      <c r="AM205" s="477">
        <v>102</v>
      </c>
      <c r="AN205" s="398">
        <v>3195602</v>
      </c>
      <c r="AO205" s="469">
        <v>101</v>
      </c>
      <c r="AP205" s="398">
        <v>3161302</v>
      </c>
      <c r="AQ205" s="480">
        <v>54</v>
      </c>
      <c r="AR205" s="398">
        <v>2399322</v>
      </c>
      <c r="AS205" s="469">
        <v>47</v>
      </c>
      <c r="AT205" s="390">
        <v>0.46534653465346543</v>
      </c>
      <c r="AU205" s="398">
        <v>761980</v>
      </c>
      <c r="AV205" s="469">
        <v>16</v>
      </c>
      <c r="AW205" s="140">
        <v>1405275</v>
      </c>
      <c r="AX205" s="469">
        <v>7</v>
      </c>
      <c r="AY205" s="140">
        <v>2951997</v>
      </c>
      <c r="AZ205" s="457">
        <v>16</v>
      </c>
      <c r="BA205" s="125">
        <v>0.127</v>
      </c>
      <c r="BB205" s="457">
        <v>48</v>
      </c>
      <c r="BC205" s="125">
        <v>0.38100000000000001</v>
      </c>
      <c r="BD205" s="457">
        <v>62</v>
      </c>
      <c r="BE205" s="125">
        <v>0.49199999999999999</v>
      </c>
      <c r="BF205" s="457">
        <v>109</v>
      </c>
      <c r="BG205" s="125">
        <v>0.86499999999999999</v>
      </c>
      <c r="BH205" s="457">
        <v>26</v>
      </c>
      <c r="BI205" s="317">
        <v>0.20634920634920634</v>
      </c>
      <c r="BJ205" s="457">
        <v>26</v>
      </c>
      <c r="BK205" s="457">
        <v>0</v>
      </c>
      <c r="BL205" s="457">
        <v>0</v>
      </c>
      <c r="BM205" s="430">
        <v>1979.5</v>
      </c>
      <c r="BN205" s="347" t="s">
        <v>877</v>
      </c>
      <c r="BO205" s="486">
        <v>61</v>
      </c>
      <c r="BP205" s="348">
        <v>0.48400000000000004</v>
      </c>
      <c r="BQ205" s="40">
        <v>65</v>
      </c>
      <c r="BR205" s="320">
        <v>0.51600000000000001</v>
      </c>
      <c r="BS205" s="491">
        <v>9</v>
      </c>
      <c r="BT205" s="125">
        <v>7.9646017699115043E-2</v>
      </c>
      <c r="BU205" s="312">
        <v>0.55700000000000005</v>
      </c>
      <c r="BW205" s="457">
        <v>2</v>
      </c>
      <c r="BX205" s="457">
        <v>2</v>
      </c>
      <c r="BY205" s="457">
        <v>2</v>
      </c>
      <c r="BZ205" s="457">
        <v>0</v>
      </c>
      <c r="CA205" s="457">
        <v>0</v>
      </c>
      <c r="CB205" s="457">
        <v>0</v>
      </c>
      <c r="CC205" s="457">
        <v>0</v>
      </c>
      <c r="CD205" s="457">
        <v>0</v>
      </c>
      <c r="CE205" s="457">
        <v>0</v>
      </c>
      <c r="CF205" s="457">
        <v>1</v>
      </c>
      <c r="CG205" s="457">
        <v>1</v>
      </c>
      <c r="CH205" s="457">
        <v>0</v>
      </c>
      <c r="CI205" s="440">
        <v>20.6</v>
      </c>
      <c r="CJ205" s="440">
        <v>9.6999999999999993</v>
      </c>
      <c r="CK205" s="317">
        <v>0.47099999999999997</v>
      </c>
      <c r="CL205" s="457">
        <v>8</v>
      </c>
      <c r="CM205" s="457">
        <v>0</v>
      </c>
      <c r="CN205" s="457">
        <v>8</v>
      </c>
      <c r="CO205" s="501">
        <v>0.8</v>
      </c>
      <c r="CP205" s="501">
        <v>0</v>
      </c>
      <c r="CQ205" s="125">
        <v>0</v>
      </c>
      <c r="CS205" s="477">
        <v>0</v>
      </c>
      <c r="CT205" s="457">
        <v>0</v>
      </c>
      <c r="CU205" s="457">
        <v>0</v>
      </c>
      <c r="CV205" s="457">
        <v>0</v>
      </c>
      <c r="CW205" s="457">
        <v>4</v>
      </c>
      <c r="CX205" s="457">
        <v>2</v>
      </c>
      <c r="CY205" s="457">
        <v>4</v>
      </c>
      <c r="CZ205" s="457">
        <v>0</v>
      </c>
      <c r="DA205" s="457">
        <v>0</v>
      </c>
      <c r="DB205" s="457">
        <v>0</v>
      </c>
      <c r="DC205" s="457">
        <v>0</v>
      </c>
      <c r="DD205" s="457">
        <v>0</v>
      </c>
      <c r="DF205" s="398">
        <v>236439</v>
      </c>
      <c r="DG205" s="320">
        <v>3.1E-2</v>
      </c>
      <c r="DH205" s="374">
        <v>2402.8000000000002</v>
      </c>
      <c r="DI205" s="374">
        <v>166147</v>
      </c>
      <c r="DJ205" s="149">
        <v>70292</v>
      </c>
      <c r="DK205" s="40">
        <v>83</v>
      </c>
      <c r="DL205" s="40">
        <v>43</v>
      </c>
      <c r="DM205" s="40">
        <v>0</v>
      </c>
      <c r="DN205" s="40">
        <v>0</v>
      </c>
      <c r="DO205" s="317">
        <v>0.121</v>
      </c>
      <c r="DP205" s="457">
        <v>72</v>
      </c>
      <c r="DQ205" s="457">
        <v>19</v>
      </c>
      <c r="DR205" s="457">
        <v>32</v>
      </c>
      <c r="DS205" s="518">
        <v>3</v>
      </c>
      <c r="DT205" s="148">
        <v>2.6548672566371681E-2</v>
      </c>
      <c r="DU205" s="518">
        <v>44</v>
      </c>
      <c r="DV205" s="374">
        <v>384592</v>
      </c>
      <c r="DW205" s="518">
        <v>7</v>
      </c>
      <c r="DX205" s="457">
        <v>275</v>
      </c>
      <c r="DY205" s="452"/>
      <c r="DZ205" s="40">
        <v>247</v>
      </c>
      <c r="EA205" s="76">
        <v>0.51138716356107661</v>
      </c>
      <c r="EB205" s="40">
        <v>142</v>
      </c>
      <c r="EC205" s="76">
        <v>0.2939958592132505</v>
      </c>
      <c r="ED205" s="40">
        <v>34</v>
      </c>
      <c r="EE205" s="40">
        <v>6</v>
      </c>
      <c r="EF205" s="40">
        <v>4</v>
      </c>
      <c r="EG205" s="320">
        <v>0.96030000000000004</v>
      </c>
      <c r="EH205" s="320">
        <v>0.30412371134020616</v>
      </c>
      <c r="EI205" s="320">
        <v>0.32400000000000001</v>
      </c>
      <c r="EJ205" s="320">
        <v>0.28497409326424872</v>
      </c>
      <c r="EK205" s="320">
        <v>0.31262939958592134</v>
      </c>
      <c r="EL205" s="320">
        <v>0.45962732919254656</v>
      </c>
      <c r="EM205" s="320">
        <v>-0.27115716753022501</v>
      </c>
      <c r="EN205" s="341">
        <v>82700</v>
      </c>
      <c r="EO205" s="320">
        <v>0.3436426116838488</v>
      </c>
      <c r="EP205" s="1"/>
    </row>
    <row r="206" spans="2:146" x14ac:dyDescent="0.25">
      <c r="B206" s="3" t="s">
        <v>65</v>
      </c>
      <c r="C206" s="5">
        <v>540135</v>
      </c>
      <c r="D206" s="6" t="s">
        <v>64</v>
      </c>
      <c r="E206" s="6" t="s">
        <v>3</v>
      </c>
      <c r="F206" s="5">
        <v>2</v>
      </c>
      <c r="G206" s="40">
        <v>666</v>
      </c>
      <c r="H206" s="40">
        <v>410</v>
      </c>
      <c r="I206" s="40">
        <v>342</v>
      </c>
      <c r="J206" s="63">
        <v>328.64864864864859</v>
      </c>
      <c r="K206" s="40">
        <v>159</v>
      </c>
      <c r="L206" s="63">
        <v>2.15</v>
      </c>
      <c r="N206" s="40">
        <v>90</v>
      </c>
      <c r="O206" s="76">
        <v>0.13513513513513509</v>
      </c>
      <c r="P206" s="63">
        <v>4.05</v>
      </c>
      <c r="Q206" s="362">
        <v>6.0810810810810814E-3</v>
      </c>
      <c r="R206" s="106">
        <v>28</v>
      </c>
      <c r="S206" s="83" t="s">
        <v>100</v>
      </c>
      <c r="T206" s="88">
        <v>1.7</v>
      </c>
      <c r="U206" s="40">
        <v>0</v>
      </c>
      <c r="V206" s="1"/>
      <c r="W206" s="457">
        <v>81</v>
      </c>
      <c r="X206" s="457">
        <v>26</v>
      </c>
      <c r="Y206" s="317">
        <v>0.224</v>
      </c>
      <c r="Z206" s="126">
        <v>0.9</v>
      </c>
      <c r="AA206" s="457">
        <v>18</v>
      </c>
      <c r="AB206" s="457">
        <v>11</v>
      </c>
      <c r="AC206" s="457">
        <v>74</v>
      </c>
      <c r="AD206" s="457">
        <v>18</v>
      </c>
      <c r="AE206" s="457">
        <v>92</v>
      </c>
      <c r="AF206" s="149">
        <v>8239100</v>
      </c>
      <c r="AH206" s="374">
        <v>35735</v>
      </c>
      <c r="AI206" s="469">
        <v>63</v>
      </c>
      <c r="AJ206" s="320">
        <v>0.68478260869565222</v>
      </c>
      <c r="AK206" s="374">
        <v>2735608</v>
      </c>
      <c r="AL206" s="125">
        <v>0.33202752727846491</v>
      </c>
      <c r="AM206" s="477">
        <v>59</v>
      </c>
      <c r="AN206" s="398">
        <v>2396788</v>
      </c>
      <c r="AO206" s="469">
        <v>57</v>
      </c>
      <c r="AP206" s="398">
        <v>2248911</v>
      </c>
      <c r="AQ206" s="480">
        <v>39</v>
      </c>
      <c r="AR206" s="398">
        <v>1821621</v>
      </c>
      <c r="AS206" s="469">
        <v>18</v>
      </c>
      <c r="AT206" s="390">
        <v>0.31578947368421051</v>
      </c>
      <c r="AU206" s="398">
        <v>427290</v>
      </c>
      <c r="AV206" s="469">
        <v>26</v>
      </c>
      <c r="AW206" s="140">
        <v>2829674</v>
      </c>
      <c r="AX206" s="469">
        <v>3</v>
      </c>
      <c r="AY206" s="140">
        <v>2673818</v>
      </c>
      <c r="AZ206" s="457">
        <v>12</v>
      </c>
      <c r="BA206" s="125">
        <v>0.13</v>
      </c>
      <c r="BB206" s="457">
        <v>56</v>
      </c>
      <c r="BC206" s="125">
        <v>0.60899999999999999</v>
      </c>
      <c r="BD206" s="457">
        <v>24</v>
      </c>
      <c r="BE206" s="125">
        <v>0.26100000000000001</v>
      </c>
      <c r="BF206" s="457">
        <v>74</v>
      </c>
      <c r="BG206" s="125">
        <v>0.80400000000000005</v>
      </c>
      <c r="BH206" s="457">
        <v>25</v>
      </c>
      <c r="BI206" s="317">
        <v>0.27173913043478259</v>
      </c>
      <c r="BJ206" s="457">
        <v>25</v>
      </c>
      <c r="BK206" s="457">
        <v>0</v>
      </c>
      <c r="BL206" s="457">
        <v>0</v>
      </c>
      <c r="BM206" s="430">
        <v>1970</v>
      </c>
      <c r="BN206" s="347" t="s">
        <v>878</v>
      </c>
      <c r="BO206" s="486">
        <v>74</v>
      </c>
      <c r="BP206" s="348">
        <v>0.80400000000000005</v>
      </c>
      <c r="BQ206" s="40">
        <v>18</v>
      </c>
      <c r="BR206" s="320">
        <v>0.19600000000000001</v>
      </c>
      <c r="BS206" s="491">
        <v>3</v>
      </c>
      <c r="BT206" s="125">
        <v>3.7037037037037035E-2</v>
      </c>
      <c r="BU206" s="312">
        <v>0.309</v>
      </c>
      <c r="BW206" s="457">
        <v>1</v>
      </c>
      <c r="BX206" s="457">
        <v>0</v>
      </c>
      <c r="BY206" s="457">
        <v>0</v>
      </c>
      <c r="BZ206" s="457">
        <v>0</v>
      </c>
      <c r="CA206" s="457">
        <v>0</v>
      </c>
      <c r="CB206" s="457">
        <v>1</v>
      </c>
      <c r="CC206" s="457">
        <v>0</v>
      </c>
      <c r="CD206" s="457">
        <v>0</v>
      </c>
      <c r="CE206" s="457">
        <v>0</v>
      </c>
      <c r="CF206" s="457">
        <v>1</v>
      </c>
      <c r="CG206" s="457">
        <v>0</v>
      </c>
      <c r="CH206" s="457">
        <v>0</v>
      </c>
      <c r="CI206" s="440">
        <v>12.9</v>
      </c>
      <c r="CJ206" s="440">
        <v>1.8</v>
      </c>
      <c r="CK206" s="317">
        <v>0.14000000000000001</v>
      </c>
      <c r="CL206" s="457">
        <v>4</v>
      </c>
      <c r="CM206" s="457">
        <v>0</v>
      </c>
      <c r="CN206" s="457">
        <v>4</v>
      </c>
      <c r="CO206" s="501">
        <v>3.7</v>
      </c>
      <c r="CP206" s="501">
        <v>0.1</v>
      </c>
      <c r="CQ206" s="125">
        <v>2.7027027027027029E-2</v>
      </c>
      <c r="CS206" s="477">
        <v>0</v>
      </c>
      <c r="CT206" s="457">
        <v>0</v>
      </c>
      <c r="CU206" s="457">
        <v>0</v>
      </c>
      <c r="CV206" s="457">
        <v>0</v>
      </c>
      <c r="CW206" s="457">
        <v>3</v>
      </c>
      <c r="CX206" s="457">
        <v>3</v>
      </c>
      <c r="CY206" s="457">
        <v>1</v>
      </c>
      <c r="CZ206" s="457">
        <v>1</v>
      </c>
      <c r="DA206" s="457">
        <v>0</v>
      </c>
      <c r="DB206" s="457">
        <v>0</v>
      </c>
      <c r="DC206" s="457">
        <v>1</v>
      </c>
      <c r="DD206" s="457">
        <v>0</v>
      </c>
      <c r="DF206" s="398">
        <v>404194</v>
      </c>
      <c r="DG206" s="320">
        <v>4.9000000000000002E-2</v>
      </c>
      <c r="DH206" s="374">
        <v>4419</v>
      </c>
      <c r="DI206" s="374">
        <v>246395</v>
      </c>
      <c r="DJ206" s="149">
        <v>157799</v>
      </c>
      <c r="DK206" s="40">
        <v>52</v>
      </c>
      <c r="DL206" s="40">
        <v>40</v>
      </c>
      <c r="DM206" s="40">
        <v>0</v>
      </c>
      <c r="DN206" s="40">
        <v>0</v>
      </c>
      <c r="DO206" s="317">
        <v>0.13600000000000001</v>
      </c>
      <c r="DP206" s="457">
        <v>49</v>
      </c>
      <c r="DQ206" s="457">
        <v>14</v>
      </c>
      <c r="DR206" s="457">
        <v>29</v>
      </c>
      <c r="DS206" s="477">
        <v>0</v>
      </c>
      <c r="DT206" s="125">
        <v>0</v>
      </c>
      <c r="DU206" s="477">
        <v>48</v>
      </c>
      <c r="DV206" s="374">
        <v>2229469</v>
      </c>
      <c r="DW206" s="477">
        <v>19</v>
      </c>
      <c r="DX206" s="457">
        <v>268</v>
      </c>
      <c r="DY206" s="452"/>
      <c r="DZ206" s="40">
        <v>123</v>
      </c>
      <c r="EA206" s="76">
        <v>0.35964912280701755</v>
      </c>
      <c r="EB206" s="40">
        <v>62</v>
      </c>
      <c r="EC206" s="76">
        <v>0.18128654970760233</v>
      </c>
      <c r="ED206" s="40">
        <v>13</v>
      </c>
      <c r="EE206" s="40">
        <v>3</v>
      </c>
      <c r="EF206" s="40">
        <v>2</v>
      </c>
      <c r="EG206" s="320">
        <v>0.87219999999999998</v>
      </c>
      <c r="EH206" s="320">
        <v>0.20754716981132076</v>
      </c>
      <c r="EI206" s="320">
        <v>0.27100000000000002</v>
      </c>
      <c r="EJ206" s="320">
        <v>0.21830985915492956</v>
      </c>
      <c r="EK206" s="320">
        <v>0.37719298245614036</v>
      </c>
      <c r="EL206" s="320">
        <v>0.33625730994152048</v>
      </c>
      <c r="EM206" s="320">
        <v>-0.26</v>
      </c>
      <c r="EN206" s="341">
        <v>112500</v>
      </c>
      <c r="EO206" s="320">
        <v>0.25714285714285712</v>
      </c>
      <c r="EP206" s="1"/>
    </row>
    <row r="207" spans="2:146" x14ac:dyDescent="0.25">
      <c r="B207" s="3" t="s">
        <v>66</v>
      </c>
      <c r="C207" s="5">
        <v>540136</v>
      </c>
      <c r="D207" s="6" t="s">
        <v>64</v>
      </c>
      <c r="E207" s="6" t="s">
        <v>3</v>
      </c>
      <c r="F207" s="5">
        <v>2</v>
      </c>
      <c r="G207" s="40">
        <v>251</v>
      </c>
      <c r="H207" s="40">
        <v>286</v>
      </c>
      <c r="I207" s="40">
        <v>250</v>
      </c>
      <c r="J207" s="63">
        <v>637.45019920318725</v>
      </c>
      <c r="K207" s="40">
        <v>111</v>
      </c>
      <c r="L207" s="63">
        <v>2.25</v>
      </c>
      <c r="N207" s="40">
        <v>64</v>
      </c>
      <c r="O207" s="76">
        <v>0.2549800796812749</v>
      </c>
      <c r="P207" s="63">
        <v>1.42</v>
      </c>
      <c r="Q207" s="362">
        <v>5.6573705179282863E-3</v>
      </c>
      <c r="R207" s="106">
        <v>28</v>
      </c>
      <c r="S207" s="83" t="s">
        <v>100</v>
      </c>
      <c r="T207" s="88">
        <v>2.6</v>
      </c>
      <c r="U207" s="40">
        <v>0</v>
      </c>
      <c r="V207" s="1"/>
      <c r="W207" s="457">
        <v>78</v>
      </c>
      <c r="X207" s="457">
        <v>0</v>
      </c>
      <c r="Y207" s="317">
        <v>0.28000000000000003</v>
      </c>
      <c r="Z207" s="126">
        <v>1.21875</v>
      </c>
      <c r="AA207" s="457">
        <v>0</v>
      </c>
      <c r="AB207" s="457">
        <v>2</v>
      </c>
      <c r="AC207" s="457">
        <v>80</v>
      </c>
      <c r="AD207" s="457">
        <v>0</v>
      </c>
      <c r="AE207" s="457">
        <v>80</v>
      </c>
      <c r="AF207" s="149">
        <v>7290631</v>
      </c>
      <c r="AH207" s="374">
        <v>40950</v>
      </c>
      <c r="AI207" s="469">
        <v>66</v>
      </c>
      <c r="AJ207" s="320">
        <v>0.82499999999999996</v>
      </c>
      <c r="AK207" s="374">
        <v>3208822</v>
      </c>
      <c r="AL207" s="125">
        <v>0.4401295306263614</v>
      </c>
      <c r="AM207" s="477">
        <v>65</v>
      </c>
      <c r="AN207" s="398">
        <v>3149622</v>
      </c>
      <c r="AO207" s="469">
        <v>65</v>
      </c>
      <c r="AP207" s="398">
        <v>3149622</v>
      </c>
      <c r="AQ207" s="480">
        <v>47</v>
      </c>
      <c r="AR207" s="398">
        <v>2704172</v>
      </c>
      <c r="AS207" s="469">
        <v>18</v>
      </c>
      <c r="AT207" s="390">
        <v>0.27692307692307688</v>
      </c>
      <c r="AU207" s="398">
        <v>445450</v>
      </c>
      <c r="AV207" s="469">
        <v>10</v>
      </c>
      <c r="AW207" s="140">
        <v>907539</v>
      </c>
      <c r="AX207" s="469">
        <v>3</v>
      </c>
      <c r="AY207" s="140">
        <v>3171570</v>
      </c>
      <c r="AZ207" s="457">
        <v>11</v>
      </c>
      <c r="BA207" s="125">
        <v>0.13800000000000001</v>
      </c>
      <c r="BB207" s="457">
        <v>25</v>
      </c>
      <c r="BC207" s="125">
        <v>0.312</v>
      </c>
      <c r="BD207" s="457">
        <v>44</v>
      </c>
      <c r="BE207" s="125">
        <v>0.55000000000000004</v>
      </c>
      <c r="BF207" s="457">
        <v>67</v>
      </c>
      <c r="BG207" s="125">
        <v>0.83799999999999997</v>
      </c>
      <c r="BH207" s="457">
        <v>24</v>
      </c>
      <c r="BI207" s="317">
        <v>0.3</v>
      </c>
      <c r="BJ207" s="457">
        <v>24</v>
      </c>
      <c r="BK207" s="457">
        <v>0</v>
      </c>
      <c r="BL207" s="457">
        <v>0</v>
      </c>
      <c r="BM207" s="430">
        <v>1985</v>
      </c>
      <c r="BN207" s="347" t="s">
        <v>879</v>
      </c>
      <c r="BO207" s="486">
        <v>34</v>
      </c>
      <c r="BP207" s="348">
        <v>0.42500000000000004</v>
      </c>
      <c r="BQ207" s="40">
        <v>46</v>
      </c>
      <c r="BR207" s="320">
        <v>0.57499999999999996</v>
      </c>
      <c r="BS207" s="491">
        <v>11</v>
      </c>
      <c r="BT207" s="125">
        <v>0.14102564102564102</v>
      </c>
      <c r="BU207" s="312">
        <v>0.69699999999999995</v>
      </c>
      <c r="BW207" s="457">
        <v>0</v>
      </c>
      <c r="BX207" s="457">
        <v>0</v>
      </c>
      <c r="BY207" s="457">
        <v>0</v>
      </c>
      <c r="BZ207" s="457">
        <v>0</v>
      </c>
      <c r="CA207" s="457">
        <v>0</v>
      </c>
      <c r="CB207" s="457">
        <v>0</v>
      </c>
      <c r="CC207" s="457">
        <v>0</v>
      </c>
      <c r="CD207" s="457">
        <v>0</v>
      </c>
      <c r="CE207" s="457">
        <v>0</v>
      </c>
      <c r="CF207" s="457">
        <v>0</v>
      </c>
      <c r="CG207" s="457">
        <v>0</v>
      </c>
      <c r="CH207" s="457">
        <v>0</v>
      </c>
      <c r="CI207" s="440">
        <v>8.4</v>
      </c>
      <c r="CJ207" s="440">
        <v>2.4</v>
      </c>
      <c r="CK207" s="317">
        <v>0.28599999999999998</v>
      </c>
      <c r="CL207" s="457">
        <v>0</v>
      </c>
      <c r="CM207" s="457">
        <v>0</v>
      </c>
      <c r="CN207" s="457">
        <v>0</v>
      </c>
      <c r="CO207" s="501">
        <v>1.2</v>
      </c>
      <c r="CP207" s="501">
        <v>0</v>
      </c>
      <c r="CQ207" s="125">
        <v>0</v>
      </c>
      <c r="CS207" s="477">
        <v>0</v>
      </c>
      <c r="CT207" s="457">
        <v>0</v>
      </c>
      <c r="CU207" s="457">
        <v>0</v>
      </c>
      <c r="CV207" s="457">
        <v>0</v>
      </c>
      <c r="CW207" s="457">
        <v>4</v>
      </c>
      <c r="CX207" s="457">
        <v>1</v>
      </c>
      <c r="CY207" s="457">
        <v>2</v>
      </c>
      <c r="CZ207" s="457">
        <v>1</v>
      </c>
      <c r="DA207" s="457">
        <v>0</v>
      </c>
      <c r="DB207" s="457">
        <v>0</v>
      </c>
      <c r="DC207" s="457">
        <v>1</v>
      </c>
      <c r="DD207" s="457">
        <v>0</v>
      </c>
      <c r="DF207" s="398">
        <v>751380</v>
      </c>
      <c r="DG207" s="320">
        <v>0.10299999999999999</v>
      </c>
      <c r="DH207" s="374">
        <v>4558.1000000000004</v>
      </c>
      <c r="DI207" s="374">
        <v>388927</v>
      </c>
      <c r="DJ207" s="149">
        <v>362453</v>
      </c>
      <c r="DK207" s="40">
        <v>26</v>
      </c>
      <c r="DL207" s="40">
        <v>52</v>
      </c>
      <c r="DM207" s="40">
        <v>0</v>
      </c>
      <c r="DN207" s="40">
        <v>1</v>
      </c>
      <c r="DO207" s="317">
        <v>0.113</v>
      </c>
      <c r="DP207" s="457">
        <v>25</v>
      </c>
      <c r="DQ207" s="457">
        <v>18</v>
      </c>
      <c r="DR207" s="457">
        <v>36</v>
      </c>
      <c r="DS207" s="477">
        <v>0</v>
      </c>
      <c r="DT207" s="125">
        <v>0</v>
      </c>
      <c r="DU207" s="477">
        <v>33</v>
      </c>
      <c r="DV207" s="374">
        <v>459338</v>
      </c>
      <c r="DW207" s="477">
        <v>5</v>
      </c>
      <c r="DX207" s="457">
        <v>240</v>
      </c>
      <c r="DY207" s="452"/>
      <c r="DZ207" s="40">
        <v>146</v>
      </c>
      <c r="EA207" s="76">
        <v>0.58399999999999996</v>
      </c>
      <c r="EB207" s="40">
        <v>128</v>
      </c>
      <c r="EC207" s="76">
        <v>0.51200000000000001</v>
      </c>
      <c r="ED207" s="40">
        <v>29</v>
      </c>
      <c r="EE207" s="40">
        <v>6</v>
      </c>
      <c r="EF207" s="40">
        <v>3</v>
      </c>
      <c r="EG207" s="320">
        <v>0.88100000000000001</v>
      </c>
      <c r="EH207" s="320">
        <v>0.27927927927927926</v>
      </c>
      <c r="EI207" s="320">
        <v>0.37</v>
      </c>
      <c r="EJ207" s="320">
        <v>0.21468926553672316</v>
      </c>
      <c r="EK207" s="320">
        <v>0.41199999999999998</v>
      </c>
      <c r="EL207" s="320">
        <v>0.312</v>
      </c>
      <c r="EM207" s="320">
        <v>-0.219211822660099</v>
      </c>
      <c r="EN207" s="341">
        <v>137500</v>
      </c>
      <c r="EO207" s="320">
        <v>9.1549295774647904E-2</v>
      </c>
      <c r="EP207" s="1"/>
    </row>
    <row r="208" spans="2:146" x14ac:dyDescent="0.25">
      <c r="B208" s="3" t="s">
        <v>67</v>
      </c>
      <c r="C208" s="5">
        <v>545538</v>
      </c>
      <c r="D208" s="6" t="s">
        <v>64</v>
      </c>
      <c r="E208" s="6" t="s">
        <v>3</v>
      </c>
      <c r="F208" s="5">
        <v>2</v>
      </c>
      <c r="G208" s="40">
        <v>348</v>
      </c>
      <c r="H208" s="40">
        <v>297</v>
      </c>
      <c r="I208" s="40">
        <v>509</v>
      </c>
      <c r="J208" s="63">
        <v>936.09195402298838</v>
      </c>
      <c r="K208" s="40">
        <v>269</v>
      </c>
      <c r="L208" s="63">
        <v>1.89</v>
      </c>
      <c r="N208" s="40">
        <v>145</v>
      </c>
      <c r="O208" s="76">
        <v>0.41666666666666669</v>
      </c>
      <c r="P208" s="63">
        <v>5.0599999999999996</v>
      </c>
      <c r="Q208" s="362">
        <v>1.454022988505747E-2</v>
      </c>
      <c r="R208" s="106">
        <v>28</v>
      </c>
      <c r="S208" s="83" t="s">
        <v>100</v>
      </c>
      <c r="T208" s="88">
        <v>0.7</v>
      </c>
      <c r="U208" s="40">
        <v>0</v>
      </c>
      <c r="V208" s="1"/>
      <c r="W208" s="457">
        <v>36</v>
      </c>
      <c r="X208" s="457">
        <v>0</v>
      </c>
      <c r="Y208" s="317">
        <v>0.158</v>
      </c>
      <c r="Z208" s="126">
        <v>0.24827586206896551</v>
      </c>
      <c r="AA208" s="457">
        <v>0</v>
      </c>
      <c r="AB208" s="457">
        <v>11</v>
      </c>
      <c r="AC208" s="457">
        <v>47</v>
      </c>
      <c r="AD208" s="457">
        <v>0</v>
      </c>
      <c r="AE208" s="457">
        <v>47</v>
      </c>
      <c r="AF208" s="149">
        <v>7724452</v>
      </c>
      <c r="AH208" s="374">
        <v>28000</v>
      </c>
      <c r="AI208" s="469">
        <v>43</v>
      </c>
      <c r="AJ208" s="320">
        <v>0.91489361702127658</v>
      </c>
      <c r="AK208" s="374">
        <v>1524952</v>
      </c>
      <c r="AL208" s="125">
        <v>0.19741879423938419</v>
      </c>
      <c r="AM208" s="477">
        <v>43</v>
      </c>
      <c r="AN208" s="398">
        <v>1524952</v>
      </c>
      <c r="AO208" s="469">
        <v>43</v>
      </c>
      <c r="AP208" s="398">
        <v>1524952</v>
      </c>
      <c r="AQ208" s="480">
        <v>25</v>
      </c>
      <c r="AR208" s="398">
        <v>1285022</v>
      </c>
      <c r="AS208" s="469">
        <v>18</v>
      </c>
      <c r="AT208" s="390">
        <v>0.41860465116279072</v>
      </c>
      <c r="AU208" s="398">
        <v>239930</v>
      </c>
      <c r="AV208" s="469">
        <v>1</v>
      </c>
      <c r="AW208" s="140">
        <v>45500</v>
      </c>
      <c r="AX208" s="469">
        <v>3</v>
      </c>
      <c r="AY208" s="140">
        <v>6154000</v>
      </c>
      <c r="AZ208" s="457">
        <v>17</v>
      </c>
      <c r="BA208" s="125">
        <v>0.36199999999999999</v>
      </c>
      <c r="BB208" s="457">
        <v>9</v>
      </c>
      <c r="BC208" s="125">
        <v>0.191</v>
      </c>
      <c r="BD208" s="457">
        <v>21</v>
      </c>
      <c r="BE208" s="125">
        <v>0.44700000000000001</v>
      </c>
      <c r="BF208" s="457">
        <v>42</v>
      </c>
      <c r="BG208" s="125">
        <v>0.89400000000000002</v>
      </c>
      <c r="BH208" s="457">
        <v>0</v>
      </c>
      <c r="BI208" s="317">
        <v>0</v>
      </c>
      <c r="BJ208" s="457">
        <v>0</v>
      </c>
      <c r="BK208" s="457">
        <v>0</v>
      </c>
      <c r="BL208" s="457">
        <v>0</v>
      </c>
      <c r="BM208" s="430">
        <v>1993</v>
      </c>
      <c r="BN208" s="347" t="s">
        <v>880</v>
      </c>
      <c r="BO208" s="486">
        <v>23</v>
      </c>
      <c r="BP208" s="348">
        <v>0.49</v>
      </c>
      <c r="BQ208" s="40">
        <v>24</v>
      </c>
      <c r="BR208" s="320">
        <v>0.51100000000000001</v>
      </c>
      <c r="BS208" s="491">
        <v>0</v>
      </c>
      <c r="BT208" s="125">
        <v>0</v>
      </c>
      <c r="BU208" s="312">
        <v>0.375</v>
      </c>
      <c r="BW208" s="457">
        <v>4</v>
      </c>
      <c r="BX208" s="457">
        <v>1</v>
      </c>
      <c r="BY208" s="457">
        <v>0</v>
      </c>
      <c r="BZ208" s="457">
        <v>0</v>
      </c>
      <c r="CA208" s="457">
        <v>0</v>
      </c>
      <c r="CB208" s="457">
        <v>4</v>
      </c>
      <c r="CC208" s="457">
        <v>1</v>
      </c>
      <c r="CD208" s="457">
        <v>0</v>
      </c>
      <c r="CE208" s="457">
        <v>0</v>
      </c>
      <c r="CF208" s="457">
        <v>1</v>
      </c>
      <c r="CG208" s="457">
        <v>2</v>
      </c>
      <c r="CH208" s="457">
        <v>0</v>
      </c>
      <c r="CI208" s="440">
        <v>14.5</v>
      </c>
      <c r="CJ208" s="440">
        <v>2.5</v>
      </c>
      <c r="CK208" s="317">
        <v>0.17199999999999999</v>
      </c>
      <c r="CL208" s="457">
        <v>5</v>
      </c>
      <c r="CM208" s="457">
        <v>3</v>
      </c>
      <c r="CN208" s="457">
        <v>2</v>
      </c>
      <c r="CO208" s="501">
        <v>2.9</v>
      </c>
      <c r="CP208" s="501">
        <v>0.3</v>
      </c>
      <c r="CQ208" s="125">
        <v>0.10344827586206896</v>
      </c>
      <c r="CS208" s="477">
        <v>0</v>
      </c>
      <c r="CT208" s="457">
        <v>0</v>
      </c>
      <c r="CU208" s="457">
        <v>0</v>
      </c>
      <c r="CV208" s="457">
        <v>0</v>
      </c>
      <c r="CW208" s="457">
        <v>2</v>
      </c>
      <c r="CX208" s="457">
        <v>0</v>
      </c>
      <c r="CY208" s="457">
        <v>1</v>
      </c>
      <c r="CZ208" s="457">
        <v>0</v>
      </c>
      <c r="DA208" s="457">
        <v>0</v>
      </c>
      <c r="DB208" s="457">
        <v>0</v>
      </c>
      <c r="DC208" s="457">
        <v>1</v>
      </c>
      <c r="DD208" s="457">
        <v>0</v>
      </c>
      <c r="DF208" s="398">
        <v>33279</v>
      </c>
      <c r="DG208" s="320">
        <v>4.0000000000000001E-3</v>
      </c>
      <c r="DH208" s="374">
        <v>2409.1</v>
      </c>
      <c r="DI208" s="374">
        <v>33279</v>
      </c>
      <c r="DJ208" s="149">
        <v>0</v>
      </c>
      <c r="DK208" s="40">
        <v>39</v>
      </c>
      <c r="DL208" s="40">
        <v>8</v>
      </c>
      <c r="DM208" s="40">
        <v>0</v>
      </c>
      <c r="DN208" s="40">
        <v>0</v>
      </c>
      <c r="DO208" s="317">
        <v>6.6000000000000003E-2</v>
      </c>
      <c r="DP208" s="457">
        <v>37</v>
      </c>
      <c r="DQ208" s="457">
        <v>8</v>
      </c>
      <c r="DR208" s="457">
        <v>2</v>
      </c>
      <c r="DS208" s="477">
        <v>0</v>
      </c>
      <c r="DT208" s="125">
        <v>0</v>
      </c>
      <c r="DU208" s="477">
        <v>139</v>
      </c>
      <c r="DV208" s="374">
        <v>2638405</v>
      </c>
      <c r="DW208" s="477">
        <v>52</v>
      </c>
      <c r="DX208" s="457">
        <v>3</v>
      </c>
      <c r="DY208" s="452"/>
      <c r="DZ208" s="40">
        <v>60</v>
      </c>
      <c r="EA208" s="76">
        <v>0.11787819253438114</v>
      </c>
      <c r="EB208" s="40">
        <v>28</v>
      </c>
      <c r="EC208" s="76">
        <v>5.50098231827112E-2</v>
      </c>
      <c r="ED208" s="40">
        <v>8</v>
      </c>
      <c r="EE208" s="40">
        <v>2</v>
      </c>
      <c r="EF208" s="40">
        <v>1</v>
      </c>
      <c r="EG208" s="320">
        <v>0.97350000000000003</v>
      </c>
      <c r="EH208" s="320">
        <v>0.38289962825278812</v>
      </c>
      <c r="EI208" s="320">
        <v>0.41399999999999998</v>
      </c>
      <c r="EJ208" s="320">
        <v>0.19379844961240311</v>
      </c>
      <c r="EK208" s="320">
        <v>0.40667976424361491</v>
      </c>
      <c r="EL208" s="320">
        <v>0.43418467583497056</v>
      </c>
      <c r="EM208" s="320">
        <v>-0.17434869739479</v>
      </c>
      <c r="EN208" s="341">
        <v>90100</v>
      </c>
      <c r="EO208" s="320">
        <v>0.18895348837209303</v>
      </c>
      <c r="EP208" s="1"/>
    </row>
    <row r="209" spans="2:146" x14ac:dyDescent="0.25">
      <c r="B209" s="3" t="s">
        <v>68</v>
      </c>
      <c r="C209" s="5">
        <v>540138</v>
      </c>
      <c r="D209" s="6" t="s">
        <v>64</v>
      </c>
      <c r="E209" s="6" t="s">
        <v>3</v>
      </c>
      <c r="F209" s="5">
        <v>2</v>
      </c>
      <c r="G209" s="40">
        <v>2095</v>
      </c>
      <c r="H209" s="40">
        <v>1751</v>
      </c>
      <c r="I209" s="40">
        <v>3054</v>
      </c>
      <c r="J209" s="63">
        <v>932.96420047732693</v>
      </c>
      <c r="K209" s="40">
        <v>1352</v>
      </c>
      <c r="L209" s="63">
        <v>2.2000000000000002</v>
      </c>
      <c r="N209" s="40">
        <v>302</v>
      </c>
      <c r="O209" s="76">
        <v>0.14415274463007161</v>
      </c>
      <c r="P209" s="63">
        <v>6.26</v>
      </c>
      <c r="Q209" s="362">
        <v>2.9880668257756559E-3</v>
      </c>
      <c r="R209" s="106">
        <v>28</v>
      </c>
      <c r="S209" s="83" t="s">
        <v>100</v>
      </c>
      <c r="T209" s="88">
        <v>1.3</v>
      </c>
      <c r="U209" s="40">
        <v>2</v>
      </c>
      <c r="V209" s="1"/>
      <c r="W209" s="457">
        <v>22</v>
      </c>
      <c r="X209" s="457">
        <v>3</v>
      </c>
      <c r="Y209" s="317">
        <v>2.3E-2</v>
      </c>
      <c r="Z209" s="126">
        <v>7.2847682119205295E-2</v>
      </c>
      <c r="AA209" s="457">
        <v>0</v>
      </c>
      <c r="AB209" s="457">
        <v>18</v>
      </c>
      <c r="AC209" s="457">
        <v>40</v>
      </c>
      <c r="AD209" s="457">
        <v>0</v>
      </c>
      <c r="AE209" s="457">
        <v>40</v>
      </c>
      <c r="AF209" s="149">
        <v>21150410</v>
      </c>
      <c r="AH209" s="374">
        <v>46150</v>
      </c>
      <c r="AI209" s="469">
        <v>31</v>
      </c>
      <c r="AJ209" s="320">
        <v>0.77500000000000002</v>
      </c>
      <c r="AK209" s="374">
        <v>1466923</v>
      </c>
      <c r="AL209" s="125">
        <v>6.9356716961987974E-2</v>
      </c>
      <c r="AM209" s="477">
        <v>31</v>
      </c>
      <c r="AN209" s="398">
        <v>1466923</v>
      </c>
      <c r="AO209" s="469">
        <v>31</v>
      </c>
      <c r="AP209" s="398">
        <v>1466923</v>
      </c>
      <c r="AQ209" s="480">
        <v>30</v>
      </c>
      <c r="AR209" s="399">
        <v>1443123</v>
      </c>
      <c r="AS209" s="481">
        <v>1</v>
      </c>
      <c r="AT209" s="393">
        <v>3.2258064516129031E-2</v>
      </c>
      <c r="AU209" s="399">
        <v>23800</v>
      </c>
      <c r="AV209" s="469">
        <v>5</v>
      </c>
      <c r="AW209" s="140">
        <v>14427828</v>
      </c>
      <c r="AX209" s="469">
        <v>4</v>
      </c>
      <c r="AY209" s="140">
        <v>5255659</v>
      </c>
      <c r="AZ209" s="457">
        <v>22</v>
      </c>
      <c r="BA209" s="125">
        <v>0.55000000000000004</v>
      </c>
      <c r="BB209" s="457">
        <v>16</v>
      </c>
      <c r="BC209" s="125">
        <v>0.4</v>
      </c>
      <c r="BD209" s="457">
        <v>2</v>
      </c>
      <c r="BE209" s="125">
        <v>0.05</v>
      </c>
      <c r="BF209" s="457">
        <v>32</v>
      </c>
      <c r="BG209" s="125">
        <v>0.8</v>
      </c>
      <c r="BH209" s="457">
        <v>7</v>
      </c>
      <c r="BI209" s="317">
        <v>0.17499999999999999</v>
      </c>
      <c r="BJ209" s="457">
        <v>4</v>
      </c>
      <c r="BK209" s="457">
        <v>1</v>
      </c>
      <c r="BL209" s="457">
        <v>2</v>
      </c>
      <c r="BM209" s="430">
        <v>1946</v>
      </c>
      <c r="BN209" s="349" t="s">
        <v>881</v>
      </c>
      <c r="BO209" s="487">
        <v>36</v>
      </c>
      <c r="BP209" s="350">
        <v>0.9</v>
      </c>
      <c r="BQ209" s="489">
        <v>4</v>
      </c>
      <c r="BR209" s="351">
        <v>0.1</v>
      </c>
      <c r="BS209" s="492">
        <v>1</v>
      </c>
      <c r="BT209" s="125">
        <v>4.5454545454545456E-2</v>
      </c>
      <c r="BU209" s="312">
        <v>0.875</v>
      </c>
      <c r="BW209" s="457">
        <v>4</v>
      </c>
      <c r="BX209" s="457">
        <v>0</v>
      </c>
      <c r="BY209" s="457">
        <v>0</v>
      </c>
      <c r="BZ209" s="457">
        <v>0</v>
      </c>
      <c r="CA209" s="457">
        <v>0</v>
      </c>
      <c r="CB209" s="457">
        <v>4</v>
      </c>
      <c r="CC209" s="457">
        <v>0</v>
      </c>
      <c r="CD209" s="457">
        <v>0</v>
      </c>
      <c r="CE209" s="457">
        <v>0</v>
      </c>
      <c r="CF209" s="457">
        <v>3</v>
      </c>
      <c r="CG209" s="457">
        <v>1</v>
      </c>
      <c r="CH209" s="457">
        <v>0</v>
      </c>
      <c r="CI209" s="440">
        <v>52.4</v>
      </c>
      <c r="CJ209" s="440">
        <v>4.7</v>
      </c>
      <c r="CK209" s="317">
        <v>0.09</v>
      </c>
      <c r="CL209" s="457">
        <v>11</v>
      </c>
      <c r="CM209" s="457">
        <v>6</v>
      </c>
      <c r="CN209" s="457">
        <v>5</v>
      </c>
      <c r="CO209" s="501">
        <v>4.8</v>
      </c>
      <c r="CP209" s="501">
        <v>0.5</v>
      </c>
      <c r="CQ209" s="125">
        <v>0.10416666666666667</v>
      </c>
      <c r="CS209" s="477">
        <v>0</v>
      </c>
      <c r="CT209" s="514">
        <v>0</v>
      </c>
      <c r="CU209" s="514">
        <v>0</v>
      </c>
      <c r="CV209" s="457">
        <v>0</v>
      </c>
      <c r="CW209" s="457">
        <v>4</v>
      </c>
      <c r="CX209" s="457">
        <v>2</v>
      </c>
      <c r="CY209" s="457">
        <v>2</v>
      </c>
      <c r="CZ209" s="457">
        <v>1</v>
      </c>
      <c r="DA209" s="457">
        <v>0</v>
      </c>
      <c r="DB209" s="457">
        <v>0</v>
      </c>
      <c r="DC209" s="457">
        <v>1</v>
      </c>
      <c r="DD209" s="457">
        <v>0</v>
      </c>
      <c r="DF209" s="398">
        <v>8357937</v>
      </c>
      <c r="DG209" s="320">
        <v>0.39500000000000002</v>
      </c>
      <c r="DH209" s="374">
        <v>6051.3</v>
      </c>
      <c r="DI209" s="374">
        <v>51402</v>
      </c>
      <c r="DJ209" s="149">
        <v>8306535</v>
      </c>
      <c r="DK209" s="40">
        <v>27</v>
      </c>
      <c r="DL209" s="40">
        <v>11</v>
      </c>
      <c r="DM209" s="40">
        <v>0</v>
      </c>
      <c r="DN209" s="40">
        <v>2</v>
      </c>
      <c r="DO209" s="317">
        <v>0.114</v>
      </c>
      <c r="DP209" s="457">
        <v>26</v>
      </c>
      <c r="DQ209" s="457">
        <v>6</v>
      </c>
      <c r="DR209" s="457">
        <v>7</v>
      </c>
      <c r="DS209" s="477">
        <v>1</v>
      </c>
      <c r="DT209" s="125">
        <v>4.5454545454545456E-2</v>
      </c>
      <c r="DU209" s="477">
        <v>532</v>
      </c>
      <c r="DV209" s="374">
        <v>12026701</v>
      </c>
      <c r="DW209" s="477">
        <v>44</v>
      </c>
      <c r="DX209" s="457">
        <v>451</v>
      </c>
      <c r="DY209" s="452"/>
      <c r="DZ209" s="40">
        <v>35</v>
      </c>
      <c r="EA209" s="76">
        <v>1.14603798297315E-2</v>
      </c>
      <c r="EB209" s="40">
        <v>9</v>
      </c>
      <c r="EC209" s="76">
        <v>2.9469548133595285E-3</v>
      </c>
      <c r="ED209" s="40">
        <v>2</v>
      </c>
      <c r="EE209" s="40">
        <v>0</v>
      </c>
      <c r="EF209" s="40">
        <v>0</v>
      </c>
      <c r="EG209" s="320">
        <v>0.74</v>
      </c>
      <c r="EH209" s="320">
        <v>0.42307692307692307</v>
      </c>
      <c r="EI209" s="320">
        <v>0.28499999999999998</v>
      </c>
      <c r="EJ209" s="320">
        <v>0.18054909260120985</v>
      </c>
      <c r="EK209" s="320">
        <v>0.37721021611001965</v>
      </c>
      <c r="EL209" s="320">
        <v>0.37621440536013401</v>
      </c>
      <c r="EM209" s="320">
        <v>-3.3845189595737998E-2</v>
      </c>
      <c r="EN209" s="341">
        <v>81800</v>
      </c>
      <c r="EO209" s="320">
        <v>2.3170731707317073E-2</v>
      </c>
      <c r="EP209" s="1"/>
    </row>
    <row r="210" spans="2:146" s="1" customFormat="1" x14ac:dyDescent="0.25">
      <c r="B210" s="7" t="s">
        <v>64</v>
      </c>
      <c r="C210" s="150">
        <v>54059</v>
      </c>
      <c r="D210" s="7" t="s">
        <v>64</v>
      </c>
      <c r="E210" s="7" t="s">
        <v>0</v>
      </c>
      <c r="F210" s="150">
        <v>2</v>
      </c>
      <c r="G210" s="42">
        <v>271203</v>
      </c>
      <c r="H210" s="42">
        <v>19744</v>
      </c>
      <c r="I210" s="42">
        <v>23821</v>
      </c>
      <c r="J210" s="65">
        <v>56.214127424844115</v>
      </c>
      <c r="K210" s="42">
        <v>9110</v>
      </c>
      <c r="L210" s="65">
        <v>2.61</v>
      </c>
      <c r="M210"/>
      <c r="N210" s="42">
        <v>6099</v>
      </c>
      <c r="O210" s="78">
        <v>2.2488689284410571E-2</v>
      </c>
      <c r="P210" s="65">
        <v>316.10000000000002</v>
      </c>
      <c r="Q210" s="363">
        <v>1.1656464341028099E-3</v>
      </c>
      <c r="R210" s="107">
        <v>28</v>
      </c>
      <c r="S210" s="85">
        <v>44259</v>
      </c>
      <c r="T210" s="115">
        <v>1.3</v>
      </c>
      <c r="U210" s="42">
        <v>68</v>
      </c>
      <c r="W210" s="458">
        <v>3229</v>
      </c>
      <c r="X210" s="458">
        <v>526</v>
      </c>
      <c r="Y210" s="127">
        <v>0.183</v>
      </c>
      <c r="Z210" s="128">
        <v>0.52943105427119197</v>
      </c>
      <c r="AA210" s="458">
        <v>533</v>
      </c>
      <c r="AB210" s="458">
        <v>393</v>
      </c>
      <c r="AC210" s="458">
        <v>3089</v>
      </c>
      <c r="AD210" s="458">
        <v>533</v>
      </c>
      <c r="AE210" s="458">
        <v>3622</v>
      </c>
      <c r="AF210" s="321">
        <v>195888753</v>
      </c>
      <c r="AG210"/>
      <c r="AH210" s="419">
        <v>28000</v>
      </c>
      <c r="AI210" s="470">
        <v>3337</v>
      </c>
      <c r="AJ210" s="78">
        <v>0.92156862745098034</v>
      </c>
      <c r="AK210" s="406">
        <v>108250917</v>
      </c>
      <c r="AL210" s="127">
        <v>0.55261425345844128</v>
      </c>
      <c r="AM210" s="478">
        <v>3315</v>
      </c>
      <c r="AN210" s="402">
        <v>105781932</v>
      </c>
      <c r="AO210" s="470">
        <v>3301</v>
      </c>
      <c r="AP210" s="402">
        <v>104438634</v>
      </c>
      <c r="AQ210" s="470">
        <v>1656</v>
      </c>
      <c r="AR210" s="400">
        <v>71074594</v>
      </c>
      <c r="AS210" s="482">
        <v>1645</v>
      </c>
      <c r="AT210" s="394">
        <v>0.49833383823083921</v>
      </c>
      <c r="AU210" s="400">
        <v>33364040</v>
      </c>
      <c r="AV210" s="470">
        <v>177</v>
      </c>
      <c r="AW210" s="311">
        <v>32943001</v>
      </c>
      <c r="AX210" s="470">
        <v>94</v>
      </c>
      <c r="AY210" s="311">
        <v>54617132</v>
      </c>
      <c r="AZ210" s="458">
        <v>392</v>
      </c>
      <c r="BA210" s="127">
        <v>0.108</v>
      </c>
      <c r="BB210" s="458">
        <v>1049</v>
      </c>
      <c r="BC210" s="127">
        <v>0.28999999999999998</v>
      </c>
      <c r="BD210" s="458">
        <v>2181</v>
      </c>
      <c r="BE210" s="127">
        <v>0.60199999999999998</v>
      </c>
      <c r="BF210" s="458">
        <v>3408</v>
      </c>
      <c r="BG210" s="127">
        <v>0.94099999999999995</v>
      </c>
      <c r="BH210" s="458">
        <v>743</v>
      </c>
      <c r="BI210" s="127">
        <v>0.20513528437327444</v>
      </c>
      <c r="BJ210" s="458">
        <v>634</v>
      </c>
      <c r="BK210" s="458">
        <v>53</v>
      </c>
      <c r="BL210" s="458">
        <v>56</v>
      </c>
      <c r="BM210" s="431">
        <v>1983</v>
      </c>
      <c r="BN210" s="135" t="s">
        <v>100</v>
      </c>
      <c r="BO210" s="42">
        <v>2073</v>
      </c>
      <c r="BP210" s="78">
        <v>0.57299999999999995</v>
      </c>
      <c r="BQ210" s="42">
        <v>1549</v>
      </c>
      <c r="BR210" s="78">
        <v>0.42799999999999999</v>
      </c>
      <c r="BS210" s="493">
        <v>256</v>
      </c>
      <c r="BT210" s="127">
        <v>7.9281511303809227E-2</v>
      </c>
      <c r="BU210" s="314">
        <v>0.60699999999999998</v>
      </c>
      <c r="BV210"/>
      <c r="BW210" s="458">
        <v>21</v>
      </c>
      <c r="BX210" s="458">
        <v>12</v>
      </c>
      <c r="BY210" s="458">
        <v>3</v>
      </c>
      <c r="BZ210" s="458">
        <v>4</v>
      </c>
      <c r="CA210" s="458">
        <v>1</v>
      </c>
      <c r="CB210" s="458">
        <v>13</v>
      </c>
      <c r="CC210" s="458">
        <v>8</v>
      </c>
      <c r="CD210" s="458">
        <v>0</v>
      </c>
      <c r="CE210" s="458">
        <v>0</v>
      </c>
      <c r="CF210" s="458">
        <v>6</v>
      </c>
      <c r="CG210" s="458">
        <v>7</v>
      </c>
      <c r="CH210" s="458">
        <v>0</v>
      </c>
      <c r="CI210" s="441">
        <v>1386</v>
      </c>
      <c r="CJ210" s="441">
        <v>224.8</v>
      </c>
      <c r="CK210" s="127">
        <v>0.16200000000000001</v>
      </c>
      <c r="CL210" s="458">
        <v>192</v>
      </c>
      <c r="CM210" s="458">
        <v>70</v>
      </c>
      <c r="CN210" s="458">
        <v>122</v>
      </c>
      <c r="CO210" s="502">
        <v>127.3</v>
      </c>
      <c r="CP210" s="502">
        <v>7.6</v>
      </c>
      <c r="CQ210" s="127">
        <v>5.9701492537313432E-2</v>
      </c>
      <c r="CR210"/>
      <c r="CS210" s="478">
        <v>0</v>
      </c>
      <c r="CT210" s="458">
        <v>0</v>
      </c>
      <c r="CU210" s="458">
        <v>0</v>
      </c>
      <c r="CV210" s="458">
        <v>0</v>
      </c>
      <c r="CW210" s="458">
        <v>80</v>
      </c>
      <c r="CX210" s="458">
        <v>22</v>
      </c>
      <c r="CY210" s="458">
        <v>59</v>
      </c>
      <c r="CZ210" s="458">
        <v>14</v>
      </c>
      <c r="DA210" s="458">
        <v>0</v>
      </c>
      <c r="DB210" s="458">
        <v>0</v>
      </c>
      <c r="DC210" s="458">
        <v>7</v>
      </c>
      <c r="DD210" s="458">
        <v>0</v>
      </c>
      <c r="DE210"/>
      <c r="DF210" s="402">
        <v>20356406</v>
      </c>
      <c r="DG210" s="78">
        <v>0.104</v>
      </c>
      <c r="DH210" s="419">
        <v>3783</v>
      </c>
      <c r="DI210" s="419">
        <v>10479811</v>
      </c>
      <c r="DJ210" s="321">
        <v>9876595</v>
      </c>
      <c r="DK210" s="42">
        <v>2284</v>
      </c>
      <c r="DL210" s="42">
        <v>1307</v>
      </c>
      <c r="DM210" s="42">
        <v>13</v>
      </c>
      <c r="DN210" s="42">
        <v>6</v>
      </c>
      <c r="DO210" s="127">
        <v>0.14299999999999999</v>
      </c>
      <c r="DP210" s="458">
        <v>2074</v>
      </c>
      <c r="DQ210" s="458">
        <v>500</v>
      </c>
      <c r="DR210" s="458">
        <v>844</v>
      </c>
      <c r="DS210" s="519">
        <v>192</v>
      </c>
      <c r="DT210" s="144">
        <v>5.946113347785692E-2</v>
      </c>
      <c r="DU210" s="519">
        <v>1751</v>
      </c>
      <c r="DV210" s="419">
        <v>30265873</v>
      </c>
      <c r="DW210" s="519">
        <v>334</v>
      </c>
      <c r="DX210" s="458">
        <v>13274</v>
      </c>
      <c r="DY210" s="452"/>
      <c r="DZ210" s="42">
        <v>8124</v>
      </c>
      <c r="EA210" s="78">
        <v>0.34104361697661728</v>
      </c>
      <c r="EB210" s="42">
        <v>4893</v>
      </c>
      <c r="EC210" s="78">
        <v>0.20540699382897443</v>
      </c>
      <c r="ED210" s="42">
        <v>1041</v>
      </c>
      <c r="EE210" s="42">
        <v>173</v>
      </c>
      <c r="EF210" s="42">
        <v>101</v>
      </c>
      <c r="EG210" s="78">
        <v>0.96289999999999998</v>
      </c>
      <c r="EH210" s="78">
        <v>0.29923161361141604</v>
      </c>
      <c r="EI210" s="78">
        <v>0.37200000000000005</v>
      </c>
      <c r="EJ210" s="78">
        <v>0.24243494642646884</v>
      </c>
      <c r="EK210" s="78">
        <v>0.38184794928844296</v>
      </c>
      <c r="EL210" s="78">
        <v>0.3282670932974065</v>
      </c>
      <c r="EM210" s="78">
        <v>-0.12187488356496144</v>
      </c>
      <c r="EN210" s="342">
        <v>83000</v>
      </c>
      <c r="EO210" s="78">
        <v>0.30731623638390942</v>
      </c>
    </row>
    <row r="211" spans="2:146" x14ac:dyDescent="0.25">
      <c r="B211" s="424" t="s">
        <v>203</v>
      </c>
      <c r="C211" s="425">
        <v>540139</v>
      </c>
      <c r="D211" s="424" t="s">
        <v>201</v>
      </c>
      <c r="E211" s="424" t="s">
        <v>11</v>
      </c>
      <c r="F211" s="425">
        <v>6</v>
      </c>
      <c r="G211" s="44">
        <v>223881</v>
      </c>
      <c r="H211" s="44">
        <v>37785</v>
      </c>
      <c r="I211" s="44">
        <v>68658</v>
      </c>
      <c r="J211" s="66">
        <v>196.2699827140311</v>
      </c>
      <c r="K211" s="44">
        <v>28248</v>
      </c>
      <c r="L211" s="66">
        <v>2.3998867176437271</v>
      </c>
      <c r="N211" s="44">
        <v>4993</v>
      </c>
      <c r="O211" s="80">
        <v>2.2302026523018929E-2</v>
      </c>
      <c r="P211" s="66">
        <v>239.52</v>
      </c>
      <c r="Q211" s="364">
        <v>1.069854074262666E-3</v>
      </c>
      <c r="R211" s="105">
        <v>13</v>
      </c>
      <c r="S211" s="82">
        <v>42945</v>
      </c>
      <c r="T211" s="114">
        <v>0.9</v>
      </c>
      <c r="U211" s="44">
        <v>11</v>
      </c>
      <c r="V211" s="1"/>
      <c r="W211" s="459">
        <v>804</v>
      </c>
      <c r="X211" s="459">
        <v>38</v>
      </c>
      <c r="Y211" s="129">
        <v>2.5000000000000001E-2</v>
      </c>
      <c r="Z211" s="130">
        <v>0.1610254356098538</v>
      </c>
      <c r="AA211" s="459">
        <v>152</v>
      </c>
      <c r="AB211" s="459">
        <v>130</v>
      </c>
      <c r="AC211" s="459">
        <v>782</v>
      </c>
      <c r="AD211" s="459">
        <v>152</v>
      </c>
      <c r="AE211" s="459">
        <v>934</v>
      </c>
      <c r="AF211" s="138">
        <v>937869602</v>
      </c>
      <c r="AH211" s="407">
        <v>56250</v>
      </c>
      <c r="AI211" s="471">
        <v>821</v>
      </c>
      <c r="AJ211" s="80">
        <v>0.879957127545552</v>
      </c>
      <c r="AK211" s="407">
        <v>76487622</v>
      </c>
      <c r="AL211" s="129">
        <v>8.1554644522960032E-2</v>
      </c>
      <c r="AM211" s="479">
        <v>816</v>
      </c>
      <c r="AN211" s="401">
        <v>68557903</v>
      </c>
      <c r="AO211" s="471">
        <v>750</v>
      </c>
      <c r="AP211" s="401">
        <v>62228051</v>
      </c>
      <c r="AQ211" s="471">
        <v>542</v>
      </c>
      <c r="AR211" s="401">
        <v>57917201</v>
      </c>
      <c r="AS211" s="471">
        <v>208</v>
      </c>
      <c r="AT211" s="395">
        <v>0.27733333333333332</v>
      </c>
      <c r="AU211" s="401">
        <v>4310850</v>
      </c>
      <c r="AV211" s="471">
        <v>86</v>
      </c>
      <c r="AW211" s="139">
        <v>816603250</v>
      </c>
      <c r="AX211" s="471">
        <v>26</v>
      </c>
      <c r="AY211" s="139">
        <v>44778730</v>
      </c>
      <c r="AZ211" s="459">
        <v>290</v>
      </c>
      <c r="BA211" s="129">
        <v>0.31</v>
      </c>
      <c r="BB211" s="459">
        <v>244</v>
      </c>
      <c r="BC211" s="129">
        <v>0.26100000000000001</v>
      </c>
      <c r="BD211" s="459">
        <v>400</v>
      </c>
      <c r="BE211" s="129">
        <v>0.42799999999999999</v>
      </c>
      <c r="BF211" s="459">
        <v>727</v>
      </c>
      <c r="BG211" s="129">
        <v>0.77800000000000002</v>
      </c>
      <c r="BH211" s="459">
        <v>112</v>
      </c>
      <c r="BI211" s="129">
        <v>0.11991434689507495</v>
      </c>
      <c r="BJ211" s="459">
        <v>86</v>
      </c>
      <c r="BK211" s="459">
        <v>19</v>
      </c>
      <c r="BL211" s="459">
        <v>7</v>
      </c>
      <c r="BM211" s="432">
        <v>1974</v>
      </c>
      <c r="BN211" s="352" t="s">
        <v>845</v>
      </c>
      <c r="BO211" s="77">
        <v>683</v>
      </c>
      <c r="BP211" s="79">
        <v>0.73099999999999987</v>
      </c>
      <c r="BQ211" s="77">
        <v>251</v>
      </c>
      <c r="BR211" s="79">
        <v>0.26900000000000002</v>
      </c>
      <c r="BS211" s="490">
        <v>29</v>
      </c>
      <c r="BT211" s="129">
        <v>3.6069651741293535E-2</v>
      </c>
      <c r="BU211" s="313">
        <v>0.64600000000000002</v>
      </c>
      <c r="BW211" s="459">
        <v>3</v>
      </c>
      <c r="BX211" s="459">
        <v>1</v>
      </c>
      <c r="BY211" s="459">
        <v>0</v>
      </c>
      <c r="BZ211" s="459">
        <v>3</v>
      </c>
      <c r="CA211" s="459">
        <v>0</v>
      </c>
      <c r="CB211" s="459">
        <v>0</v>
      </c>
      <c r="CC211" s="459">
        <v>1</v>
      </c>
      <c r="CD211" s="459">
        <v>0</v>
      </c>
      <c r="CE211" s="459">
        <v>0</v>
      </c>
      <c r="CF211" s="459">
        <v>0</v>
      </c>
      <c r="CG211" s="459">
        <v>2</v>
      </c>
      <c r="CH211" s="459">
        <v>0</v>
      </c>
      <c r="CI211" s="439">
        <v>2129.4</v>
      </c>
      <c r="CJ211" s="439">
        <v>98.1</v>
      </c>
      <c r="CK211" s="129">
        <v>4.5999999999999999E-2</v>
      </c>
      <c r="CL211" s="459">
        <v>179</v>
      </c>
      <c r="CM211" s="459">
        <v>123</v>
      </c>
      <c r="CN211" s="459">
        <v>56</v>
      </c>
      <c r="CO211" s="503">
        <v>70.3</v>
      </c>
      <c r="CP211" s="503">
        <v>6.6</v>
      </c>
      <c r="CQ211" s="129">
        <v>9.388335704125178E-2</v>
      </c>
      <c r="CS211" s="479">
        <v>2</v>
      </c>
      <c r="CT211" s="459">
        <v>0</v>
      </c>
      <c r="CU211" s="459">
        <v>2</v>
      </c>
      <c r="CV211" s="459">
        <v>0</v>
      </c>
      <c r="CW211" s="459">
        <v>21</v>
      </c>
      <c r="CX211" s="459">
        <v>3</v>
      </c>
      <c r="CY211" s="459">
        <v>14</v>
      </c>
      <c r="CZ211" s="459">
        <v>5</v>
      </c>
      <c r="DA211" s="459">
        <v>0</v>
      </c>
      <c r="DB211" s="459">
        <v>0</v>
      </c>
      <c r="DC211" s="459">
        <v>2</v>
      </c>
      <c r="DD211" s="459">
        <v>0</v>
      </c>
      <c r="DF211" s="401">
        <v>215396771</v>
      </c>
      <c r="DG211" s="80">
        <v>0.23</v>
      </c>
      <c r="DH211" s="407">
        <v>3932</v>
      </c>
      <c r="DI211" s="407">
        <v>6560914</v>
      </c>
      <c r="DJ211" s="138">
        <v>208835857</v>
      </c>
      <c r="DK211" s="44">
        <v>614</v>
      </c>
      <c r="DL211" s="44">
        <v>282</v>
      </c>
      <c r="DM211" s="44">
        <v>14</v>
      </c>
      <c r="DN211" s="44">
        <v>24</v>
      </c>
      <c r="DO211" s="129">
        <v>7.0000000000000007E-2</v>
      </c>
      <c r="DP211" s="459">
        <v>572</v>
      </c>
      <c r="DQ211" s="459">
        <v>192</v>
      </c>
      <c r="DR211" s="459">
        <v>142</v>
      </c>
      <c r="DS211" s="479">
        <v>28</v>
      </c>
      <c r="DT211" s="129">
        <v>3.482587064676617E-2</v>
      </c>
      <c r="DU211" s="479">
        <v>168</v>
      </c>
      <c r="DV211" s="407">
        <v>1193619</v>
      </c>
      <c r="DW211" s="479">
        <v>31</v>
      </c>
      <c r="DX211" s="459">
        <v>5152</v>
      </c>
      <c r="DY211" s="452"/>
      <c r="DZ211" s="44">
        <v>2333</v>
      </c>
      <c r="EA211" s="80">
        <v>3.3980016895336307E-2</v>
      </c>
      <c r="EB211" s="44">
        <v>936</v>
      </c>
      <c r="EC211" s="80">
        <v>1.3632788604386962E-2</v>
      </c>
      <c r="ED211" s="44">
        <v>147</v>
      </c>
      <c r="EE211" s="44">
        <v>27</v>
      </c>
      <c r="EF211" s="44">
        <v>16</v>
      </c>
      <c r="EG211" s="80">
        <v>3.6999999999999998E-2</v>
      </c>
      <c r="EH211" s="80">
        <v>0.13593882752761258</v>
      </c>
      <c r="EI211" s="80">
        <v>0.1521507917749941</v>
      </c>
      <c r="EJ211" s="80">
        <v>6.4205595427392667E-2</v>
      </c>
      <c r="EK211" s="80">
        <v>0.30286346820472487</v>
      </c>
      <c r="EL211" s="80">
        <v>0.12878205885829097</v>
      </c>
      <c r="EM211" s="80">
        <v>0.14219746022185401</v>
      </c>
      <c r="EN211" s="340">
        <v>221600</v>
      </c>
      <c r="EO211" s="80">
        <v>0.11756437288352183</v>
      </c>
      <c r="EP211" s="1"/>
    </row>
    <row r="212" spans="2:146" x14ac:dyDescent="0.25">
      <c r="B212" s="3" t="s">
        <v>200</v>
      </c>
      <c r="C212" s="5">
        <v>540140</v>
      </c>
      <c r="D212" s="6" t="s">
        <v>201</v>
      </c>
      <c r="E212" s="6" t="s">
        <v>3</v>
      </c>
      <c r="F212" s="5">
        <v>6</v>
      </c>
      <c r="G212" s="40">
        <v>198</v>
      </c>
      <c r="H212" s="40">
        <v>92</v>
      </c>
      <c r="I212" s="40">
        <v>58</v>
      </c>
      <c r="J212" s="63">
        <v>187.47474747474746</v>
      </c>
      <c r="K212" s="40">
        <v>36</v>
      </c>
      <c r="L212" s="63">
        <v>1.61</v>
      </c>
      <c r="N212" s="40">
        <v>17</v>
      </c>
      <c r="O212" s="76">
        <v>8.5858585858585856E-2</v>
      </c>
      <c r="P212" s="63">
        <v>1.37</v>
      </c>
      <c r="Q212" s="362">
        <v>6.9191919191919204E-3</v>
      </c>
      <c r="R212" s="106">
        <v>13</v>
      </c>
      <c r="S212" s="83" t="s">
        <v>100</v>
      </c>
      <c r="T212" s="88">
        <v>2.2999999999999998</v>
      </c>
      <c r="U212" s="40">
        <v>0</v>
      </c>
      <c r="V212" s="1"/>
      <c r="W212" s="457">
        <v>15</v>
      </c>
      <c r="X212" s="457">
        <v>0</v>
      </c>
      <c r="Y212" s="317">
        <v>0.16300000000000001</v>
      </c>
      <c r="Z212" s="126">
        <v>0.88235294117647056</v>
      </c>
      <c r="AA212" s="457">
        <v>15</v>
      </c>
      <c r="AB212" s="457">
        <v>0</v>
      </c>
      <c r="AC212" s="457">
        <v>0</v>
      </c>
      <c r="AD212" s="457">
        <v>15</v>
      </c>
      <c r="AE212" s="457">
        <v>15</v>
      </c>
      <c r="AF212" s="149">
        <v>667470</v>
      </c>
      <c r="AH212" s="374">
        <v>41700</v>
      </c>
      <c r="AI212" s="469">
        <v>13</v>
      </c>
      <c r="AJ212" s="320">
        <v>0.8666666666666667</v>
      </c>
      <c r="AK212" s="374">
        <v>481470</v>
      </c>
      <c r="AL212" s="125">
        <v>0.72133579037260098</v>
      </c>
      <c r="AM212" s="477">
        <v>13</v>
      </c>
      <c r="AN212" s="398">
        <v>481470</v>
      </c>
      <c r="AO212" s="469">
        <v>12</v>
      </c>
      <c r="AP212" s="398">
        <v>412770</v>
      </c>
      <c r="AQ212" s="480">
        <v>5</v>
      </c>
      <c r="AR212" s="398">
        <v>226300</v>
      </c>
      <c r="AS212" s="469">
        <v>7</v>
      </c>
      <c r="AT212" s="390">
        <v>0.58333333333333337</v>
      </c>
      <c r="AU212" s="398">
        <v>186470</v>
      </c>
      <c r="AV212" s="469">
        <v>2</v>
      </c>
      <c r="AW212" s="140">
        <v>186000</v>
      </c>
      <c r="AX212" s="469">
        <v>0</v>
      </c>
      <c r="AY212" s="140">
        <v>0</v>
      </c>
      <c r="AZ212" s="457">
        <v>3</v>
      </c>
      <c r="BA212" s="125">
        <v>0.2</v>
      </c>
      <c r="BB212" s="457">
        <v>3</v>
      </c>
      <c r="BC212" s="125">
        <v>0.2</v>
      </c>
      <c r="BD212" s="457">
        <v>9</v>
      </c>
      <c r="BE212" s="125">
        <v>0.6</v>
      </c>
      <c r="BF212" s="457">
        <v>12</v>
      </c>
      <c r="BG212" s="125">
        <v>0.8</v>
      </c>
      <c r="BH212" s="457">
        <v>5</v>
      </c>
      <c r="BI212" s="317">
        <v>0.33333333333333331</v>
      </c>
      <c r="BJ212" s="457">
        <v>5</v>
      </c>
      <c r="BK212" s="457">
        <v>0</v>
      </c>
      <c r="BL212" s="457">
        <v>0</v>
      </c>
      <c r="BM212" s="430">
        <v>1968</v>
      </c>
      <c r="BN212" s="347" t="s">
        <v>882</v>
      </c>
      <c r="BO212" s="486">
        <v>15</v>
      </c>
      <c r="BP212" s="348">
        <v>1</v>
      </c>
      <c r="BQ212" s="40">
        <v>0</v>
      </c>
      <c r="BR212" s="320">
        <v>0</v>
      </c>
      <c r="BS212" s="491">
        <v>0</v>
      </c>
      <c r="BT212" s="125">
        <v>0</v>
      </c>
      <c r="BU212" s="312">
        <v>0.53800000000000003</v>
      </c>
      <c r="BW212" s="457">
        <v>0</v>
      </c>
      <c r="BX212" s="457">
        <v>0</v>
      </c>
      <c r="BY212" s="457">
        <v>0</v>
      </c>
      <c r="BZ212" s="457">
        <v>0</v>
      </c>
      <c r="CA212" s="457">
        <v>0</v>
      </c>
      <c r="CB212" s="457">
        <v>0</v>
      </c>
      <c r="CC212" s="457">
        <v>0</v>
      </c>
      <c r="CD212" s="457">
        <v>0</v>
      </c>
      <c r="CE212" s="457">
        <v>0</v>
      </c>
      <c r="CF212" s="457">
        <v>0</v>
      </c>
      <c r="CG212" s="457">
        <v>0</v>
      </c>
      <c r="CH212" s="457">
        <v>0</v>
      </c>
      <c r="CI212" s="440">
        <v>4.5999999999999996</v>
      </c>
      <c r="CJ212" s="440">
        <v>0.7</v>
      </c>
      <c r="CK212" s="317">
        <v>0.152</v>
      </c>
      <c r="CL212" s="457">
        <v>2</v>
      </c>
      <c r="CM212" s="457">
        <v>2</v>
      </c>
      <c r="CN212" s="457">
        <v>0</v>
      </c>
      <c r="CO212" s="501">
        <v>0.8</v>
      </c>
      <c r="CP212" s="501">
        <v>0.7</v>
      </c>
      <c r="CQ212" s="125">
        <v>0.87499999999999989</v>
      </c>
      <c r="CS212" s="477">
        <v>0</v>
      </c>
      <c r="CT212" s="457">
        <v>0</v>
      </c>
      <c r="CU212" s="457">
        <v>0</v>
      </c>
      <c r="CV212" s="457">
        <v>0</v>
      </c>
      <c r="CW212" s="457">
        <v>0</v>
      </c>
      <c r="CX212" s="457">
        <v>0</v>
      </c>
      <c r="CY212" s="457">
        <v>0</v>
      </c>
      <c r="CZ212" s="457">
        <v>0</v>
      </c>
      <c r="DA212" s="457">
        <v>0</v>
      </c>
      <c r="DB212" s="457">
        <v>0</v>
      </c>
      <c r="DC212" s="457">
        <v>0</v>
      </c>
      <c r="DD212" s="457">
        <v>0</v>
      </c>
      <c r="DF212" s="398">
        <v>107182</v>
      </c>
      <c r="DG212" s="320">
        <v>0.161</v>
      </c>
      <c r="DH212" s="374">
        <v>4254.7</v>
      </c>
      <c r="DI212" s="374">
        <v>83539</v>
      </c>
      <c r="DJ212" s="149">
        <v>23643</v>
      </c>
      <c r="DK212" s="40">
        <v>4</v>
      </c>
      <c r="DL212" s="40">
        <v>11</v>
      </c>
      <c r="DM212" s="40">
        <v>0</v>
      </c>
      <c r="DN212" s="40">
        <v>0</v>
      </c>
      <c r="DO212" s="317">
        <v>0.11600000000000001</v>
      </c>
      <c r="DP212" s="457">
        <v>4</v>
      </c>
      <c r="DQ212" s="457">
        <v>4</v>
      </c>
      <c r="DR212" s="457">
        <v>5</v>
      </c>
      <c r="DS212" s="518">
        <v>2</v>
      </c>
      <c r="DT212" s="148">
        <v>0.13333333333333333</v>
      </c>
      <c r="DU212" s="518">
        <v>10</v>
      </c>
      <c r="DV212" s="374">
        <v>97301</v>
      </c>
      <c r="DW212" s="518">
        <v>4</v>
      </c>
      <c r="DX212" s="457">
        <v>134</v>
      </c>
      <c r="DY212" s="452"/>
      <c r="DZ212" s="40">
        <v>23</v>
      </c>
      <c r="EA212" s="76">
        <v>0.39655172413793105</v>
      </c>
      <c r="EB212" s="40">
        <v>14</v>
      </c>
      <c r="EC212" s="76">
        <v>0.2413793103448276</v>
      </c>
      <c r="ED212" s="40">
        <v>2</v>
      </c>
      <c r="EE212" s="40">
        <v>1</v>
      </c>
      <c r="EF212" s="40">
        <v>0</v>
      </c>
      <c r="EG212" s="320">
        <v>0.73119999999999996</v>
      </c>
      <c r="EH212" s="320">
        <v>0</v>
      </c>
      <c r="EI212" s="320">
        <v>0.47100000000000003</v>
      </c>
      <c r="EJ212" s="320">
        <v>0</v>
      </c>
      <c r="EK212" s="320">
        <v>0.34482758620689657</v>
      </c>
      <c r="EL212" s="320">
        <v>0.36206896551724133</v>
      </c>
      <c r="EM212" s="320">
        <v>-0.30994152046783602</v>
      </c>
      <c r="EN212" s="341">
        <v>43000</v>
      </c>
      <c r="EO212" s="320">
        <v>0.26229508196721313</v>
      </c>
      <c r="EP212" s="1"/>
    </row>
    <row r="213" spans="2:146" x14ac:dyDescent="0.25">
      <c r="B213" s="3" t="s">
        <v>202</v>
      </c>
      <c r="C213" s="5">
        <v>540272</v>
      </c>
      <c r="D213" s="6" t="s">
        <v>201</v>
      </c>
      <c r="E213" s="6" t="s">
        <v>3</v>
      </c>
      <c r="F213" s="5">
        <v>6</v>
      </c>
      <c r="G213" s="40">
        <v>831</v>
      </c>
      <c r="H213" s="40">
        <v>1228</v>
      </c>
      <c r="I213" s="40">
        <v>1566</v>
      </c>
      <c r="J213" s="63">
        <v>1206.0649819494583</v>
      </c>
      <c r="K213" s="40">
        <v>637</v>
      </c>
      <c r="L213" s="63">
        <v>2.46</v>
      </c>
      <c r="N213" s="40">
        <v>40</v>
      </c>
      <c r="O213" s="76">
        <v>4.8134777376654628E-2</v>
      </c>
      <c r="P213" s="63">
        <v>2.4500000000000002</v>
      </c>
      <c r="Q213" s="362">
        <v>2.9482551143200971E-3</v>
      </c>
      <c r="R213" s="106">
        <v>13</v>
      </c>
      <c r="S213" s="83" t="s">
        <v>100</v>
      </c>
      <c r="T213" s="88">
        <v>0.1</v>
      </c>
      <c r="U213" s="40">
        <v>0</v>
      </c>
      <c r="V213" s="1"/>
      <c r="W213" s="457">
        <v>29</v>
      </c>
      <c r="X213" s="457">
        <v>3</v>
      </c>
      <c r="Y213" s="317">
        <v>2.4E-2</v>
      </c>
      <c r="Z213" s="126">
        <v>0.72499999999999998</v>
      </c>
      <c r="AA213" s="457">
        <v>0</v>
      </c>
      <c r="AB213" s="457">
        <v>0</v>
      </c>
      <c r="AC213" s="457">
        <v>29</v>
      </c>
      <c r="AD213" s="457">
        <v>0</v>
      </c>
      <c r="AE213" s="457">
        <v>29</v>
      </c>
      <c r="AF213" s="149">
        <v>1314390</v>
      </c>
      <c r="AH213" s="374">
        <v>29600</v>
      </c>
      <c r="AI213" s="469">
        <v>20</v>
      </c>
      <c r="AJ213" s="320">
        <v>0.68965517241379315</v>
      </c>
      <c r="AK213" s="374">
        <v>644390</v>
      </c>
      <c r="AL213" s="125">
        <v>0.49025783823674862</v>
      </c>
      <c r="AM213" s="477">
        <v>20</v>
      </c>
      <c r="AN213" s="398">
        <v>644390</v>
      </c>
      <c r="AO213" s="469">
        <v>15</v>
      </c>
      <c r="AP213" s="398">
        <v>465850</v>
      </c>
      <c r="AQ213" s="480">
        <v>10</v>
      </c>
      <c r="AR213" s="398">
        <v>392200</v>
      </c>
      <c r="AS213" s="469">
        <v>5</v>
      </c>
      <c r="AT213" s="390">
        <v>0.33333333333333331</v>
      </c>
      <c r="AU213" s="398">
        <v>73650</v>
      </c>
      <c r="AV213" s="469">
        <v>9</v>
      </c>
      <c r="AW213" s="140">
        <v>670000</v>
      </c>
      <c r="AX213" s="469">
        <v>0</v>
      </c>
      <c r="AY213" s="140">
        <v>0</v>
      </c>
      <c r="AZ213" s="457">
        <v>8</v>
      </c>
      <c r="BA213" s="125">
        <v>0.27600000000000002</v>
      </c>
      <c r="BB213" s="457">
        <v>11</v>
      </c>
      <c r="BC213" s="125">
        <v>0.379</v>
      </c>
      <c r="BD213" s="457">
        <v>10</v>
      </c>
      <c r="BE213" s="125">
        <v>0.34499999999999997</v>
      </c>
      <c r="BF213" s="457">
        <v>24</v>
      </c>
      <c r="BG213" s="125">
        <v>0.82799999999999996</v>
      </c>
      <c r="BH213" s="457">
        <v>1</v>
      </c>
      <c r="BI213" s="317">
        <v>3.4482758620689655E-2</v>
      </c>
      <c r="BJ213" s="457">
        <v>1</v>
      </c>
      <c r="BK213" s="457">
        <v>0</v>
      </c>
      <c r="BL213" s="457">
        <v>0</v>
      </c>
      <c r="BM213" s="430">
        <v>1976</v>
      </c>
      <c r="BN213" s="347" t="s">
        <v>792</v>
      </c>
      <c r="BO213" s="486">
        <v>24</v>
      </c>
      <c r="BP213" s="348">
        <v>0.82799999999999996</v>
      </c>
      <c r="BQ213" s="40">
        <v>5</v>
      </c>
      <c r="BR213" s="320">
        <v>0.17199999999999999</v>
      </c>
      <c r="BS213" s="491">
        <v>0</v>
      </c>
      <c r="BT213" s="125">
        <v>0</v>
      </c>
      <c r="BU213" s="312">
        <v>0.3</v>
      </c>
      <c r="BW213" s="457">
        <v>2</v>
      </c>
      <c r="BX213" s="457">
        <v>0</v>
      </c>
      <c r="BY213" s="457">
        <v>0</v>
      </c>
      <c r="BZ213" s="457">
        <v>0</v>
      </c>
      <c r="CA213" s="457">
        <v>0</v>
      </c>
      <c r="CB213" s="457">
        <v>2</v>
      </c>
      <c r="CC213" s="457">
        <v>0</v>
      </c>
      <c r="CD213" s="457">
        <v>0</v>
      </c>
      <c r="CE213" s="457">
        <v>0</v>
      </c>
      <c r="CF213" s="457">
        <v>1</v>
      </c>
      <c r="CG213" s="457">
        <v>1</v>
      </c>
      <c r="CH213" s="457">
        <v>0</v>
      </c>
      <c r="CI213" s="440">
        <v>19.899999999999999</v>
      </c>
      <c r="CJ213" s="440">
        <v>2.7</v>
      </c>
      <c r="CK213" s="317">
        <v>0.13600000000000001</v>
      </c>
      <c r="CL213" s="457">
        <v>3</v>
      </c>
      <c r="CM213" s="457">
        <v>1</v>
      </c>
      <c r="CN213" s="457">
        <v>2</v>
      </c>
      <c r="CO213" s="501">
        <v>1.4</v>
      </c>
      <c r="CP213" s="501">
        <v>0</v>
      </c>
      <c r="CQ213" s="125">
        <v>0</v>
      </c>
      <c r="CS213" s="477">
        <v>0</v>
      </c>
      <c r="CT213" s="457">
        <v>0</v>
      </c>
      <c r="CU213" s="457">
        <v>0</v>
      </c>
      <c r="CV213" s="457">
        <v>0</v>
      </c>
      <c r="CW213" s="457">
        <v>1</v>
      </c>
      <c r="CX213" s="457">
        <v>0</v>
      </c>
      <c r="CY213" s="457">
        <v>0</v>
      </c>
      <c r="CZ213" s="457">
        <v>1</v>
      </c>
      <c r="DA213" s="457">
        <v>0</v>
      </c>
      <c r="DB213" s="457">
        <v>0</v>
      </c>
      <c r="DC213" s="457">
        <v>0</v>
      </c>
      <c r="DD213" s="457">
        <v>0</v>
      </c>
      <c r="DF213" s="398">
        <v>19536</v>
      </c>
      <c r="DG213" s="320">
        <v>1.4999999999999999E-2</v>
      </c>
      <c r="DH213" s="374">
        <v>1185.4000000000001</v>
      </c>
      <c r="DI213" s="374">
        <v>17245</v>
      </c>
      <c r="DJ213" s="149">
        <v>2291</v>
      </c>
      <c r="DK213" s="40">
        <v>24</v>
      </c>
      <c r="DL213" s="40">
        <v>5</v>
      </c>
      <c r="DM213" s="40">
        <v>0</v>
      </c>
      <c r="DN213" s="40">
        <v>0</v>
      </c>
      <c r="DO213" s="317">
        <v>1.4999999999999999E-2</v>
      </c>
      <c r="DP213" s="457">
        <v>22</v>
      </c>
      <c r="DQ213" s="457">
        <v>5</v>
      </c>
      <c r="DR213" s="457">
        <v>2</v>
      </c>
      <c r="DS213" s="477">
        <v>0</v>
      </c>
      <c r="DT213" s="125">
        <v>0</v>
      </c>
      <c r="DU213" s="477">
        <v>14</v>
      </c>
      <c r="DV213" s="374">
        <v>54650</v>
      </c>
      <c r="DW213" s="477">
        <v>5</v>
      </c>
      <c r="DX213" s="457">
        <v>14</v>
      </c>
      <c r="DY213" s="452"/>
      <c r="DZ213" s="40">
        <v>64</v>
      </c>
      <c r="EA213" s="76">
        <v>4.0868454661558112E-2</v>
      </c>
      <c r="EB213" s="40">
        <v>12</v>
      </c>
      <c r="EC213" s="76">
        <v>7.6628352490421452E-3</v>
      </c>
      <c r="ED213" s="40">
        <v>3</v>
      </c>
      <c r="EE213" s="40">
        <v>1</v>
      </c>
      <c r="EF213" s="40">
        <v>0</v>
      </c>
      <c r="EG213" s="320">
        <v>0.45369999999999999</v>
      </c>
      <c r="EH213" s="320">
        <v>0.41287284144427</v>
      </c>
      <c r="EI213" s="320">
        <v>0.10800000000000001</v>
      </c>
      <c r="EJ213" s="320">
        <v>0.17538896746817539</v>
      </c>
      <c r="EK213" s="320">
        <v>0.22349936143039592</v>
      </c>
      <c r="EL213" s="320">
        <v>0.21902937420178803</v>
      </c>
      <c r="EM213" s="320">
        <v>0.73495518565941098</v>
      </c>
      <c r="EN213" s="341">
        <v>85400</v>
      </c>
      <c r="EO213" s="320">
        <v>0.18559556786703602</v>
      </c>
      <c r="EP213" s="1"/>
    </row>
    <row r="214" spans="2:146" x14ac:dyDescent="0.25">
      <c r="B214" s="3" t="s">
        <v>204</v>
      </c>
      <c r="C214" s="5">
        <v>540141</v>
      </c>
      <c r="D214" s="6" t="s">
        <v>201</v>
      </c>
      <c r="E214" s="6" t="s">
        <v>3</v>
      </c>
      <c r="F214" s="5">
        <v>6</v>
      </c>
      <c r="G214" s="40">
        <v>6798</v>
      </c>
      <c r="H214" s="40">
        <v>12787</v>
      </c>
      <c r="I214" s="40">
        <v>29316</v>
      </c>
      <c r="J214" s="63">
        <v>2759.9646954986756</v>
      </c>
      <c r="K214" s="40">
        <v>11637</v>
      </c>
      <c r="L214" s="63">
        <v>2.12</v>
      </c>
      <c r="N214" s="40">
        <v>303</v>
      </c>
      <c r="O214" s="76">
        <v>4.4571932921447482E-2</v>
      </c>
      <c r="P214" s="63">
        <v>16.850000000000001</v>
      </c>
      <c r="Q214" s="362">
        <v>2.4786701971167991E-3</v>
      </c>
      <c r="R214" s="106">
        <v>13</v>
      </c>
      <c r="S214" s="83" t="s">
        <v>100</v>
      </c>
      <c r="T214" s="88">
        <v>1.4</v>
      </c>
      <c r="U214" s="40">
        <v>0</v>
      </c>
      <c r="V214" s="1"/>
      <c r="W214" s="457">
        <v>166</v>
      </c>
      <c r="X214" s="457">
        <v>26</v>
      </c>
      <c r="Y214" s="317">
        <v>1.2999999999999999E-2</v>
      </c>
      <c r="Z214" s="126">
        <v>0.54785478547854782</v>
      </c>
      <c r="AA214" s="457">
        <v>0</v>
      </c>
      <c r="AB214" s="457">
        <v>4</v>
      </c>
      <c r="AC214" s="457">
        <v>170</v>
      </c>
      <c r="AD214" s="457">
        <v>0</v>
      </c>
      <c r="AE214" s="457">
        <v>170</v>
      </c>
      <c r="AF214" s="149">
        <v>108255660</v>
      </c>
      <c r="AH214" s="374">
        <v>87650</v>
      </c>
      <c r="AI214" s="469">
        <v>112</v>
      </c>
      <c r="AJ214" s="320">
        <v>0.6588235294117647</v>
      </c>
      <c r="AK214" s="374">
        <v>8409300</v>
      </c>
      <c r="AL214" s="125">
        <v>7.7680003059424324E-2</v>
      </c>
      <c r="AM214" s="477">
        <v>112</v>
      </c>
      <c r="AN214" s="398">
        <v>8409300</v>
      </c>
      <c r="AO214" s="469">
        <v>95</v>
      </c>
      <c r="AP214" s="398">
        <v>6525800</v>
      </c>
      <c r="AQ214" s="480">
        <v>70</v>
      </c>
      <c r="AR214" s="398">
        <v>6135800</v>
      </c>
      <c r="AS214" s="469">
        <v>25</v>
      </c>
      <c r="AT214" s="390">
        <v>0.26315789473684209</v>
      </c>
      <c r="AU214" s="398">
        <v>390000</v>
      </c>
      <c r="AV214" s="469">
        <v>52</v>
      </c>
      <c r="AW214" s="140">
        <v>23221160</v>
      </c>
      <c r="AX214" s="469">
        <v>6</v>
      </c>
      <c r="AY214" s="140">
        <v>76625200</v>
      </c>
      <c r="AZ214" s="457">
        <v>72</v>
      </c>
      <c r="BA214" s="125">
        <v>0.42399999999999999</v>
      </c>
      <c r="BB214" s="457">
        <v>66</v>
      </c>
      <c r="BC214" s="125">
        <v>0.38800000000000001</v>
      </c>
      <c r="BD214" s="457">
        <v>32</v>
      </c>
      <c r="BE214" s="125">
        <v>0.188</v>
      </c>
      <c r="BF214" s="457">
        <v>109</v>
      </c>
      <c r="BG214" s="125">
        <v>0.64100000000000001</v>
      </c>
      <c r="BH214" s="457">
        <v>23</v>
      </c>
      <c r="BI214" s="317">
        <v>0.13529411764705881</v>
      </c>
      <c r="BJ214" s="457">
        <v>23</v>
      </c>
      <c r="BK214" s="457">
        <v>0</v>
      </c>
      <c r="BL214" s="457">
        <v>0</v>
      </c>
      <c r="BM214" s="430">
        <v>1962.5</v>
      </c>
      <c r="BN214" s="347" t="s">
        <v>883</v>
      </c>
      <c r="BO214" s="486">
        <v>130</v>
      </c>
      <c r="BP214" s="348">
        <v>0.76500000000000001</v>
      </c>
      <c r="BQ214" s="40">
        <v>40</v>
      </c>
      <c r="BR214" s="320">
        <v>0.23499999999999999</v>
      </c>
      <c r="BS214" s="491">
        <v>9</v>
      </c>
      <c r="BT214" s="125">
        <v>5.4216867469879519E-2</v>
      </c>
      <c r="BU214" s="312">
        <v>0.44</v>
      </c>
      <c r="BW214" s="457">
        <v>0</v>
      </c>
      <c r="BX214" s="457">
        <v>0</v>
      </c>
      <c r="BY214" s="457">
        <v>0</v>
      </c>
      <c r="BZ214" s="457">
        <v>0</v>
      </c>
      <c r="CA214" s="457">
        <v>0</v>
      </c>
      <c r="CB214" s="457">
        <v>0</v>
      </c>
      <c r="CC214" s="457">
        <v>0</v>
      </c>
      <c r="CD214" s="457">
        <v>0</v>
      </c>
      <c r="CE214" s="457">
        <v>0</v>
      </c>
      <c r="CF214" s="457">
        <v>0</v>
      </c>
      <c r="CG214" s="457">
        <v>0</v>
      </c>
      <c r="CH214" s="457">
        <v>0</v>
      </c>
      <c r="CI214" s="440">
        <v>222.6</v>
      </c>
      <c r="CJ214" s="440">
        <v>9.9</v>
      </c>
      <c r="CK214" s="317">
        <v>4.3999999999999997E-2</v>
      </c>
      <c r="CL214" s="457">
        <v>24</v>
      </c>
      <c r="CM214" s="457">
        <v>14</v>
      </c>
      <c r="CN214" s="457">
        <v>10</v>
      </c>
      <c r="CO214" s="501">
        <v>7.8</v>
      </c>
      <c r="CP214" s="501">
        <v>1.5</v>
      </c>
      <c r="CQ214" s="125">
        <v>0.19230769230769232</v>
      </c>
      <c r="CS214" s="477">
        <v>5</v>
      </c>
      <c r="CT214" s="457">
        <v>1</v>
      </c>
      <c r="CU214" s="457">
        <v>1</v>
      </c>
      <c r="CV214" s="457">
        <v>4</v>
      </c>
      <c r="CW214" s="457">
        <v>4</v>
      </c>
      <c r="CX214" s="457">
        <v>0</v>
      </c>
      <c r="CY214" s="457">
        <v>2</v>
      </c>
      <c r="CZ214" s="457">
        <v>1</v>
      </c>
      <c r="DA214" s="457">
        <v>0</v>
      </c>
      <c r="DB214" s="457">
        <v>0</v>
      </c>
      <c r="DC214" s="457">
        <v>1</v>
      </c>
      <c r="DD214" s="457">
        <v>0</v>
      </c>
      <c r="DF214" s="398">
        <v>1037159</v>
      </c>
      <c r="DG214" s="320">
        <v>0.01</v>
      </c>
      <c r="DH214" s="374">
        <v>4100</v>
      </c>
      <c r="DI214" s="374">
        <v>465848</v>
      </c>
      <c r="DJ214" s="149">
        <v>571311</v>
      </c>
      <c r="DK214" s="40">
        <v>92</v>
      </c>
      <c r="DL214" s="40">
        <v>75</v>
      </c>
      <c r="DM214" s="40">
        <v>2</v>
      </c>
      <c r="DN214" s="40">
        <v>1</v>
      </c>
      <c r="DO214" s="317">
        <v>6.6000000000000003E-2</v>
      </c>
      <c r="DP214" s="457">
        <v>84</v>
      </c>
      <c r="DQ214" s="457">
        <v>45</v>
      </c>
      <c r="DR214" s="457">
        <v>41</v>
      </c>
      <c r="DS214" s="477">
        <v>0</v>
      </c>
      <c r="DT214" s="125">
        <v>0</v>
      </c>
      <c r="DU214" s="477">
        <v>178</v>
      </c>
      <c r="DV214" s="374">
        <v>1624942</v>
      </c>
      <c r="DW214" s="477">
        <v>89</v>
      </c>
      <c r="DX214" s="457">
        <v>324</v>
      </c>
      <c r="DY214" s="452"/>
      <c r="DZ214" s="40">
        <v>312</v>
      </c>
      <c r="EA214" s="76">
        <v>1.0642652476463364E-2</v>
      </c>
      <c r="EB214" s="40">
        <v>204</v>
      </c>
      <c r="EC214" s="76">
        <v>6.9586573884568154E-3</v>
      </c>
      <c r="ED214" s="40">
        <v>43</v>
      </c>
      <c r="EE214" s="40">
        <v>9</v>
      </c>
      <c r="EF214" s="40">
        <v>5</v>
      </c>
      <c r="EG214" s="320">
        <v>4.8399999999999999E-2</v>
      </c>
      <c r="EH214" s="320">
        <v>0.32611497808713585</v>
      </c>
      <c r="EI214" s="320">
        <v>0.14499999999999999</v>
      </c>
      <c r="EJ214" s="320">
        <v>7.3276768810041373E-2</v>
      </c>
      <c r="EK214" s="320">
        <v>0.18791786055396367</v>
      </c>
      <c r="EL214" s="320">
        <v>8.9857255331530481E-2</v>
      </c>
      <c r="EM214" s="320">
        <v>2.3162508428860404E-2</v>
      </c>
      <c r="EN214" s="341">
        <v>215200</v>
      </c>
      <c r="EO214" s="320">
        <v>1.9437820651781196E-2</v>
      </c>
      <c r="EP214" s="1"/>
    </row>
    <row r="215" spans="2:146" x14ac:dyDescent="0.25">
      <c r="B215" s="3" t="s">
        <v>205</v>
      </c>
      <c r="C215" s="5">
        <v>540273</v>
      </c>
      <c r="D215" s="6" t="s">
        <v>201</v>
      </c>
      <c r="E215" s="6" t="s">
        <v>3</v>
      </c>
      <c r="F215" s="5">
        <v>6</v>
      </c>
      <c r="G215" s="40">
        <v>378</v>
      </c>
      <c r="H215" s="40">
        <v>1065</v>
      </c>
      <c r="I215" s="40">
        <v>2012</v>
      </c>
      <c r="J215" s="63">
        <v>3406.5608465608461</v>
      </c>
      <c r="K215" s="40">
        <v>970</v>
      </c>
      <c r="L215" s="63">
        <v>2.0699999999999998</v>
      </c>
      <c r="N215" s="40">
        <v>17</v>
      </c>
      <c r="O215" s="76">
        <v>4.4973544973544971E-2</v>
      </c>
      <c r="P215" s="63">
        <v>1.94</v>
      </c>
      <c r="Q215" s="362">
        <v>5.1322751322751322E-3</v>
      </c>
      <c r="R215" s="106">
        <v>13</v>
      </c>
      <c r="S215" s="83" t="s">
        <v>100</v>
      </c>
      <c r="T215" s="88">
        <v>0.1</v>
      </c>
      <c r="U215" s="40">
        <v>0</v>
      </c>
      <c r="V215" s="1"/>
      <c r="W215" s="457">
        <v>17</v>
      </c>
      <c r="X215" s="457">
        <v>10</v>
      </c>
      <c r="Y215" s="317">
        <v>1.6E-2</v>
      </c>
      <c r="Z215" s="126">
        <v>1</v>
      </c>
      <c r="AA215" s="457">
        <v>0</v>
      </c>
      <c r="AB215" s="457">
        <v>0</v>
      </c>
      <c r="AC215" s="457">
        <v>17</v>
      </c>
      <c r="AD215" s="457">
        <v>0</v>
      </c>
      <c r="AE215" s="457">
        <v>17</v>
      </c>
      <c r="AF215" s="374">
        <v>103886900</v>
      </c>
      <c r="AH215" s="374">
        <v>112000</v>
      </c>
      <c r="AI215" s="469">
        <v>14</v>
      </c>
      <c r="AJ215" s="320">
        <v>0.82352941176470584</v>
      </c>
      <c r="AK215" s="374">
        <v>1571400</v>
      </c>
      <c r="AL215" s="125">
        <v>1.5126064980281439E-2</v>
      </c>
      <c r="AM215" s="477">
        <v>14</v>
      </c>
      <c r="AN215" s="398">
        <v>1571400</v>
      </c>
      <c r="AO215" s="469">
        <v>0</v>
      </c>
      <c r="AP215" s="398">
        <v>0</v>
      </c>
      <c r="AQ215" s="480">
        <v>0</v>
      </c>
      <c r="AR215" s="398">
        <v>0</v>
      </c>
      <c r="AS215" s="469">
        <v>0</v>
      </c>
      <c r="AT215" s="390">
        <v>0</v>
      </c>
      <c r="AU215" s="398">
        <v>0</v>
      </c>
      <c r="AV215" s="469">
        <v>2</v>
      </c>
      <c r="AW215" s="140">
        <v>315500</v>
      </c>
      <c r="AX215" s="469">
        <v>1</v>
      </c>
      <c r="AY215" s="140">
        <v>102000000</v>
      </c>
      <c r="AZ215" s="457">
        <v>0</v>
      </c>
      <c r="BA215" s="125">
        <v>0</v>
      </c>
      <c r="BB215" s="457">
        <v>17</v>
      </c>
      <c r="BC215" s="125">
        <v>1</v>
      </c>
      <c r="BD215" s="457">
        <v>0</v>
      </c>
      <c r="BE215" s="125">
        <v>0</v>
      </c>
      <c r="BF215" s="457">
        <v>17</v>
      </c>
      <c r="BG215" s="125">
        <v>1</v>
      </c>
      <c r="BH215" s="457">
        <v>2</v>
      </c>
      <c r="BI215" s="317">
        <v>0.11764705882352941</v>
      </c>
      <c r="BJ215" s="457">
        <v>1</v>
      </c>
      <c r="BK215" s="457">
        <v>1</v>
      </c>
      <c r="BL215" s="457">
        <v>0</v>
      </c>
      <c r="BM215" s="430">
        <v>2006</v>
      </c>
      <c r="BN215" s="347" t="s">
        <v>818</v>
      </c>
      <c r="BO215" s="486">
        <v>1</v>
      </c>
      <c r="BP215" s="348">
        <v>5.8999999999999997E-2</v>
      </c>
      <c r="BQ215" s="40">
        <v>16</v>
      </c>
      <c r="BR215" s="320">
        <v>0.94099999999999995</v>
      </c>
      <c r="BS215" s="491">
        <v>2</v>
      </c>
      <c r="BT215" s="125">
        <v>0.11764705882352941</v>
      </c>
      <c r="BU215" s="312">
        <v>0.35699999999999998</v>
      </c>
      <c r="BW215" s="457">
        <v>0</v>
      </c>
      <c r="BX215" s="457">
        <v>0</v>
      </c>
      <c r="BY215" s="457">
        <v>0</v>
      </c>
      <c r="BZ215" s="457">
        <v>0</v>
      </c>
      <c r="CA215" s="457">
        <v>0</v>
      </c>
      <c r="CB215" s="457">
        <v>0</v>
      </c>
      <c r="CC215" s="457">
        <v>0</v>
      </c>
      <c r="CD215" s="457">
        <v>0</v>
      </c>
      <c r="CE215" s="457">
        <v>0</v>
      </c>
      <c r="CF215" s="457">
        <v>0</v>
      </c>
      <c r="CG215" s="457">
        <v>0</v>
      </c>
      <c r="CH215" s="457">
        <v>0</v>
      </c>
      <c r="CI215" s="440">
        <v>19.2</v>
      </c>
      <c r="CJ215" s="440">
        <v>0.8</v>
      </c>
      <c r="CK215" s="317">
        <v>4.2000000000000003E-2</v>
      </c>
      <c r="CL215" s="457">
        <v>1</v>
      </c>
      <c r="CM215" s="457">
        <v>1</v>
      </c>
      <c r="CN215" s="457">
        <v>0</v>
      </c>
      <c r="CO215" s="501">
        <v>1.1000000000000001</v>
      </c>
      <c r="CP215" s="501">
        <v>0</v>
      </c>
      <c r="CQ215" s="125">
        <v>0</v>
      </c>
      <c r="CS215" s="477">
        <v>0</v>
      </c>
      <c r="CT215" s="457">
        <v>0</v>
      </c>
      <c r="CU215" s="457">
        <v>0</v>
      </c>
      <c r="CV215" s="457">
        <v>0</v>
      </c>
      <c r="CW215" s="457">
        <v>1</v>
      </c>
      <c r="CX215" s="457">
        <v>1</v>
      </c>
      <c r="CY215" s="457">
        <v>0</v>
      </c>
      <c r="CZ215" s="457">
        <v>0</v>
      </c>
      <c r="DA215" s="457">
        <v>0</v>
      </c>
      <c r="DB215" s="457">
        <v>0</v>
      </c>
      <c r="DC215" s="457">
        <v>1</v>
      </c>
      <c r="DD215" s="457">
        <v>0</v>
      </c>
      <c r="DF215" s="398">
        <v>14309917</v>
      </c>
      <c r="DG215" s="320">
        <v>0.13800000000000001</v>
      </c>
      <c r="DH215" s="374">
        <v>1680</v>
      </c>
      <c r="DI215" s="374">
        <v>15171</v>
      </c>
      <c r="DJ215" s="149">
        <v>14294746</v>
      </c>
      <c r="DK215" s="40">
        <v>6</v>
      </c>
      <c r="DL215" s="40">
        <v>10</v>
      </c>
      <c r="DM215" s="40">
        <v>0</v>
      </c>
      <c r="DN215" s="40">
        <v>1</v>
      </c>
      <c r="DO215" s="317">
        <v>1.4999999999999999E-2</v>
      </c>
      <c r="DP215" s="457">
        <v>6</v>
      </c>
      <c r="DQ215" s="457">
        <v>9</v>
      </c>
      <c r="DR215" s="457">
        <v>2</v>
      </c>
      <c r="DS215" s="477">
        <v>0</v>
      </c>
      <c r="DT215" s="125">
        <v>0</v>
      </c>
      <c r="DU215" s="477">
        <v>2</v>
      </c>
      <c r="DV215" s="374">
        <v>15479</v>
      </c>
      <c r="DW215" s="477">
        <v>0</v>
      </c>
      <c r="DX215" s="457">
        <v>270</v>
      </c>
      <c r="DY215" s="452"/>
      <c r="DZ215" s="40">
        <v>58</v>
      </c>
      <c r="EA215" s="76">
        <v>2.8827037773359841E-2</v>
      </c>
      <c r="EB215" s="40">
        <v>0</v>
      </c>
      <c r="EC215" s="76">
        <v>0</v>
      </c>
      <c r="ED215" s="40">
        <v>0</v>
      </c>
      <c r="EE215" s="40">
        <v>0</v>
      </c>
      <c r="EF215" s="40">
        <v>0</v>
      </c>
      <c r="EG215" s="320">
        <v>5.7200000000000001E-2</v>
      </c>
      <c r="EH215" s="320">
        <v>0.1422680412371134</v>
      </c>
      <c r="EI215" s="320">
        <v>0.16</v>
      </c>
      <c r="EJ215" s="320">
        <v>4.4846050870147265E-2</v>
      </c>
      <c r="EK215" s="320">
        <v>0.25</v>
      </c>
      <c r="EL215" s="320">
        <v>0.15821195379206429</v>
      </c>
      <c r="EM215" s="320">
        <v>-2.5205479452054803E-2</v>
      </c>
      <c r="EN215" s="341">
        <v>217200</v>
      </c>
      <c r="EO215" s="320">
        <v>4.9056603773584916E-2</v>
      </c>
      <c r="EP215" s="1"/>
    </row>
    <row r="216" spans="2:146" x14ac:dyDescent="0.25">
      <c r="B216" s="3" t="s">
        <v>206</v>
      </c>
      <c r="C216" s="5">
        <v>540274</v>
      </c>
      <c r="D216" s="6" t="s">
        <v>201</v>
      </c>
      <c r="E216" s="6" t="s">
        <v>3</v>
      </c>
      <c r="F216" s="5">
        <v>6</v>
      </c>
      <c r="G216" s="40">
        <v>1949</v>
      </c>
      <c r="H216" s="40">
        <v>2623</v>
      </c>
      <c r="I216" s="40">
        <v>4085</v>
      </c>
      <c r="J216" s="63">
        <v>1341.405849153412</v>
      </c>
      <c r="K216" s="40">
        <v>2112</v>
      </c>
      <c r="L216" s="63">
        <v>1.93</v>
      </c>
      <c r="N216" s="40">
        <v>71</v>
      </c>
      <c r="O216" s="76">
        <v>3.6428937916880448E-2</v>
      </c>
      <c r="P216" s="63">
        <v>4.5199999999999996</v>
      </c>
      <c r="Q216" s="362">
        <v>2.3191380194971778E-3</v>
      </c>
      <c r="R216" s="106">
        <v>13</v>
      </c>
      <c r="S216" s="83" t="s">
        <v>100</v>
      </c>
      <c r="T216" s="88">
        <v>3.6</v>
      </c>
      <c r="U216" s="40">
        <v>0</v>
      </c>
      <c r="V216" s="1"/>
      <c r="W216" s="457">
        <v>28</v>
      </c>
      <c r="X216" s="457">
        <v>5</v>
      </c>
      <c r="Y216" s="317">
        <v>1.0999999999999999E-2</v>
      </c>
      <c r="Z216" s="126">
        <v>0.39436619718309857</v>
      </c>
      <c r="AA216" s="457">
        <v>0</v>
      </c>
      <c r="AB216" s="457">
        <v>2</v>
      </c>
      <c r="AC216" s="457">
        <v>30</v>
      </c>
      <c r="AD216" s="457">
        <v>0</v>
      </c>
      <c r="AE216" s="457">
        <v>30</v>
      </c>
      <c r="AF216" s="149">
        <v>4085940</v>
      </c>
      <c r="AH216" s="374">
        <v>62000</v>
      </c>
      <c r="AI216" s="469">
        <v>22</v>
      </c>
      <c r="AJ216" s="320">
        <v>0.73333333333333328</v>
      </c>
      <c r="AK216" s="374">
        <v>1100640</v>
      </c>
      <c r="AL216" s="125">
        <v>0.26937253116785859</v>
      </c>
      <c r="AM216" s="477">
        <v>21</v>
      </c>
      <c r="AN216" s="398">
        <v>986840</v>
      </c>
      <c r="AO216" s="469">
        <v>18</v>
      </c>
      <c r="AP216" s="398">
        <v>932040</v>
      </c>
      <c r="AQ216" s="480">
        <v>10</v>
      </c>
      <c r="AR216" s="399">
        <v>815900</v>
      </c>
      <c r="AS216" s="481">
        <v>8</v>
      </c>
      <c r="AT216" s="393">
        <v>0.44444444444444442</v>
      </c>
      <c r="AU216" s="399">
        <v>116140</v>
      </c>
      <c r="AV216" s="469">
        <v>8</v>
      </c>
      <c r="AW216" s="140">
        <v>2985300</v>
      </c>
      <c r="AX216" s="469">
        <v>0</v>
      </c>
      <c r="AY216" s="140">
        <v>0</v>
      </c>
      <c r="AZ216" s="457">
        <v>4</v>
      </c>
      <c r="BA216" s="125">
        <v>0.13300000000000001</v>
      </c>
      <c r="BB216" s="457">
        <v>11</v>
      </c>
      <c r="BC216" s="125">
        <v>0.36699999999999999</v>
      </c>
      <c r="BD216" s="457">
        <v>15</v>
      </c>
      <c r="BE216" s="125">
        <v>0.5</v>
      </c>
      <c r="BF216" s="457">
        <v>24</v>
      </c>
      <c r="BG216" s="125">
        <v>0.8</v>
      </c>
      <c r="BH216" s="457">
        <v>14</v>
      </c>
      <c r="BI216" s="317">
        <v>0.46666666666666667</v>
      </c>
      <c r="BJ216" s="457">
        <v>13</v>
      </c>
      <c r="BK216" s="457">
        <v>1</v>
      </c>
      <c r="BL216" s="457">
        <v>0</v>
      </c>
      <c r="BM216" s="430">
        <v>1981</v>
      </c>
      <c r="BN216" s="349" t="s">
        <v>818</v>
      </c>
      <c r="BO216" s="487">
        <v>15</v>
      </c>
      <c r="BP216" s="350">
        <v>0.5</v>
      </c>
      <c r="BQ216" s="489">
        <v>15</v>
      </c>
      <c r="BR216" s="351">
        <v>0.5</v>
      </c>
      <c r="BS216" s="492">
        <v>5</v>
      </c>
      <c r="BT216" s="125">
        <v>0.17857142857142858</v>
      </c>
      <c r="BU216" s="312">
        <v>0.22700000000000001</v>
      </c>
      <c r="BW216" s="457">
        <v>0</v>
      </c>
      <c r="BX216" s="457">
        <v>0</v>
      </c>
      <c r="BY216" s="457">
        <v>0</v>
      </c>
      <c r="BZ216" s="457">
        <v>0</v>
      </c>
      <c r="CA216" s="457">
        <v>0</v>
      </c>
      <c r="CB216" s="457">
        <v>0</v>
      </c>
      <c r="CC216" s="457">
        <v>0</v>
      </c>
      <c r="CD216" s="457">
        <v>0</v>
      </c>
      <c r="CE216" s="457">
        <v>0</v>
      </c>
      <c r="CF216" s="457">
        <v>0</v>
      </c>
      <c r="CG216" s="457">
        <v>0</v>
      </c>
      <c r="CH216" s="457">
        <v>0</v>
      </c>
      <c r="CI216" s="440">
        <v>67.8</v>
      </c>
      <c r="CJ216" s="440">
        <v>1.5</v>
      </c>
      <c r="CK216" s="317">
        <v>2.1999999999999999E-2</v>
      </c>
      <c r="CL216" s="457">
        <v>0</v>
      </c>
      <c r="CM216" s="457">
        <v>0</v>
      </c>
      <c r="CN216" s="457">
        <v>0</v>
      </c>
      <c r="CO216" s="501">
        <v>1.8</v>
      </c>
      <c r="CP216" s="501">
        <v>0</v>
      </c>
      <c r="CQ216" s="125">
        <v>0</v>
      </c>
      <c r="CS216" s="477">
        <v>0</v>
      </c>
      <c r="CT216" s="514">
        <v>0</v>
      </c>
      <c r="CU216" s="514">
        <v>0</v>
      </c>
      <c r="CV216" s="457">
        <v>0</v>
      </c>
      <c r="CW216" s="457">
        <v>0</v>
      </c>
      <c r="CX216" s="457">
        <v>0</v>
      </c>
      <c r="CY216" s="457">
        <v>0</v>
      </c>
      <c r="CZ216" s="457">
        <v>0</v>
      </c>
      <c r="DA216" s="457">
        <v>0</v>
      </c>
      <c r="DB216" s="457">
        <v>0</v>
      </c>
      <c r="DC216" s="457">
        <v>0</v>
      </c>
      <c r="DD216" s="457">
        <v>0</v>
      </c>
      <c r="DF216" s="398">
        <v>256180</v>
      </c>
      <c r="DG216" s="320">
        <v>6.3E-2</v>
      </c>
      <c r="DH216" s="374">
        <v>6370</v>
      </c>
      <c r="DI216" s="374">
        <v>183229</v>
      </c>
      <c r="DJ216" s="149">
        <v>72951</v>
      </c>
      <c r="DK216" s="40">
        <v>12</v>
      </c>
      <c r="DL216" s="40">
        <v>18</v>
      </c>
      <c r="DM216" s="40">
        <v>0</v>
      </c>
      <c r="DN216" s="40">
        <v>0</v>
      </c>
      <c r="DO216" s="317">
        <v>0.23200000000000001</v>
      </c>
      <c r="DP216" s="457">
        <v>13</v>
      </c>
      <c r="DQ216" s="457">
        <v>2</v>
      </c>
      <c r="DR216" s="457">
        <v>9</v>
      </c>
      <c r="DS216" s="477">
        <v>6</v>
      </c>
      <c r="DT216" s="125">
        <v>0.21428571428571427</v>
      </c>
      <c r="DU216" s="477">
        <v>24</v>
      </c>
      <c r="DV216" s="374">
        <v>305930</v>
      </c>
      <c r="DW216" s="477">
        <v>7</v>
      </c>
      <c r="DX216" s="457">
        <v>271</v>
      </c>
      <c r="DY216" s="452"/>
      <c r="DZ216" s="40">
        <v>75</v>
      </c>
      <c r="EA216" s="76">
        <v>1.8359853121175031E-2</v>
      </c>
      <c r="EB216" s="40">
        <v>66</v>
      </c>
      <c r="EC216" s="76">
        <v>1.6156670746634027E-2</v>
      </c>
      <c r="ED216" s="40">
        <v>11</v>
      </c>
      <c r="EE216" s="40">
        <v>3</v>
      </c>
      <c r="EF216" s="40">
        <v>1</v>
      </c>
      <c r="EG216" s="320">
        <v>3.9600000000000003E-2</v>
      </c>
      <c r="EH216" s="320">
        <v>8.0965909090909088E-2</v>
      </c>
      <c r="EI216" s="320">
        <v>0.11199999999999999</v>
      </c>
      <c r="EJ216" s="320">
        <v>6.8934376881396753E-2</v>
      </c>
      <c r="EK216" s="320">
        <v>0.18922888616891065</v>
      </c>
      <c r="EL216" s="320">
        <v>0.29392971246006389</v>
      </c>
      <c r="EM216" s="320">
        <v>-7.0298769771529003E-3</v>
      </c>
      <c r="EN216" s="341">
        <v>153400</v>
      </c>
      <c r="EO216" s="320">
        <v>1.0564997703261369E-2</v>
      </c>
      <c r="EP216" s="1"/>
    </row>
    <row r="217" spans="2:146" s="1" customFormat="1" x14ac:dyDescent="0.25">
      <c r="B217" s="7" t="s">
        <v>201</v>
      </c>
      <c r="C217" s="150">
        <v>54061</v>
      </c>
      <c r="D217" s="7" t="s">
        <v>201</v>
      </c>
      <c r="E217" s="7" t="s">
        <v>0</v>
      </c>
      <c r="F217" s="150">
        <v>6</v>
      </c>
      <c r="G217" s="42">
        <v>234035</v>
      </c>
      <c r="H217" s="42">
        <v>55580</v>
      </c>
      <c r="I217" s="42">
        <v>105695</v>
      </c>
      <c r="J217" s="65">
        <v>289.03710983399918</v>
      </c>
      <c r="K217" s="42">
        <v>43640</v>
      </c>
      <c r="L217" s="65">
        <v>2.2999999999999998</v>
      </c>
      <c r="M217"/>
      <c r="N217" s="42">
        <v>5441</v>
      </c>
      <c r="O217" s="78">
        <v>2.324865938855299E-2</v>
      </c>
      <c r="P217" s="65">
        <v>252.73</v>
      </c>
      <c r="Q217" s="363">
        <v>1.079895057086211E-3</v>
      </c>
      <c r="R217" s="107">
        <v>13</v>
      </c>
      <c r="S217" s="85">
        <v>42945</v>
      </c>
      <c r="T217" s="115">
        <v>0.9</v>
      </c>
      <c r="U217" s="42">
        <v>11</v>
      </c>
      <c r="W217" s="458">
        <v>1059</v>
      </c>
      <c r="X217" s="458">
        <v>82</v>
      </c>
      <c r="Y217" s="127">
        <v>2.1999999999999999E-2</v>
      </c>
      <c r="Z217" s="128">
        <v>0.19463333945965816</v>
      </c>
      <c r="AA217" s="458">
        <v>167</v>
      </c>
      <c r="AB217" s="458">
        <v>136</v>
      </c>
      <c r="AC217" s="458">
        <v>1028</v>
      </c>
      <c r="AD217" s="458">
        <v>167</v>
      </c>
      <c r="AE217" s="458">
        <v>1195</v>
      </c>
      <c r="AF217" s="321">
        <v>1156079962</v>
      </c>
      <c r="AG217"/>
      <c r="AH217" s="419">
        <v>59400</v>
      </c>
      <c r="AI217" s="470">
        <v>1002</v>
      </c>
      <c r="AJ217" s="78">
        <v>0.83919597989949746</v>
      </c>
      <c r="AK217" s="406">
        <v>88694822</v>
      </c>
      <c r="AL217" s="127">
        <v>7.6720317724873768E-2</v>
      </c>
      <c r="AM217" s="478">
        <v>996</v>
      </c>
      <c r="AN217" s="402">
        <v>80651303</v>
      </c>
      <c r="AO217" s="470">
        <v>890</v>
      </c>
      <c r="AP217" s="402">
        <v>70564511</v>
      </c>
      <c r="AQ217" s="470">
        <v>637</v>
      </c>
      <c r="AR217" s="400">
        <v>65487401</v>
      </c>
      <c r="AS217" s="482">
        <v>253</v>
      </c>
      <c r="AT217" s="394">
        <v>0.28426966292134831</v>
      </c>
      <c r="AU217" s="400">
        <v>5077110</v>
      </c>
      <c r="AV217" s="470">
        <v>159</v>
      </c>
      <c r="AW217" s="311">
        <v>843981210</v>
      </c>
      <c r="AX217" s="470">
        <v>33</v>
      </c>
      <c r="AY217" s="311">
        <v>223403930</v>
      </c>
      <c r="AZ217" s="458">
        <v>377</v>
      </c>
      <c r="BA217" s="127">
        <v>0.315</v>
      </c>
      <c r="BB217" s="458">
        <v>352</v>
      </c>
      <c r="BC217" s="127">
        <v>0.29499999999999998</v>
      </c>
      <c r="BD217" s="458">
        <v>466</v>
      </c>
      <c r="BE217" s="127">
        <v>0.39</v>
      </c>
      <c r="BF217" s="458">
        <v>913</v>
      </c>
      <c r="BG217" s="127">
        <v>0.76400000000000001</v>
      </c>
      <c r="BH217" s="458">
        <v>157</v>
      </c>
      <c r="BI217" s="127">
        <v>0.13138075313807532</v>
      </c>
      <c r="BJ217" s="458">
        <v>129</v>
      </c>
      <c r="BK217" s="458">
        <v>21</v>
      </c>
      <c r="BL217" s="458">
        <v>7</v>
      </c>
      <c r="BM217" s="431">
        <v>1973</v>
      </c>
      <c r="BN217" s="135" t="s">
        <v>100</v>
      </c>
      <c r="BO217" s="42">
        <v>868</v>
      </c>
      <c r="BP217" s="78">
        <v>0.72599999999999987</v>
      </c>
      <c r="BQ217" s="42">
        <v>327</v>
      </c>
      <c r="BR217" s="78">
        <v>0.27400000000000002</v>
      </c>
      <c r="BS217" s="493">
        <v>45</v>
      </c>
      <c r="BT217" s="127">
        <v>4.2492917847025496E-2</v>
      </c>
      <c r="BU217" s="314">
        <v>0.59699999999999998</v>
      </c>
      <c r="BV217"/>
      <c r="BW217" s="458">
        <v>5</v>
      </c>
      <c r="BX217" s="458">
        <v>1</v>
      </c>
      <c r="BY217" s="458">
        <v>0</v>
      </c>
      <c r="BZ217" s="458">
        <v>3</v>
      </c>
      <c r="CA217" s="458">
        <v>0</v>
      </c>
      <c r="CB217" s="458">
        <v>2</v>
      </c>
      <c r="CC217" s="458">
        <v>1</v>
      </c>
      <c r="CD217" s="458">
        <v>0</v>
      </c>
      <c r="CE217" s="458">
        <v>0</v>
      </c>
      <c r="CF217" s="458">
        <v>1</v>
      </c>
      <c r="CG217" s="458">
        <v>3</v>
      </c>
      <c r="CH217" s="458">
        <v>0</v>
      </c>
      <c r="CI217" s="441">
        <v>2463.5</v>
      </c>
      <c r="CJ217" s="441">
        <v>113.7</v>
      </c>
      <c r="CK217" s="127">
        <v>4.5999999999999999E-2</v>
      </c>
      <c r="CL217" s="458">
        <v>209</v>
      </c>
      <c r="CM217" s="458">
        <v>141</v>
      </c>
      <c r="CN217" s="458">
        <v>68</v>
      </c>
      <c r="CO217" s="502">
        <v>83.2</v>
      </c>
      <c r="CP217" s="502">
        <v>8.8000000000000007</v>
      </c>
      <c r="CQ217" s="127">
        <v>0.10576923076923077</v>
      </c>
      <c r="CR217"/>
      <c r="CS217" s="478">
        <v>7</v>
      </c>
      <c r="CT217" s="458">
        <v>1</v>
      </c>
      <c r="CU217" s="458">
        <v>3</v>
      </c>
      <c r="CV217" s="458">
        <v>4</v>
      </c>
      <c r="CW217" s="458">
        <v>27</v>
      </c>
      <c r="CX217" s="458">
        <v>4</v>
      </c>
      <c r="CY217" s="458">
        <v>16</v>
      </c>
      <c r="CZ217" s="458">
        <v>7</v>
      </c>
      <c r="DA217" s="458">
        <v>0</v>
      </c>
      <c r="DB217" s="458">
        <v>0</v>
      </c>
      <c r="DC217" s="458">
        <v>4</v>
      </c>
      <c r="DD217" s="458">
        <v>0</v>
      </c>
      <c r="DE217"/>
      <c r="DF217" s="402">
        <v>231126745</v>
      </c>
      <c r="DG217" s="78">
        <v>0.2</v>
      </c>
      <c r="DH217" s="419">
        <v>3972</v>
      </c>
      <c r="DI217" s="419">
        <v>7325946</v>
      </c>
      <c r="DJ217" s="321">
        <v>223800799</v>
      </c>
      <c r="DK217" s="42">
        <v>752</v>
      </c>
      <c r="DL217" s="42">
        <v>401</v>
      </c>
      <c r="DM217" s="42">
        <v>16</v>
      </c>
      <c r="DN217" s="42">
        <v>26</v>
      </c>
      <c r="DO217" s="127">
        <v>7.0000000000000007E-2</v>
      </c>
      <c r="DP217" s="458">
        <v>701</v>
      </c>
      <c r="DQ217" s="458">
        <v>257</v>
      </c>
      <c r="DR217" s="458">
        <v>201</v>
      </c>
      <c r="DS217" s="519">
        <v>36</v>
      </c>
      <c r="DT217" s="144">
        <v>3.39943342776204E-2</v>
      </c>
      <c r="DU217" s="519">
        <v>396</v>
      </c>
      <c r="DV217" s="419">
        <v>3291921</v>
      </c>
      <c r="DW217" s="519">
        <v>136</v>
      </c>
      <c r="DX217" s="458">
        <v>6165</v>
      </c>
      <c r="DY217" s="452"/>
      <c r="DZ217" s="42">
        <v>2865</v>
      </c>
      <c r="EA217" s="78">
        <v>2.7106296418941293E-2</v>
      </c>
      <c r="EB217" s="42">
        <v>1232</v>
      </c>
      <c r="EC217" s="78">
        <v>1.1656180519419083E-2</v>
      </c>
      <c r="ED217" s="42">
        <v>206</v>
      </c>
      <c r="EE217" s="42">
        <v>41</v>
      </c>
      <c r="EF217" s="42">
        <v>22</v>
      </c>
      <c r="EG217" s="78">
        <v>3.6999999999999998E-2</v>
      </c>
      <c r="EH217" s="78">
        <v>0.1880614115490376</v>
      </c>
      <c r="EI217" s="78">
        <v>0.14899999999999999</v>
      </c>
      <c r="EJ217" s="78">
        <v>6.708851224105461E-2</v>
      </c>
      <c r="EK217" s="78">
        <v>0.26443067316334734</v>
      </c>
      <c r="EL217" s="78">
        <v>0.12637567528804322</v>
      </c>
      <c r="EM217" s="78">
        <v>0.10014658640800925</v>
      </c>
      <c r="EN217" s="342">
        <v>221600</v>
      </c>
      <c r="EO217" s="78">
        <v>8.4904700880779463E-2</v>
      </c>
    </row>
    <row r="218" spans="2:146" x14ac:dyDescent="0.25">
      <c r="B218" s="424" t="s">
        <v>24</v>
      </c>
      <c r="C218" s="425">
        <v>540278</v>
      </c>
      <c r="D218" s="424" t="s">
        <v>22</v>
      </c>
      <c r="E218" s="424" t="s">
        <v>11</v>
      </c>
      <c r="F218" s="425">
        <v>1</v>
      </c>
      <c r="G218" s="44">
        <v>302113</v>
      </c>
      <c r="H218" s="44">
        <v>7480</v>
      </c>
      <c r="I218" s="44">
        <v>11081</v>
      </c>
      <c r="J218" s="66">
        <v>23.474130540559326</v>
      </c>
      <c r="K218" s="44">
        <v>3894</v>
      </c>
      <c r="L218" s="66">
        <v>2.8315356959424758</v>
      </c>
      <c r="N218" s="44">
        <v>7528</v>
      </c>
      <c r="O218" s="80">
        <v>2.4917828759437689E-2</v>
      </c>
      <c r="P218" s="66">
        <v>254.17</v>
      </c>
      <c r="Q218" s="364">
        <v>8.4130772260710405E-4</v>
      </c>
      <c r="R218" s="105">
        <v>11</v>
      </c>
      <c r="S218" s="82">
        <v>42550</v>
      </c>
      <c r="T218" s="114">
        <v>1.2</v>
      </c>
      <c r="U218" s="44">
        <v>0</v>
      </c>
      <c r="V218" s="1"/>
      <c r="W218" s="459">
        <v>249</v>
      </c>
      <c r="X218" s="459">
        <v>0</v>
      </c>
      <c r="Y218" s="129">
        <v>5.8000000000000003E-2</v>
      </c>
      <c r="Z218" s="130">
        <v>3.3076514346439954E-2</v>
      </c>
      <c r="AA218" s="459">
        <v>78</v>
      </c>
      <c r="AB218" s="459">
        <v>186</v>
      </c>
      <c r="AC218" s="459">
        <v>357</v>
      </c>
      <c r="AD218" s="459">
        <v>78</v>
      </c>
      <c r="AE218" s="459">
        <v>435</v>
      </c>
      <c r="AF218" s="138">
        <v>35294806</v>
      </c>
      <c r="AH218" s="407">
        <v>39000</v>
      </c>
      <c r="AI218" s="471">
        <v>396</v>
      </c>
      <c r="AJ218" s="80">
        <v>0.91034482758620694</v>
      </c>
      <c r="AK218" s="407">
        <v>18839363</v>
      </c>
      <c r="AL218" s="129">
        <v>0.53377154134237204</v>
      </c>
      <c r="AM218" s="479">
        <v>396</v>
      </c>
      <c r="AN218" s="401">
        <v>18839363</v>
      </c>
      <c r="AO218" s="471">
        <v>395</v>
      </c>
      <c r="AP218" s="401">
        <v>18673863</v>
      </c>
      <c r="AQ218" s="471">
        <v>309</v>
      </c>
      <c r="AR218" s="401">
        <v>17090549</v>
      </c>
      <c r="AS218" s="471">
        <v>86</v>
      </c>
      <c r="AT218" s="395">
        <v>0.21772151898734179</v>
      </c>
      <c r="AU218" s="401">
        <v>1583314</v>
      </c>
      <c r="AV218" s="471">
        <v>24</v>
      </c>
      <c r="AW218" s="139">
        <v>13030081</v>
      </c>
      <c r="AX218" s="471">
        <v>15</v>
      </c>
      <c r="AY218" s="139">
        <v>3425362</v>
      </c>
      <c r="AZ218" s="459">
        <v>76</v>
      </c>
      <c r="BA218" s="129">
        <v>0.17499999999999999</v>
      </c>
      <c r="BB218" s="459">
        <v>179</v>
      </c>
      <c r="BC218" s="129">
        <v>0.41099999999999998</v>
      </c>
      <c r="BD218" s="459">
        <v>180</v>
      </c>
      <c r="BE218" s="129">
        <v>0.41399999999999998</v>
      </c>
      <c r="BF218" s="459">
        <v>377</v>
      </c>
      <c r="BG218" s="129">
        <v>0.86699999999999999</v>
      </c>
      <c r="BH218" s="459">
        <v>63</v>
      </c>
      <c r="BI218" s="129">
        <v>0.14482758620689656</v>
      </c>
      <c r="BJ218" s="459">
        <v>55</v>
      </c>
      <c r="BK218" s="459">
        <v>8</v>
      </c>
      <c r="BL218" s="459">
        <v>0</v>
      </c>
      <c r="BM218" s="432">
        <v>1969</v>
      </c>
      <c r="BN218" s="352" t="s">
        <v>884</v>
      </c>
      <c r="BO218" s="77">
        <v>329</v>
      </c>
      <c r="BP218" s="79">
        <v>0.755</v>
      </c>
      <c r="BQ218" s="77">
        <v>106</v>
      </c>
      <c r="BR218" s="79">
        <v>0.24399999999999999</v>
      </c>
      <c r="BS218" s="490">
        <v>22</v>
      </c>
      <c r="BT218" s="129">
        <v>8.8353413654618476E-2</v>
      </c>
      <c r="BU218" s="313">
        <v>0.84</v>
      </c>
      <c r="BW218" s="459">
        <v>1</v>
      </c>
      <c r="BX218" s="459">
        <v>0</v>
      </c>
      <c r="BY218" s="459">
        <v>0</v>
      </c>
      <c r="BZ218" s="459">
        <v>1</v>
      </c>
      <c r="CA218" s="459">
        <v>0</v>
      </c>
      <c r="CB218" s="459">
        <v>0</v>
      </c>
      <c r="CC218" s="459">
        <v>0</v>
      </c>
      <c r="CD218" s="459">
        <v>0</v>
      </c>
      <c r="CE218" s="459">
        <v>0</v>
      </c>
      <c r="CF218" s="459">
        <v>0</v>
      </c>
      <c r="CG218" s="459">
        <v>1</v>
      </c>
      <c r="CH218" s="459">
        <v>0</v>
      </c>
      <c r="CI218" s="439">
        <v>1973.4</v>
      </c>
      <c r="CJ218" s="439">
        <v>63.2</v>
      </c>
      <c r="CK218" s="129">
        <v>3.2000000000000001E-2</v>
      </c>
      <c r="CL218" s="459">
        <v>57</v>
      </c>
      <c r="CM218" s="459">
        <v>52</v>
      </c>
      <c r="CN218" s="459">
        <v>5</v>
      </c>
      <c r="CO218" s="503">
        <v>2.4</v>
      </c>
      <c r="CP218" s="503">
        <v>0.3</v>
      </c>
      <c r="CQ218" s="129">
        <v>0.125</v>
      </c>
      <c r="CS218" s="479">
        <v>5</v>
      </c>
      <c r="CT218" s="459">
        <v>2</v>
      </c>
      <c r="CU218" s="459">
        <v>4</v>
      </c>
      <c r="CV218" s="459">
        <v>1</v>
      </c>
      <c r="CW218" s="459">
        <v>14</v>
      </c>
      <c r="CX218" s="459">
        <v>0</v>
      </c>
      <c r="CY218" s="459">
        <v>9</v>
      </c>
      <c r="CZ218" s="459">
        <v>2</v>
      </c>
      <c r="DA218" s="459">
        <v>0</v>
      </c>
      <c r="DB218" s="459">
        <v>0</v>
      </c>
      <c r="DC218" s="459">
        <v>3</v>
      </c>
      <c r="DD218" s="459">
        <v>0</v>
      </c>
      <c r="DF218" s="401">
        <v>1414442</v>
      </c>
      <c r="DG218" s="80">
        <v>0.04</v>
      </c>
      <c r="DH218" s="407">
        <v>5134.2</v>
      </c>
      <c r="DI218" s="407">
        <v>1214315</v>
      </c>
      <c r="DJ218" s="138">
        <v>200127</v>
      </c>
      <c r="DK218" s="44">
        <v>309</v>
      </c>
      <c r="DL218" s="44">
        <v>124</v>
      </c>
      <c r="DM218" s="44">
        <v>1</v>
      </c>
      <c r="DN218" s="44">
        <v>1</v>
      </c>
      <c r="DO218" s="129">
        <v>0.11799999999999999</v>
      </c>
      <c r="DP218" s="459">
        <v>297</v>
      </c>
      <c r="DQ218" s="459">
        <v>53</v>
      </c>
      <c r="DR218" s="459">
        <v>71</v>
      </c>
      <c r="DS218" s="479">
        <v>14</v>
      </c>
      <c r="DT218" s="129">
        <v>5.6224899598393573E-2</v>
      </c>
      <c r="DU218" s="479">
        <v>32</v>
      </c>
      <c r="DV218" s="407">
        <v>672344</v>
      </c>
      <c r="DW218" s="479">
        <v>2</v>
      </c>
      <c r="DX218" s="459">
        <v>831</v>
      </c>
      <c r="DY218" s="452"/>
      <c r="DZ218" s="44">
        <v>657</v>
      </c>
      <c r="EA218" s="80">
        <v>5.9290677736666367E-2</v>
      </c>
      <c r="EB218" s="44">
        <v>337</v>
      </c>
      <c r="EC218" s="80">
        <v>3.0412417651836478E-2</v>
      </c>
      <c r="ED218" s="44">
        <v>59</v>
      </c>
      <c r="EE218" s="44">
        <v>9</v>
      </c>
      <c r="EF218" s="44">
        <v>5</v>
      </c>
      <c r="EG218" s="80">
        <v>0.55549999999999999</v>
      </c>
      <c r="EH218" s="80">
        <v>0.12723579227864207</v>
      </c>
      <c r="EI218" s="80">
        <v>0.31147266957264685</v>
      </c>
      <c r="EJ218" s="80">
        <v>0.11836949036707402</v>
      </c>
      <c r="EK218" s="80">
        <v>0.40702227961154469</v>
      </c>
      <c r="EL218" s="80">
        <v>0.21693476437580281</v>
      </c>
      <c r="EM218" s="80">
        <v>-5.9529806884970601E-2</v>
      </c>
      <c r="EN218" s="340">
        <v>123300</v>
      </c>
      <c r="EO218" s="80">
        <v>0.21128515485938057</v>
      </c>
      <c r="EP218" s="1"/>
    </row>
    <row r="219" spans="2:146" x14ac:dyDescent="0.25">
      <c r="B219" s="13" t="s">
        <v>21</v>
      </c>
      <c r="C219" s="5">
        <v>540041</v>
      </c>
      <c r="D219" s="6" t="s">
        <v>22</v>
      </c>
      <c r="E219" s="6" t="s">
        <v>23</v>
      </c>
      <c r="F219" s="5">
        <v>4</v>
      </c>
      <c r="G219" s="40">
        <v>193</v>
      </c>
      <c r="H219" s="40">
        <v>136</v>
      </c>
      <c r="I219" s="40">
        <v>337</v>
      </c>
      <c r="J219" s="63">
        <v>1117.5129533678755</v>
      </c>
      <c r="K219" s="40">
        <v>152</v>
      </c>
      <c r="L219" s="63">
        <v>2.2200000000000002</v>
      </c>
      <c r="N219" s="40">
        <v>72</v>
      </c>
      <c r="O219" s="76">
        <v>0.37305699481865279</v>
      </c>
      <c r="P219" s="63">
        <v>2.0499999999999998</v>
      </c>
      <c r="Q219" s="362">
        <v>1.062176165803109E-2</v>
      </c>
      <c r="R219" s="106">
        <v>11</v>
      </c>
      <c r="S219" s="83" t="s">
        <v>100</v>
      </c>
      <c r="T219" s="88">
        <v>2.2000000000000002</v>
      </c>
      <c r="U219" s="40">
        <v>0</v>
      </c>
      <c r="V219" s="1"/>
      <c r="W219" s="457">
        <v>67</v>
      </c>
      <c r="X219" s="457">
        <v>1</v>
      </c>
      <c r="Y219" s="317">
        <v>0.25</v>
      </c>
      <c r="Z219" s="126">
        <v>0.93055555555555558</v>
      </c>
      <c r="AA219" s="457">
        <v>12</v>
      </c>
      <c r="AB219" s="457">
        <v>0</v>
      </c>
      <c r="AC219" s="457">
        <v>55</v>
      </c>
      <c r="AD219" s="457">
        <v>12</v>
      </c>
      <c r="AE219" s="457">
        <v>67</v>
      </c>
      <c r="AF219" s="149">
        <v>3567652</v>
      </c>
      <c r="AH219" s="374">
        <v>43000</v>
      </c>
      <c r="AI219" s="469">
        <v>54</v>
      </c>
      <c r="AJ219" s="320">
        <v>0.80597014925373134</v>
      </c>
      <c r="AK219" s="374">
        <v>2422860</v>
      </c>
      <c r="AL219" s="125">
        <v>0.67911892751871539</v>
      </c>
      <c r="AM219" s="477">
        <v>53</v>
      </c>
      <c r="AN219" s="398">
        <v>2243360</v>
      </c>
      <c r="AO219" s="469">
        <v>53</v>
      </c>
      <c r="AP219" s="398">
        <v>2243360</v>
      </c>
      <c r="AQ219" s="480">
        <v>48</v>
      </c>
      <c r="AR219" s="398">
        <v>2152600</v>
      </c>
      <c r="AS219" s="469">
        <v>5</v>
      </c>
      <c r="AT219" s="390">
        <v>9.4339622641509441E-2</v>
      </c>
      <c r="AU219" s="398">
        <v>90760</v>
      </c>
      <c r="AV219" s="469">
        <v>7</v>
      </c>
      <c r="AW219" s="140">
        <v>457422</v>
      </c>
      <c r="AX219" s="469">
        <v>6</v>
      </c>
      <c r="AY219" s="140">
        <v>687370</v>
      </c>
      <c r="AZ219" s="457">
        <v>17</v>
      </c>
      <c r="BA219" s="125">
        <v>0.254</v>
      </c>
      <c r="BB219" s="457">
        <v>36</v>
      </c>
      <c r="BC219" s="125">
        <v>0.53700000000000003</v>
      </c>
      <c r="BD219" s="457">
        <v>14</v>
      </c>
      <c r="BE219" s="125">
        <v>0.20899999999999999</v>
      </c>
      <c r="BF219" s="457">
        <v>38</v>
      </c>
      <c r="BG219" s="125">
        <v>0.56699999999999995</v>
      </c>
      <c r="BH219" s="457">
        <v>22</v>
      </c>
      <c r="BI219" s="317">
        <v>0.32835820895522388</v>
      </c>
      <c r="BJ219" s="457">
        <v>18</v>
      </c>
      <c r="BK219" s="457">
        <v>4</v>
      </c>
      <c r="BL219" s="457">
        <v>0</v>
      </c>
      <c r="BM219" s="430">
        <v>1935</v>
      </c>
      <c r="BN219" s="124" t="s">
        <v>811</v>
      </c>
      <c r="BO219" s="486">
        <v>62</v>
      </c>
      <c r="BP219" s="348">
        <v>0.92600000000000005</v>
      </c>
      <c r="BQ219" s="40">
        <v>5</v>
      </c>
      <c r="BR219" s="320">
        <v>7.4999999999999997E-2</v>
      </c>
      <c r="BS219" s="491">
        <v>1</v>
      </c>
      <c r="BT219" s="125">
        <v>1.4999999999999999E-2</v>
      </c>
      <c r="BU219" s="436">
        <v>0.79600000000000004</v>
      </c>
      <c r="BW219" s="457">
        <v>3</v>
      </c>
      <c r="BX219" s="457">
        <v>1</v>
      </c>
      <c r="BY219" s="457">
        <v>0</v>
      </c>
      <c r="BZ219" s="457">
        <v>0</v>
      </c>
      <c r="CA219" s="457">
        <v>0</v>
      </c>
      <c r="CB219" s="457">
        <v>3</v>
      </c>
      <c r="CC219" s="457">
        <v>0</v>
      </c>
      <c r="CD219" s="457">
        <v>0</v>
      </c>
      <c r="CE219" s="457">
        <v>1</v>
      </c>
      <c r="CF219" s="457">
        <v>1</v>
      </c>
      <c r="CG219" s="457">
        <v>1</v>
      </c>
      <c r="CH219" s="457">
        <v>0</v>
      </c>
      <c r="CI219" s="88">
        <v>5</v>
      </c>
      <c r="CJ219" s="88">
        <v>2.2000000000000002</v>
      </c>
      <c r="CK219" s="76">
        <v>0.44</v>
      </c>
      <c r="CL219" s="40">
        <v>1</v>
      </c>
      <c r="CM219" s="40">
        <v>1</v>
      </c>
      <c r="CN219" s="457">
        <v>0</v>
      </c>
      <c r="CO219" s="63">
        <v>1.1000000000000001</v>
      </c>
      <c r="CP219" s="63">
        <v>0.1</v>
      </c>
      <c r="CQ219" s="76">
        <v>0.5</v>
      </c>
      <c r="CS219" s="40">
        <v>15</v>
      </c>
      <c r="CT219" s="40">
        <v>5</v>
      </c>
      <c r="CU219" s="457">
        <v>1</v>
      </c>
      <c r="CV219" s="40">
        <v>14</v>
      </c>
      <c r="CW219" s="40">
        <v>5</v>
      </c>
      <c r="CX219" s="40">
        <v>2</v>
      </c>
      <c r="CY219" s="515">
        <v>3</v>
      </c>
      <c r="CZ219" s="40">
        <v>1</v>
      </c>
      <c r="DA219" s="40">
        <v>0</v>
      </c>
      <c r="DB219" s="40">
        <v>0</v>
      </c>
      <c r="DC219" s="457">
        <v>0</v>
      </c>
      <c r="DD219" s="457">
        <v>1</v>
      </c>
      <c r="DF219" s="447">
        <v>414445</v>
      </c>
      <c r="DG219" s="449">
        <v>0.11600000000000001</v>
      </c>
      <c r="DH219" s="374">
        <v>3558.9</v>
      </c>
      <c r="DI219" s="374">
        <v>351607</v>
      </c>
      <c r="DJ219" s="149">
        <v>62838</v>
      </c>
      <c r="DK219" s="457">
        <v>15</v>
      </c>
      <c r="DL219" s="457">
        <v>52</v>
      </c>
      <c r="DM219" s="457">
        <v>0</v>
      </c>
      <c r="DN219" s="457">
        <v>0</v>
      </c>
      <c r="DO219" s="317">
        <v>0.106</v>
      </c>
      <c r="DP219" s="457">
        <v>9</v>
      </c>
      <c r="DQ219" s="457">
        <v>26</v>
      </c>
      <c r="DR219" s="457">
        <v>31</v>
      </c>
      <c r="DS219" s="518">
        <v>1</v>
      </c>
      <c r="DT219" s="148">
        <v>1.4999999999999999E-2</v>
      </c>
      <c r="DU219" s="518">
        <v>64</v>
      </c>
      <c r="DV219" s="374">
        <v>1118684</v>
      </c>
      <c r="DW219" s="518">
        <v>3</v>
      </c>
      <c r="DX219" s="457">
        <v>259</v>
      </c>
      <c r="DY219" s="452"/>
      <c r="DZ219" s="40">
        <v>118</v>
      </c>
      <c r="EA219" s="76">
        <v>0.35</v>
      </c>
      <c r="EB219" s="40">
        <v>93</v>
      </c>
      <c r="EC219" s="76">
        <v>0.27600000000000002</v>
      </c>
      <c r="ED219" s="40">
        <v>24</v>
      </c>
      <c r="EE219" s="40">
        <v>5</v>
      </c>
      <c r="EF219" s="40">
        <v>3</v>
      </c>
      <c r="EG219" s="320">
        <v>0.80169999999999997</v>
      </c>
      <c r="EH219" s="76">
        <v>0.377593360995851</v>
      </c>
      <c r="EI219" s="76">
        <v>0.33600000000000002</v>
      </c>
      <c r="EJ219" s="320">
        <v>0.18103448275862066</v>
      </c>
      <c r="EK219" s="320">
        <v>0.37652582159624415</v>
      </c>
      <c r="EL219" s="320">
        <v>0.35023474178403757</v>
      </c>
      <c r="EM219" s="320">
        <v>-0.17647058823529413</v>
      </c>
      <c r="EN219" s="341">
        <v>103800</v>
      </c>
      <c r="EO219" s="320">
        <v>4.7368421052631587E-2</v>
      </c>
      <c r="EP219" s="1"/>
    </row>
    <row r="220" spans="2:146" x14ac:dyDescent="0.25">
      <c r="B220" s="3" t="s">
        <v>25</v>
      </c>
      <c r="C220" s="5">
        <v>540143</v>
      </c>
      <c r="D220" s="6" t="s">
        <v>22</v>
      </c>
      <c r="E220" s="6" t="s">
        <v>3</v>
      </c>
      <c r="F220" s="5">
        <v>1</v>
      </c>
      <c r="G220" s="40">
        <v>202</v>
      </c>
      <c r="H220" s="40">
        <v>356</v>
      </c>
      <c r="I220" s="40">
        <v>639</v>
      </c>
      <c r="J220" s="63">
        <v>2024.5544554455444</v>
      </c>
      <c r="K220" s="40">
        <v>205</v>
      </c>
      <c r="L220" s="63">
        <v>3.12</v>
      </c>
      <c r="N220" s="40">
        <v>34</v>
      </c>
      <c r="O220" s="76">
        <v>0.1683168316831683</v>
      </c>
      <c r="P220" s="63">
        <v>1.97</v>
      </c>
      <c r="Q220" s="362">
        <v>9.7524752475247525E-3</v>
      </c>
      <c r="R220" s="106">
        <v>11</v>
      </c>
      <c r="S220" s="83" t="s">
        <v>100</v>
      </c>
      <c r="T220" s="88">
        <v>1.3</v>
      </c>
      <c r="U220" s="40">
        <v>0</v>
      </c>
      <c r="V220" s="1"/>
      <c r="W220" s="457">
        <v>26</v>
      </c>
      <c r="X220" s="457">
        <v>3</v>
      </c>
      <c r="Y220" s="317">
        <v>8.6999999999999994E-2</v>
      </c>
      <c r="Z220" s="126">
        <v>0.76470588235294112</v>
      </c>
      <c r="AA220" s="457">
        <v>4</v>
      </c>
      <c r="AB220" s="457">
        <v>5</v>
      </c>
      <c r="AC220" s="457">
        <v>27</v>
      </c>
      <c r="AD220" s="457">
        <v>4</v>
      </c>
      <c r="AE220" s="457">
        <v>31</v>
      </c>
      <c r="AF220" s="149">
        <v>2100893</v>
      </c>
      <c r="AH220" s="374">
        <v>41500</v>
      </c>
      <c r="AI220" s="469">
        <v>18</v>
      </c>
      <c r="AJ220" s="320">
        <v>0.58064516129032262</v>
      </c>
      <c r="AK220" s="374">
        <v>744153</v>
      </c>
      <c r="AL220" s="125">
        <v>0.35420794871514161</v>
      </c>
      <c r="AM220" s="477">
        <v>18</v>
      </c>
      <c r="AN220" s="398">
        <v>744153</v>
      </c>
      <c r="AO220" s="469">
        <v>18</v>
      </c>
      <c r="AP220" s="398">
        <v>744153</v>
      </c>
      <c r="AQ220" s="480">
        <v>16</v>
      </c>
      <c r="AR220" s="398">
        <v>685833</v>
      </c>
      <c r="AS220" s="469">
        <v>2</v>
      </c>
      <c r="AT220" s="390">
        <v>0.1111111111111111</v>
      </c>
      <c r="AU220" s="398">
        <v>58320</v>
      </c>
      <c r="AV220" s="469">
        <v>10</v>
      </c>
      <c r="AW220" s="140">
        <v>621900</v>
      </c>
      <c r="AX220" s="469">
        <v>3</v>
      </c>
      <c r="AY220" s="140">
        <v>734840</v>
      </c>
      <c r="AZ220" s="457">
        <v>2</v>
      </c>
      <c r="BA220" s="125">
        <v>6.5000000000000002E-2</v>
      </c>
      <c r="BB220" s="457">
        <v>24</v>
      </c>
      <c r="BC220" s="125">
        <v>0.77400000000000002</v>
      </c>
      <c r="BD220" s="457">
        <v>5</v>
      </c>
      <c r="BE220" s="125">
        <v>0.161</v>
      </c>
      <c r="BF220" s="457">
        <v>28</v>
      </c>
      <c r="BG220" s="125">
        <v>0.90300000000000002</v>
      </c>
      <c r="BH220" s="457">
        <v>7</v>
      </c>
      <c r="BI220" s="317">
        <v>0.22580645161290322</v>
      </c>
      <c r="BJ220" s="457">
        <v>6</v>
      </c>
      <c r="BK220" s="457">
        <v>1</v>
      </c>
      <c r="BL220" s="457">
        <v>0</v>
      </c>
      <c r="BM220" s="430">
        <v>1959</v>
      </c>
      <c r="BN220" s="347" t="s">
        <v>883</v>
      </c>
      <c r="BO220" s="486">
        <v>24</v>
      </c>
      <c r="BP220" s="348">
        <v>0.77400000000000002</v>
      </c>
      <c r="BQ220" s="40">
        <v>7</v>
      </c>
      <c r="BR220" s="320">
        <v>0.22600000000000001</v>
      </c>
      <c r="BS220" s="491">
        <v>1</v>
      </c>
      <c r="BT220" s="125">
        <v>3.8461538461538464E-2</v>
      </c>
      <c r="BU220" s="312">
        <v>0.73299999999999998</v>
      </c>
      <c r="BW220" s="457">
        <v>1</v>
      </c>
      <c r="BX220" s="457">
        <v>0</v>
      </c>
      <c r="BY220" s="457">
        <v>0</v>
      </c>
      <c r="BZ220" s="457">
        <v>0</v>
      </c>
      <c r="CA220" s="457">
        <v>1</v>
      </c>
      <c r="CB220" s="457">
        <v>0</v>
      </c>
      <c r="CC220" s="457">
        <v>0</v>
      </c>
      <c r="CD220" s="457">
        <v>0</v>
      </c>
      <c r="CE220" s="457">
        <v>0</v>
      </c>
      <c r="CF220" s="457">
        <v>1</v>
      </c>
      <c r="CG220" s="457">
        <v>0</v>
      </c>
      <c r="CH220" s="457">
        <v>0</v>
      </c>
      <c r="CI220" s="440">
        <v>9.1999999999999993</v>
      </c>
      <c r="CJ220" s="440">
        <v>0.8</v>
      </c>
      <c r="CK220" s="317">
        <v>8.6999999999999994E-2</v>
      </c>
      <c r="CL220" s="457">
        <v>3</v>
      </c>
      <c r="CM220" s="457">
        <v>3</v>
      </c>
      <c r="CN220" s="457">
        <v>0</v>
      </c>
      <c r="CO220" s="501">
        <v>0</v>
      </c>
      <c r="CP220" s="501">
        <v>0</v>
      </c>
      <c r="CQ220" s="318">
        <v>0</v>
      </c>
      <c r="CS220" s="477">
        <v>0</v>
      </c>
      <c r="CT220" s="457">
        <v>0</v>
      </c>
      <c r="CU220" s="457">
        <v>0</v>
      </c>
      <c r="CV220" s="457">
        <v>0</v>
      </c>
      <c r="CW220" s="457">
        <v>2</v>
      </c>
      <c r="CX220" s="457">
        <v>0</v>
      </c>
      <c r="CY220" s="457">
        <v>1</v>
      </c>
      <c r="CZ220" s="457">
        <v>1</v>
      </c>
      <c r="DA220" s="457">
        <v>0</v>
      </c>
      <c r="DB220" s="457">
        <v>0</v>
      </c>
      <c r="DC220" s="457">
        <v>0</v>
      </c>
      <c r="DD220" s="457">
        <v>0</v>
      </c>
      <c r="DF220" s="398">
        <v>100103</v>
      </c>
      <c r="DG220" s="320">
        <v>4.8000000000000001E-2</v>
      </c>
      <c r="DH220" s="374">
        <v>4799.6000000000004</v>
      </c>
      <c r="DI220" s="374">
        <v>59289</v>
      </c>
      <c r="DJ220" s="149">
        <v>40814</v>
      </c>
      <c r="DK220" s="40">
        <v>18</v>
      </c>
      <c r="DL220" s="40">
        <v>13</v>
      </c>
      <c r="DM220" s="40">
        <v>0</v>
      </c>
      <c r="DN220" s="40">
        <v>0</v>
      </c>
      <c r="DO220" s="317">
        <v>0.121</v>
      </c>
      <c r="DP220" s="457">
        <v>17</v>
      </c>
      <c r="DQ220" s="457">
        <v>4</v>
      </c>
      <c r="DR220" s="457">
        <v>10</v>
      </c>
      <c r="DS220" s="477">
        <v>0</v>
      </c>
      <c r="DT220" s="125">
        <v>0</v>
      </c>
      <c r="DU220" s="477">
        <v>2</v>
      </c>
      <c r="DV220" s="374">
        <v>27923</v>
      </c>
      <c r="DW220" s="477">
        <v>0</v>
      </c>
      <c r="DX220" s="457">
        <v>54</v>
      </c>
      <c r="DY220" s="452"/>
      <c r="DZ220" s="40">
        <v>50</v>
      </c>
      <c r="EA220" s="76">
        <v>7.82472613458529E-2</v>
      </c>
      <c r="EB220" s="40">
        <v>34</v>
      </c>
      <c r="EC220" s="76">
        <v>5.3208137715179966E-2</v>
      </c>
      <c r="ED220" s="40">
        <v>6</v>
      </c>
      <c r="EE220" s="40">
        <v>1</v>
      </c>
      <c r="EF220" s="40">
        <v>0</v>
      </c>
      <c r="EG220" s="320">
        <v>0.72240000000000004</v>
      </c>
      <c r="EH220" s="320">
        <v>0.15609756097560976</v>
      </c>
      <c r="EI220" s="320">
        <v>0.34700000000000003</v>
      </c>
      <c r="EJ220" s="320">
        <v>7.9710144927536225E-2</v>
      </c>
      <c r="EK220" s="320">
        <v>0.40375586854460094</v>
      </c>
      <c r="EL220" s="320">
        <v>0.36150234741784038</v>
      </c>
      <c r="EM220" s="320">
        <v>-0.31393568147013801</v>
      </c>
      <c r="EN220" s="341">
        <v>117600</v>
      </c>
      <c r="EO220" s="320">
        <v>9.375E-2</v>
      </c>
      <c r="EP220" s="1"/>
    </row>
    <row r="221" spans="2:146" x14ac:dyDescent="0.25">
      <c r="B221" s="12" t="s">
        <v>378</v>
      </c>
      <c r="C221" s="5">
        <v>540290</v>
      </c>
      <c r="D221" s="6" t="s">
        <v>22</v>
      </c>
      <c r="E221" s="6" t="s">
        <v>3</v>
      </c>
      <c r="F221" s="5">
        <v>1</v>
      </c>
      <c r="G221" s="40">
        <v>287</v>
      </c>
      <c r="H221" s="40">
        <v>418</v>
      </c>
      <c r="I221" s="40">
        <v>435</v>
      </c>
      <c r="J221" s="63">
        <v>970.03484320557482</v>
      </c>
      <c r="K221" s="40">
        <v>242</v>
      </c>
      <c r="L221" s="63">
        <v>1.8</v>
      </c>
      <c r="N221" s="40">
        <v>0</v>
      </c>
      <c r="O221" s="76">
        <v>0</v>
      </c>
      <c r="P221" s="63">
        <v>0</v>
      </c>
      <c r="Q221" s="362">
        <v>0</v>
      </c>
      <c r="R221" s="106">
        <v>11</v>
      </c>
      <c r="S221" s="83" t="s">
        <v>100</v>
      </c>
      <c r="T221" s="88">
        <v>0</v>
      </c>
      <c r="U221" s="40">
        <v>0</v>
      </c>
      <c r="V221" s="1"/>
      <c r="W221" s="457">
        <v>0</v>
      </c>
      <c r="X221" s="457">
        <v>0</v>
      </c>
      <c r="Y221" s="317">
        <v>0</v>
      </c>
      <c r="Z221" s="126">
        <v>0</v>
      </c>
      <c r="AA221" s="457" t="s">
        <v>100</v>
      </c>
      <c r="AB221" s="457" t="s">
        <v>100</v>
      </c>
      <c r="AC221" s="457" t="s">
        <v>100</v>
      </c>
      <c r="AD221" s="457" t="s">
        <v>100</v>
      </c>
      <c r="AE221" s="457" t="s">
        <v>100</v>
      </c>
      <c r="AF221" s="374" t="s">
        <v>100</v>
      </c>
      <c r="AH221" s="374">
        <v>0</v>
      </c>
      <c r="AI221" s="469" t="s">
        <v>100</v>
      </c>
      <c r="AJ221" s="320" t="s">
        <v>100</v>
      </c>
      <c r="AK221" s="374">
        <v>0</v>
      </c>
      <c r="AL221" s="125" t="s">
        <v>100</v>
      </c>
      <c r="AM221" s="477" t="s">
        <v>100</v>
      </c>
      <c r="AN221" s="398" t="s">
        <v>100</v>
      </c>
      <c r="AO221" s="469" t="s">
        <v>100</v>
      </c>
      <c r="AP221" s="398" t="s">
        <v>100</v>
      </c>
      <c r="AQ221" s="480" t="s">
        <v>100</v>
      </c>
      <c r="AR221" s="399" t="s">
        <v>100</v>
      </c>
      <c r="AS221" s="481" t="s">
        <v>100</v>
      </c>
      <c r="AT221" s="393" t="s">
        <v>100</v>
      </c>
      <c r="AU221" s="399" t="s">
        <v>100</v>
      </c>
      <c r="AV221" s="469" t="s">
        <v>100</v>
      </c>
      <c r="AW221" s="398" t="s">
        <v>100</v>
      </c>
      <c r="AX221" s="469" t="s">
        <v>100</v>
      </c>
      <c r="AY221" s="390" t="s">
        <v>100</v>
      </c>
      <c r="AZ221" s="457" t="s">
        <v>100</v>
      </c>
      <c r="BA221" s="125">
        <v>0</v>
      </c>
      <c r="BB221" s="457" t="s">
        <v>100</v>
      </c>
      <c r="BC221" s="125" t="s">
        <v>100</v>
      </c>
      <c r="BD221" s="457" t="s">
        <v>100</v>
      </c>
      <c r="BE221" s="125" t="s">
        <v>100</v>
      </c>
      <c r="BF221" s="457" t="s">
        <v>100</v>
      </c>
      <c r="BG221" s="125" t="s">
        <v>100</v>
      </c>
      <c r="BH221" s="457" t="s">
        <v>100</v>
      </c>
      <c r="BI221" s="124" t="s">
        <v>100</v>
      </c>
      <c r="BJ221" s="457" t="s">
        <v>100</v>
      </c>
      <c r="BK221" s="457" t="s">
        <v>100</v>
      </c>
      <c r="BL221" s="457" t="s">
        <v>100</v>
      </c>
      <c r="BM221" s="430" t="s">
        <v>100</v>
      </c>
      <c r="BN221" s="349" t="s">
        <v>885</v>
      </c>
      <c r="BO221" s="488" t="s">
        <v>100</v>
      </c>
      <c r="BP221" s="322" t="s">
        <v>100</v>
      </c>
      <c r="BQ221" s="489" t="s">
        <v>100</v>
      </c>
      <c r="BR221" s="351" t="s">
        <v>100</v>
      </c>
      <c r="BS221" s="492" t="s">
        <v>100</v>
      </c>
      <c r="BT221" s="125">
        <v>0</v>
      </c>
      <c r="BU221" s="312" t="s">
        <v>100</v>
      </c>
      <c r="BW221" s="457">
        <v>0</v>
      </c>
      <c r="BX221" s="457">
        <v>0</v>
      </c>
      <c r="BY221" s="457">
        <v>0</v>
      </c>
      <c r="BZ221" s="457">
        <v>0</v>
      </c>
      <c r="CA221" s="457">
        <v>0</v>
      </c>
      <c r="CB221" s="457">
        <v>0</v>
      </c>
      <c r="CC221" s="457">
        <v>0</v>
      </c>
      <c r="CD221" s="457">
        <v>0</v>
      </c>
      <c r="CE221" s="457">
        <v>0</v>
      </c>
      <c r="CF221" s="457">
        <v>0</v>
      </c>
      <c r="CG221" s="457">
        <v>0</v>
      </c>
      <c r="CH221" s="457">
        <v>0</v>
      </c>
      <c r="CI221" s="440">
        <v>13.1</v>
      </c>
      <c r="CJ221" s="440">
        <v>0</v>
      </c>
      <c r="CK221" s="317">
        <v>0</v>
      </c>
      <c r="CL221" s="457">
        <v>0</v>
      </c>
      <c r="CM221" s="457">
        <v>0</v>
      </c>
      <c r="CN221" s="457">
        <v>0</v>
      </c>
      <c r="CO221" s="501">
        <v>0</v>
      </c>
      <c r="CP221" s="501">
        <v>0</v>
      </c>
      <c r="CQ221" s="318">
        <v>0</v>
      </c>
      <c r="CS221" s="477">
        <v>0</v>
      </c>
      <c r="CT221" s="514">
        <v>0</v>
      </c>
      <c r="CU221" s="514">
        <v>0</v>
      </c>
      <c r="CV221" s="457">
        <v>0</v>
      </c>
      <c r="CW221" s="457">
        <v>0</v>
      </c>
      <c r="CX221" s="457">
        <v>0</v>
      </c>
      <c r="CY221" s="457">
        <v>0</v>
      </c>
      <c r="CZ221" s="457">
        <v>0</v>
      </c>
      <c r="DA221" s="457">
        <v>0</v>
      </c>
      <c r="DB221" s="457">
        <v>0</v>
      </c>
      <c r="DC221" s="457">
        <v>0</v>
      </c>
      <c r="DD221" s="457">
        <v>0</v>
      </c>
      <c r="DF221" s="398" t="s">
        <v>100</v>
      </c>
      <c r="DG221" s="320" t="s">
        <v>100</v>
      </c>
      <c r="DH221" s="374" t="s">
        <v>100</v>
      </c>
      <c r="DI221" s="374" t="s">
        <v>100</v>
      </c>
      <c r="DJ221" s="374" t="s">
        <v>100</v>
      </c>
      <c r="DK221" s="40" t="s">
        <v>100</v>
      </c>
      <c r="DL221" s="40" t="s">
        <v>100</v>
      </c>
      <c r="DM221" s="40" t="s">
        <v>100</v>
      </c>
      <c r="DN221" s="40" t="s">
        <v>100</v>
      </c>
      <c r="DO221" s="317" t="s">
        <v>100</v>
      </c>
      <c r="DP221" s="457" t="s">
        <v>100</v>
      </c>
      <c r="DQ221" s="457" t="s">
        <v>100</v>
      </c>
      <c r="DR221" s="457" t="s">
        <v>100</v>
      </c>
      <c r="DS221" s="477">
        <v>0</v>
      </c>
      <c r="DT221" s="125">
        <v>0</v>
      </c>
      <c r="DU221" s="477">
        <v>0</v>
      </c>
      <c r="DV221" s="374" t="s">
        <v>100</v>
      </c>
      <c r="DW221" s="477">
        <v>0</v>
      </c>
      <c r="DX221" s="457" t="s">
        <v>100</v>
      </c>
      <c r="DY221" s="452"/>
      <c r="DZ221" s="40">
        <v>0</v>
      </c>
      <c r="EA221" s="76">
        <v>0</v>
      </c>
      <c r="EB221" s="40">
        <v>0</v>
      </c>
      <c r="EC221" s="76">
        <v>0</v>
      </c>
      <c r="ED221" s="40">
        <v>0</v>
      </c>
      <c r="EE221" s="40">
        <v>0</v>
      </c>
      <c r="EF221" s="40">
        <v>0</v>
      </c>
      <c r="EG221" s="320">
        <v>0.63429999999999997</v>
      </c>
      <c r="EH221" s="320">
        <v>0.16942148760330578</v>
      </c>
      <c r="EI221" s="320">
        <v>0.47700000000000004</v>
      </c>
      <c r="EJ221" s="320">
        <v>5.7500000000000002E-2</v>
      </c>
      <c r="EK221" s="320">
        <v>0.45517241379310347</v>
      </c>
      <c r="EL221" s="320">
        <v>0.31724137931034485</v>
      </c>
      <c r="EM221" s="320">
        <v>-0.258407079646018</v>
      </c>
      <c r="EN221" s="341">
        <v>142200</v>
      </c>
      <c r="EO221" s="320">
        <v>2.4767801857585141E-2</v>
      </c>
      <c r="EP221" s="1"/>
    </row>
    <row r="222" spans="2:146" s="1" customFormat="1" x14ac:dyDescent="0.25">
      <c r="B222" s="7" t="s">
        <v>22</v>
      </c>
      <c r="C222" s="150">
        <v>54063</v>
      </c>
      <c r="D222" s="7" t="s">
        <v>22</v>
      </c>
      <c r="E222" s="7" t="s">
        <v>0</v>
      </c>
      <c r="F222" s="150">
        <v>1</v>
      </c>
      <c r="G222" s="42">
        <v>302795</v>
      </c>
      <c r="H222" s="42">
        <v>8390</v>
      </c>
      <c r="I222" s="42">
        <v>12492</v>
      </c>
      <c r="J222" s="65">
        <v>26.403606400369888</v>
      </c>
      <c r="K222" s="42">
        <v>4493</v>
      </c>
      <c r="L222" s="65">
        <v>2.77</v>
      </c>
      <c r="M222"/>
      <c r="N222" s="42">
        <v>7634</v>
      </c>
      <c r="O222" s="78">
        <v>2.5211776944797631E-2</v>
      </c>
      <c r="P222" s="65">
        <v>258.70999999999998</v>
      </c>
      <c r="Q222" s="363">
        <v>8.5440926834745752E-4</v>
      </c>
      <c r="R222" s="107">
        <v>11</v>
      </c>
      <c r="S222" s="85">
        <v>42550</v>
      </c>
      <c r="T222" s="115">
        <v>1.4</v>
      </c>
      <c r="U222" s="42">
        <v>0</v>
      </c>
      <c r="W222" s="458">
        <v>342</v>
      </c>
      <c r="X222" s="458">
        <v>4</v>
      </c>
      <c r="Y222" s="127">
        <v>6.4000000000000001E-2</v>
      </c>
      <c r="Z222" s="128">
        <v>4.4799580822635576E-2</v>
      </c>
      <c r="AA222" s="458">
        <v>94</v>
      </c>
      <c r="AB222" s="458">
        <v>191</v>
      </c>
      <c r="AC222" s="458">
        <v>439</v>
      </c>
      <c r="AD222" s="458">
        <v>94</v>
      </c>
      <c r="AE222" s="458">
        <v>533</v>
      </c>
      <c r="AF222" s="321">
        <v>40963351</v>
      </c>
      <c r="AG222"/>
      <c r="AH222" s="419">
        <v>39000</v>
      </c>
      <c r="AI222" s="470">
        <v>468</v>
      </c>
      <c r="AJ222" s="78">
        <v>0.87804878048780488</v>
      </c>
      <c r="AK222" s="406">
        <v>22006376</v>
      </c>
      <c r="AL222" s="127">
        <v>0.53722108818685266</v>
      </c>
      <c r="AM222" s="478">
        <v>467</v>
      </c>
      <c r="AN222" s="402">
        <v>21826876</v>
      </c>
      <c r="AO222" s="470">
        <v>466</v>
      </c>
      <c r="AP222" s="402">
        <v>21661376</v>
      </c>
      <c r="AQ222" s="470">
        <v>373</v>
      </c>
      <c r="AR222" s="400">
        <v>19928982</v>
      </c>
      <c r="AS222" s="482">
        <v>93</v>
      </c>
      <c r="AT222" s="394">
        <v>0.19957081545064381</v>
      </c>
      <c r="AU222" s="400">
        <v>1732394</v>
      </c>
      <c r="AV222" s="470">
        <v>41</v>
      </c>
      <c r="AW222" s="311">
        <v>14109403</v>
      </c>
      <c r="AX222" s="470">
        <v>24</v>
      </c>
      <c r="AY222" s="311">
        <v>4847572</v>
      </c>
      <c r="AZ222" s="458">
        <v>95</v>
      </c>
      <c r="BA222" s="127">
        <v>0.17799999999999999</v>
      </c>
      <c r="BB222" s="458">
        <v>239</v>
      </c>
      <c r="BC222" s="127">
        <v>0.44800000000000001</v>
      </c>
      <c r="BD222" s="458">
        <v>199</v>
      </c>
      <c r="BE222" s="127">
        <v>0.373</v>
      </c>
      <c r="BF222" s="458">
        <v>443</v>
      </c>
      <c r="BG222" s="127">
        <v>0.83099999999999996</v>
      </c>
      <c r="BH222" s="458">
        <v>92</v>
      </c>
      <c r="BI222" s="127">
        <v>0.17260787992495311</v>
      </c>
      <c r="BJ222" s="458">
        <v>79</v>
      </c>
      <c r="BK222" s="458">
        <v>13</v>
      </c>
      <c r="BL222" s="458">
        <v>0</v>
      </c>
      <c r="BM222" s="431">
        <v>1960</v>
      </c>
      <c r="BN222" s="135" t="s">
        <v>100</v>
      </c>
      <c r="BO222" s="42">
        <v>415</v>
      </c>
      <c r="BP222" s="78">
        <v>0.77900000000000003</v>
      </c>
      <c r="BQ222" s="42">
        <v>118</v>
      </c>
      <c r="BR222" s="78">
        <v>0.221</v>
      </c>
      <c r="BS222" s="493">
        <v>24</v>
      </c>
      <c r="BT222" s="127">
        <v>7.0175438596491224E-2</v>
      </c>
      <c r="BU222" s="314">
        <v>0.82699999999999996</v>
      </c>
      <c r="BV222"/>
      <c r="BW222" s="458">
        <v>5</v>
      </c>
      <c r="BX222" s="458">
        <v>1</v>
      </c>
      <c r="BY222" s="458">
        <v>0</v>
      </c>
      <c r="BZ222" s="458">
        <v>1</v>
      </c>
      <c r="CA222" s="458">
        <v>1</v>
      </c>
      <c r="CB222" s="458">
        <v>3</v>
      </c>
      <c r="CC222" s="458">
        <v>0</v>
      </c>
      <c r="CD222" s="458">
        <v>0</v>
      </c>
      <c r="CE222" s="458">
        <v>1</v>
      </c>
      <c r="CF222" s="458">
        <v>2</v>
      </c>
      <c r="CG222" s="458">
        <v>2</v>
      </c>
      <c r="CH222" s="458">
        <v>0</v>
      </c>
      <c r="CI222" s="441">
        <v>2000.7</v>
      </c>
      <c r="CJ222" s="441">
        <v>66.2</v>
      </c>
      <c r="CK222" s="127">
        <v>3.3000000000000002E-2</v>
      </c>
      <c r="CL222" s="458">
        <v>61</v>
      </c>
      <c r="CM222" s="458">
        <v>56</v>
      </c>
      <c r="CN222" s="458">
        <v>5</v>
      </c>
      <c r="CO222" s="502">
        <v>3.5</v>
      </c>
      <c r="CP222" s="502">
        <v>0.4</v>
      </c>
      <c r="CQ222" s="127">
        <v>0.1142857142857143</v>
      </c>
      <c r="CR222"/>
      <c r="CS222" s="478">
        <v>20</v>
      </c>
      <c r="CT222" s="458">
        <v>7</v>
      </c>
      <c r="CU222" s="458">
        <v>5</v>
      </c>
      <c r="CV222" s="458">
        <v>15</v>
      </c>
      <c r="CW222" s="458">
        <v>21</v>
      </c>
      <c r="CX222" s="458">
        <v>2</v>
      </c>
      <c r="CY222" s="458">
        <v>13</v>
      </c>
      <c r="CZ222" s="458">
        <v>4</v>
      </c>
      <c r="DA222" s="458">
        <v>0</v>
      </c>
      <c r="DB222" s="458">
        <v>0</v>
      </c>
      <c r="DC222" s="458">
        <v>3</v>
      </c>
      <c r="DD222" s="458">
        <v>1</v>
      </c>
      <c r="DE222"/>
      <c r="DF222" s="402">
        <v>1928990</v>
      </c>
      <c r="DG222" s="78">
        <v>4.7E-2</v>
      </c>
      <c r="DH222" s="419">
        <v>4449.2</v>
      </c>
      <c r="DI222" s="419">
        <v>1625211</v>
      </c>
      <c r="DJ222" s="321">
        <v>303779</v>
      </c>
      <c r="DK222" s="42">
        <v>342</v>
      </c>
      <c r="DL222" s="42">
        <v>189</v>
      </c>
      <c r="DM222" s="42">
        <v>1</v>
      </c>
      <c r="DN222" s="42">
        <v>1</v>
      </c>
      <c r="DO222" s="127">
        <v>0.114</v>
      </c>
      <c r="DP222" s="458">
        <v>323</v>
      </c>
      <c r="DQ222" s="458">
        <v>83</v>
      </c>
      <c r="DR222" s="458">
        <v>112</v>
      </c>
      <c r="DS222" s="519">
        <v>15</v>
      </c>
      <c r="DT222" s="144">
        <v>4.3859649122807015E-2</v>
      </c>
      <c r="DU222" s="519">
        <v>34</v>
      </c>
      <c r="DV222" s="419">
        <v>700267</v>
      </c>
      <c r="DW222" s="519">
        <v>5</v>
      </c>
      <c r="DX222" s="458">
        <v>1144</v>
      </c>
      <c r="DY222" s="452"/>
      <c r="DZ222" s="42">
        <v>825</v>
      </c>
      <c r="EA222" s="78">
        <v>6.6042267050912581E-2</v>
      </c>
      <c r="EB222" s="42">
        <v>464</v>
      </c>
      <c r="EC222" s="78">
        <v>3.714377201408902E-2</v>
      </c>
      <c r="ED222" s="42">
        <v>89</v>
      </c>
      <c r="EE222" s="42">
        <v>15</v>
      </c>
      <c r="EF222" s="42">
        <v>8</v>
      </c>
      <c r="EG222" s="78">
        <v>0.66659999999999997</v>
      </c>
      <c r="EH222" s="78">
        <v>0.13932784331181838</v>
      </c>
      <c r="EI222" s="78">
        <v>0.31900000000000001</v>
      </c>
      <c r="EJ222" s="78">
        <v>0.11572052401746726</v>
      </c>
      <c r="EK222" s="78">
        <v>0.40770092859430035</v>
      </c>
      <c r="EL222" s="78">
        <v>0.23147403954348175</v>
      </c>
      <c r="EM222" s="78">
        <v>-8.3395052584802246E-2</v>
      </c>
      <c r="EN222" s="342">
        <v>123300</v>
      </c>
      <c r="EO222" s="78">
        <v>0.19226553937685925</v>
      </c>
    </row>
    <row r="223" spans="2:146" x14ac:dyDescent="0.25">
      <c r="B223" s="424" t="s">
        <v>288</v>
      </c>
      <c r="C223" s="425">
        <v>540144</v>
      </c>
      <c r="D223" s="424" t="s">
        <v>287</v>
      </c>
      <c r="E223" s="424" t="s">
        <v>11</v>
      </c>
      <c r="F223" s="425">
        <v>9</v>
      </c>
      <c r="G223" s="44">
        <v>146585</v>
      </c>
      <c r="H223" s="44">
        <v>11422</v>
      </c>
      <c r="I223" s="44">
        <v>15784</v>
      </c>
      <c r="J223" s="66">
        <v>68.914008936794346</v>
      </c>
      <c r="K223" s="44">
        <v>6354</v>
      </c>
      <c r="L223" s="66">
        <v>2.4675794774944917</v>
      </c>
      <c r="N223" s="44">
        <v>8315</v>
      </c>
      <c r="O223" s="80">
        <v>5.6724767199918133E-2</v>
      </c>
      <c r="P223" s="66">
        <v>175.82</v>
      </c>
      <c r="Q223" s="364">
        <v>1.199440597605485E-3</v>
      </c>
      <c r="R223" s="105">
        <v>11</v>
      </c>
      <c r="S223" s="82">
        <v>43254</v>
      </c>
      <c r="T223" s="114">
        <v>3.6</v>
      </c>
      <c r="U223" s="44">
        <v>58</v>
      </c>
      <c r="V223" s="1"/>
      <c r="W223" s="459">
        <v>350</v>
      </c>
      <c r="X223" s="459">
        <v>103</v>
      </c>
      <c r="Y223" s="129">
        <v>4.2000000000000003E-2</v>
      </c>
      <c r="Z223" s="130">
        <v>4.2092603728202047E-2</v>
      </c>
      <c r="AA223" s="459">
        <v>38</v>
      </c>
      <c r="AB223" s="459">
        <v>135</v>
      </c>
      <c r="AC223" s="459">
        <v>447</v>
      </c>
      <c r="AD223" s="459">
        <v>38</v>
      </c>
      <c r="AE223" s="459">
        <v>485</v>
      </c>
      <c r="AF223" s="138">
        <v>73590508</v>
      </c>
      <c r="AH223" s="407">
        <v>69800</v>
      </c>
      <c r="AI223" s="471">
        <v>440</v>
      </c>
      <c r="AJ223" s="80">
        <v>0.90721649484536082</v>
      </c>
      <c r="AK223" s="407">
        <v>35676498</v>
      </c>
      <c r="AL223" s="129">
        <v>0.48479755024927951</v>
      </c>
      <c r="AM223" s="479">
        <v>439</v>
      </c>
      <c r="AN223" s="401">
        <v>35644288</v>
      </c>
      <c r="AO223" s="471">
        <v>434</v>
      </c>
      <c r="AP223" s="401">
        <v>35323188</v>
      </c>
      <c r="AQ223" s="471">
        <v>369</v>
      </c>
      <c r="AR223" s="401">
        <v>34132710</v>
      </c>
      <c r="AS223" s="471">
        <v>65</v>
      </c>
      <c r="AT223" s="395">
        <v>0.14976958525345621</v>
      </c>
      <c r="AU223" s="401">
        <v>1190478</v>
      </c>
      <c r="AV223" s="471">
        <v>37</v>
      </c>
      <c r="AW223" s="139">
        <v>10528000</v>
      </c>
      <c r="AX223" s="471">
        <v>8</v>
      </c>
      <c r="AY223" s="139">
        <v>27386010</v>
      </c>
      <c r="AZ223" s="459">
        <v>170</v>
      </c>
      <c r="BA223" s="129">
        <v>0.35099999999999998</v>
      </c>
      <c r="BB223" s="459">
        <v>139</v>
      </c>
      <c r="BC223" s="129">
        <v>0.28699999999999998</v>
      </c>
      <c r="BD223" s="459">
        <v>176</v>
      </c>
      <c r="BE223" s="129">
        <v>0.36299999999999999</v>
      </c>
      <c r="BF223" s="459">
        <v>419</v>
      </c>
      <c r="BG223" s="129">
        <v>0.86399999999999999</v>
      </c>
      <c r="BH223" s="459">
        <v>162</v>
      </c>
      <c r="BI223" s="129">
        <v>0.33402061855670101</v>
      </c>
      <c r="BJ223" s="459">
        <v>72</v>
      </c>
      <c r="BK223" s="459">
        <v>58</v>
      </c>
      <c r="BL223" s="459">
        <v>32</v>
      </c>
      <c r="BM223" s="432">
        <v>1975.5</v>
      </c>
      <c r="BN223" s="352" t="s">
        <v>846</v>
      </c>
      <c r="BO223" s="77">
        <v>338</v>
      </c>
      <c r="BP223" s="79">
        <v>0.69700000000000006</v>
      </c>
      <c r="BQ223" s="77">
        <v>147</v>
      </c>
      <c r="BR223" s="79">
        <v>0.30299999999999999</v>
      </c>
      <c r="BS223" s="490">
        <v>54</v>
      </c>
      <c r="BT223" s="129">
        <v>0.15428571428571428</v>
      </c>
      <c r="BU223" s="313">
        <v>0.72099999999999997</v>
      </c>
      <c r="BW223" s="459">
        <v>2</v>
      </c>
      <c r="BX223" s="459">
        <v>1</v>
      </c>
      <c r="BY223" s="459">
        <v>1</v>
      </c>
      <c r="BZ223" s="459">
        <v>1</v>
      </c>
      <c r="CA223" s="459">
        <v>0</v>
      </c>
      <c r="CB223" s="459">
        <v>0</v>
      </c>
      <c r="CC223" s="459">
        <v>1</v>
      </c>
      <c r="CD223" s="459">
        <v>0</v>
      </c>
      <c r="CE223" s="459">
        <v>0</v>
      </c>
      <c r="CF223" s="459">
        <v>1</v>
      </c>
      <c r="CG223" s="459">
        <v>0</v>
      </c>
      <c r="CH223" s="459">
        <v>0</v>
      </c>
      <c r="CI223" s="439">
        <v>1489.8</v>
      </c>
      <c r="CJ223" s="439">
        <v>78.8</v>
      </c>
      <c r="CK223" s="129">
        <v>5.2999999999999999E-2</v>
      </c>
      <c r="CL223" s="459">
        <v>49</v>
      </c>
      <c r="CM223" s="459">
        <v>35</v>
      </c>
      <c r="CN223" s="459">
        <v>14</v>
      </c>
      <c r="CO223" s="503">
        <v>50</v>
      </c>
      <c r="CP223" s="503">
        <v>25.9</v>
      </c>
      <c r="CQ223" s="129">
        <v>0.51800000000000002</v>
      </c>
      <c r="CS223" s="479">
        <v>0</v>
      </c>
      <c r="CT223" s="459">
        <v>0</v>
      </c>
      <c r="CU223" s="459">
        <v>0</v>
      </c>
      <c r="CV223" s="459">
        <v>0</v>
      </c>
      <c r="CW223" s="459">
        <v>3</v>
      </c>
      <c r="CX223" s="459">
        <v>0</v>
      </c>
      <c r="CY223" s="459">
        <v>0</v>
      </c>
      <c r="CZ223" s="459">
        <v>1</v>
      </c>
      <c r="DA223" s="459">
        <v>0</v>
      </c>
      <c r="DB223" s="459">
        <v>1</v>
      </c>
      <c r="DC223" s="459">
        <v>1</v>
      </c>
      <c r="DD223" s="459">
        <v>0</v>
      </c>
      <c r="DF223" s="401">
        <v>6866719</v>
      </c>
      <c r="DG223" s="80">
        <v>9.2999999999999999E-2</v>
      </c>
      <c r="DH223" s="407">
        <v>16257.8</v>
      </c>
      <c r="DI223" s="407">
        <v>6314170</v>
      </c>
      <c r="DJ223" s="138">
        <v>552549</v>
      </c>
      <c r="DK223" s="44">
        <v>261</v>
      </c>
      <c r="DL223" s="44">
        <v>185</v>
      </c>
      <c r="DM223" s="44">
        <v>26</v>
      </c>
      <c r="DN223" s="44">
        <v>13</v>
      </c>
      <c r="DO223" s="129">
        <v>0.39800000000000002</v>
      </c>
      <c r="DP223" s="459">
        <v>257</v>
      </c>
      <c r="DQ223" s="459">
        <v>34</v>
      </c>
      <c r="DR223" s="459">
        <v>99</v>
      </c>
      <c r="DS223" s="479">
        <v>95</v>
      </c>
      <c r="DT223" s="129">
        <v>0.27142857142857141</v>
      </c>
      <c r="DU223" s="479">
        <v>199</v>
      </c>
      <c r="DV223" s="407">
        <v>2864757</v>
      </c>
      <c r="DW223" s="479">
        <v>97</v>
      </c>
      <c r="DX223" s="459">
        <v>4254</v>
      </c>
      <c r="DY223" s="452"/>
      <c r="DZ223" s="44">
        <v>803</v>
      </c>
      <c r="EA223" s="80">
        <v>5.0874303091738467E-2</v>
      </c>
      <c r="EB223" s="44">
        <v>546</v>
      </c>
      <c r="EC223" s="80">
        <v>3.4591991890522047E-2</v>
      </c>
      <c r="ED223" s="44">
        <v>84</v>
      </c>
      <c r="EE223" s="44">
        <v>15</v>
      </c>
      <c r="EF223" s="44">
        <v>9</v>
      </c>
      <c r="EG223" s="80">
        <v>9.2499999999999999E-2</v>
      </c>
      <c r="EH223" s="80">
        <v>7.3339628580421784E-2</v>
      </c>
      <c r="EI223" s="80">
        <v>0.21470192738682209</v>
      </c>
      <c r="EJ223" s="80">
        <v>0.10182572614107883</v>
      </c>
      <c r="EK223" s="80">
        <v>0.36885453623922954</v>
      </c>
      <c r="EL223" s="80">
        <v>0.15406698564593302</v>
      </c>
      <c r="EM223" s="80">
        <v>-3.10195624352489E-2</v>
      </c>
      <c r="EN223" s="340">
        <v>190900</v>
      </c>
      <c r="EO223" s="80">
        <v>0.14165779827361949</v>
      </c>
      <c r="EP223" s="1"/>
    </row>
    <row r="224" spans="2:146" x14ac:dyDescent="0.25">
      <c r="B224" s="3" t="s">
        <v>379</v>
      </c>
      <c r="C224" s="5">
        <v>540005</v>
      </c>
      <c r="D224" s="6" t="s">
        <v>287</v>
      </c>
      <c r="E224" s="6" t="s">
        <v>3</v>
      </c>
      <c r="F224" s="5">
        <v>9</v>
      </c>
      <c r="G224" s="40">
        <v>215</v>
      </c>
      <c r="H224" s="40">
        <v>559</v>
      </c>
      <c r="I224" s="40">
        <v>868</v>
      </c>
      <c r="J224" s="63">
        <v>2583.8139534883721</v>
      </c>
      <c r="K224" s="40">
        <v>434</v>
      </c>
      <c r="L224" s="63">
        <v>2</v>
      </c>
      <c r="N224" s="40">
        <v>43</v>
      </c>
      <c r="O224" s="76">
        <v>0.2</v>
      </c>
      <c r="P224" s="63">
        <v>1.75</v>
      </c>
      <c r="Q224" s="362">
        <v>8.1395348837209301E-3</v>
      </c>
      <c r="R224" s="106">
        <v>11</v>
      </c>
      <c r="S224" s="83" t="s">
        <v>100</v>
      </c>
      <c r="T224" s="88">
        <v>2.4</v>
      </c>
      <c r="U224" s="40">
        <v>0</v>
      </c>
      <c r="V224" s="1"/>
      <c r="W224" s="457">
        <v>107</v>
      </c>
      <c r="X224" s="457">
        <v>57</v>
      </c>
      <c r="Y224" s="317">
        <v>0.23300000000000001</v>
      </c>
      <c r="Z224" s="126">
        <v>2.4883720930232558</v>
      </c>
      <c r="AA224" s="457">
        <v>16</v>
      </c>
      <c r="AB224" s="457">
        <v>23</v>
      </c>
      <c r="AC224" s="457">
        <v>114</v>
      </c>
      <c r="AD224" s="457">
        <v>16</v>
      </c>
      <c r="AE224" s="457">
        <v>130</v>
      </c>
      <c r="AF224" s="149">
        <v>35465700</v>
      </c>
      <c r="AH224" s="374">
        <v>111850</v>
      </c>
      <c r="AI224" s="469">
        <v>64</v>
      </c>
      <c r="AJ224" s="320">
        <v>0.49230769230769228</v>
      </c>
      <c r="AK224" s="374">
        <v>7225600</v>
      </c>
      <c r="AL224" s="125">
        <v>0.20373487623252889</v>
      </c>
      <c r="AM224" s="477">
        <v>63</v>
      </c>
      <c r="AN224" s="398">
        <v>6294000</v>
      </c>
      <c r="AO224" s="469">
        <v>55</v>
      </c>
      <c r="AP224" s="398">
        <v>5595400</v>
      </c>
      <c r="AQ224" s="480">
        <v>52</v>
      </c>
      <c r="AR224" s="398">
        <v>5542000</v>
      </c>
      <c r="AS224" s="469">
        <v>3</v>
      </c>
      <c r="AT224" s="390">
        <v>5.4545454545454543E-2</v>
      </c>
      <c r="AU224" s="398">
        <v>53400</v>
      </c>
      <c r="AV224" s="469">
        <v>53</v>
      </c>
      <c r="AW224" s="140">
        <v>11741000</v>
      </c>
      <c r="AX224" s="469">
        <v>13</v>
      </c>
      <c r="AY224" s="140">
        <v>16499100</v>
      </c>
      <c r="AZ224" s="457">
        <v>47</v>
      </c>
      <c r="BA224" s="125">
        <v>0.36199999999999999</v>
      </c>
      <c r="BB224" s="457">
        <v>72</v>
      </c>
      <c r="BC224" s="125">
        <v>0.55400000000000005</v>
      </c>
      <c r="BD224" s="457">
        <v>11</v>
      </c>
      <c r="BE224" s="125">
        <v>8.5000000000000006E-2</v>
      </c>
      <c r="BF224" s="457">
        <v>51</v>
      </c>
      <c r="BG224" s="125">
        <v>0.39200000000000002</v>
      </c>
      <c r="BH224" s="457">
        <v>51</v>
      </c>
      <c r="BI224" s="317">
        <v>0.3923076923076923</v>
      </c>
      <c r="BJ224" s="457">
        <v>44</v>
      </c>
      <c r="BK224" s="457">
        <v>7</v>
      </c>
      <c r="BL224" s="457">
        <v>0</v>
      </c>
      <c r="BM224" s="430">
        <v>1940</v>
      </c>
      <c r="BN224" s="347" t="s">
        <v>864</v>
      </c>
      <c r="BO224" s="486">
        <v>114</v>
      </c>
      <c r="BP224" s="348">
        <v>0.877</v>
      </c>
      <c r="BQ224" s="40">
        <v>16</v>
      </c>
      <c r="BR224" s="320">
        <v>0.123</v>
      </c>
      <c r="BS224" s="491">
        <v>6</v>
      </c>
      <c r="BT224" s="125">
        <v>5.6074766355140186E-2</v>
      </c>
      <c r="BU224" s="312">
        <v>0.432</v>
      </c>
      <c r="BW224" s="457">
        <v>2</v>
      </c>
      <c r="BX224" s="457">
        <v>0</v>
      </c>
      <c r="BY224" s="457">
        <v>0</v>
      </c>
      <c r="BZ224" s="457">
        <v>2</v>
      </c>
      <c r="CA224" s="457">
        <v>0</v>
      </c>
      <c r="CB224" s="457">
        <v>0</v>
      </c>
      <c r="CC224" s="457">
        <v>0</v>
      </c>
      <c r="CD224" s="457">
        <v>0</v>
      </c>
      <c r="CE224" s="457">
        <v>0</v>
      </c>
      <c r="CF224" s="457">
        <v>0</v>
      </c>
      <c r="CG224" s="457">
        <v>1</v>
      </c>
      <c r="CH224" s="457">
        <v>1</v>
      </c>
      <c r="CI224" s="440">
        <v>13.5</v>
      </c>
      <c r="CJ224" s="440">
        <v>3.4</v>
      </c>
      <c r="CK224" s="317">
        <v>0.252</v>
      </c>
      <c r="CL224" s="457">
        <v>3</v>
      </c>
      <c r="CM224" s="457">
        <v>3</v>
      </c>
      <c r="CN224" s="457">
        <v>0</v>
      </c>
      <c r="CO224" s="501">
        <v>0.1</v>
      </c>
      <c r="CP224" s="501">
        <v>0.1</v>
      </c>
      <c r="CQ224" s="125">
        <v>1</v>
      </c>
      <c r="CS224" s="477">
        <v>43</v>
      </c>
      <c r="CT224" s="457">
        <v>26</v>
      </c>
      <c r="CU224" s="457">
        <v>2</v>
      </c>
      <c r="CV224" s="457">
        <v>41</v>
      </c>
      <c r="CW224" s="457">
        <v>8</v>
      </c>
      <c r="CX224" s="457">
        <v>4</v>
      </c>
      <c r="CY224" s="457">
        <v>6</v>
      </c>
      <c r="CZ224" s="457">
        <v>2</v>
      </c>
      <c r="DA224" s="457">
        <v>0</v>
      </c>
      <c r="DB224" s="457">
        <v>0</v>
      </c>
      <c r="DC224" s="457">
        <v>0</v>
      </c>
      <c r="DD224" s="457">
        <v>0</v>
      </c>
      <c r="DF224" s="398">
        <v>1955024</v>
      </c>
      <c r="DG224" s="320">
        <v>5.5E-2</v>
      </c>
      <c r="DH224" s="374">
        <v>9472.1</v>
      </c>
      <c r="DI224" s="374">
        <v>310204</v>
      </c>
      <c r="DJ224" s="149">
        <v>1644820</v>
      </c>
      <c r="DK224" s="40">
        <v>55</v>
      </c>
      <c r="DL224" s="40">
        <v>64</v>
      </c>
      <c r="DM224" s="40">
        <v>7</v>
      </c>
      <c r="DN224" s="40">
        <v>4</v>
      </c>
      <c r="DO224" s="317">
        <v>0.104</v>
      </c>
      <c r="DP224" s="457">
        <v>54</v>
      </c>
      <c r="DQ224" s="457">
        <v>31</v>
      </c>
      <c r="DR224" s="457">
        <v>44</v>
      </c>
      <c r="DS224" s="518">
        <v>1</v>
      </c>
      <c r="DT224" s="148">
        <v>9.3457943925233638E-3</v>
      </c>
      <c r="DU224" s="518">
        <v>25</v>
      </c>
      <c r="DV224" s="374">
        <v>397983</v>
      </c>
      <c r="DW224" s="518">
        <v>7</v>
      </c>
      <c r="DX224" s="457">
        <v>615</v>
      </c>
      <c r="DY224" s="452"/>
      <c r="DZ224" s="40">
        <v>108</v>
      </c>
      <c r="EA224" s="76">
        <v>0.12442396313364056</v>
      </c>
      <c r="EB224" s="40">
        <v>64</v>
      </c>
      <c r="EC224" s="76">
        <v>7.3732718894009217E-2</v>
      </c>
      <c r="ED224" s="40">
        <v>14</v>
      </c>
      <c r="EE224" s="40">
        <v>3</v>
      </c>
      <c r="EF224" s="40">
        <v>2</v>
      </c>
      <c r="EG224" s="320">
        <v>8.8099999999999998E-2</v>
      </c>
      <c r="EH224" s="320">
        <v>5.2995391705069131E-2</v>
      </c>
      <c r="EI224" s="320">
        <v>0.16500000000000001</v>
      </c>
      <c r="EJ224" s="320">
        <v>5.7823129251700675E-2</v>
      </c>
      <c r="EK224" s="320">
        <v>0.44930875576036866</v>
      </c>
      <c r="EL224" s="320">
        <v>0.12557603686635946</v>
      </c>
      <c r="EM224" s="320">
        <v>0.206730769230769</v>
      </c>
      <c r="EN224" s="341">
        <v>157600</v>
      </c>
      <c r="EO224" s="320">
        <v>4.3912175648702603E-2</v>
      </c>
      <c r="EP224" s="1"/>
    </row>
    <row r="225" spans="2:146" x14ac:dyDescent="0.25">
      <c r="B225" s="3" t="s">
        <v>289</v>
      </c>
      <c r="C225" s="5">
        <v>540252</v>
      </c>
      <c r="D225" s="6" t="s">
        <v>287</v>
      </c>
      <c r="E225" s="6" t="s">
        <v>3</v>
      </c>
      <c r="F225" s="5">
        <v>9</v>
      </c>
      <c r="G225" s="40">
        <v>340</v>
      </c>
      <c r="H225" s="40">
        <v>328</v>
      </c>
      <c r="I225" s="40">
        <v>492</v>
      </c>
      <c r="J225" s="63">
        <v>926.11764705882354</v>
      </c>
      <c r="K225" s="40">
        <v>169</v>
      </c>
      <c r="L225" s="63">
        <v>2.88</v>
      </c>
      <c r="N225" s="40">
        <v>119</v>
      </c>
      <c r="O225" s="76">
        <v>0.35</v>
      </c>
      <c r="P225" s="63">
        <v>1.04</v>
      </c>
      <c r="Q225" s="362">
        <v>3.0588235294117649E-3</v>
      </c>
      <c r="R225" s="106">
        <v>11</v>
      </c>
      <c r="S225" s="83" t="s">
        <v>100</v>
      </c>
      <c r="T225" s="88">
        <v>1.5</v>
      </c>
      <c r="U225" s="40">
        <v>0</v>
      </c>
      <c r="V225" s="1"/>
      <c r="W225" s="457">
        <v>13</v>
      </c>
      <c r="X225" s="457">
        <v>0</v>
      </c>
      <c r="Y225" s="317">
        <v>9.0999999999999998E-2</v>
      </c>
      <c r="Z225" s="126">
        <v>0.1092436974789916</v>
      </c>
      <c r="AA225" s="457">
        <v>0</v>
      </c>
      <c r="AB225" s="457">
        <v>17</v>
      </c>
      <c r="AC225" s="457">
        <v>30</v>
      </c>
      <c r="AD225" s="457">
        <v>0</v>
      </c>
      <c r="AE225" s="457">
        <v>30</v>
      </c>
      <c r="AF225" s="149">
        <v>2770400</v>
      </c>
      <c r="AH225" s="374">
        <v>65550</v>
      </c>
      <c r="AI225" s="469">
        <v>16</v>
      </c>
      <c r="AJ225" s="320">
        <v>0.53333333333333333</v>
      </c>
      <c r="AK225" s="374">
        <v>1133100</v>
      </c>
      <c r="AL225" s="125">
        <v>0.40900231013572053</v>
      </c>
      <c r="AM225" s="477">
        <v>16</v>
      </c>
      <c r="AN225" s="398">
        <v>1133100</v>
      </c>
      <c r="AO225" s="469">
        <v>12</v>
      </c>
      <c r="AP225" s="398">
        <v>805700</v>
      </c>
      <c r="AQ225" s="480">
        <v>12</v>
      </c>
      <c r="AR225" s="399">
        <v>805700</v>
      </c>
      <c r="AS225" s="481">
        <v>0</v>
      </c>
      <c r="AT225" s="393">
        <v>0</v>
      </c>
      <c r="AU225" s="399">
        <v>0</v>
      </c>
      <c r="AV225" s="469">
        <v>13</v>
      </c>
      <c r="AW225" s="140">
        <v>1507300</v>
      </c>
      <c r="AX225" s="469">
        <v>1</v>
      </c>
      <c r="AY225" s="140">
        <v>130000</v>
      </c>
      <c r="AZ225" s="457">
        <v>13</v>
      </c>
      <c r="BA225" s="125">
        <v>0.433</v>
      </c>
      <c r="BB225" s="457">
        <v>16</v>
      </c>
      <c r="BC225" s="125">
        <v>0.53300000000000003</v>
      </c>
      <c r="BD225" s="457">
        <v>1</v>
      </c>
      <c r="BE225" s="125">
        <v>3.3000000000000002E-2</v>
      </c>
      <c r="BF225" s="457">
        <v>16</v>
      </c>
      <c r="BG225" s="125">
        <v>0.53300000000000003</v>
      </c>
      <c r="BH225" s="457">
        <v>3</v>
      </c>
      <c r="BI225" s="317">
        <v>0.1</v>
      </c>
      <c r="BJ225" s="457">
        <v>3</v>
      </c>
      <c r="BK225" s="457">
        <v>0</v>
      </c>
      <c r="BL225" s="457">
        <v>0</v>
      </c>
      <c r="BM225" s="430">
        <v>1941</v>
      </c>
      <c r="BN225" s="349" t="s">
        <v>886</v>
      </c>
      <c r="BO225" s="487">
        <v>27</v>
      </c>
      <c r="BP225" s="350">
        <v>0.9</v>
      </c>
      <c r="BQ225" s="489">
        <v>3</v>
      </c>
      <c r="BR225" s="351">
        <v>0.1</v>
      </c>
      <c r="BS225" s="492">
        <v>0</v>
      </c>
      <c r="BT225" s="125">
        <v>0</v>
      </c>
      <c r="BU225" s="312">
        <v>0.71399999999999997</v>
      </c>
      <c r="BW225" s="457">
        <v>0</v>
      </c>
      <c r="BX225" s="457">
        <v>0</v>
      </c>
      <c r="BY225" s="457">
        <v>0</v>
      </c>
      <c r="BZ225" s="457">
        <v>0</v>
      </c>
      <c r="CA225" s="457">
        <v>0</v>
      </c>
      <c r="CB225" s="457">
        <v>0</v>
      </c>
      <c r="CC225" s="457">
        <v>0</v>
      </c>
      <c r="CD225" s="457">
        <v>0</v>
      </c>
      <c r="CE225" s="457">
        <v>0</v>
      </c>
      <c r="CF225" s="457">
        <v>0</v>
      </c>
      <c r="CG225" s="457">
        <v>0</v>
      </c>
      <c r="CH225" s="457">
        <v>0</v>
      </c>
      <c r="CI225" s="440">
        <v>8.1</v>
      </c>
      <c r="CJ225" s="440">
        <v>0.6</v>
      </c>
      <c r="CK225" s="317">
        <v>7.3999999999999996E-2</v>
      </c>
      <c r="CL225" s="457">
        <v>3</v>
      </c>
      <c r="CM225" s="457">
        <v>0</v>
      </c>
      <c r="CN225" s="457">
        <v>3</v>
      </c>
      <c r="CO225" s="501">
        <v>0.7</v>
      </c>
      <c r="CP225" s="501">
        <v>0</v>
      </c>
      <c r="CQ225" s="125">
        <v>0</v>
      </c>
      <c r="CS225" s="477">
        <v>0</v>
      </c>
      <c r="CT225" s="514">
        <v>0</v>
      </c>
      <c r="CU225" s="514">
        <v>0</v>
      </c>
      <c r="CV225" s="457">
        <v>0</v>
      </c>
      <c r="CW225" s="457">
        <v>1</v>
      </c>
      <c r="CX225" s="457">
        <v>0</v>
      </c>
      <c r="CY225" s="457">
        <v>1</v>
      </c>
      <c r="CZ225" s="457">
        <v>0</v>
      </c>
      <c r="DA225" s="457">
        <v>0</v>
      </c>
      <c r="DB225" s="457">
        <v>0</v>
      </c>
      <c r="DC225" s="457">
        <v>0</v>
      </c>
      <c r="DD225" s="457">
        <v>0</v>
      </c>
      <c r="DF225" s="398">
        <v>16314</v>
      </c>
      <c r="DG225" s="320">
        <v>6.0000000000000001E-3</v>
      </c>
      <c r="DH225" s="374">
        <v>3082.8</v>
      </c>
      <c r="DI225" s="374">
        <v>2348</v>
      </c>
      <c r="DJ225" s="149">
        <v>13966</v>
      </c>
      <c r="DK225" s="40">
        <v>26</v>
      </c>
      <c r="DL225" s="40">
        <v>4</v>
      </c>
      <c r="DM225" s="40">
        <v>0</v>
      </c>
      <c r="DN225" s="40">
        <v>0</v>
      </c>
      <c r="DO225" s="317">
        <v>5.7000000000000002E-2</v>
      </c>
      <c r="DP225" s="457">
        <v>26</v>
      </c>
      <c r="DQ225" s="457">
        <v>2</v>
      </c>
      <c r="DR225" s="457">
        <v>2</v>
      </c>
      <c r="DS225" s="477">
        <v>0</v>
      </c>
      <c r="DT225" s="125">
        <v>0</v>
      </c>
      <c r="DU225" s="477">
        <v>6</v>
      </c>
      <c r="DV225" s="374">
        <v>79550</v>
      </c>
      <c r="DW225" s="477">
        <v>0</v>
      </c>
      <c r="DX225" s="457">
        <v>19</v>
      </c>
      <c r="DY225" s="452"/>
      <c r="DZ225" s="40">
        <v>20</v>
      </c>
      <c r="EA225" s="76">
        <v>4.065040650406504E-2</v>
      </c>
      <c r="EB225" s="40">
        <v>3</v>
      </c>
      <c r="EC225" s="76">
        <v>6.0975609756097563E-3</v>
      </c>
      <c r="ED225" s="40">
        <v>1</v>
      </c>
      <c r="EE225" s="40">
        <v>0</v>
      </c>
      <c r="EF225" s="40">
        <v>0</v>
      </c>
      <c r="EG225" s="320">
        <v>0.75329999999999997</v>
      </c>
      <c r="EH225" s="320">
        <v>0.15976331360946747</v>
      </c>
      <c r="EI225" s="320">
        <v>0.24600000000000002</v>
      </c>
      <c r="EJ225" s="320">
        <v>0.35333333333333333</v>
      </c>
      <c r="EK225" s="320">
        <v>0.4065040650406504</v>
      </c>
      <c r="EL225" s="320">
        <v>0.18699186991869918</v>
      </c>
      <c r="EM225" s="320">
        <v>-0.19291338582677198</v>
      </c>
      <c r="EN225" s="341">
        <v>75400</v>
      </c>
      <c r="EO225" s="320">
        <v>7.6923076923076927E-2</v>
      </c>
      <c r="EP225" s="1"/>
    </row>
    <row r="226" spans="2:146" s="1" customFormat="1" x14ac:dyDescent="0.25">
      <c r="B226" s="7" t="s">
        <v>287</v>
      </c>
      <c r="C226" s="150">
        <v>54065</v>
      </c>
      <c r="D226" s="7" t="s">
        <v>287</v>
      </c>
      <c r="E226" s="7" t="s">
        <v>0</v>
      </c>
      <c r="F226" s="150">
        <v>9</v>
      </c>
      <c r="G226" s="42">
        <v>147140</v>
      </c>
      <c r="H226" s="42">
        <v>12309</v>
      </c>
      <c r="I226" s="42">
        <v>17144</v>
      </c>
      <c r="J226" s="65">
        <v>74.569525621856741</v>
      </c>
      <c r="K226" s="42">
        <v>6957</v>
      </c>
      <c r="L226" s="65">
        <v>2.4500000000000002</v>
      </c>
      <c r="M226"/>
      <c r="N226" s="42">
        <v>8477</v>
      </c>
      <c r="O226" s="78">
        <v>5.7611798287345382E-2</v>
      </c>
      <c r="P226" s="65">
        <v>178.28</v>
      </c>
      <c r="Q226" s="363">
        <v>1.2116434120117709E-3</v>
      </c>
      <c r="R226" s="107">
        <v>11</v>
      </c>
      <c r="S226" s="85">
        <v>43254</v>
      </c>
      <c r="T226" s="115">
        <v>3.1</v>
      </c>
      <c r="U226" s="42">
        <v>58</v>
      </c>
      <c r="W226" s="458">
        <v>470</v>
      </c>
      <c r="X226" s="458">
        <v>160</v>
      </c>
      <c r="Y226" s="127">
        <v>5.1999999999999998E-2</v>
      </c>
      <c r="Z226" s="128">
        <v>5.544414297510912E-2</v>
      </c>
      <c r="AA226" s="458">
        <v>54</v>
      </c>
      <c r="AB226" s="458">
        <v>175</v>
      </c>
      <c r="AC226" s="458">
        <v>591</v>
      </c>
      <c r="AD226" s="458">
        <v>54</v>
      </c>
      <c r="AE226" s="458">
        <v>645</v>
      </c>
      <c r="AF226" s="321">
        <v>111826608</v>
      </c>
      <c r="AG226"/>
      <c r="AH226" s="419">
        <v>78500</v>
      </c>
      <c r="AI226" s="470">
        <v>520</v>
      </c>
      <c r="AJ226" s="78">
        <v>0.80620155038759689</v>
      </c>
      <c r="AK226" s="406">
        <v>44035198</v>
      </c>
      <c r="AL226" s="127">
        <v>0.39378104001866893</v>
      </c>
      <c r="AM226" s="478">
        <v>518</v>
      </c>
      <c r="AN226" s="402">
        <v>43071388</v>
      </c>
      <c r="AO226" s="470">
        <v>501</v>
      </c>
      <c r="AP226" s="402">
        <v>41724288</v>
      </c>
      <c r="AQ226" s="470">
        <v>433</v>
      </c>
      <c r="AR226" s="400">
        <v>40480410</v>
      </c>
      <c r="AS226" s="482">
        <v>68</v>
      </c>
      <c r="AT226" s="394">
        <v>0.13572854291417169</v>
      </c>
      <c r="AU226" s="400">
        <v>1243878</v>
      </c>
      <c r="AV226" s="470">
        <v>103</v>
      </c>
      <c r="AW226" s="311">
        <v>23776300</v>
      </c>
      <c r="AX226" s="470">
        <v>22</v>
      </c>
      <c r="AY226" s="311">
        <v>44015110</v>
      </c>
      <c r="AZ226" s="458">
        <v>230</v>
      </c>
      <c r="BA226" s="127">
        <v>0.35699999999999998</v>
      </c>
      <c r="BB226" s="458">
        <v>227</v>
      </c>
      <c r="BC226" s="127">
        <v>0.35199999999999998</v>
      </c>
      <c r="BD226" s="458">
        <v>188</v>
      </c>
      <c r="BE226" s="127">
        <v>0.29099999999999998</v>
      </c>
      <c r="BF226" s="458">
        <v>486</v>
      </c>
      <c r="BG226" s="127">
        <v>0.753</v>
      </c>
      <c r="BH226" s="458">
        <v>216</v>
      </c>
      <c r="BI226" s="127">
        <v>0.33488372093023255</v>
      </c>
      <c r="BJ226" s="458">
        <v>119</v>
      </c>
      <c r="BK226" s="458">
        <v>65</v>
      </c>
      <c r="BL226" s="458">
        <v>32</v>
      </c>
      <c r="BM226" s="431">
        <v>1968</v>
      </c>
      <c r="BN226" s="135" t="s">
        <v>100</v>
      </c>
      <c r="BO226" s="42">
        <v>479</v>
      </c>
      <c r="BP226" s="78">
        <v>0.74299999999999999</v>
      </c>
      <c r="BQ226" s="42">
        <v>166</v>
      </c>
      <c r="BR226" s="78">
        <v>0.25700000000000001</v>
      </c>
      <c r="BS226" s="493">
        <v>60</v>
      </c>
      <c r="BT226" s="127">
        <v>0.1276595744680851</v>
      </c>
      <c r="BU226" s="314">
        <v>0.68600000000000005</v>
      </c>
      <c r="BV226"/>
      <c r="BW226" s="458">
        <v>4</v>
      </c>
      <c r="BX226" s="458">
        <v>1</v>
      </c>
      <c r="BY226" s="458">
        <v>1</v>
      </c>
      <c r="BZ226" s="458">
        <v>3</v>
      </c>
      <c r="CA226" s="458">
        <v>0</v>
      </c>
      <c r="CB226" s="458">
        <v>0</v>
      </c>
      <c r="CC226" s="458">
        <v>1</v>
      </c>
      <c r="CD226" s="458">
        <v>0</v>
      </c>
      <c r="CE226" s="458">
        <v>0</v>
      </c>
      <c r="CF226" s="458">
        <v>1</v>
      </c>
      <c r="CG226" s="458">
        <v>1</v>
      </c>
      <c r="CH226" s="458">
        <v>1</v>
      </c>
      <c r="CI226" s="441">
        <v>1511.4</v>
      </c>
      <c r="CJ226" s="441">
        <v>82.8</v>
      </c>
      <c r="CK226" s="127">
        <v>5.5E-2</v>
      </c>
      <c r="CL226" s="458">
        <v>55</v>
      </c>
      <c r="CM226" s="458">
        <v>38</v>
      </c>
      <c r="CN226" s="458">
        <v>17</v>
      </c>
      <c r="CO226" s="502">
        <v>50.8</v>
      </c>
      <c r="CP226" s="502">
        <v>26</v>
      </c>
      <c r="CQ226" s="127">
        <v>0.51181102362204722</v>
      </c>
      <c r="CR226"/>
      <c r="CS226" s="478">
        <v>43</v>
      </c>
      <c r="CT226" s="458">
        <v>26</v>
      </c>
      <c r="CU226" s="458">
        <v>2</v>
      </c>
      <c r="CV226" s="458">
        <v>41</v>
      </c>
      <c r="CW226" s="458">
        <v>12</v>
      </c>
      <c r="CX226" s="458">
        <v>4</v>
      </c>
      <c r="CY226" s="458">
        <v>7</v>
      </c>
      <c r="CZ226" s="458">
        <v>3</v>
      </c>
      <c r="DA226" s="458">
        <v>0</v>
      </c>
      <c r="DB226" s="458">
        <v>1</v>
      </c>
      <c r="DC226" s="458">
        <v>1</v>
      </c>
      <c r="DD226" s="458">
        <v>0</v>
      </c>
      <c r="DE226"/>
      <c r="DF226" s="402">
        <v>8838057</v>
      </c>
      <c r="DG226" s="78">
        <v>7.9000000000000001E-2</v>
      </c>
      <c r="DH226" s="419">
        <v>14155.1</v>
      </c>
      <c r="DI226" s="419">
        <v>6626722</v>
      </c>
      <c r="DJ226" s="321">
        <v>2211335</v>
      </c>
      <c r="DK226" s="42">
        <v>342</v>
      </c>
      <c r="DL226" s="42">
        <v>253</v>
      </c>
      <c r="DM226" s="42">
        <v>33</v>
      </c>
      <c r="DN226" s="42">
        <v>17</v>
      </c>
      <c r="DO226" s="127">
        <v>0.219</v>
      </c>
      <c r="DP226" s="458">
        <v>337</v>
      </c>
      <c r="DQ226" s="458">
        <v>67</v>
      </c>
      <c r="DR226" s="458">
        <v>145</v>
      </c>
      <c r="DS226" s="519">
        <v>96</v>
      </c>
      <c r="DT226" s="144">
        <v>0.20425531914893616</v>
      </c>
      <c r="DU226" s="519">
        <v>230</v>
      </c>
      <c r="DV226" s="419">
        <v>3342290</v>
      </c>
      <c r="DW226" s="519">
        <v>104</v>
      </c>
      <c r="DX226" s="458">
        <v>4888</v>
      </c>
      <c r="DY226" s="452"/>
      <c r="DZ226" s="42">
        <v>931</v>
      </c>
      <c r="EA226" s="78">
        <v>5.4304713019132055E-2</v>
      </c>
      <c r="EB226" s="42">
        <v>613</v>
      </c>
      <c r="EC226" s="78">
        <v>3.5755949603359774E-2</v>
      </c>
      <c r="ED226" s="42">
        <v>99</v>
      </c>
      <c r="EE226" s="42">
        <v>18</v>
      </c>
      <c r="EF226" s="42">
        <v>11</v>
      </c>
      <c r="EG226" s="78">
        <v>9.2499999999999999E-2</v>
      </c>
      <c r="EH226" s="78">
        <v>7.4169900819318665E-2</v>
      </c>
      <c r="EI226" s="78">
        <v>0.214</v>
      </c>
      <c r="EJ226" s="78">
        <v>0.1056577523573968</v>
      </c>
      <c r="EK226" s="78">
        <v>0.37400839944003733</v>
      </c>
      <c r="EL226" s="78">
        <v>0.15356618726152041</v>
      </c>
      <c r="EM226" s="78">
        <v>-2.7250441822016989E-2</v>
      </c>
      <c r="EN226" s="342">
        <v>190900</v>
      </c>
      <c r="EO226" s="78">
        <v>0.13484617063059132</v>
      </c>
    </row>
    <row r="227" spans="2:146" x14ac:dyDescent="0.25">
      <c r="B227" s="424" t="s">
        <v>125</v>
      </c>
      <c r="C227" s="425">
        <v>540146</v>
      </c>
      <c r="D227" s="424" t="s">
        <v>126</v>
      </c>
      <c r="E227" s="424" t="s">
        <v>11</v>
      </c>
      <c r="F227" s="425">
        <v>4</v>
      </c>
      <c r="G227" s="44">
        <v>414538</v>
      </c>
      <c r="H227" s="44">
        <v>14755</v>
      </c>
      <c r="I227" s="44">
        <v>18699</v>
      </c>
      <c r="J227" s="66">
        <v>28.869150717183949</v>
      </c>
      <c r="K227" s="44">
        <v>7149</v>
      </c>
      <c r="L227" s="66">
        <v>2.6142117778710308</v>
      </c>
      <c r="N227" s="44">
        <v>8979</v>
      </c>
      <c r="O227" s="80">
        <v>2.1660257925690769E-2</v>
      </c>
      <c r="P227" s="66">
        <v>408.9</v>
      </c>
      <c r="Q227" s="364">
        <v>9.8639931682982019E-4</v>
      </c>
      <c r="R227" s="105">
        <v>18</v>
      </c>
      <c r="S227" s="82">
        <v>42550</v>
      </c>
      <c r="T227" s="114">
        <v>3</v>
      </c>
      <c r="U227" s="44">
        <v>3</v>
      </c>
      <c r="V227" s="1"/>
      <c r="W227" s="459">
        <v>636</v>
      </c>
      <c r="X227" s="459">
        <v>23</v>
      </c>
      <c r="Y227" s="129">
        <v>4.5999999999999999E-2</v>
      </c>
      <c r="Z227" s="130">
        <v>7.0831941196124293E-2</v>
      </c>
      <c r="AA227" s="459">
        <v>29</v>
      </c>
      <c r="AB227" s="459">
        <v>39</v>
      </c>
      <c r="AC227" s="459">
        <v>646</v>
      </c>
      <c r="AD227" s="459">
        <v>29</v>
      </c>
      <c r="AE227" s="459">
        <v>675</v>
      </c>
      <c r="AF227" s="138">
        <v>30058944</v>
      </c>
      <c r="AH227" s="407">
        <v>29500</v>
      </c>
      <c r="AI227" s="471">
        <v>604</v>
      </c>
      <c r="AJ227" s="80">
        <v>0.89481481481481484</v>
      </c>
      <c r="AK227" s="407">
        <v>21076610</v>
      </c>
      <c r="AL227" s="129">
        <v>0.70117599606958914</v>
      </c>
      <c r="AM227" s="479">
        <v>602</v>
      </c>
      <c r="AN227" s="401">
        <v>20801110</v>
      </c>
      <c r="AO227" s="471">
        <v>600</v>
      </c>
      <c r="AP227" s="401">
        <v>20784010</v>
      </c>
      <c r="AQ227" s="471">
        <v>445</v>
      </c>
      <c r="AR227" s="401">
        <v>18309320</v>
      </c>
      <c r="AS227" s="471">
        <v>155</v>
      </c>
      <c r="AT227" s="395">
        <v>0.25833333333333341</v>
      </c>
      <c r="AU227" s="401">
        <v>2474690</v>
      </c>
      <c r="AV227" s="471">
        <v>40</v>
      </c>
      <c r="AW227" s="139">
        <v>5811854</v>
      </c>
      <c r="AX227" s="471">
        <v>26</v>
      </c>
      <c r="AY227" s="139">
        <v>3154930</v>
      </c>
      <c r="AZ227" s="459">
        <v>107</v>
      </c>
      <c r="BA227" s="129">
        <v>0.159</v>
      </c>
      <c r="BB227" s="459">
        <v>153</v>
      </c>
      <c r="BC227" s="129">
        <v>0.22700000000000001</v>
      </c>
      <c r="BD227" s="459">
        <v>415</v>
      </c>
      <c r="BE227" s="129">
        <v>0.61499999999999999</v>
      </c>
      <c r="BF227" s="459">
        <v>653</v>
      </c>
      <c r="BG227" s="129">
        <v>0.96699999999999997</v>
      </c>
      <c r="BH227" s="459">
        <v>95</v>
      </c>
      <c r="BI227" s="129">
        <v>0.14074074074074075</v>
      </c>
      <c r="BJ227" s="459">
        <v>73</v>
      </c>
      <c r="BK227" s="459">
        <v>22</v>
      </c>
      <c r="BL227" s="459">
        <v>0</v>
      </c>
      <c r="BM227" s="432">
        <v>1972</v>
      </c>
      <c r="BN227" s="352" t="s">
        <v>887</v>
      </c>
      <c r="BO227" s="77">
        <v>530</v>
      </c>
      <c r="BP227" s="79">
        <v>0.78499999999999992</v>
      </c>
      <c r="BQ227" s="77">
        <v>145</v>
      </c>
      <c r="BR227" s="79">
        <v>0.215</v>
      </c>
      <c r="BS227" s="490">
        <v>15</v>
      </c>
      <c r="BT227" s="129">
        <v>2.358490566037736E-2</v>
      </c>
      <c r="BU227" s="313">
        <v>0.85799999999999998</v>
      </c>
      <c r="BW227" s="459">
        <v>1</v>
      </c>
      <c r="BX227" s="459">
        <v>0</v>
      </c>
      <c r="BY227" s="459">
        <v>0</v>
      </c>
      <c r="BZ227" s="459">
        <v>1</v>
      </c>
      <c r="CA227" s="459">
        <v>0</v>
      </c>
      <c r="CB227" s="459">
        <v>0</v>
      </c>
      <c r="CC227" s="459">
        <v>0</v>
      </c>
      <c r="CD227" s="459">
        <v>0</v>
      </c>
      <c r="CE227" s="459">
        <v>0</v>
      </c>
      <c r="CF227" s="459">
        <v>0</v>
      </c>
      <c r="CG227" s="459">
        <v>1</v>
      </c>
      <c r="CH227" s="459">
        <v>0</v>
      </c>
      <c r="CI227" s="439">
        <v>2752.3</v>
      </c>
      <c r="CJ227" s="439">
        <v>15.9</v>
      </c>
      <c r="CK227" s="129">
        <v>6.0000000000000001E-3</v>
      </c>
      <c r="CL227" s="459">
        <v>89</v>
      </c>
      <c r="CM227" s="459">
        <v>12</v>
      </c>
      <c r="CN227" s="459">
        <v>77</v>
      </c>
      <c r="CO227" s="503">
        <v>66.5</v>
      </c>
      <c r="CP227" s="503">
        <v>2.6</v>
      </c>
      <c r="CQ227" s="129">
        <v>3.9097744360902256E-2</v>
      </c>
      <c r="CS227" s="479">
        <v>0</v>
      </c>
      <c r="CT227" s="459">
        <v>0</v>
      </c>
      <c r="CU227" s="459">
        <v>0</v>
      </c>
      <c r="CV227" s="459">
        <v>0</v>
      </c>
      <c r="CW227" s="459">
        <v>26</v>
      </c>
      <c r="CX227" s="459">
        <v>6</v>
      </c>
      <c r="CY227" s="459">
        <v>20</v>
      </c>
      <c r="CZ227" s="459">
        <v>5</v>
      </c>
      <c r="DA227" s="459">
        <v>0</v>
      </c>
      <c r="DB227" s="459">
        <v>0</v>
      </c>
      <c r="DC227" s="459">
        <v>1</v>
      </c>
      <c r="DD227" s="459">
        <v>0</v>
      </c>
      <c r="DF227" s="401">
        <v>1558230</v>
      </c>
      <c r="DG227" s="80">
        <v>5.1999999999999998E-2</v>
      </c>
      <c r="DH227" s="407">
        <v>5350</v>
      </c>
      <c r="DI227" s="407">
        <v>1050114</v>
      </c>
      <c r="DJ227" s="138">
        <v>508116</v>
      </c>
      <c r="DK227" s="44">
        <v>545</v>
      </c>
      <c r="DL227" s="44">
        <v>122</v>
      </c>
      <c r="DM227" s="44">
        <v>2</v>
      </c>
      <c r="DN227" s="44">
        <v>2</v>
      </c>
      <c r="DO227" s="129">
        <v>0.218</v>
      </c>
      <c r="DP227" s="459">
        <v>517</v>
      </c>
      <c r="DQ227" s="459">
        <v>31</v>
      </c>
      <c r="DR227" s="459">
        <v>89</v>
      </c>
      <c r="DS227" s="479">
        <v>34</v>
      </c>
      <c r="DT227" s="129">
        <v>5.3459119496855348E-2</v>
      </c>
      <c r="DU227" s="479">
        <v>68</v>
      </c>
      <c r="DV227" s="407">
        <v>1990738</v>
      </c>
      <c r="DW227" s="479">
        <v>7</v>
      </c>
      <c r="DX227" s="459">
        <v>1671</v>
      </c>
      <c r="DY227" s="452"/>
      <c r="DZ227" s="44">
        <v>1506</v>
      </c>
      <c r="EA227" s="80">
        <v>8.0539066260227818E-2</v>
      </c>
      <c r="EB227" s="44">
        <v>431</v>
      </c>
      <c r="EC227" s="80">
        <v>2.3049360928391893E-2</v>
      </c>
      <c r="ED227" s="44">
        <v>83</v>
      </c>
      <c r="EE227" s="44">
        <v>14</v>
      </c>
      <c r="EF227" s="44">
        <v>8</v>
      </c>
      <c r="EG227" s="80">
        <v>0.57399999999999995</v>
      </c>
      <c r="EH227" s="80">
        <v>0.16645684711148412</v>
      </c>
      <c r="EI227" s="80">
        <v>0.26135236962125719</v>
      </c>
      <c r="EJ227" s="80">
        <v>0.1163402513884829</v>
      </c>
      <c r="EK227" s="80">
        <v>0.37167762981977648</v>
      </c>
      <c r="EL227" s="80">
        <v>0.22301888811600407</v>
      </c>
      <c r="EM227" s="80">
        <v>-5.3226589034449302E-2</v>
      </c>
      <c r="EN227" s="340">
        <v>93700</v>
      </c>
      <c r="EO227" s="80">
        <v>0.25586684585960923</v>
      </c>
      <c r="EP227" s="1"/>
    </row>
    <row r="228" spans="2:146" x14ac:dyDescent="0.25">
      <c r="B228" s="3" t="s">
        <v>127</v>
      </c>
      <c r="C228" s="5">
        <v>540147</v>
      </c>
      <c r="D228" s="6" t="s">
        <v>126</v>
      </c>
      <c r="E228" s="6" t="s">
        <v>3</v>
      </c>
      <c r="F228" s="5">
        <v>4</v>
      </c>
      <c r="G228" s="40">
        <v>1068</v>
      </c>
      <c r="H228" s="40">
        <v>1341</v>
      </c>
      <c r="I228" s="40">
        <v>2604</v>
      </c>
      <c r="J228" s="63">
        <v>1560.4494382022469</v>
      </c>
      <c r="K228" s="40">
        <v>964</v>
      </c>
      <c r="L228" s="63">
        <v>2.62</v>
      </c>
      <c r="N228" s="40">
        <v>247</v>
      </c>
      <c r="O228" s="76">
        <v>0.23127340823970041</v>
      </c>
      <c r="P228" s="63">
        <v>4.9200000000000008</v>
      </c>
      <c r="Q228" s="362">
        <v>4.6067415730337083E-3</v>
      </c>
      <c r="R228" s="106">
        <v>18</v>
      </c>
      <c r="S228" s="83" t="s">
        <v>100</v>
      </c>
      <c r="T228" s="88">
        <v>1.8</v>
      </c>
      <c r="U228" s="40">
        <v>0</v>
      </c>
      <c r="V228" s="1"/>
      <c r="W228" s="457">
        <v>286</v>
      </c>
      <c r="X228" s="457">
        <v>136</v>
      </c>
      <c r="Y228" s="317">
        <v>0.215</v>
      </c>
      <c r="Z228" s="126">
        <v>1.1578947368421053</v>
      </c>
      <c r="AA228" s="457">
        <v>27</v>
      </c>
      <c r="AB228" s="457">
        <v>2</v>
      </c>
      <c r="AC228" s="457">
        <v>261</v>
      </c>
      <c r="AD228" s="457">
        <v>27</v>
      </c>
      <c r="AE228" s="457">
        <v>288</v>
      </c>
      <c r="AF228" s="149">
        <v>11713310</v>
      </c>
      <c r="AH228" s="374">
        <v>19100</v>
      </c>
      <c r="AI228" s="469">
        <v>232</v>
      </c>
      <c r="AJ228" s="320">
        <v>0.80555555555555558</v>
      </c>
      <c r="AK228" s="374">
        <v>6464185</v>
      </c>
      <c r="AL228" s="125">
        <v>0.55186663718453621</v>
      </c>
      <c r="AM228" s="477">
        <v>231</v>
      </c>
      <c r="AN228" s="398">
        <v>6446585</v>
      </c>
      <c r="AO228" s="469">
        <v>227</v>
      </c>
      <c r="AP228" s="398">
        <v>6361085</v>
      </c>
      <c r="AQ228" s="480">
        <v>188</v>
      </c>
      <c r="AR228" s="398">
        <v>5914485</v>
      </c>
      <c r="AS228" s="469">
        <v>39</v>
      </c>
      <c r="AT228" s="390">
        <v>0.17180616740088109</v>
      </c>
      <c r="AU228" s="398">
        <v>446600</v>
      </c>
      <c r="AV228" s="469">
        <v>42</v>
      </c>
      <c r="AW228" s="140">
        <v>1682755</v>
      </c>
      <c r="AX228" s="469">
        <v>14</v>
      </c>
      <c r="AY228" s="140">
        <v>3566370</v>
      </c>
      <c r="AZ228" s="457">
        <v>33</v>
      </c>
      <c r="BA228" s="125">
        <v>0.115</v>
      </c>
      <c r="BB228" s="457">
        <v>80</v>
      </c>
      <c r="BC228" s="125">
        <v>0.27800000000000002</v>
      </c>
      <c r="BD228" s="457">
        <v>175</v>
      </c>
      <c r="BE228" s="125">
        <v>0.60799999999999998</v>
      </c>
      <c r="BF228" s="457">
        <v>213</v>
      </c>
      <c r="BG228" s="125">
        <v>0.74</v>
      </c>
      <c r="BH228" s="457">
        <v>50</v>
      </c>
      <c r="BI228" s="317">
        <v>0.1736111111111111</v>
      </c>
      <c r="BJ228" s="457">
        <v>50</v>
      </c>
      <c r="BK228" s="457">
        <v>0</v>
      </c>
      <c r="BL228" s="457">
        <v>0</v>
      </c>
      <c r="BM228" s="430">
        <v>1945</v>
      </c>
      <c r="BN228" s="347" t="s">
        <v>811</v>
      </c>
      <c r="BO228" s="486">
        <v>266</v>
      </c>
      <c r="BP228" s="348">
        <v>0.92299999999999993</v>
      </c>
      <c r="BQ228" s="40">
        <v>22</v>
      </c>
      <c r="BR228" s="320">
        <v>7.5999999999999998E-2</v>
      </c>
      <c r="BS228" s="491">
        <v>2</v>
      </c>
      <c r="BT228" s="125">
        <v>6.993006993006993E-3</v>
      </c>
      <c r="BU228" s="312">
        <v>0.748</v>
      </c>
      <c r="BW228" s="457">
        <v>3</v>
      </c>
      <c r="BX228" s="457">
        <v>0</v>
      </c>
      <c r="BY228" s="457">
        <v>0</v>
      </c>
      <c r="BZ228" s="457">
        <v>2</v>
      </c>
      <c r="CA228" s="457">
        <v>0</v>
      </c>
      <c r="CB228" s="457">
        <v>1</v>
      </c>
      <c r="CC228" s="457">
        <v>0</v>
      </c>
      <c r="CD228" s="457">
        <v>0</v>
      </c>
      <c r="CE228" s="457">
        <v>0</v>
      </c>
      <c r="CF228" s="457">
        <v>2</v>
      </c>
      <c r="CG228" s="457">
        <v>1</v>
      </c>
      <c r="CH228" s="457">
        <v>0</v>
      </c>
      <c r="CI228" s="440">
        <v>43.2</v>
      </c>
      <c r="CJ228" s="440">
        <v>9.3000000000000007</v>
      </c>
      <c r="CK228" s="317">
        <v>0.215</v>
      </c>
      <c r="CL228" s="457">
        <v>6</v>
      </c>
      <c r="CM228" s="457">
        <v>5</v>
      </c>
      <c r="CN228" s="457">
        <v>1</v>
      </c>
      <c r="CO228" s="501">
        <v>1.8</v>
      </c>
      <c r="CP228" s="501">
        <v>1.2</v>
      </c>
      <c r="CQ228" s="125">
        <v>0.66666666666666663</v>
      </c>
      <c r="CS228" s="477">
        <v>9</v>
      </c>
      <c r="CT228" s="457">
        <v>4</v>
      </c>
      <c r="CU228" s="457">
        <v>0</v>
      </c>
      <c r="CV228" s="457">
        <v>9</v>
      </c>
      <c r="CW228" s="457">
        <v>8</v>
      </c>
      <c r="CX228" s="457">
        <v>3</v>
      </c>
      <c r="CY228" s="457">
        <v>5</v>
      </c>
      <c r="CZ228" s="457">
        <v>2</v>
      </c>
      <c r="DA228" s="457">
        <v>0</v>
      </c>
      <c r="DB228" s="457">
        <v>0</v>
      </c>
      <c r="DC228" s="457">
        <v>1</v>
      </c>
      <c r="DD228" s="457">
        <v>0</v>
      </c>
      <c r="DF228" s="398">
        <v>559740</v>
      </c>
      <c r="DG228" s="320">
        <v>4.8000000000000001E-2</v>
      </c>
      <c r="DH228" s="374">
        <v>1957.5</v>
      </c>
      <c r="DI228" s="374">
        <v>436231</v>
      </c>
      <c r="DJ228" s="149">
        <v>123509</v>
      </c>
      <c r="DK228" s="40">
        <v>170</v>
      </c>
      <c r="DL228" s="40">
        <v>118</v>
      </c>
      <c r="DM228" s="40">
        <v>0</v>
      </c>
      <c r="DN228" s="40">
        <v>0</v>
      </c>
      <c r="DO228" s="317">
        <v>0.1</v>
      </c>
      <c r="DP228" s="457">
        <v>119</v>
      </c>
      <c r="DQ228" s="457">
        <v>77</v>
      </c>
      <c r="DR228" s="457">
        <v>91</v>
      </c>
      <c r="DS228" s="518">
        <v>1</v>
      </c>
      <c r="DT228" s="148">
        <v>3.4965034965034965E-3</v>
      </c>
      <c r="DU228" s="518">
        <v>144</v>
      </c>
      <c r="DV228" s="374">
        <v>6750488</v>
      </c>
      <c r="DW228" s="518">
        <v>66</v>
      </c>
      <c r="DX228" s="457">
        <v>944</v>
      </c>
      <c r="DY228" s="452"/>
      <c r="DZ228" s="40">
        <v>621</v>
      </c>
      <c r="EA228" s="76">
        <v>0.23847926267281105</v>
      </c>
      <c r="EB228" s="40">
        <v>440</v>
      </c>
      <c r="EC228" s="76">
        <v>0.16897081413210446</v>
      </c>
      <c r="ED228" s="40">
        <v>101</v>
      </c>
      <c r="EE228" s="40">
        <v>17</v>
      </c>
      <c r="EF228" s="40">
        <v>10</v>
      </c>
      <c r="EG228" s="320">
        <v>0.92510000000000003</v>
      </c>
      <c r="EH228" s="320">
        <v>0.26141078838174275</v>
      </c>
      <c r="EI228" s="320">
        <v>0.39799999999999996</v>
      </c>
      <c r="EJ228" s="320">
        <v>0.1320281124497992</v>
      </c>
      <c r="EK228" s="320">
        <v>0.43125960061443924</v>
      </c>
      <c r="EL228" s="320">
        <v>0.29944620253164556</v>
      </c>
      <c r="EM228" s="320">
        <v>-0.19063871282301301</v>
      </c>
      <c r="EN228" s="341">
        <v>68300</v>
      </c>
      <c r="EO228" s="320">
        <v>7.5423728813559326E-2</v>
      </c>
      <c r="EP228" s="1"/>
    </row>
    <row r="229" spans="2:146" x14ac:dyDescent="0.25">
      <c r="B229" s="3" t="s">
        <v>128</v>
      </c>
      <c r="C229" s="5">
        <v>540148</v>
      </c>
      <c r="D229" s="6" t="s">
        <v>126</v>
      </c>
      <c r="E229" s="6" t="s">
        <v>3</v>
      </c>
      <c r="F229" s="5">
        <v>4</v>
      </c>
      <c r="G229" s="40">
        <v>2897</v>
      </c>
      <c r="H229" s="40">
        <v>1940</v>
      </c>
      <c r="I229" s="40">
        <v>3467</v>
      </c>
      <c r="J229" s="63">
        <v>765.92336900241628</v>
      </c>
      <c r="K229" s="40">
        <v>1565</v>
      </c>
      <c r="L229" s="63">
        <v>2.1800000000000002</v>
      </c>
      <c r="N229" s="40">
        <v>106</v>
      </c>
      <c r="O229" s="76">
        <v>3.6589575422851232E-2</v>
      </c>
      <c r="P229" s="63">
        <v>9.19</v>
      </c>
      <c r="Q229" s="362">
        <v>3.1722471522264411E-3</v>
      </c>
      <c r="R229" s="106">
        <v>18</v>
      </c>
      <c r="S229" s="83" t="s">
        <v>100</v>
      </c>
      <c r="T229" s="88">
        <v>7</v>
      </c>
      <c r="U229" s="40">
        <v>0</v>
      </c>
      <c r="V229" s="1"/>
      <c r="W229" s="457">
        <v>35</v>
      </c>
      <c r="X229" s="457">
        <v>0</v>
      </c>
      <c r="Y229" s="317">
        <v>1.9E-2</v>
      </c>
      <c r="Z229" s="126">
        <v>0.330188679245283</v>
      </c>
      <c r="AA229" s="457">
        <v>0</v>
      </c>
      <c r="AB229" s="457">
        <v>1</v>
      </c>
      <c r="AC229" s="457">
        <v>36</v>
      </c>
      <c r="AD229" s="457">
        <v>0</v>
      </c>
      <c r="AE229" s="457">
        <v>36</v>
      </c>
      <c r="AF229" s="149">
        <v>13421900</v>
      </c>
      <c r="AH229" s="374">
        <v>73350</v>
      </c>
      <c r="AI229" s="469">
        <v>23</v>
      </c>
      <c r="AJ229" s="320">
        <v>0.63888888888888884</v>
      </c>
      <c r="AK229" s="374">
        <v>1554400</v>
      </c>
      <c r="AL229" s="125">
        <v>0.1158107272442799</v>
      </c>
      <c r="AM229" s="477">
        <v>23</v>
      </c>
      <c r="AN229" s="398">
        <v>1554400</v>
      </c>
      <c r="AO229" s="469">
        <v>22</v>
      </c>
      <c r="AP229" s="398">
        <v>1534800</v>
      </c>
      <c r="AQ229" s="480">
        <v>19</v>
      </c>
      <c r="AR229" s="399">
        <v>1495600</v>
      </c>
      <c r="AS229" s="481">
        <v>3</v>
      </c>
      <c r="AT229" s="393">
        <v>0.13636363636363641</v>
      </c>
      <c r="AU229" s="399">
        <v>39200</v>
      </c>
      <c r="AV229" s="469">
        <v>11</v>
      </c>
      <c r="AW229" s="140">
        <v>1756500</v>
      </c>
      <c r="AX229" s="469">
        <v>2</v>
      </c>
      <c r="AY229" s="140">
        <v>10111000</v>
      </c>
      <c r="AZ229" s="457">
        <v>6</v>
      </c>
      <c r="BA229" s="125">
        <v>0.16700000000000001</v>
      </c>
      <c r="BB229" s="457">
        <v>16</v>
      </c>
      <c r="BC229" s="125">
        <v>0.44400000000000001</v>
      </c>
      <c r="BD229" s="457">
        <v>14</v>
      </c>
      <c r="BE229" s="125">
        <v>0.38900000000000001</v>
      </c>
      <c r="BF229" s="457">
        <v>35</v>
      </c>
      <c r="BG229" s="125">
        <v>0.97199999999999998</v>
      </c>
      <c r="BH229" s="457">
        <v>3</v>
      </c>
      <c r="BI229" s="317">
        <v>8.3333333333333329E-2</v>
      </c>
      <c r="BJ229" s="457">
        <v>1</v>
      </c>
      <c r="BK229" s="457">
        <v>2</v>
      </c>
      <c r="BL229" s="457">
        <v>0</v>
      </c>
      <c r="BM229" s="430">
        <v>1972</v>
      </c>
      <c r="BN229" s="349" t="s">
        <v>817</v>
      </c>
      <c r="BO229" s="487">
        <v>22</v>
      </c>
      <c r="BP229" s="350">
        <v>0.6120000000000001</v>
      </c>
      <c r="BQ229" s="489">
        <v>14</v>
      </c>
      <c r="BR229" s="351">
        <v>0.38900000000000001</v>
      </c>
      <c r="BS229" s="492">
        <v>3</v>
      </c>
      <c r="BT229" s="125">
        <v>8.5714285714285715E-2</v>
      </c>
      <c r="BU229" s="312">
        <v>0.77300000000000002</v>
      </c>
      <c r="BW229" s="457">
        <v>0</v>
      </c>
      <c r="BX229" s="457">
        <v>0</v>
      </c>
      <c r="BY229" s="457">
        <v>0</v>
      </c>
      <c r="BZ229" s="457">
        <v>0</v>
      </c>
      <c r="CA229" s="457">
        <v>0</v>
      </c>
      <c r="CB229" s="457">
        <v>0</v>
      </c>
      <c r="CC229" s="457">
        <v>0</v>
      </c>
      <c r="CD229" s="457">
        <v>0</v>
      </c>
      <c r="CE229" s="457">
        <v>0</v>
      </c>
      <c r="CF229" s="457">
        <v>0</v>
      </c>
      <c r="CG229" s="457">
        <v>0</v>
      </c>
      <c r="CH229" s="457">
        <v>0</v>
      </c>
      <c r="CI229" s="440">
        <v>94.7</v>
      </c>
      <c r="CJ229" s="440">
        <v>0</v>
      </c>
      <c r="CK229" s="317">
        <v>0</v>
      </c>
      <c r="CL229" s="457">
        <v>4</v>
      </c>
      <c r="CM229" s="457">
        <v>0</v>
      </c>
      <c r="CN229" s="457">
        <v>4</v>
      </c>
      <c r="CO229" s="501">
        <v>0</v>
      </c>
      <c r="CP229" s="501">
        <v>0</v>
      </c>
      <c r="CQ229" s="318">
        <v>0</v>
      </c>
      <c r="CS229" s="477">
        <v>0</v>
      </c>
      <c r="CT229" s="514">
        <v>0</v>
      </c>
      <c r="CU229" s="514">
        <v>0</v>
      </c>
      <c r="CV229" s="457">
        <v>0</v>
      </c>
      <c r="CW229" s="457">
        <v>2</v>
      </c>
      <c r="CX229" s="457">
        <v>0</v>
      </c>
      <c r="CY229" s="457">
        <v>1</v>
      </c>
      <c r="CZ229" s="457">
        <v>0</v>
      </c>
      <c r="DA229" s="457">
        <v>0</v>
      </c>
      <c r="DB229" s="457">
        <v>0</v>
      </c>
      <c r="DC229" s="457">
        <v>1</v>
      </c>
      <c r="DD229" s="457">
        <v>0</v>
      </c>
      <c r="DF229" s="398">
        <v>173427</v>
      </c>
      <c r="DG229" s="320">
        <v>1.2999999999999999E-2</v>
      </c>
      <c r="DH229" s="374">
        <v>30848</v>
      </c>
      <c r="DI229" s="374">
        <v>30848</v>
      </c>
      <c r="DJ229" s="149">
        <v>142579</v>
      </c>
      <c r="DK229" s="40">
        <v>33</v>
      </c>
      <c r="DL229" s="40">
        <v>2</v>
      </c>
      <c r="DM229" s="40">
        <v>0</v>
      </c>
      <c r="DN229" s="40">
        <v>1</v>
      </c>
      <c r="DO229" s="317">
        <v>0.22</v>
      </c>
      <c r="DP229" s="457">
        <v>33</v>
      </c>
      <c r="DQ229" s="457">
        <v>0</v>
      </c>
      <c r="DR229" s="457">
        <v>3</v>
      </c>
      <c r="DS229" s="477">
        <v>0</v>
      </c>
      <c r="DT229" s="125">
        <v>0</v>
      </c>
      <c r="DU229" s="477">
        <v>5</v>
      </c>
      <c r="DV229" s="374">
        <v>43541</v>
      </c>
      <c r="DW229" s="477">
        <v>2</v>
      </c>
      <c r="DX229" s="457">
        <v>10</v>
      </c>
      <c r="DY229" s="452"/>
      <c r="DZ229" s="40">
        <v>50</v>
      </c>
      <c r="EA229" s="76">
        <v>1.442169022209403E-2</v>
      </c>
      <c r="EB229" s="40">
        <v>2</v>
      </c>
      <c r="EC229" s="76">
        <v>5.7686760888376112E-4</v>
      </c>
      <c r="ED229" s="40">
        <v>0</v>
      </c>
      <c r="EE229" s="40">
        <v>0</v>
      </c>
      <c r="EF229" s="40">
        <v>0</v>
      </c>
      <c r="EG229" s="320">
        <v>0.5242</v>
      </c>
      <c r="EH229" s="320">
        <v>0.27412140575079874</v>
      </c>
      <c r="EI229" s="320">
        <v>0.253</v>
      </c>
      <c r="EJ229" s="320">
        <v>7.5146771037181995E-2</v>
      </c>
      <c r="EK229" s="320">
        <v>0.50764349581770984</v>
      </c>
      <c r="EL229" s="320">
        <v>0.1678874890125989</v>
      </c>
      <c r="EM229" s="320">
        <v>-3.94736842105263E-2</v>
      </c>
      <c r="EN229" s="341">
        <v>163200</v>
      </c>
      <c r="EO229" s="320">
        <v>0.10587550901687028</v>
      </c>
      <c r="EP229" s="1"/>
    </row>
    <row r="230" spans="2:146" s="1" customFormat="1" x14ac:dyDescent="0.25">
      <c r="B230" s="7" t="s">
        <v>126</v>
      </c>
      <c r="C230" s="150">
        <v>54067</v>
      </c>
      <c r="D230" s="7" t="s">
        <v>126</v>
      </c>
      <c r="E230" s="7" t="s">
        <v>0</v>
      </c>
      <c r="F230" s="150">
        <v>4</v>
      </c>
      <c r="G230" s="42">
        <v>418503</v>
      </c>
      <c r="H230" s="42">
        <v>18036</v>
      </c>
      <c r="I230" s="42">
        <v>24770</v>
      </c>
      <c r="J230" s="65">
        <v>37.87977625011051</v>
      </c>
      <c r="K230" s="42">
        <v>9678</v>
      </c>
      <c r="L230" s="65">
        <v>2.54</v>
      </c>
      <c r="M230"/>
      <c r="N230" s="42">
        <v>9332</v>
      </c>
      <c r="O230" s="78">
        <v>2.2298525936492689E-2</v>
      </c>
      <c r="P230" s="65">
        <v>416.14</v>
      </c>
      <c r="Q230" s="363">
        <v>9.9435843641950674E-4</v>
      </c>
      <c r="R230" s="107">
        <v>18</v>
      </c>
      <c r="S230" s="85">
        <v>42550</v>
      </c>
      <c r="T230" s="115">
        <v>2.2000000000000002</v>
      </c>
      <c r="U230" s="42">
        <v>3</v>
      </c>
      <c r="W230" s="458">
        <v>957</v>
      </c>
      <c r="X230" s="458">
        <v>159</v>
      </c>
      <c r="Y230" s="127">
        <v>5.5E-2</v>
      </c>
      <c r="Z230" s="128">
        <v>0.10255036433776253</v>
      </c>
      <c r="AA230" s="458">
        <v>56</v>
      </c>
      <c r="AB230" s="458">
        <v>42</v>
      </c>
      <c r="AC230" s="458">
        <v>943</v>
      </c>
      <c r="AD230" s="458">
        <v>56</v>
      </c>
      <c r="AE230" s="458">
        <v>999</v>
      </c>
      <c r="AF230" s="321">
        <v>55194154</v>
      </c>
      <c r="AG230"/>
      <c r="AH230" s="419">
        <v>26380</v>
      </c>
      <c r="AI230" s="470">
        <v>859</v>
      </c>
      <c r="AJ230" s="78">
        <v>0.85985985985985991</v>
      </c>
      <c r="AK230" s="406">
        <v>29095195</v>
      </c>
      <c r="AL230" s="127">
        <v>0.52714269340916065</v>
      </c>
      <c r="AM230" s="478">
        <v>856</v>
      </c>
      <c r="AN230" s="402">
        <v>28802095</v>
      </c>
      <c r="AO230" s="470">
        <v>849</v>
      </c>
      <c r="AP230" s="402">
        <v>28679895</v>
      </c>
      <c r="AQ230" s="470">
        <v>652</v>
      </c>
      <c r="AR230" s="400">
        <v>25719405</v>
      </c>
      <c r="AS230" s="482">
        <v>197</v>
      </c>
      <c r="AT230" s="394">
        <v>0.23203769140164901</v>
      </c>
      <c r="AU230" s="400">
        <v>2960490</v>
      </c>
      <c r="AV230" s="470">
        <v>93</v>
      </c>
      <c r="AW230" s="311">
        <v>9251109</v>
      </c>
      <c r="AX230" s="470">
        <v>42</v>
      </c>
      <c r="AY230" s="311">
        <v>16832300</v>
      </c>
      <c r="AZ230" s="458">
        <v>146</v>
      </c>
      <c r="BA230" s="127">
        <v>0.14599999999999999</v>
      </c>
      <c r="BB230" s="458">
        <v>249</v>
      </c>
      <c r="BC230" s="127">
        <v>0.249</v>
      </c>
      <c r="BD230" s="458">
        <v>604</v>
      </c>
      <c r="BE230" s="127">
        <v>0.60499999999999998</v>
      </c>
      <c r="BF230" s="458">
        <v>901</v>
      </c>
      <c r="BG230" s="127">
        <v>0.90200000000000002</v>
      </c>
      <c r="BH230" s="458">
        <v>148</v>
      </c>
      <c r="BI230" s="127">
        <v>0.14814814814814814</v>
      </c>
      <c r="BJ230" s="458">
        <v>124</v>
      </c>
      <c r="BK230" s="458">
        <v>24</v>
      </c>
      <c r="BL230" s="458">
        <v>0</v>
      </c>
      <c r="BM230" s="431">
        <v>1963</v>
      </c>
      <c r="BN230" s="135" t="s">
        <v>100</v>
      </c>
      <c r="BO230" s="42">
        <v>818</v>
      </c>
      <c r="BP230" s="78">
        <v>0.81899999999999995</v>
      </c>
      <c r="BQ230" s="42">
        <v>181</v>
      </c>
      <c r="BR230" s="78">
        <v>0.18099999999999999</v>
      </c>
      <c r="BS230" s="493">
        <v>20</v>
      </c>
      <c r="BT230" s="127">
        <v>2.0898641588296761E-2</v>
      </c>
      <c r="BU230" s="314">
        <v>0.82499999999999996</v>
      </c>
      <c r="BV230"/>
      <c r="BW230" s="458">
        <v>4</v>
      </c>
      <c r="BX230" s="458">
        <v>0</v>
      </c>
      <c r="BY230" s="458">
        <v>0</v>
      </c>
      <c r="BZ230" s="458">
        <v>3</v>
      </c>
      <c r="CA230" s="458">
        <v>0</v>
      </c>
      <c r="CB230" s="458">
        <v>1</v>
      </c>
      <c r="CC230" s="458">
        <v>0</v>
      </c>
      <c r="CD230" s="458">
        <v>0</v>
      </c>
      <c r="CE230" s="458">
        <v>0</v>
      </c>
      <c r="CF230" s="458">
        <v>2</v>
      </c>
      <c r="CG230" s="458">
        <v>2</v>
      </c>
      <c r="CH230" s="458">
        <v>0</v>
      </c>
      <c r="CI230" s="441">
        <v>2890.2</v>
      </c>
      <c r="CJ230" s="441">
        <v>25.2</v>
      </c>
      <c r="CK230" s="127">
        <v>8.9999999999999993E-3</v>
      </c>
      <c r="CL230" s="458">
        <v>99</v>
      </c>
      <c r="CM230" s="458">
        <v>17</v>
      </c>
      <c r="CN230" s="458">
        <v>82</v>
      </c>
      <c r="CO230" s="502">
        <v>68.3</v>
      </c>
      <c r="CP230" s="502">
        <v>3.8</v>
      </c>
      <c r="CQ230" s="127">
        <v>5.5636896046852125E-2</v>
      </c>
      <c r="CR230"/>
      <c r="CS230" s="478">
        <v>9</v>
      </c>
      <c r="CT230" s="458">
        <v>4</v>
      </c>
      <c r="CU230" s="458">
        <v>0</v>
      </c>
      <c r="CV230" s="458">
        <v>9</v>
      </c>
      <c r="CW230" s="458">
        <v>36</v>
      </c>
      <c r="CX230" s="458">
        <v>9</v>
      </c>
      <c r="CY230" s="458">
        <v>26</v>
      </c>
      <c r="CZ230" s="458">
        <v>7</v>
      </c>
      <c r="DA230" s="458">
        <v>0</v>
      </c>
      <c r="DB230" s="458">
        <v>0</v>
      </c>
      <c r="DC230" s="458">
        <v>3</v>
      </c>
      <c r="DD230" s="458">
        <v>0</v>
      </c>
      <c r="DE230"/>
      <c r="DF230" s="402">
        <v>2291397</v>
      </c>
      <c r="DG230" s="78">
        <v>4.2000000000000003E-2</v>
      </c>
      <c r="DH230" s="419">
        <v>2899</v>
      </c>
      <c r="DI230" s="419">
        <v>1517193</v>
      </c>
      <c r="DJ230" s="321">
        <v>774204</v>
      </c>
      <c r="DK230" s="42">
        <v>748</v>
      </c>
      <c r="DL230" s="42">
        <v>242</v>
      </c>
      <c r="DM230" s="42">
        <v>2</v>
      </c>
      <c r="DN230" s="42">
        <v>3</v>
      </c>
      <c r="DO230" s="127">
        <v>0.126</v>
      </c>
      <c r="DP230" s="458">
        <v>669</v>
      </c>
      <c r="DQ230" s="458">
        <v>108</v>
      </c>
      <c r="DR230" s="458">
        <v>183</v>
      </c>
      <c r="DS230" s="519">
        <v>35</v>
      </c>
      <c r="DT230" s="144">
        <v>3.657262277951933E-2</v>
      </c>
      <c r="DU230" s="519">
        <v>217</v>
      </c>
      <c r="DV230" s="419">
        <v>8784767</v>
      </c>
      <c r="DW230" s="519">
        <v>75</v>
      </c>
      <c r="DX230" s="458">
        <v>2625</v>
      </c>
      <c r="DY230" s="452"/>
      <c r="DZ230" s="42">
        <v>2177</v>
      </c>
      <c r="EA230" s="78">
        <v>8.788857488897861E-2</v>
      </c>
      <c r="EB230" s="42">
        <v>873</v>
      </c>
      <c r="EC230" s="78">
        <v>3.5244247073072263E-2</v>
      </c>
      <c r="ED230" s="42">
        <v>184</v>
      </c>
      <c r="EE230" s="42">
        <v>31</v>
      </c>
      <c r="EF230" s="42">
        <v>18</v>
      </c>
      <c r="EG230" s="78">
        <v>0.68510000000000004</v>
      </c>
      <c r="EH230" s="78">
        <v>0.19332506716263689</v>
      </c>
      <c r="EI230" s="78">
        <v>0.27100000000000002</v>
      </c>
      <c r="EJ230" s="78">
        <v>0.1122812791399265</v>
      </c>
      <c r="EK230" s="78">
        <v>0.39697214372224465</v>
      </c>
      <c r="EL230" s="78">
        <v>0.22322371092164028</v>
      </c>
      <c r="EM230" s="78">
        <v>-6.2097358289177756E-2</v>
      </c>
      <c r="EN230" s="342">
        <v>93700</v>
      </c>
      <c r="EO230" s="78">
        <v>0.21842188991409478</v>
      </c>
    </row>
    <row r="231" spans="2:146" x14ac:dyDescent="0.25">
      <c r="B231" s="424" t="s">
        <v>297</v>
      </c>
      <c r="C231" s="425">
        <v>540149</v>
      </c>
      <c r="D231" s="424" t="s">
        <v>298</v>
      </c>
      <c r="E231" s="424" t="s">
        <v>11</v>
      </c>
      <c r="F231" s="425">
        <v>10</v>
      </c>
      <c r="G231" s="44">
        <v>55695</v>
      </c>
      <c r="H231" s="44">
        <v>5313</v>
      </c>
      <c r="I231" s="44">
        <v>9501</v>
      </c>
      <c r="J231" s="66">
        <v>109.17748451387018</v>
      </c>
      <c r="K231" s="44">
        <v>3793</v>
      </c>
      <c r="L231" s="66">
        <v>2.4822040601107305</v>
      </c>
      <c r="N231" s="44">
        <v>1168</v>
      </c>
      <c r="O231" s="80">
        <v>2.0971361881676989E-2</v>
      </c>
      <c r="P231" s="66">
        <v>52.68</v>
      </c>
      <c r="Q231" s="364">
        <v>9.4586587664960951E-4</v>
      </c>
      <c r="R231" s="105">
        <v>13</v>
      </c>
      <c r="S231" s="82">
        <v>42945</v>
      </c>
      <c r="T231" s="114">
        <v>0.7</v>
      </c>
      <c r="U231" s="44">
        <v>0</v>
      </c>
      <c r="V231" s="1"/>
      <c r="W231" s="459">
        <v>171</v>
      </c>
      <c r="X231" s="459">
        <v>4</v>
      </c>
      <c r="Y231" s="129">
        <v>7.0000000000000007E-2</v>
      </c>
      <c r="Z231" s="130">
        <v>0.1464041095890411</v>
      </c>
      <c r="AA231" s="459">
        <v>29</v>
      </c>
      <c r="AB231" s="459">
        <v>202</v>
      </c>
      <c r="AC231" s="459">
        <v>344</v>
      </c>
      <c r="AD231" s="459">
        <v>29</v>
      </c>
      <c r="AE231" s="459">
        <v>373</v>
      </c>
      <c r="AF231" s="138">
        <v>16608965</v>
      </c>
      <c r="AH231" s="407">
        <v>28170</v>
      </c>
      <c r="AI231" s="471">
        <v>343</v>
      </c>
      <c r="AJ231" s="80">
        <v>0.91957104557640745</v>
      </c>
      <c r="AK231" s="407">
        <v>14590815</v>
      </c>
      <c r="AL231" s="129">
        <v>0.8784903213415165</v>
      </c>
      <c r="AM231" s="479">
        <v>343</v>
      </c>
      <c r="AN231" s="401">
        <v>14590815</v>
      </c>
      <c r="AO231" s="471">
        <v>340</v>
      </c>
      <c r="AP231" s="401">
        <v>14473415</v>
      </c>
      <c r="AQ231" s="471">
        <v>188</v>
      </c>
      <c r="AR231" s="401">
        <v>11923098</v>
      </c>
      <c r="AS231" s="471">
        <v>152</v>
      </c>
      <c r="AT231" s="395">
        <v>0.44705882352941179</v>
      </c>
      <c r="AU231" s="401">
        <v>2550317</v>
      </c>
      <c r="AV231" s="471">
        <v>25</v>
      </c>
      <c r="AW231" s="139">
        <v>1075690</v>
      </c>
      <c r="AX231" s="471">
        <v>5</v>
      </c>
      <c r="AY231" s="139">
        <v>942460</v>
      </c>
      <c r="AZ231" s="459">
        <v>146</v>
      </c>
      <c r="BA231" s="129">
        <v>0.39100000000000001</v>
      </c>
      <c r="BB231" s="459">
        <v>51</v>
      </c>
      <c r="BC231" s="129">
        <v>0.13700000000000001</v>
      </c>
      <c r="BD231" s="459">
        <v>176</v>
      </c>
      <c r="BE231" s="129">
        <v>0.47199999999999998</v>
      </c>
      <c r="BF231" s="459">
        <v>332</v>
      </c>
      <c r="BG231" s="129">
        <v>0.89</v>
      </c>
      <c r="BH231" s="459">
        <v>7</v>
      </c>
      <c r="BI231" s="129">
        <v>1.876675603217158E-2</v>
      </c>
      <c r="BJ231" s="459">
        <v>6</v>
      </c>
      <c r="BK231" s="459">
        <v>1</v>
      </c>
      <c r="BL231" s="459">
        <v>0</v>
      </c>
      <c r="BM231" s="432">
        <v>1964</v>
      </c>
      <c r="BN231" s="352" t="s">
        <v>888</v>
      </c>
      <c r="BO231" s="77">
        <v>277</v>
      </c>
      <c r="BP231" s="79">
        <v>0.74199999999999999</v>
      </c>
      <c r="BQ231" s="77">
        <v>96</v>
      </c>
      <c r="BR231" s="79">
        <v>0.25700000000000001</v>
      </c>
      <c r="BS231" s="490">
        <v>3</v>
      </c>
      <c r="BT231" s="129">
        <v>1.7543859649122806E-2</v>
      </c>
      <c r="BU231" s="313">
        <v>0.52900000000000003</v>
      </c>
      <c r="BW231" s="459">
        <v>0</v>
      </c>
      <c r="BX231" s="459">
        <v>0</v>
      </c>
      <c r="BY231" s="459">
        <v>0</v>
      </c>
      <c r="BZ231" s="459">
        <v>0</v>
      </c>
      <c r="CA231" s="459">
        <v>0</v>
      </c>
      <c r="CB231" s="459">
        <v>0</v>
      </c>
      <c r="CC231" s="459">
        <v>0</v>
      </c>
      <c r="CD231" s="459">
        <v>0</v>
      </c>
      <c r="CE231" s="459">
        <v>0</v>
      </c>
      <c r="CF231" s="459">
        <v>0</v>
      </c>
      <c r="CG231" s="459">
        <v>0</v>
      </c>
      <c r="CH231" s="459">
        <v>0</v>
      </c>
      <c r="CI231" s="439">
        <v>578.9</v>
      </c>
      <c r="CJ231" s="439">
        <v>24.3</v>
      </c>
      <c r="CK231" s="129">
        <v>4.2000000000000003E-2</v>
      </c>
      <c r="CL231" s="459">
        <v>39</v>
      </c>
      <c r="CM231" s="459">
        <v>14</v>
      </c>
      <c r="CN231" s="459">
        <v>25</v>
      </c>
      <c r="CO231" s="503">
        <v>2.8</v>
      </c>
      <c r="CP231" s="503">
        <v>0</v>
      </c>
      <c r="CQ231" s="129">
        <v>0</v>
      </c>
      <c r="CS231" s="479">
        <v>1</v>
      </c>
      <c r="CT231" s="459">
        <v>0</v>
      </c>
      <c r="CU231" s="459">
        <v>1</v>
      </c>
      <c r="CV231" s="459">
        <v>0</v>
      </c>
      <c r="CW231" s="459">
        <v>5</v>
      </c>
      <c r="CX231" s="459">
        <v>0</v>
      </c>
      <c r="CY231" s="459">
        <v>5</v>
      </c>
      <c r="CZ231" s="459">
        <v>0</v>
      </c>
      <c r="DA231" s="459">
        <v>0</v>
      </c>
      <c r="DB231" s="459">
        <v>0</v>
      </c>
      <c r="DC231" s="459">
        <v>0</v>
      </c>
      <c r="DD231" s="459">
        <v>0</v>
      </c>
      <c r="DF231" s="401">
        <v>257952</v>
      </c>
      <c r="DG231" s="80">
        <v>1.6E-2</v>
      </c>
      <c r="DH231" s="407">
        <v>2559.1999999999998</v>
      </c>
      <c r="DI231" s="407">
        <v>246307</v>
      </c>
      <c r="DJ231" s="138">
        <v>11645</v>
      </c>
      <c r="DK231" s="44">
        <v>341</v>
      </c>
      <c r="DL231" s="44">
        <v>32</v>
      </c>
      <c r="DM231" s="44">
        <v>0</v>
      </c>
      <c r="DN231" s="44">
        <v>0</v>
      </c>
      <c r="DO231" s="129">
        <v>5.8000000000000003E-2</v>
      </c>
      <c r="DP231" s="459">
        <v>333</v>
      </c>
      <c r="DQ231" s="459">
        <v>20</v>
      </c>
      <c r="DR231" s="459">
        <v>17</v>
      </c>
      <c r="DS231" s="479">
        <v>3</v>
      </c>
      <c r="DT231" s="129">
        <v>1.7543859649122806E-2</v>
      </c>
      <c r="DU231" s="479">
        <v>85</v>
      </c>
      <c r="DV231" s="407">
        <v>557273</v>
      </c>
      <c r="DW231" s="479">
        <v>25</v>
      </c>
      <c r="DX231" s="459">
        <v>151</v>
      </c>
      <c r="DY231" s="452"/>
      <c r="DZ231" s="44">
        <v>409</v>
      </c>
      <c r="EA231" s="80">
        <v>4.3048100199978949E-2</v>
      </c>
      <c r="EB231" s="44">
        <v>141</v>
      </c>
      <c r="EC231" s="80">
        <v>1.4840543100726239E-2</v>
      </c>
      <c r="ED231" s="44">
        <v>20</v>
      </c>
      <c r="EE231" s="44">
        <v>4</v>
      </c>
      <c r="EF231" s="44">
        <v>2</v>
      </c>
      <c r="EG231" s="80">
        <v>5.5500000000000001E-2</v>
      </c>
      <c r="EH231" s="80">
        <v>5.2855056073396689E-2</v>
      </c>
      <c r="EI231" s="80">
        <v>0.13812550071007254</v>
      </c>
      <c r="EJ231" s="80">
        <v>6.9183722354980923E-2</v>
      </c>
      <c r="EK231" s="80">
        <v>0.34113918363844503</v>
      </c>
      <c r="EL231" s="80">
        <v>0.1481332325382361</v>
      </c>
      <c r="EM231" s="80">
        <v>-2.6865388266565402E-2</v>
      </c>
      <c r="EN231" s="340">
        <v>135300</v>
      </c>
      <c r="EO231" s="80">
        <v>9.2468134414831982E-2</v>
      </c>
      <c r="EP231" s="1"/>
    </row>
    <row r="232" spans="2:146" x14ac:dyDescent="0.25">
      <c r="B232" s="13" t="s">
        <v>296</v>
      </c>
      <c r="C232" s="5">
        <v>540152</v>
      </c>
      <c r="D232" s="6" t="s">
        <v>298</v>
      </c>
      <c r="E232" s="6" t="s">
        <v>23</v>
      </c>
      <c r="F232" s="5">
        <v>10</v>
      </c>
      <c r="G232" s="40">
        <v>9969</v>
      </c>
      <c r="H232" s="40">
        <v>12332</v>
      </c>
      <c r="I232" s="40">
        <v>26788</v>
      </c>
      <c r="J232" s="63">
        <v>1719.7632661249872</v>
      </c>
      <c r="K232" s="40">
        <v>11584</v>
      </c>
      <c r="L232" s="63">
        <v>2.2200000000000002</v>
      </c>
      <c r="N232" s="40">
        <v>1318</v>
      </c>
      <c r="O232" s="76">
        <v>0.13220985053666359</v>
      </c>
      <c r="P232" s="63">
        <v>25.88</v>
      </c>
      <c r="Q232" s="362">
        <v>2.596047748018858E-3</v>
      </c>
      <c r="R232" s="106">
        <v>13</v>
      </c>
      <c r="S232" s="83" t="s">
        <v>100</v>
      </c>
      <c r="T232" s="88">
        <v>5.0999999999999996</v>
      </c>
      <c r="U232" s="40">
        <v>0</v>
      </c>
      <c r="V232" s="1"/>
      <c r="W232" s="457">
        <v>2680</v>
      </c>
      <c r="X232" s="457">
        <v>176</v>
      </c>
      <c r="Y232" s="317">
        <v>1.4E-2</v>
      </c>
      <c r="Z232" s="126">
        <v>2.0333839150227617</v>
      </c>
      <c r="AA232" s="457">
        <v>118</v>
      </c>
      <c r="AB232" s="457">
        <v>157</v>
      </c>
      <c r="AC232" s="457">
        <v>2719</v>
      </c>
      <c r="AD232" s="457">
        <v>118</v>
      </c>
      <c r="AE232" s="457">
        <v>2837</v>
      </c>
      <c r="AF232" s="149">
        <v>387482530</v>
      </c>
      <c r="AH232" s="374">
        <v>40300</v>
      </c>
      <c r="AI232" s="469">
        <v>2342</v>
      </c>
      <c r="AJ232" s="320">
        <v>0.82551991540359537</v>
      </c>
      <c r="AK232" s="374">
        <v>137771248</v>
      </c>
      <c r="AL232" s="125">
        <v>0.35555473429989221</v>
      </c>
      <c r="AM232" s="477">
        <v>2335</v>
      </c>
      <c r="AN232" s="398">
        <v>108725048</v>
      </c>
      <c r="AO232" s="469">
        <v>1984</v>
      </c>
      <c r="AP232" s="398">
        <v>91459573</v>
      </c>
      <c r="AQ232" s="480">
        <v>1955</v>
      </c>
      <c r="AR232" s="398">
        <v>91030433</v>
      </c>
      <c r="AS232" s="469">
        <v>29</v>
      </c>
      <c r="AT232" s="390">
        <v>1.461693548387097E-2</v>
      </c>
      <c r="AU232" s="398">
        <v>429140</v>
      </c>
      <c r="AV232" s="469">
        <v>441</v>
      </c>
      <c r="AW232" s="140">
        <v>139028674</v>
      </c>
      <c r="AX232" s="469">
        <v>54</v>
      </c>
      <c r="AY232" s="140">
        <v>110682608</v>
      </c>
      <c r="AZ232" s="457">
        <v>2174</v>
      </c>
      <c r="BA232" s="125">
        <v>0.76600000000000001</v>
      </c>
      <c r="BB232" s="457">
        <v>592</v>
      </c>
      <c r="BC232" s="125">
        <v>0.20899999999999999</v>
      </c>
      <c r="BD232" s="457">
        <v>71</v>
      </c>
      <c r="BE232" s="125">
        <v>2.5000000000000001E-2</v>
      </c>
      <c r="BF232" s="457">
        <v>854</v>
      </c>
      <c r="BG232" s="125">
        <v>0.30099999999999999</v>
      </c>
      <c r="BH232" s="457">
        <v>1638</v>
      </c>
      <c r="BI232" s="317">
        <v>0.57737046175537543</v>
      </c>
      <c r="BJ232" s="457">
        <v>1161</v>
      </c>
      <c r="BK232" s="457">
        <v>456</v>
      </c>
      <c r="BL232" s="457">
        <v>12</v>
      </c>
      <c r="BM232" s="430">
        <v>1920</v>
      </c>
      <c r="BN232" s="124" t="s">
        <v>863</v>
      </c>
      <c r="BO232" s="486">
        <v>2711</v>
      </c>
      <c r="BP232" s="348">
        <v>0.95499999999999996</v>
      </c>
      <c r="BQ232" s="40">
        <v>126</v>
      </c>
      <c r="BR232" s="320">
        <v>4.3999999999999997E-2</v>
      </c>
      <c r="BS232" s="491">
        <v>63</v>
      </c>
      <c r="BT232" s="125">
        <v>2.4E-2</v>
      </c>
      <c r="BU232" s="436">
        <v>0.60599999999999998</v>
      </c>
      <c r="BW232" s="457">
        <v>8</v>
      </c>
      <c r="BX232" s="457">
        <v>7</v>
      </c>
      <c r="BY232" s="457">
        <v>1</v>
      </c>
      <c r="BZ232" s="457">
        <v>6</v>
      </c>
      <c r="CA232" s="457">
        <v>0</v>
      </c>
      <c r="CB232" s="457">
        <v>1</v>
      </c>
      <c r="CC232" s="457">
        <v>4</v>
      </c>
      <c r="CD232" s="457">
        <v>0</v>
      </c>
      <c r="CE232" s="457">
        <v>2</v>
      </c>
      <c r="CF232" s="457">
        <v>0</v>
      </c>
      <c r="CG232" s="457">
        <v>2</v>
      </c>
      <c r="CH232" s="457">
        <v>0</v>
      </c>
      <c r="CI232" s="88">
        <v>302.2</v>
      </c>
      <c r="CJ232" s="88">
        <v>59.3</v>
      </c>
      <c r="CK232" s="76">
        <v>0.19600000000000001</v>
      </c>
      <c r="CL232" s="40">
        <v>70</v>
      </c>
      <c r="CM232" s="40">
        <v>3</v>
      </c>
      <c r="CN232" s="457">
        <v>67</v>
      </c>
      <c r="CO232" s="63">
        <v>23</v>
      </c>
      <c r="CP232" s="63">
        <v>10.6</v>
      </c>
      <c r="CQ232" s="76">
        <v>0.89800000000000002</v>
      </c>
      <c r="CS232" s="40">
        <v>1259</v>
      </c>
      <c r="CT232" s="40">
        <v>1006</v>
      </c>
      <c r="CU232" s="457">
        <v>5</v>
      </c>
      <c r="CV232" s="40">
        <v>1254</v>
      </c>
      <c r="CW232" s="40">
        <v>24</v>
      </c>
      <c r="CX232" s="40">
        <v>17</v>
      </c>
      <c r="CY232" s="515">
        <v>16</v>
      </c>
      <c r="CZ232" s="40">
        <v>5</v>
      </c>
      <c r="DA232" s="40">
        <v>2</v>
      </c>
      <c r="DB232" s="40">
        <v>0</v>
      </c>
      <c r="DC232" s="457">
        <v>1</v>
      </c>
      <c r="DD232" s="457">
        <v>0</v>
      </c>
      <c r="DF232" s="447">
        <v>42568624</v>
      </c>
      <c r="DG232" s="449">
        <v>0.11</v>
      </c>
      <c r="DH232" s="374">
        <v>7991.2</v>
      </c>
      <c r="DI232" s="374">
        <v>20416395</v>
      </c>
      <c r="DJ232" s="149">
        <v>22152229</v>
      </c>
      <c r="DK232" s="457">
        <v>447</v>
      </c>
      <c r="DL232" s="457">
        <v>2326</v>
      </c>
      <c r="DM232" s="457">
        <v>29</v>
      </c>
      <c r="DN232" s="457">
        <v>35</v>
      </c>
      <c r="DO232" s="317">
        <v>0.21299999999999999</v>
      </c>
      <c r="DP232" s="457">
        <v>381</v>
      </c>
      <c r="DQ232" s="457">
        <v>291</v>
      </c>
      <c r="DR232" s="457">
        <v>2040</v>
      </c>
      <c r="DS232" s="518">
        <v>125</v>
      </c>
      <c r="DT232" s="148">
        <v>4.7E-2</v>
      </c>
      <c r="DU232" s="518">
        <v>2809</v>
      </c>
      <c r="DV232" s="374">
        <v>27949370</v>
      </c>
      <c r="DW232" s="518">
        <v>1502</v>
      </c>
      <c r="DX232" s="457">
        <v>70970</v>
      </c>
      <c r="DY232" s="452"/>
      <c r="DZ232" s="40">
        <v>6858</v>
      </c>
      <c r="EA232" s="76">
        <v>0.25600000000000001</v>
      </c>
      <c r="EB232" s="40">
        <v>5892</v>
      </c>
      <c r="EC232" s="76">
        <v>0.22</v>
      </c>
      <c r="ED232" s="40">
        <v>1181</v>
      </c>
      <c r="EE232" s="40">
        <v>237</v>
      </c>
      <c r="EF232" s="40">
        <v>138</v>
      </c>
      <c r="EG232" s="320">
        <v>0.21579999999999999</v>
      </c>
      <c r="EH232" s="320">
        <v>0.179432563687484</v>
      </c>
      <c r="EI232" s="320">
        <v>0.193</v>
      </c>
      <c r="EJ232" s="320">
        <v>7.4407533892166006E-2</v>
      </c>
      <c r="EK232" s="320">
        <v>0.40424434455824898</v>
      </c>
      <c r="EL232" s="320">
        <v>0.16687258976375</v>
      </c>
      <c r="EM232" s="320">
        <v>-5.0330796044675254E-2</v>
      </c>
      <c r="EN232" s="341">
        <v>116300</v>
      </c>
      <c r="EO232" s="320">
        <v>9.862749155114146E-3</v>
      </c>
      <c r="EP232" s="1"/>
    </row>
    <row r="233" spans="2:146" x14ac:dyDescent="0.25">
      <c r="B233" s="12" t="s">
        <v>389</v>
      </c>
      <c r="C233" s="5">
        <v>540275</v>
      </c>
      <c r="D233" s="6" t="s">
        <v>298</v>
      </c>
      <c r="E233" s="6" t="s">
        <v>3</v>
      </c>
      <c r="F233" s="5">
        <v>10</v>
      </c>
      <c r="G233" s="40">
        <v>2268</v>
      </c>
      <c r="H233" s="40">
        <v>1164</v>
      </c>
      <c r="I233" s="40">
        <v>2559</v>
      </c>
      <c r="J233" s="63">
        <v>722.11640211640213</v>
      </c>
      <c r="K233" s="40">
        <v>1043</v>
      </c>
      <c r="L233" s="63">
        <v>2.4500000000000002</v>
      </c>
      <c r="N233" s="40">
        <v>0</v>
      </c>
      <c r="O233" s="76">
        <v>0</v>
      </c>
      <c r="P233" s="63">
        <v>0</v>
      </c>
      <c r="Q233" s="362">
        <v>0</v>
      </c>
      <c r="R233" s="106">
        <v>13</v>
      </c>
      <c r="S233" s="83" t="s">
        <v>100</v>
      </c>
      <c r="T233" s="88">
        <v>0</v>
      </c>
      <c r="U233" s="40">
        <v>0</v>
      </c>
      <c r="V233" s="1"/>
      <c r="W233" s="457">
        <v>0</v>
      </c>
      <c r="X233" s="457">
        <v>0</v>
      </c>
      <c r="Y233" s="317">
        <v>0</v>
      </c>
      <c r="Z233" s="126">
        <v>0</v>
      </c>
      <c r="AA233" s="457" t="s">
        <v>100</v>
      </c>
      <c r="AB233" s="457" t="s">
        <v>100</v>
      </c>
      <c r="AC233" s="457" t="s">
        <v>100</v>
      </c>
      <c r="AD233" s="457" t="s">
        <v>100</v>
      </c>
      <c r="AE233" s="457" t="s">
        <v>100</v>
      </c>
      <c r="AF233" s="374" t="s">
        <v>100</v>
      </c>
      <c r="AH233" s="374">
        <v>0</v>
      </c>
      <c r="AI233" s="469" t="s">
        <v>100</v>
      </c>
      <c r="AJ233" s="320" t="s">
        <v>100</v>
      </c>
      <c r="AK233" s="374">
        <v>0</v>
      </c>
      <c r="AL233" s="125" t="s">
        <v>100</v>
      </c>
      <c r="AM233" s="477" t="s">
        <v>100</v>
      </c>
      <c r="AN233" s="398" t="s">
        <v>100</v>
      </c>
      <c r="AO233" s="469" t="s">
        <v>100</v>
      </c>
      <c r="AP233" s="398" t="s">
        <v>100</v>
      </c>
      <c r="AQ233" s="480" t="s">
        <v>100</v>
      </c>
      <c r="AR233" s="398" t="s">
        <v>100</v>
      </c>
      <c r="AS233" s="469" t="s">
        <v>100</v>
      </c>
      <c r="AT233" s="390" t="s">
        <v>100</v>
      </c>
      <c r="AU233" s="398" t="s">
        <v>100</v>
      </c>
      <c r="AV233" s="469" t="s">
        <v>100</v>
      </c>
      <c r="AW233" s="398" t="s">
        <v>100</v>
      </c>
      <c r="AX233" s="469" t="s">
        <v>100</v>
      </c>
      <c r="AY233" s="390" t="s">
        <v>100</v>
      </c>
      <c r="AZ233" s="457" t="s">
        <v>100</v>
      </c>
      <c r="BA233" s="125">
        <v>0</v>
      </c>
      <c r="BB233" s="457" t="s">
        <v>100</v>
      </c>
      <c r="BC233" s="125" t="s">
        <v>100</v>
      </c>
      <c r="BD233" s="457" t="s">
        <v>100</v>
      </c>
      <c r="BE233" s="125" t="s">
        <v>100</v>
      </c>
      <c r="BF233" s="457" t="s">
        <v>100</v>
      </c>
      <c r="BG233" s="125" t="s">
        <v>100</v>
      </c>
      <c r="BH233" s="457" t="s">
        <v>100</v>
      </c>
      <c r="BI233" s="124" t="s">
        <v>100</v>
      </c>
      <c r="BJ233" s="457" t="s">
        <v>100</v>
      </c>
      <c r="BK233" s="457" t="s">
        <v>100</v>
      </c>
      <c r="BL233" s="457" t="s">
        <v>100</v>
      </c>
      <c r="BM233" s="430" t="s">
        <v>100</v>
      </c>
      <c r="BN233" s="347" t="s">
        <v>889</v>
      </c>
      <c r="BO233" s="488" t="s">
        <v>100</v>
      </c>
      <c r="BP233" s="322" t="s">
        <v>100</v>
      </c>
      <c r="BQ233" s="40" t="s">
        <v>100</v>
      </c>
      <c r="BR233" s="320" t="s">
        <v>100</v>
      </c>
      <c r="BS233" s="491" t="s">
        <v>100</v>
      </c>
      <c r="BT233" s="125">
        <v>0</v>
      </c>
      <c r="BU233" s="312" t="s">
        <v>100</v>
      </c>
      <c r="BW233" s="457">
        <v>0</v>
      </c>
      <c r="BX233" s="457">
        <v>0</v>
      </c>
      <c r="BY233" s="457">
        <v>0</v>
      </c>
      <c r="BZ233" s="457">
        <v>0</v>
      </c>
      <c r="CA233" s="457">
        <v>0</v>
      </c>
      <c r="CB233" s="457">
        <v>0</v>
      </c>
      <c r="CC233" s="457">
        <v>0</v>
      </c>
      <c r="CD233" s="457">
        <v>0</v>
      </c>
      <c r="CE233" s="457">
        <v>0</v>
      </c>
      <c r="CF233" s="457">
        <v>0</v>
      </c>
      <c r="CG233" s="457">
        <v>0</v>
      </c>
      <c r="CH233" s="457">
        <v>0</v>
      </c>
      <c r="CI233" s="440">
        <v>35.1</v>
      </c>
      <c r="CJ233" s="440">
        <v>0</v>
      </c>
      <c r="CK233" s="317">
        <v>0</v>
      </c>
      <c r="CL233" s="457">
        <v>2</v>
      </c>
      <c r="CM233" s="457">
        <v>0</v>
      </c>
      <c r="CN233" s="457">
        <v>2</v>
      </c>
      <c r="CO233" s="501">
        <v>0</v>
      </c>
      <c r="CP233" s="501">
        <v>0</v>
      </c>
      <c r="CQ233" s="318">
        <v>0</v>
      </c>
      <c r="CS233" s="477">
        <v>0</v>
      </c>
      <c r="CT233" s="457">
        <v>0</v>
      </c>
      <c r="CU233" s="457">
        <v>0</v>
      </c>
      <c r="CV233" s="457">
        <v>0</v>
      </c>
      <c r="CW233" s="457">
        <v>0</v>
      </c>
      <c r="CX233" s="457">
        <v>0</v>
      </c>
      <c r="CY233" s="457">
        <v>0</v>
      </c>
      <c r="CZ233" s="457">
        <v>0</v>
      </c>
      <c r="DA233" s="457">
        <v>0</v>
      </c>
      <c r="DB233" s="457">
        <v>0</v>
      </c>
      <c r="DC233" s="457">
        <v>0</v>
      </c>
      <c r="DD233" s="457">
        <v>0</v>
      </c>
      <c r="DF233" s="398" t="s">
        <v>100</v>
      </c>
      <c r="DG233" s="320" t="s">
        <v>100</v>
      </c>
      <c r="DH233" s="374" t="s">
        <v>100</v>
      </c>
      <c r="DI233" s="374" t="s">
        <v>100</v>
      </c>
      <c r="DJ233" s="374" t="s">
        <v>100</v>
      </c>
      <c r="DK233" s="40" t="s">
        <v>100</v>
      </c>
      <c r="DL233" s="40" t="s">
        <v>100</v>
      </c>
      <c r="DM233" s="40" t="s">
        <v>100</v>
      </c>
      <c r="DN233" s="40" t="s">
        <v>100</v>
      </c>
      <c r="DO233" s="317" t="s">
        <v>100</v>
      </c>
      <c r="DP233" s="457" t="s">
        <v>100</v>
      </c>
      <c r="DQ233" s="457" t="s">
        <v>100</v>
      </c>
      <c r="DR233" s="457" t="s">
        <v>100</v>
      </c>
      <c r="DS233" s="477">
        <v>0</v>
      </c>
      <c r="DT233" s="125">
        <v>0</v>
      </c>
      <c r="DU233" s="477">
        <v>0</v>
      </c>
      <c r="DV233" s="374" t="s">
        <v>100</v>
      </c>
      <c r="DW233" s="477">
        <v>0</v>
      </c>
      <c r="DX233" s="457" t="s">
        <v>100</v>
      </c>
      <c r="DY233" s="452"/>
      <c r="DZ233" s="40">
        <v>0</v>
      </c>
      <c r="EA233" s="76">
        <v>0</v>
      </c>
      <c r="EB233" s="40">
        <v>0</v>
      </c>
      <c r="EC233" s="76">
        <v>0</v>
      </c>
      <c r="ED233" s="40">
        <v>0</v>
      </c>
      <c r="EE233" s="40">
        <v>0</v>
      </c>
      <c r="EF233" s="40">
        <v>0</v>
      </c>
      <c r="EG233" s="320">
        <v>0.1013</v>
      </c>
      <c r="EH233" s="320">
        <v>7.2398190045248875E-2</v>
      </c>
      <c r="EI233" s="320">
        <v>0.11800000000000001</v>
      </c>
      <c r="EJ233" s="320">
        <v>1.932367149758454E-2</v>
      </c>
      <c r="EK233" s="320">
        <v>0.40932642487046633</v>
      </c>
      <c r="EL233" s="320">
        <v>0.16407599309153714</v>
      </c>
      <c r="EM233" s="320">
        <v>-0.16460176991150402</v>
      </c>
      <c r="EN233" s="341">
        <v>177200</v>
      </c>
      <c r="EO233" s="320">
        <v>0</v>
      </c>
      <c r="EP233" s="1"/>
    </row>
    <row r="234" spans="2:146" x14ac:dyDescent="0.25">
      <c r="B234" s="12" t="s">
        <v>390</v>
      </c>
      <c r="C234" s="5">
        <v>540080</v>
      </c>
      <c r="D234" s="6" t="s">
        <v>298</v>
      </c>
      <c r="E234" s="6" t="s">
        <v>3</v>
      </c>
      <c r="F234" s="5">
        <v>10</v>
      </c>
      <c r="G234" s="40">
        <v>259</v>
      </c>
      <c r="H234" s="40">
        <v>206</v>
      </c>
      <c r="I234" s="40">
        <v>579</v>
      </c>
      <c r="J234" s="63">
        <v>1430.7335907335905</v>
      </c>
      <c r="K234" s="40">
        <v>221</v>
      </c>
      <c r="L234" s="63">
        <v>2.62</v>
      </c>
      <c r="N234" s="40">
        <v>0</v>
      </c>
      <c r="O234" s="76">
        <v>0</v>
      </c>
      <c r="P234" s="63">
        <v>0</v>
      </c>
      <c r="Q234" s="362">
        <v>0</v>
      </c>
      <c r="R234" s="106">
        <v>13</v>
      </c>
      <c r="S234" s="83" t="s">
        <v>100</v>
      </c>
      <c r="T234" s="88">
        <v>0</v>
      </c>
      <c r="U234" s="40">
        <v>0</v>
      </c>
      <c r="V234" s="1"/>
      <c r="W234" s="457">
        <v>0</v>
      </c>
      <c r="X234" s="457">
        <v>0</v>
      </c>
      <c r="Y234" s="317">
        <v>0</v>
      </c>
      <c r="Z234" s="126">
        <v>0</v>
      </c>
      <c r="AA234" s="457" t="s">
        <v>100</v>
      </c>
      <c r="AB234" s="457" t="s">
        <v>100</v>
      </c>
      <c r="AC234" s="457" t="s">
        <v>100</v>
      </c>
      <c r="AD234" s="457" t="s">
        <v>100</v>
      </c>
      <c r="AE234" s="457" t="s">
        <v>100</v>
      </c>
      <c r="AF234" s="374" t="s">
        <v>100</v>
      </c>
      <c r="AH234" s="374">
        <v>0</v>
      </c>
      <c r="AI234" s="469" t="s">
        <v>100</v>
      </c>
      <c r="AJ234" s="320" t="s">
        <v>100</v>
      </c>
      <c r="AK234" s="374">
        <v>0</v>
      </c>
      <c r="AL234" s="125" t="s">
        <v>100</v>
      </c>
      <c r="AM234" s="477" t="s">
        <v>100</v>
      </c>
      <c r="AN234" s="398" t="s">
        <v>100</v>
      </c>
      <c r="AO234" s="469" t="s">
        <v>100</v>
      </c>
      <c r="AP234" s="398" t="s">
        <v>100</v>
      </c>
      <c r="AQ234" s="480" t="s">
        <v>100</v>
      </c>
      <c r="AR234" s="398" t="s">
        <v>100</v>
      </c>
      <c r="AS234" s="469" t="s">
        <v>100</v>
      </c>
      <c r="AT234" s="390" t="s">
        <v>100</v>
      </c>
      <c r="AU234" s="398" t="s">
        <v>100</v>
      </c>
      <c r="AV234" s="469" t="s">
        <v>100</v>
      </c>
      <c r="AW234" s="398" t="s">
        <v>100</v>
      </c>
      <c r="AX234" s="469" t="s">
        <v>100</v>
      </c>
      <c r="AY234" s="390" t="s">
        <v>100</v>
      </c>
      <c r="AZ234" s="457" t="s">
        <v>100</v>
      </c>
      <c r="BA234" s="125">
        <v>0</v>
      </c>
      <c r="BB234" s="457" t="s">
        <v>100</v>
      </c>
      <c r="BC234" s="125" t="s">
        <v>100</v>
      </c>
      <c r="BD234" s="457" t="s">
        <v>100</v>
      </c>
      <c r="BE234" s="125" t="s">
        <v>100</v>
      </c>
      <c r="BF234" s="457" t="s">
        <v>100</v>
      </c>
      <c r="BG234" s="125" t="s">
        <v>100</v>
      </c>
      <c r="BH234" s="457" t="s">
        <v>100</v>
      </c>
      <c r="BI234" s="124" t="s">
        <v>100</v>
      </c>
      <c r="BJ234" s="457" t="s">
        <v>100</v>
      </c>
      <c r="BK234" s="457" t="s">
        <v>100</v>
      </c>
      <c r="BL234" s="457" t="s">
        <v>100</v>
      </c>
      <c r="BM234" s="430" t="s">
        <v>100</v>
      </c>
      <c r="BN234" s="347" t="s">
        <v>889</v>
      </c>
      <c r="BO234" s="488" t="s">
        <v>100</v>
      </c>
      <c r="BP234" s="322" t="s">
        <v>100</v>
      </c>
      <c r="BQ234" s="40" t="s">
        <v>100</v>
      </c>
      <c r="BR234" s="320" t="s">
        <v>100</v>
      </c>
      <c r="BS234" s="491" t="s">
        <v>100</v>
      </c>
      <c r="BT234" s="125">
        <v>0</v>
      </c>
      <c r="BU234" s="312" t="s">
        <v>100</v>
      </c>
      <c r="BW234" s="457">
        <v>0</v>
      </c>
      <c r="BX234" s="457">
        <v>0</v>
      </c>
      <c r="BY234" s="457">
        <v>0</v>
      </c>
      <c r="BZ234" s="457">
        <v>0</v>
      </c>
      <c r="CA234" s="457">
        <v>0</v>
      </c>
      <c r="CB234" s="457">
        <v>0</v>
      </c>
      <c r="CC234" s="457">
        <v>0</v>
      </c>
      <c r="CD234" s="457">
        <v>0</v>
      </c>
      <c r="CE234" s="457">
        <v>0</v>
      </c>
      <c r="CF234" s="457">
        <v>0</v>
      </c>
      <c r="CG234" s="457">
        <v>0</v>
      </c>
      <c r="CH234" s="457">
        <v>0</v>
      </c>
      <c r="CI234" s="440">
        <v>8.5</v>
      </c>
      <c r="CJ234" s="440">
        <v>0</v>
      </c>
      <c r="CK234" s="317">
        <v>0</v>
      </c>
      <c r="CL234" s="457">
        <v>0</v>
      </c>
      <c r="CM234" s="457">
        <v>0</v>
      </c>
      <c r="CN234" s="457">
        <v>0</v>
      </c>
      <c r="CO234" s="501">
        <v>0</v>
      </c>
      <c r="CP234" s="501">
        <v>0</v>
      </c>
      <c r="CQ234" s="318">
        <v>0</v>
      </c>
      <c r="CS234" s="477">
        <v>0</v>
      </c>
      <c r="CT234" s="457">
        <v>0</v>
      </c>
      <c r="CU234" s="457">
        <v>0</v>
      </c>
      <c r="CV234" s="457">
        <v>0</v>
      </c>
      <c r="CW234" s="457">
        <v>0</v>
      </c>
      <c r="CX234" s="457">
        <v>0</v>
      </c>
      <c r="CY234" s="457">
        <v>0</v>
      </c>
      <c r="CZ234" s="457">
        <v>0</v>
      </c>
      <c r="DA234" s="457">
        <v>0</v>
      </c>
      <c r="DB234" s="457">
        <v>0</v>
      </c>
      <c r="DC234" s="457">
        <v>0</v>
      </c>
      <c r="DD234" s="457">
        <v>0</v>
      </c>
      <c r="DF234" s="398" t="s">
        <v>100</v>
      </c>
      <c r="DG234" s="320" t="s">
        <v>100</v>
      </c>
      <c r="DH234" s="374" t="s">
        <v>100</v>
      </c>
      <c r="DI234" s="374" t="s">
        <v>100</v>
      </c>
      <c r="DJ234" s="374" t="s">
        <v>100</v>
      </c>
      <c r="DK234" s="40" t="s">
        <v>100</v>
      </c>
      <c r="DL234" s="40" t="s">
        <v>100</v>
      </c>
      <c r="DM234" s="40" t="s">
        <v>100</v>
      </c>
      <c r="DN234" s="40" t="s">
        <v>100</v>
      </c>
      <c r="DO234" s="317" t="s">
        <v>100</v>
      </c>
      <c r="DP234" s="457" t="s">
        <v>100</v>
      </c>
      <c r="DQ234" s="457" t="s">
        <v>100</v>
      </c>
      <c r="DR234" s="457" t="s">
        <v>100</v>
      </c>
      <c r="DS234" s="477">
        <v>0</v>
      </c>
      <c r="DT234" s="125">
        <v>0</v>
      </c>
      <c r="DU234" s="477">
        <v>0</v>
      </c>
      <c r="DV234" s="374" t="s">
        <v>100</v>
      </c>
      <c r="DW234" s="477">
        <v>0</v>
      </c>
      <c r="DX234" s="457" t="s">
        <v>100</v>
      </c>
      <c r="DY234" s="452"/>
      <c r="DZ234" s="40">
        <v>211</v>
      </c>
      <c r="EA234" s="76">
        <v>0.22446808510638297</v>
      </c>
      <c r="EB234" s="40">
        <v>94</v>
      </c>
      <c r="EC234" s="76">
        <v>0.1</v>
      </c>
      <c r="ED234" s="40">
        <v>17</v>
      </c>
      <c r="EE234" s="40">
        <v>3</v>
      </c>
      <c r="EF234" s="40">
        <v>2</v>
      </c>
      <c r="EG234" s="320">
        <v>0.64749999999999996</v>
      </c>
      <c r="EH234" s="320">
        <v>0.23134328358208955</v>
      </c>
      <c r="EI234" s="320">
        <v>0.223</v>
      </c>
      <c r="EJ234" s="320">
        <v>0.16876574307304787</v>
      </c>
      <c r="EK234" s="320">
        <v>0.31170212765957445</v>
      </c>
      <c r="EL234" s="320">
        <v>0.13617021276595745</v>
      </c>
      <c r="EM234" s="320">
        <v>-0.175092478421702</v>
      </c>
      <c r="EN234" s="341">
        <v>74400</v>
      </c>
      <c r="EO234" s="320">
        <v>0.21138211382113822</v>
      </c>
      <c r="EP234" s="1"/>
    </row>
    <row r="235" spans="2:146" x14ac:dyDescent="0.25">
      <c r="B235" s="3" t="s">
        <v>299</v>
      </c>
      <c r="C235" s="5">
        <v>540150</v>
      </c>
      <c r="D235" s="6" t="s">
        <v>298</v>
      </c>
      <c r="E235" s="6" t="s">
        <v>3</v>
      </c>
      <c r="F235" s="5">
        <v>10</v>
      </c>
      <c r="G235" s="40">
        <v>432</v>
      </c>
      <c r="H235" s="40">
        <v>434</v>
      </c>
      <c r="I235" s="40">
        <v>940</v>
      </c>
      <c r="J235" s="63">
        <v>1392.5925925925926</v>
      </c>
      <c r="K235" s="40">
        <v>402</v>
      </c>
      <c r="L235" s="63">
        <v>2.34</v>
      </c>
      <c r="N235" s="40">
        <v>71</v>
      </c>
      <c r="O235" s="76">
        <v>0.16435185185185189</v>
      </c>
      <c r="P235" s="63">
        <v>4.54</v>
      </c>
      <c r="Q235" s="362">
        <v>1.050925925925926E-2</v>
      </c>
      <c r="R235" s="106">
        <v>13</v>
      </c>
      <c r="S235" s="83" t="s">
        <v>100</v>
      </c>
      <c r="T235" s="88">
        <v>1</v>
      </c>
      <c r="U235" s="40">
        <v>0</v>
      </c>
      <c r="V235" s="1"/>
      <c r="W235" s="457">
        <v>93</v>
      </c>
      <c r="X235" s="457">
        <v>15</v>
      </c>
      <c r="Y235" s="317">
        <v>0.28799999999999998</v>
      </c>
      <c r="Z235" s="126">
        <v>1.3098591549295775</v>
      </c>
      <c r="AA235" s="457">
        <v>7</v>
      </c>
      <c r="AB235" s="457">
        <v>32</v>
      </c>
      <c r="AC235" s="457">
        <v>118</v>
      </c>
      <c r="AD235" s="457">
        <v>7</v>
      </c>
      <c r="AE235" s="457">
        <v>125</v>
      </c>
      <c r="AF235" s="149">
        <v>6089290</v>
      </c>
      <c r="AH235" s="374">
        <v>43900</v>
      </c>
      <c r="AI235" s="469">
        <v>102</v>
      </c>
      <c r="AJ235" s="320">
        <v>0.81599999999999995</v>
      </c>
      <c r="AK235" s="374">
        <v>4951190</v>
      </c>
      <c r="AL235" s="125">
        <v>0.81309807875795048</v>
      </c>
      <c r="AM235" s="477">
        <v>102</v>
      </c>
      <c r="AN235" s="398">
        <v>4951190</v>
      </c>
      <c r="AO235" s="469">
        <v>94</v>
      </c>
      <c r="AP235" s="398">
        <v>4289690</v>
      </c>
      <c r="AQ235" s="480">
        <v>81</v>
      </c>
      <c r="AR235" s="398">
        <v>4059500</v>
      </c>
      <c r="AS235" s="469">
        <v>13</v>
      </c>
      <c r="AT235" s="390">
        <v>0.13829787234042551</v>
      </c>
      <c r="AU235" s="398">
        <v>230190</v>
      </c>
      <c r="AV235" s="469">
        <v>21</v>
      </c>
      <c r="AW235" s="140">
        <v>945900</v>
      </c>
      <c r="AX235" s="469">
        <v>2</v>
      </c>
      <c r="AY235" s="140">
        <v>192200</v>
      </c>
      <c r="AZ235" s="457">
        <v>74</v>
      </c>
      <c r="BA235" s="125">
        <v>0.59199999999999997</v>
      </c>
      <c r="BB235" s="457">
        <v>28</v>
      </c>
      <c r="BC235" s="125">
        <v>0.224</v>
      </c>
      <c r="BD235" s="457">
        <v>23</v>
      </c>
      <c r="BE235" s="125">
        <v>0.184</v>
      </c>
      <c r="BF235" s="457">
        <v>88</v>
      </c>
      <c r="BG235" s="125">
        <v>0.70399999999999996</v>
      </c>
      <c r="BH235" s="457">
        <v>4</v>
      </c>
      <c r="BI235" s="317">
        <v>3.2000000000000001E-2</v>
      </c>
      <c r="BJ235" s="457">
        <v>4</v>
      </c>
      <c r="BK235" s="457">
        <v>0</v>
      </c>
      <c r="BL235" s="457">
        <v>0</v>
      </c>
      <c r="BM235" s="430">
        <v>1930</v>
      </c>
      <c r="BN235" s="347" t="s">
        <v>890</v>
      </c>
      <c r="BO235" s="486">
        <v>111</v>
      </c>
      <c r="BP235" s="348">
        <v>0.88800000000000001</v>
      </c>
      <c r="BQ235" s="40">
        <v>14</v>
      </c>
      <c r="BR235" s="320">
        <v>0.112</v>
      </c>
      <c r="BS235" s="491">
        <v>1</v>
      </c>
      <c r="BT235" s="125">
        <v>1.0752688172043012E-2</v>
      </c>
      <c r="BU235" s="312">
        <v>0.67100000000000004</v>
      </c>
      <c r="BW235" s="457">
        <v>1</v>
      </c>
      <c r="BX235" s="457">
        <v>0</v>
      </c>
      <c r="BY235" s="457">
        <v>0</v>
      </c>
      <c r="BZ235" s="457">
        <v>1</v>
      </c>
      <c r="CA235" s="457">
        <v>0</v>
      </c>
      <c r="CB235" s="457">
        <v>0</v>
      </c>
      <c r="CC235" s="457">
        <v>0</v>
      </c>
      <c r="CD235" s="457">
        <v>0</v>
      </c>
      <c r="CE235" s="457">
        <v>0</v>
      </c>
      <c r="CF235" s="457">
        <v>0</v>
      </c>
      <c r="CG235" s="457">
        <v>1</v>
      </c>
      <c r="CH235" s="457">
        <v>0</v>
      </c>
      <c r="CI235" s="440">
        <v>17.100000000000001</v>
      </c>
      <c r="CJ235" s="440">
        <v>1.6</v>
      </c>
      <c r="CK235" s="317">
        <v>9.4E-2</v>
      </c>
      <c r="CL235" s="457">
        <v>8</v>
      </c>
      <c r="CM235" s="457">
        <v>0</v>
      </c>
      <c r="CN235" s="457">
        <v>8</v>
      </c>
      <c r="CO235" s="501">
        <v>0</v>
      </c>
      <c r="CP235" s="501">
        <v>0</v>
      </c>
      <c r="CQ235" s="318">
        <v>0</v>
      </c>
      <c r="CS235" s="477">
        <v>0</v>
      </c>
      <c r="CT235" s="457">
        <v>0</v>
      </c>
      <c r="CU235" s="457">
        <v>0</v>
      </c>
      <c r="CV235" s="457">
        <v>0</v>
      </c>
      <c r="CW235" s="457">
        <v>1</v>
      </c>
      <c r="CX235" s="457">
        <v>0</v>
      </c>
      <c r="CY235" s="457">
        <v>1</v>
      </c>
      <c r="CZ235" s="457">
        <v>0</v>
      </c>
      <c r="DA235" s="457">
        <v>0</v>
      </c>
      <c r="DB235" s="457">
        <v>0</v>
      </c>
      <c r="DC235" s="457">
        <v>0</v>
      </c>
      <c r="DD235" s="457">
        <v>0</v>
      </c>
      <c r="DF235" s="398">
        <v>122509</v>
      </c>
      <c r="DG235" s="320">
        <v>0.02</v>
      </c>
      <c r="DH235" s="374">
        <v>2610.5</v>
      </c>
      <c r="DI235" s="374">
        <v>110284</v>
      </c>
      <c r="DJ235" s="149">
        <v>12225</v>
      </c>
      <c r="DK235" s="40">
        <v>94</v>
      </c>
      <c r="DL235" s="40">
        <v>31</v>
      </c>
      <c r="DM235" s="40">
        <v>0</v>
      </c>
      <c r="DN235" s="40">
        <v>0</v>
      </c>
      <c r="DO235" s="317">
        <v>5.5E-2</v>
      </c>
      <c r="DP235" s="457">
        <v>88</v>
      </c>
      <c r="DQ235" s="457">
        <v>29</v>
      </c>
      <c r="DR235" s="457">
        <v>8</v>
      </c>
      <c r="DS235" s="477">
        <v>0</v>
      </c>
      <c r="DT235" s="125">
        <v>0</v>
      </c>
      <c r="DU235" s="477">
        <v>74</v>
      </c>
      <c r="DV235" s="374">
        <v>755842</v>
      </c>
      <c r="DW235" s="477">
        <v>20</v>
      </c>
      <c r="DX235" s="457">
        <v>28</v>
      </c>
      <c r="DY235" s="452"/>
      <c r="DZ235" s="40">
        <v>124</v>
      </c>
      <c r="EA235" s="76">
        <v>0.2713347921225383</v>
      </c>
      <c r="EB235" s="40">
        <v>27</v>
      </c>
      <c r="EC235" s="76">
        <v>5.9080962800875277E-2</v>
      </c>
      <c r="ED235" s="40">
        <v>5</v>
      </c>
      <c r="EE235" s="40">
        <v>1</v>
      </c>
      <c r="EF235" s="40">
        <v>0</v>
      </c>
      <c r="EG235" s="320">
        <v>0.26869999999999999</v>
      </c>
      <c r="EH235" s="320">
        <v>0.11242603550295857</v>
      </c>
      <c r="EI235" s="320">
        <v>0.28899999999999998</v>
      </c>
      <c r="EJ235" s="320">
        <v>5.2941176470588235E-2</v>
      </c>
      <c r="EK235" s="320">
        <v>0.32166301969365418</v>
      </c>
      <c r="EL235" s="320">
        <v>4.1575492341356671E-2</v>
      </c>
      <c r="EM235" s="320">
        <v>-0.272486772486773</v>
      </c>
      <c r="EN235" s="341">
        <v>131400</v>
      </c>
      <c r="EO235" s="320">
        <v>0.1176470588235294</v>
      </c>
      <c r="EP235" s="1"/>
    </row>
    <row r="236" spans="2:146" x14ac:dyDescent="0.25">
      <c r="B236" s="3" t="s">
        <v>300</v>
      </c>
      <c r="C236" s="5">
        <v>540151</v>
      </c>
      <c r="D236" s="6" t="s">
        <v>298</v>
      </c>
      <c r="E236" s="6" t="s">
        <v>3</v>
      </c>
      <c r="F236" s="5">
        <v>10</v>
      </c>
      <c r="G236" s="40">
        <v>350</v>
      </c>
      <c r="H236" s="40">
        <v>185</v>
      </c>
      <c r="I236" s="40">
        <v>457</v>
      </c>
      <c r="J236" s="63">
        <v>835.65714285714284</v>
      </c>
      <c r="K236" s="40">
        <v>169</v>
      </c>
      <c r="L236" s="63">
        <v>2.7</v>
      </c>
      <c r="N236" s="40">
        <v>75</v>
      </c>
      <c r="O236" s="76">
        <v>0.2142857142857143</v>
      </c>
      <c r="P236" s="63">
        <v>4.3900000000000006</v>
      </c>
      <c r="Q236" s="362">
        <v>1.254285714285714E-2</v>
      </c>
      <c r="R236" s="106">
        <v>13</v>
      </c>
      <c r="S236" s="83" t="s">
        <v>100</v>
      </c>
      <c r="T236" s="88">
        <v>0.4</v>
      </c>
      <c r="U236" s="40">
        <v>0</v>
      </c>
      <c r="V236" s="1"/>
      <c r="W236" s="457">
        <v>46</v>
      </c>
      <c r="X236" s="457">
        <v>0</v>
      </c>
      <c r="Y236" s="317">
        <v>0.48099999999999998</v>
      </c>
      <c r="Z236" s="126">
        <v>0.61333333333333329</v>
      </c>
      <c r="AA236" s="457">
        <v>17</v>
      </c>
      <c r="AB236" s="457">
        <v>43</v>
      </c>
      <c r="AC236" s="457">
        <v>72</v>
      </c>
      <c r="AD236" s="457">
        <v>17</v>
      </c>
      <c r="AE236" s="457">
        <v>89</v>
      </c>
      <c r="AF236" s="149">
        <v>4515390</v>
      </c>
      <c r="AH236" s="374">
        <v>44800</v>
      </c>
      <c r="AI236" s="469">
        <v>77</v>
      </c>
      <c r="AJ236" s="320">
        <v>0.8651685393258427</v>
      </c>
      <c r="AK236" s="374">
        <v>3311380</v>
      </c>
      <c r="AL236" s="125">
        <v>0.73335415102571433</v>
      </c>
      <c r="AM236" s="477">
        <v>76</v>
      </c>
      <c r="AN236" s="398">
        <v>3241980</v>
      </c>
      <c r="AO236" s="469">
        <v>73</v>
      </c>
      <c r="AP236" s="398">
        <v>3179300</v>
      </c>
      <c r="AQ236" s="480">
        <v>64</v>
      </c>
      <c r="AR236" s="398">
        <v>3054300</v>
      </c>
      <c r="AS236" s="469">
        <v>9</v>
      </c>
      <c r="AT236" s="390">
        <v>0.12328767123287671</v>
      </c>
      <c r="AU236" s="398">
        <v>125000</v>
      </c>
      <c r="AV236" s="469">
        <v>9</v>
      </c>
      <c r="AW236" s="140">
        <v>452500</v>
      </c>
      <c r="AX236" s="469">
        <v>3</v>
      </c>
      <c r="AY236" s="140">
        <v>751510</v>
      </c>
      <c r="AZ236" s="457">
        <v>60</v>
      </c>
      <c r="BA236" s="125">
        <v>0.67400000000000004</v>
      </c>
      <c r="BB236" s="457">
        <v>15</v>
      </c>
      <c r="BC236" s="125">
        <v>0.16900000000000001</v>
      </c>
      <c r="BD236" s="457">
        <v>14</v>
      </c>
      <c r="BE236" s="125">
        <v>0.157</v>
      </c>
      <c r="BF236" s="457">
        <v>71</v>
      </c>
      <c r="BG236" s="125">
        <v>0.79800000000000004</v>
      </c>
      <c r="BH236" s="457">
        <v>2</v>
      </c>
      <c r="BI236" s="317">
        <v>2.247191011235955E-2</v>
      </c>
      <c r="BJ236" s="457">
        <v>2</v>
      </c>
      <c r="BK236" s="457">
        <v>0</v>
      </c>
      <c r="BL236" s="457">
        <v>0</v>
      </c>
      <c r="BM236" s="430">
        <v>1930</v>
      </c>
      <c r="BN236" s="347" t="s">
        <v>793</v>
      </c>
      <c r="BO236" s="486">
        <v>82</v>
      </c>
      <c r="BP236" s="348">
        <v>0.92200000000000004</v>
      </c>
      <c r="BQ236" s="40">
        <v>7</v>
      </c>
      <c r="BR236" s="320">
        <v>7.9000000000000001E-2</v>
      </c>
      <c r="BS236" s="491">
        <v>0</v>
      </c>
      <c r="BT236" s="125">
        <v>0</v>
      </c>
      <c r="BU236" s="312">
        <v>0.58499999999999996</v>
      </c>
      <c r="BW236" s="457">
        <v>1</v>
      </c>
      <c r="BX236" s="457">
        <v>0</v>
      </c>
      <c r="BY236" s="457">
        <v>0</v>
      </c>
      <c r="BZ236" s="457">
        <v>1</v>
      </c>
      <c r="CA236" s="457">
        <v>0</v>
      </c>
      <c r="CB236" s="457">
        <v>0</v>
      </c>
      <c r="CC236" s="457">
        <v>0</v>
      </c>
      <c r="CD236" s="457">
        <v>0</v>
      </c>
      <c r="CE236" s="457">
        <v>0</v>
      </c>
      <c r="CF236" s="457">
        <v>0</v>
      </c>
      <c r="CG236" s="457">
        <v>1</v>
      </c>
      <c r="CH236" s="457">
        <v>0</v>
      </c>
      <c r="CI236" s="440">
        <v>11</v>
      </c>
      <c r="CJ236" s="440">
        <v>1.1000000000000001</v>
      </c>
      <c r="CK236" s="317">
        <v>0.1</v>
      </c>
      <c r="CL236" s="457">
        <v>7</v>
      </c>
      <c r="CM236" s="457">
        <v>3</v>
      </c>
      <c r="CN236" s="457">
        <v>4</v>
      </c>
      <c r="CO236" s="501">
        <v>0</v>
      </c>
      <c r="CP236" s="501">
        <v>0</v>
      </c>
      <c r="CQ236" s="318">
        <v>0</v>
      </c>
      <c r="CS236" s="477">
        <v>3</v>
      </c>
      <c r="CT236" s="457">
        <v>0</v>
      </c>
      <c r="CU236" s="457">
        <v>3</v>
      </c>
      <c r="CV236" s="457">
        <v>0</v>
      </c>
      <c r="CW236" s="457">
        <v>2</v>
      </c>
      <c r="CX236" s="457">
        <v>0</v>
      </c>
      <c r="CY236" s="457">
        <v>1</v>
      </c>
      <c r="CZ236" s="457">
        <v>1</v>
      </c>
      <c r="DA236" s="457">
        <v>0</v>
      </c>
      <c r="DB236" s="457">
        <v>0</v>
      </c>
      <c r="DC236" s="457">
        <v>0</v>
      </c>
      <c r="DD236" s="457">
        <v>0</v>
      </c>
      <c r="DF236" s="398">
        <v>32131</v>
      </c>
      <c r="DG236" s="320">
        <v>7.0000000000000001E-3</v>
      </c>
      <c r="DH236" s="374">
        <v>2169.6999999999998</v>
      </c>
      <c r="DI236" s="374">
        <v>22021</v>
      </c>
      <c r="DJ236" s="149">
        <v>10110</v>
      </c>
      <c r="DK236" s="40">
        <v>80</v>
      </c>
      <c r="DL236" s="40">
        <v>9</v>
      </c>
      <c r="DM236" s="40">
        <v>0</v>
      </c>
      <c r="DN236" s="40">
        <v>0</v>
      </c>
      <c r="DO236" s="317">
        <v>4.2999999999999997E-2</v>
      </c>
      <c r="DP236" s="457">
        <v>79</v>
      </c>
      <c r="DQ236" s="457">
        <v>8</v>
      </c>
      <c r="DR236" s="457">
        <v>2</v>
      </c>
      <c r="DS236" s="477">
        <v>0</v>
      </c>
      <c r="DT236" s="125">
        <v>0</v>
      </c>
      <c r="DU236" s="477">
        <v>10</v>
      </c>
      <c r="DV236" s="374">
        <v>67876</v>
      </c>
      <c r="DW236" s="477">
        <v>0</v>
      </c>
      <c r="DX236" s="457">
        <v>12</v>
      </c>
      <c r="DY236" s="452"/>
      <c r="DZ236" s="40">
        <v>5</v>
      </c>
      <c r="EA236" s="76">
        <v>3.0883261272390363E-3</v>
      </c>
      <c r="EB236" s="40">
        <v>0</v>
      </c>
      <c r="EC236" s="76">
        <v>0</v>
      </c>
      <c r="ED236" s="40">
        <v>0</v>
      </c>
      <c r="EE236" s="40">
        <v>0</v>
      </c>
      <c r="EF236" s="40">
        <v>0</v>
      </c>
      <c r="EG236" s="320">
        <v>0.2555</v>
      </c>
      <c r="EH236" s="320">
        <v>0.35319148936170214</v>
      </c>
      <c r="EI236" s="320">
        <v>0.26899999999999996</v>
      </c>
      <c r="EJ236" s="320">
        <v>4.6666666666666669E-2</v>
      </c>
      <c r="EK236" s="320">
        <v>0.12785670166769611</v>
      </c>
      <c r="EL236" s="320">
        <v>5.7442865966646078E-2</v>
      </c>
      <c r="EM236" s="320">
        <v>-5.7068741893644602E-2</v>
      </c>
      <c r="EN236" s="341">
        <v>101600</v>
      </c>
      <c r="EO236" s="320">
        <v>4.8484848484848485E-2</v>
      </c>
      <c r="EP236" s="1"/>
    </row>
    <row r="237" spans="2:146" x14ac:dyDescent="0.25">
      <c r="B237" s="3" t="s">
        <v>301</v>
      </c>
      <c r="C237" s="5">
        <v>540094</v>
      </c>
      <c r="D237" s="6" t="s">
        <v>298</v>
      </c>
      <c r="E237" s="6" t="s">
        <v>3</v>
      </c>
      <c r="F237" s="5">
        <v>10</v>
      </c>
      <c r="G237" s="40">
        <v>700</v>
      </c>
      <c r="H237" s="40">
        <v>325</v>
      </c>
      <c r="I237" s="40">
        <v>1619</v>
      </c>
      <c r="J237" s="63">
        <v>1480.2285714285715</v>
      </c>
      <c r="K237" s="40">
        <v>235</v>
      </c>
      <c r="L237" s="63">
        <v>2.65</v>
      </c>
      <c r="N237" s="40">
        <v>28</v>
      </c>
      <c r="O237" s="76">
        <v>0.04</v>
      </c>
      <c r="P237" s="63">
        <v>1.1599999999999999</v>
      </c>
      <c r="Q237" s="362">
        <v>1.657142857142857E-3</v>
      </c>
      <c r="R237" s="106">
        <v>13</v>
      </c>
      <c r="S237" s="83" t="s">
        <v>100</v>
      </c>
      <c r="T237" s="88">
        <v>0</v>
      </c>
      <c r="U237" s="40">
        <v>0</v>
      </c>
      <c r="V237" s="1"/>
      <c r="W237" s="457">
        <v>2</v>
      </c>
      <c r="X237" s="457">
        <v>0</v>
      </c>
      <c r="Y237" s="317">
        <v>3.6999999999999998E-2</v>
      </c>
      <c r="Z237" s="126">
        <v>7.1428571428571425E-2</v>
      </c>
      <c r="AA237" s="457">
        <v>0</v>
      </c>
      <c r="AB237" s="457">
        <v>10</v>
      </c>
      <c r="AC237" s="457">
        <v>12</v>
      </c>
      <c r="AD237" s="457">
        <v>0</v>
      </c>
      <c r="AE237" s="457">
        <v>12</v>
      </c>
      <c r="AF237" s="149">
        <v>1009080</v>
      </c>
      <c r="AH237" s="374">
        <v>0</v>
      </c>
      <c r="AI237" s="469">
        <v>11</v>
      </c>
      <c r="AJ237" s="320">
        <v>0.91666666666666663</v>
      </c>
      <c r="AK237" s="374">
        <v>935680</v>
      </c>
      <c r="AL237" s="125">
        <v>0.92726047488801677</v>
      </c>
      <c r="AM237" s="477">
        <v>11</v>
      </c>
      <c r="AN237" s="398">
        <v>935680</v>
      </c>
      <c r="AO237" s="469">
        <v>9</v>
      </c>
      <c r="AP237" s="398">
        <v>465480</v>
      </c>
      <c r="AQ237" s="480">
        <v>8</v>
      </c>
      <c r="AR237" s="399">
        <v>450500</v>
      </c>
      <c r="AS237" s="481">
        <v>1</v>
      </c>
      <c r="AT237" s="393">
        <v>0.1111111111111111</v>
      </c>
      <c r="AU237" s="399">
        <v>14980</v>
      </c>
      <c r="AV237" s="469">
        <v>1</v>
      </c>
      <c r="AW237" s="140">
        <v>73400</v>
      </c>
      <c r="AX237" s="469">
        <v>0</v>
      </c>
      <c r="AY237" s="140">
        <v>0</v>
      </c>
      <c r="AZ237" s="457">
        <v>8</v>
      </c>
      <c r="BA237" s="125">
        <v>0</v>
      </c>
      <c r="BB237" s="457">
        <v>3</v>
      </c>
      <c r="BC237" s="125">
        <v>0.25</v>
      </c>
      <c r="BD237" s="457">
        <v>1</v>
      </c>
      <c r="BE237" s="125">
        <v>8.3000000000000004E-2</v>
      </c>
      <c r="BF237" s="457">
        <v>8</v>
      </c>
      <c r="BG237" s="125">
        <v>0.66700000000000004</v>
      </c>
      <c r="BH237" s="457">
        <v>0</v>
      </c>
      <c r="BI237" s="317">
        <v>0</v>
      </c>
      <c r="BJ237" s="457">
        <v>0</v>
      </c>
      <c r="BK237" s="457">
        <v>0</v>
      </c>
      <c r="BL237" s="457">
        <v>0</v>
      </c>
      <c r="BM237" s="430">
        <v>1975</v>
      </c>
      <c r="BN237" s="349" t="s">
        <v>889</v>
      </c>
      <c r="BO237" s="487">
        <v>12</v>
      </c>
      <c r="BP237" s="350">
        <v>1</v>
      </c>
      <c r="BQ237" s="489">
        <v>0</v>
      </c>
      <c r="BR237" s="351">
        <v>0</v>
      </c>
      <c r="BS237" s="492">
        <v>0</v>
      </c>
      <c r="BT237" s="125">
        <v>0</v>
      </c>
      <c r="BU237" s="312">
        <v>0.5</v>
      </c>
      <c r="BW237" s="457">
        <v>0</v>
      </c>
      <c r="BX237" s="457">
        <v>0</v>
      </c>
      <c r="BY237" s="457">
        <v>0</v>
      </c>
      <c r="BZ237" s="457">
        <v>0</v>
      </c>
      <c r="CA237" s="457">
        <v>0</v>
      </c>
      <c r="CB237" s="457">
        <v>0</v>
      </c>
      <c r="CC237" s="457">
        <v>0</v>
      </c>
      <c r="CD237" s="457">
        <v>0</v>
      </c>
      <c r="CE237" s="457">
        <v>0</v>
      </c>
      <c r="CF237" s="457">
        <v>0</v>
      </c>
      <c r="CG237" s="457">
        <v>0</v>
      </c>
      <c r="CH237" s="457">
        <v>0</v>
      </c>
      <c r="CI237" s="440">
        <v>19.100000000000001</v>
      </c>
      <c r="CJ237" s="440">
        <v>0.1</v>
      </c>
      <c r="CK237" s="317">
        <v>5.0000000000000001E-3</v>
      </c>
      <c r="CL237" s="457">
        <v>0</v>
      </c>
      <c r="CM237" s="457">
        <v>0</v>
      </c>
      <c r="CN237" s="457">
        <v>0</v>
      </c>
      <c r="CO237" s="501">
        <v>0</v>
      </c>
      <c r="CP237" s="501">
        <v>0</v>
      </c>
      <c r="CQ237" s="318">
        <v>0</v>
      </c>
      <c r="CS237" s="477">
        <v>0</v>
      </c>
      <c r="CT237" s="514">
        <v>0</v>
      </c>
      <c r="CU237" s="514">
        <v>0</v>
      </c>
      <c r="CV237" s="457">
        <v>0</v>
      </c>
      <c r="CW237" s="457">
        <v>0</v>
      </c>
      <c r="CX237" s="457">
        <v>0</v>
      </c>
      <c r="CY237" s="457">
        <v>0</v>
      </c>
      <c r="CZ237" s="457">
        <v>0</v>
      </c>
      <c r="DA237" s="457">
        <v>0</v>
      </c>
      <c r="DB237" s="457">
        <v>0</v>
      </c>
      <c r="DC237" s="457">
        <v>0</v>
      </c>
      <c r="DD237" s="457">
        <v>0</v>
      </c>
      <c r="DF237" s="398">
        <v>0</v>
      </c>
      <c r="DG237" s="320">
        <v>0</v>
      </c>
      <c r="DH237" s="374">
        <v>0</v>
      </c>
      <c r="DI237" s="374">
        <v>0</v>
      </c>
      <c r="DJ237" s="149">
        <v>0</v>
      </c>
      <c r="DK237" s="40">
        <v>12</v>
      </c>
      <c r="DL237" s="40">
        <v>0</v>
      </c>
      <c r="DM237" s="40">
        <v>0</v>
      </c>
      <c r="DN237" s="40">
        <v>0</v>
      </c>
      <c r="DO237" s="317">
        <v>0</v>
      </c>
      <c r="DP237" s="457">
        <v>12</v>
      </c>
      <c r="DQ237" s="457">
        <v>0</v>
      </c>
      <c r="DR237" s="457">
        <v>0</v>
      </c>
      <c r="DS237" s="477">
        <v>0</v>
      </c>
      <c r="DT237" s="125">
        <v>0</v>
      </c>
      <c r="DU237" s="477">
        <v>2</v>
      </c>
      <c r="DV237" s="374">
        <v>13521</v>
      </c>
      <c r="DW237" s="477">
        <v>0</v>
      </c>
      <c r="DX237" s="457">
        <v>0</v>
      </c>
      <c r="DY237" s="452"/>
      <c r="DZ237" s="40">
        <v>6858</v>
      </c>
      <c r="EA237" s="76">
        <v>0.25601015380020903</v>
      </c>
      <c r="EB237" s="40">
        <v>5892</v>
      </c>
      <c r="EC237" s="76">
        <v>0.21994923099895475</v>
      </c>
      <c r="ED237" s="40">
        <v>1181</v>
      </c>
      <c r="EE237" s="40">
        <v>237</v>
      </c>
      <c r="EF237" s="40">
        <v>138</v>
      </c>
      <c r="EG237" s="320">
        <v>0.21579999999999999</v>
      </c>
      <c r="EH237" s="76">
        <v>0.17943256368748403</v>
      </c>
      <c r="EI237" s="76">
        <v>0.193</v>
      </c>
      <c r="EJ237" s="320">
        <v>7.4407533892165992E-2</v>
      </c>
      <c r="EK237" s="320">
        <v>0.4042443445582492</v>
      </c>
      <c r="EL237" s="320">
        <v>0.16687258976375005</v>
      </c>
      <c r="EM237" s="320">
        <v>-5.0340518149266301E-2</v>
      </c>
      <c r="EN237" s="341">
        <v>116300</v>
      </c>
      <c r="EO237" s="320">
        <v>9.8699884282894296E-3</v>
      </c>
      <c r="EP237" s="1"/>
    </row>
    <row r="238" spans="2:146" s="1" customFormat="1" x14ac:dyDescent="0.25">
      <c r="B238" s="7" t="s">
        <v>298</v>
      </c>
      <c r="C238" s="150">
        <v>54069</v>
      </c>
      <c r="D238" s="7" t="s">
        <v>298</v>
      </c>
      <c r="E238" s="7" t="s">
        <v>0</v>
      </c>
      <c r="F238" s="150">
        <v>10</v>
      </c>
      <c r="G238" s="42">
        <v>69673</v>
      </c>
      <c r="H238" s="42">
        <v>19959</v>
      </c>
      <c r="I238" s="42">
        <v>42443</v>
      </c>
      <c r="J238" s="65">
        <v>389.87154277840767</v>
      </c>
      <c r="K238" s="42">
        <v>17447</v>
      </c>
      <c r="L238" s="65">
        <v>2.31</v>
      </c>
      <c r="M238"/>
      <c r="N238" s="42">
        <v>2660</v>
      </c>
      <c r="O238" s="78">
        <v>3.8178347422961549E-2</v>
      </c>
      <c r="P238" s="65">
        <v>102.25</v>
      </c>
      <c r="Q238" s="363">
        <v>1.4676331276015501E-3</v>
      </c>
      <c r="R238" s="107">
        <v>13</v>
      </c>
      <c r="S238" s="85">
        <v>42945</v>
      </c>
      <c r="T238" s="115">
        <v>4.7</v>
      </c>
      <c r="U238" s="42">
        <v>133</v>
      </c>
      <c r="W238" s="458">
        <v>2992</v>
      </c>
      <c r="X238" s="458">
        <v>195</v>
      </c>
      <c r="Y238" s="127">
        <v>0.17199999999999999</v>
      </c>
      <c r="Z238" s="128">
        <v>1.124812030075188</v>
      </c>
      <c r="AA238" s="458">
        <v>171</v>
      </c>
      <c r="AB238" s="458">
        <v>444</v>
      </c>
      <c r="AC238" s="458">
        <v>3265</v>
      </c>
      <c r="AD238" s="458">
        <v>171</v>
      </c>
      <c r="AE238" s="458">
        <v>3436</v>
      </c>
      <c r="AF238" s="321">
        <v>415705255</v>
      </c>
      <c r="AG238"/>
      <c r="AH238" s="419">
        <v>39800</v>
      </c>
      <c r="AI238" s="470">
        <v>2875</v>
      </c>
      <c r="AJ238" s="78">
        <v>0.83672875436554128</v>
      </c>
      <c r="AK238" s="406">
        <v>161560313</v>
      </c>
      <c r="AL238" s="127">
        <v>0.38864149792862251</v>
      </c>
      <c r="AM238" s="478">
        <v>2867</v>
      </c>
      <c r="AN238" s="402">
        <v>132444713</v>
      </c>
      <c r="AO238" s="470">
        <v>2500</v>
      </c>
      <c r="AP238" s="402">
        <v>113867458</v>
      </c>
      <c r="AQ238" s="470">
        <v>2296</v>
      </c>
      <c r="AR238" s="400">
        <v>110517831</v>
      </c>
      <c r="AS238" s="482">
        <v>204</v>
      </c>
      <c r="AT238" s="394">
        <v>8.1600000000000006E-2</v>
      </c>
      <c r="AU238" s="400">
        <v>3349627</v>
      </c>
      <c r="AV238" s="470">
        <v>497</v>
      </c>
      <c r="AW238" s="311">
        <v>141576164</v>
      </c>
      <c r="AX238" s="470">
        <v>64</v>
      </c>
      <c r="AY238" s="311">
        <v>112568778</v>
      </c>
      <c r="AZ238" s="458">
        <v>2462</v>
      </c>
      <c r="BA238" s="127">
        <v>0.71699999999999997</v>
      </c>
      <c r="BB238" s="458">
        <v>689</v>
      </c>
      <c r="BC238" s="127">
        <v>0.20100000000000001</v>
      </c>
      <c r="BD238" s="458">
        <v>285</v>
      </c>
      <c r="BE238" s="127">
        <v>8.3000000000000004E-2</v>
      </c>
      <c r="BF238" s="458">
        <v>1353</v>
      </c>
      <c r="BG238" s="127">
        <v>0.39400000000000002</v>
      </c>
      <c r="BH238" s="458">
        <v>1651</v>
      </c>
      <c r="BI238" s="127">
        <v>0.48050058207217694</v>
      </c>
      <c r="BJ238" s="458">
        <v>1173</v>
      </c>
      <c r="BK238" s="458">
        <v>466</v>
      </c>
      <c r="BL238" s="458">
        <v>12</v>
      </c>
      <c r="BM238" s="431">
        <v>1920</v>
      </c>
      <c r="BN238" s="135" t="s">
        <v>100</v>
      </c>
      <c r="BO238" s="42">
        <v>3193</v>
      </c>
      <c r="BP238" s="78">
        <v>0.92900000000000005</v>
      </c>
      <c r="BQ238" s="42">
        <v>243</v>
      </c>
      <c r="BR238" s="78">
        <v>7.0999999999999994E-2</v>
      </c>
      <c r="BS238" s="493">
        <v>67</v>
      </c>
      <c r="BT238" s="127">
        <v>2.2393048128342245E-2</v>
      </c>
      <c r="BU238" s="314">
        <v>0.60299999999999998</v>
      </c>
      <c r="BV238"/>
      <c r="BW238" s="458">
        <v>10</v>
      </c>
      <c r="BX238" s="458">
        <v>7</v>
      </c>
      <c r="BY238" s="458">
        <v>1</v>
      </c>
      <c r="BZ238" s="458">
        <v>8</v>
      </c>
      <c r="CA238" s="458">
        <v>0</v>
      </c>
      <c r="CB238" s="458">
        <v>1</v>
      </c>
      <c r="CC238" s="458">
        <v>4</v>
      </c>
      <c r="CD238" s="458">
        <v>0</v>
      </c>
      <c r="CE238" s="458">
        <v>2</v>
      </c>
      <c r="CF238" s="458">
        <v>0</v>
      </c>
      <c r="CG238" s="458">
        <v>4</v>
      </c>
      <c r="CH238" s="458">
        <v>0</v>
      </c>
      <c r="CI238" s="441">
        <v>971.9</v>
      </c>
      <c r="CJ238" s="441">
        <v>86.399999999999991</v>
      </c>
      <c r="CK238" s="127">
        <v>8.8999999999999996E-2</v>
      </c>
      <c r="CL238" s="458">
        <v>126</v>
      </c>
      <c r="CM238" s="458">
        <v>20</v>
      </c>
      <c r="CN238" s="458">
        <v>106</v>
      </c>
      <c r="CO238" s="502">
        <v>25.8</v>
      </c>
      <c r="CP238" s="502">
        <v>10.6</v>
      </c>
      <c r="CQ238" s="127">
        <v>0.41085271317829453</v>
      </c>
      <c r="CR238"/>
      <c r="CS238" s="478">
        <v>1263</v>
      </c>
      <c r="CT238" s="458">
        <v>1006</v>
      </c>
      <c r="CU238" s="458">
        <v>9</v>
      </c>
      <c r="CV238" s="458">
        <v>1254</v>
      </c>
      <c r="CW238" s="458">
        <v>32</v>
      </c>
      <c r="CX238" s="458">
        <v>17</v>
      </c>
      <c r="CY238" s="458">
        <v>23</v>
      </c>
      <c r="CZ238" s="458">
        <v>6</v>
      </c>
      <c r="DA238" s="458">
        <v>2</v>
      </c>
      <c r="DB238" s="458">
        <v>0</v>
      </c>
      <c r="DC238" s="458">
        <v>1</v>
      </c>
      <c r="DD238" s="458">
        <v>0</v>
      </c>
      <c r="DE238"/>
      <c r="DF238" s="402">
        <v>42981216</v>
      </c>
      <c r="DG238" s="78">
        <v>0.10299999999999999</v>
      </c>
      <c r="DH238" s="419">
        <v>7809.2</v>
      </c>
      <c r="DI238" s="419">
        <v>20795007</v>
      </c>
      <c r="DJ238" s="321">
        <v>22186209</v>
      </c>
      <c r="DK238" s="42">
        <v>974</v>
      </c>
      <c r="DL238" s="42">
        <v>2398</v>
      </c>
      <c r="DM238" s="42">
        <v>29</v>
      </c>
      <c r="DN238" s="42">
        <v>35</v>
      </c>
      <c r="DO238" s="127">
        <v>0.20899999999999999</v>
      </c>
      <c r="DP238" s="458">
        <v>893</v>
      </c>
      <c r="DQ238" s="458">
        <v>348</v>
      </c>
      <c r="DR238" s="458">
        <v>2067</v>
      </c>
      <c r="DS238" s="519">
        <v>128</v>
      </c>
      <c r="DT238" s="144">
        <v>4.2780748663101602E-2</v>
      </c>
      <c r="DU238" s="519">
        <v>3044</v>
      </c>
      <c r="DV238" s="419">
        <v>29396026</v>
      </c>
      <c r="DW238" s="519">
        <v>1547</v>
      </c>
      <c r="DX238" s="458">
        <v>71161</v>
      </c>
      <c r="DY238" s="452"/>
      <c r="DZ238" s="42">
        <v>7607</v>
      </c>
      <c r="EA238" s="78">
        <v>0.17922861249204816</v>
      </c>
      <c r="EB238" s="42">
        <v>6154</v>
      </c>
      <c r="EC238" s="78">
        <v>0.14499446316235892</v>
      </c>
      <c r="ED238" s="42">
        <v>1223</v>
      </c>
      <c r="EE238" s="42">
        <v>245</v>
      </c>
      <c r="EF238" s="42">
        <v>142</v>
      </c>
      <c r="EG238" s="78">
        <v>7.3999999999999996E-2</v>
      </c>
      <c r="EH238" s="78">
        <v>0.14598498309164901</v>
      </c>
      <c r="EI238" s="78">
        <v>0.17800000000000002</v>
      </c>
      <c r="EJ238" s="78">
        <v>7.0241843639043344E-2</v>
      </c>
      <c r="EK238" s="78">
        <v>0.37702330184011495</v>
      </c>
      <c r="EL238" s="78">
        <v>0.1544068604097189</v>
      </c>
      <c r="EM238" s="78">
        <v>-4.5406475710460595E-2</v>
      </c>
      <c r="EN238" s="342">
        <v>135300</v>
      </c>
      <c r="EO238" s="78">
        <v>3.2500000000000001E-2</v>
      </c>
    </row>
    <row r="239" spans="2:146" x14ac:dyDescent="0.25">
      <c r="B239" s="424" t="s">
        <v>277</v>
      </c>
      <c r="C239" s="425">
        <v>540153</v>
      </c>
      <c r="D239" s="424" t="s">
        <v>276</v>
      </c>
      <c r="E239" s="424" t="s">
        <v>11</v>
      </c>
      <c r="F239" s="425">
        <v>8</v>
      </c>
      <c r="G239" s="44">
        <v>446299</v>
      </c>
      <c r="H239" s="44">
        <v>6740</v>
      </c>
      <c r="I239" s="44">
        <v>5847</v>
      </c>
      <c r="J239" s="66">
        <v>8.384692773230503</v>
      </c>
      <c r="K239" s="44">
        <v>2189</v>
      </c>
      <c r="L239" s="66">
        <v>2.6610324349017818</v>
      </c>
      <c r="N239" s="44">
        <v>14118</v>
      </c>
      <c r="O239" s="80">
        <v>3.1633501307419473E-2</v>
      </c>
      <c r="P239" s="66">
        <v>382.03</v>
      </c>
      <c r="Q239" s="364">
        <v>8.5599564417576548E-4</v>
      </c>
      <c r="R239" s="105">
        <v>15</v>
      </c>
      <c r="S239" s="82">
        <v>43646</v>
      </c>
      <c r="T239" s="114">
        <v>1.2</v>
      </c>
      <c r="U239" s="44">
        <v>1</v>
      </c>
      <c r="V239" s="1"/>
      <c r="W239" s="459">
        <v>454</v>
      </c>
      <c r="X239" s="459">
        <v>0</v>
      </c>
      <c r="Y239" s="129">
        <v>6.8000000000000005E-2</v>
      </c>
      <c r="Z239" s="130">
        <v>3.2157529395098458E-2</v>
      </c>
      <c r="AA239" s="459">
        <v>0</v>
      </c>
      <c r="AB239" s="459">
        <v>3</v>
      </c>
      <c r="AC239" s="459">
        <v>457</v>
      </c>
      <c r="AD239" s="459">
        <v>0</v>
      </c>
      <c r="AE239" s="459">
        <v>457</v>
      </c>
      <c r="AF239" s="138">
        <v>41623319</v>
      </c>
      <c r="AH239" s="407">
        <v>55100</v>
      </c>
      <c r="AI239" s="471">
        <v>410</v>
      </c>
      <c r="AJ239" s="80">
        <v>0.89912280701754388</v>
      </c>
      <c r="AK239" s="407">
        <v>25311752</v>
      </c>
      <c r="AL239" s="129">
        <v>0.60811469647579042</v>
      </c>
      <c r="AM239" s="479">
        <v>398</v>
      </c>
      <c r="AN239" s="401">
        <v>24767640</v>
      </c>
      <c r="AO239" s="471">
        <v>393</v>
      </c>
      <c r="AP239" s="401">
        <v>24480654</v>
      </c>
      <c r="AQ239" s="471">
        <v>277</v>
      </c>
      <c r="AR239" s="401">
        <v>22327155</v>
      </c>
      <c r="AS239" s="471">
        <v>116</v>
      </c>
      <c r="AT239" s="395">
        <v>0.2951653944020356</v>
      </c>
      <c r="AU239" s="401">
        <v>2153499</v>
      </c>
      <c r="AV239" s="471">
        <v>27</v>
      </c>
      <c r="AW239" s="139">
        <v>6184485</v>
      </c>
      <c r="AX239" s="471">
        <v>19</v>
      </c>
      <c r="AY239" s="139">
        <v>10127082</v>
      </c>
      <c r="AZ239" s="459">
        <v>99</v>
      </c>
      <c r="BA239" s="129">
        <v>0.217</v>
      </c>
      <c r="BB239" s="459">
        <v>160</v>
      </c>
      <c r="BC239" s="129">
        <v>0.35</v>
      </c>
      <c r="BD239" s="459">
        <v>198</v>
      </c>
      <c r="BE239" s="129">
        <v>0.433</v>
      </c>
      <c r="BF239" s="459">
        <v>360</v>
      </c>
      <c r="BG239" s="129">
        <v>0.78800000000000003</v>
      </c>
      <c r="BH239" s="459">
        <v>117</v>
      </c>
      <c r="BI239" s="129">
        <v>0.25601750547045954</v>
      </c>
      <c r="BJ239" s="459">
        <v>110</v>
      </c>
      <c r="BK239" s="459">
        <v>6</v>
      </c>
      <c r="BL239" s="459">
        <v>1</v>
      </c>
      <c r="BM239" s="432">
        <v>1971</v>
      </c>
      <c r="BN239" s="352" t="s">
        <v>846</v>
      </c>
      <c r="BO239" s="77">
        <v>378</v>
      </c>
      <c r="BP239" s="79">
        <v>0.82799999999999996</v>
      </c>
      <c r="BQ239" s="77">
        <v>79</v>
      </c>
      <c r="BR239" s="79">
        <v>0.17299999999999999</v>
      </c>
      <c r="BS239" s="490">
        <v>18</v>
      </c>
      <c r="BT239" s="129">
        <v>3.9647577092511016E-2</v>
      </c>
      <c r="BU239" s="313">
        <v>0.77500000000000002</v>
      </c>
      <c r="BW239" s="459">
        <v>2</v>
      </c>
      <c r="BX239" s="459">
        <v>1</v>
      </c>
      <c r="BY239" s="459">
        <v>0</v>
      </c>
      <c r="BZ239" s="459">
        <v>0</v>
      </c>
      <c r="CA239" s="459">
        <v>2</v>
      </c>
      <c r="CB239" s="459">
        <v>0</v>
      </c>
      <c r="CC239" s="459">
        <v>1</v>
      </c>
      <c r="CD239" s="459">
        <v>0</v>
      </c>
      <c r="CE239" s="459">
        <v>0</v>
      </c>
      <c r="CF239" s="459">
        <v>0</v>
      </c>
      <c r="CG239" s="459">
        <v>1</v>
      </c>
      <c r="CH239" s="459">
        <v>0</v>
      </c>
      <c r="CI239" s="439">
        <v>2154.9</v>
      </c>
      <c r="CJ239" s="439">
        <v>161.69999999999999</v>
      </c>
      <c r="CK239" s="129">
        <v>7.4999999999999997E-2</v>
      </c>
      <c r="CL239" s="459">
        <v>111</v>
      </c>
      <c r="CM239" s="459">
        <v>0</v>
      </c>
      <c r="CN239" s="459">
        <v>111</v>
      </c>
      <c r="CO239" s="503">
        <v>0</v>
      </c>
      <c r="CP239" s="503">
        <v>0</v>
      </c>
      <c r="CQ239" s="319">
        <v>0</v>
      </c>
      <c r="CS239" s="479">
        <v>3</v>
      </c>
      <c r="CT239" s="459">
        <v>1</v>
      </c>
      <c r="CU239" s="459">
        <v>3</v>
      </c>
      <c r="CV239" s="459">
        <v>0</v>
      </c>
      <c r="CW239" s="459">
        <v>12</v>
      </c>
      <c r="CX239" s="459">
        <v>3</v>
      </c>
      <c r="CY239" s="459">
        <v>7</v>
      </c>
      <c r="CZ239" s="459">
        <v>1</v>
      </c>
      <c r="DA239" s="459">
        <v>0</v>
      </c>
      <c r="DB239" s="459">
        <v>2</v>
      </c>
      <c r="DC239" s="459">
        <v>0</v>
      </c>
      <c r="DD239" s="459">
        <v>2</v>
      </c>
      <c r="DF239" s="401">
        <v>2959258</v>
      </c>
      <c r="DG239" s="80">
        <v>7.0999999999999994E-2</v>
      </c>
      <c r="DH239" s="407">
        <v>5831.9</v>
      </c>
      <c r="DI239" s="407">
        <v>2462165</v>
      </c>
      <c r="DJ239" s="138">
        <v>497093</v>
      </c>
      <c r="DK239" s="44">
        <v>203</v>
      </c>
      <c r="DL239" s="44">
        <v>250</v>
      </c>
      <c r="DM239" s="44">
        <v>2</v>
      </c>
      <c r="DN239" s="44">
        <v>2</v>
      </c>
      <c r="DO239" s="129">
        <v>0.112</v>
      </c>
      <c r="DP239" s="459">
        <v>190</v>
      </c>
      <c r="DQ239" s="459">
        <v>111</v>
      </c>
      <c r="DR239" s="459">
        <v>143</v>
      </c>
      <c r="DS239" s="479">
        <v>13</v>
      </c>
      <c r="DT239" s="129">
        <v>2.8634361233480177E-2</v>
      </c>
      <c r="DU239" s="479">
        <v>69</v>
      </c>
      <c r="DV239" s="407">
        <v>376068</v>
      </c>
      <c r="DW239" s="479">
        <v>17</v>
      </c>
      <c r="DX239" s="459">
        <v>1539</v>
      </c>
      <c r="DY239" s="452"/>
      <c r="DZ239" s="44">
        <v>1088</v>
      </c>
      <c r="EA239" s="80">
        <v>0.18607833076791516</v>
      </c>
      <c r="EB239" s="44">
        <v>551</v>
      </c>
      <c r="EC239" s="80">
        <v>9.4236360526765858E-2</v>
      </c>
      <c r="ED239" s="44">
        <v>104</v>
      </c>
      <c r="EE239" s="44">
        <v>17</v>
      </c>
      <c r="EF239" s="44">
        <v>10</v>
      </c>
      <c r="EG239" s="80">
        <v>0.62960000000000005</v>
      </c>
      <c r="EH239" s="80">
        <v>0.135678391959799</v>
      </c>
      <c r="EI239" s="80">
        <v>0.27802981205443938</v>
      </c>
      <c r="EJ239" s="80">
        <v>0.17351388570117052</v>
      </c>
      <c r="EK239" s="80">
        <v>0.42055755088079361</v>
      </c>
      <c r="EL239" s="80">
        <v>0.17564563023772878</v>
      </c>
      <c r="EM239" s="80">
        <v>-0.19013478634929701</v>
      </c>
      <c r="EN239" s="340">
        <v>135600</v>
      </c>
      <c r="EO239" s="80">
        <v>0.20317725752508362</v>
      </c>
      <c r="EP239" s="1"/>
    </row>
    <row r="240" spans="2:146" x14ac:dyDescent="0.25">
      <c r="B240" s="3" t="s">
        <v>275</v>
      </c>
      <c r="C240" s="5">
        <v>540154</v>
      </c>
      <c r="D240" s="6" t="s">
        <v>276</v>
      </c>
      <c r="E240" s="6" t="s">
        <v>3</v>
      </c>
      <c r="F240" s="5">
        <v>8</v>
      </c>
      <c r="G240" s="40">
        <v>361</v>
      </c>
      <c r="H240" s="40">
        <v>572</v>
      </c>
      <c r="I240" s="40">
        <v>402</v>
      </c>
      <c r="J240" s="63">
        <v>712.68698060941824</v>
      </c>
      <c r="K240" s="40">
        <v>144</v>
      </c>
      <c r="L240" s="63">
        <v>2.19</v>
      </c>
      <c r="N240" s="40">
        <v>27</v>
      </c>
      <c r="O240" s="76">
        <v>7.4792243767313013E-2</v>
      </c>
      <c r="P240" s="63">
        <v>0.84</v>
      </c>
      <c r="Q240" s="362">
        <v>2.3268698060941828E-3</v>
      </c>
      <c r="R240" s="106">
        <v>15</v>
      </c>
      <c r="S240" s="83" t="s">
        <v>100</v>
      </c>
      <c r="T240" s="88">
        <v>1.7</v>
      </c>
      <c r="U240" s="40">
        <v>0</v>
      </c>
      <c r="V240" s="1"/>
      <c r="W240" s="457">
        <v>15</v>
      </c>
      <c r="X240" s="457">
        <v>0</v>
      </c>
      <c r="Y240" s="317">
        <v>2.5999999999999999E-2</v>
      </c>
      <c r="Z240" s="126">
        <v>0.55555555555555558</v>
      </c>
      <c r="AA240" s="457">
        <v>0</v>
      </c>
      <c r="AB240" s="457">
        <v>0</v>
      </c>
      <c r="AC240" s="457">
        <v>15</v>
      </c>
      <c r="AD240" s="457">
        <v>0</v>
      </c>
      <c r="AE240" s="457">
        <v>15</v>
      </c>
      <c r="AF240" s="149">
        <v>3005400</v>
      </c>
      <c r="AH240" s="374">
        <v>164000</v>
      </c>
      <c r="AI240" s="469">
        <v>5</v>
      </c>
      <c r="AJ240" s="320">
        <v>0.35714285714285721</v>
      </c>
      <c r="AK240" s="374">
        <v>446800</v>
      </c>
      <c r="AL240" s="125">
        <v>0.1486657350103148</v>
      </c>
      <c r="AM240" s="477">
        <v>5</v>
      </c>
      <c r="AN240" s="398">
        <v>446800</v>
      </c>
      <c r="AO240" s="469">
        <v>5</v>
      </c>
      <c r="AP240" s="398">
        <v>446800</v>
      </c>
      <c r="AQ240" s="480">
        <v>5</v>
      </c>
      <c r="AR240" s="399">
        <v>446800</v>
      </c>
      <c r="AS240" s="481">
        <v>0</v>
      </c>
      <c r="AT240" s="393">
        <v>0</v>
      </c>
      <c r="AU240" s="399">
        <v>0</v>
      </c>
      <c r="AV240" s="469">
        <v>8</v>
      </c>
      <c r="AW240" s="140">
        <v>2058600</v>
      </c>
      <c r="AX240" s="469">
        <v>1</v>
      </c>
      <c r="AY240" s="140">
        <v>500000</v>
      </c>
      <c r="AZ240" s="457">
        <v>3</v>
      </c>
      <c r="BA240" s="125">
        <v>0.2</v>
      </c>
      <c r="BB240" s="457">
        <v>10</v>
      </c>
      <c r="BC240" s="125">
        <v>0.66700000000000004</v>
      </c>
      <c r="BD240" s="457">
        <v>2</v>
      </c>
      <c r="BE240" s="125">
        <v>0.13300000000000001</v>
      </c>
      <c r="BF240" s="457">
        <v>13</v>
      </c>
      <c r="BG240" s="125">
        <v>0.86699999999999999</v>
      </c>
      <c r="BH240" s="457">
        <v>7</v>
      </c>
      <c r="BI240" s="317">
        <v>0.46666666666666667</v>
      </c>
      <c r="BJ240" s="457">
        <v>7</v>
      </c>
      <c r="BK240" s="457">
        <v>0</v>
      </c>
      <c r="BL240" s="457">
        <v>0</v>
      </c>
      <c r="BM240" s="430">
        <v>1977</v>
      </c>
      <c r="BN240" s="349" t="s">
        <v>891</v>
      </c>
      <c r="BO240" s="487">
        <v>10</v>
      </c>
      <c r="BP240" s="350">
        <v>0.66600000000000004</v>
      </c>
      <c r="BQ240" s="489">
        <v>5</v>
      </c>
      <c r="BR240" s="351">
        <v>0.33300000000000002</v>
      </c>
      <c r="BS240" s="492">
        <v>2</v>
      </c>
      <c r="BT240" s="125">
        <v>0.13333333333333333</v>
      </c>
      <c r="BU240" s="312">
        <v>1</v>
      </c>
      <c r="BW240" s="457">
        <v>1</v>
      </c>
      <c r="BX240" s="457">
        <v>0</v>
      </c>
      <c r="BY240" s="457">
        <v>0</v>
      </c>
      <c r="BZ240" s="457">
        <v>1</v>
      </c>
      <c r="CA240" s="457">
        <v>0</v>
      </c>
      <c r="CB240" s="457">
        <v>0</v>
      </c>
      <c r="CC240" s="457">
        <v>0</v>
      </c>
      <c r="CD240" s="457">
        <v>0</v>
      </c>
      <c r="CE240" s="457">
        <v>0</v>
      </c>
      <c r="CF240" s="457">
        <v>0</v>
      </c>
      <c r="CG240" s="457">
        <v>1</v>
      </c>
      <c r="CH240" s="457">
        <v>0</v>
      </c>
      <c r="CI240" s="440">
        <v>17.100000000000001</v>
      </c>
      <c r="CJ240" s="440">
        <v>1.3</v>
      </c>
      <c r="CK240" s="317">
        <v>7.5999999999999998E-2</v>
      </c>
      <c r="CL240" s="457">
        <v>0</v>
      </c>
      <c r="CM240" s="457">
        <v>0</v>
      </c>
      <c r="CN240" s="457">
        <v>0</v>
      </c>
      <c r="CO240" s="501">
        <v>0</v>
      </c>
      <c r="CP240" s="501">
        <v>0</v>
      </c>
      <c r="CQ240" s="318">
        <v>0</v>
      </c>
      <c r="CS240" s="477">
        <v>0</v>
      </c>
      <c r="CT240" s="514">
        <v>0</v>
      </c>
      <c r="CU240" s="514">
        <v>0</v>
      </c>
      <c r="CV240" s="457">
        <v>0</v>
      </c>
      <c r="CW240" s="457">
        <v>0</v>
      </c>
      <c r="CX240" s="457">
        <v>0</v>
      </c>
      <c r="CY240" s="457">
        <v>0</v>
      </c>
      <c r="CZ240" s="457">
        <v>0</v>
      </c>
      <c r="DA240" s="457">
        <v>0</v>
      </c>
      <c r="DB240" s="457">
        <v>0</v>
      </c>
      <c r="DC240" s="457">
        <v>0</v>
      </c>
      <c r="DD240" s="457">
        <v>0</v>
      </c>
      <c r="DF240" s="398">
        <v>142545</v>
      </c>
      <c r="DG240" s="320">
        <v>4.2000000000000003E-2</v>
      </c>
      <c r="DH240" s="374">
        <v>8775.4</v>
      </c>
      <c r="DI240" s="374">
        <v>1922</v>
      </c>
      <c r="DJ240" s="149">
        <v>140623</v>
      </c>
      <c r="DK240" s="40">
        <v>7</v>
      </c>
      <c r="DL240" s="40">
        <v>7</v>
      </c>
      <c r="DM240" s="40">
        <v>1</v>
      </c>
      <c r="DN240" s="40">
        <v>0</v>
      </c>
      <c r="DO240" s="317">
        <v>6.6000000000000003E-2</v>
      </c>
      <c r="DP240" s="457">
        <v>7</v>
      </c>
      <c r="DQ240" s="457">
        <v>6</v>
      </c>
      <c r="DR240" s="457">
        <v>2</v>
      </c>
      <c r="DS240" s="518">
        <v>0</v>
      </c>
      <c r="DT240" s="148">
        <v>0</v>
      </c>
      <c r="DU240" s="518">
        <v>6</v>
      </c>
      <c r="DV240" s="374">
        <v>44470</v>
      </c>
      <c r="DW240" s="518">
        <v>0</v>
      </c>
      <c r="DX240" s="457">
        <v>45</v>
      </c>
      <c r="DY240" s="452"/>
      <c r="DZ240" s="40">
        <v>11</v>
      </c>
      <c r="EA240" s="76">
        <v>2.736318407960199E-2</v>
      </c>
      <c r="EB240" s="40">
        <v>4</v>
      </c>
      <c r="EC240" s="76">
        <v>9.9502487562189053E-3</v>
      </c>
      <c r="ED240" s="40">
        <v>1</v>
      </c>
      <c r="EE240" s="40">
        <v>0</v>
      </c>
      <c r="EF240" s="40">
        <v>0</v>
      </c>
      <c r="EG240" s="320">
        <v>0.41849999999999998</v>
      </c>
      <c r="EH240" s="320">
        <v>0.1736111111111111</v>
      </c>
      <c r="EI240" s="320">
        <v>0.20800000000000002</v>
      </c>
      <c r="EJ240" s="320">
        <v>0.12316715542521994</v>
      </c>
      <c r="EK240" s="320">
        <v>0.48258706467661694</v>
      </c>
      <c r="EL240" s="320">
        <v>0.14723926380368099</v>
      </c>
      <c r="EM240" s="320">
        <v>-0.31345353675450799</v>
      </c>
      <c r="EN240" s="341">
        <v>111300</v>
      </c>
      <c r="EO240" s="320">
        <v>0</v>
      </c>
      <c r="EP240" s="1"/>
    </row>
    <row r="241" spans="2:146" s="1" customFormat="1" x14ac:dyDescent="0.25">
      <c r="B241" s="7" t="s">
        <v>276</v>
      </c>
      <c r="C241" s="150">
        <v>54071</v>
      </c>
      <c r="D241" s="7" t="s">
        <v>276</v>
      </c>
      <c r="E241" s="7" t="s">
        <v>0</v>
      </c>
      <c r="F241" s="150">
        <v>8</v>
      </c>
      <c r="G241" s="42">
        <v>446660</v>
      </c>
      <c r="H241" s="42">
        <v>7312</v>
      </c>
      <c r="I241" s="42">
        <v>6249</v>
      </c>
      <c r="J241" s="65">
        <v>8.9539246854430665</v>
      </c>
      <c r="K241" s="42">
        <v>2333</v>
      </c>
      <c r="L241" s="65">
        <v>2.63</v>
      </c>
      <c r="M241"/>
      <c r="N241" s="42">
        <v>14145</v>
      </c>
      <c r="O241" s="78">
        <v>3.1668383110195673E-2</v>
      </c>
      <c r="P241" s="65">
        <v>382.03</v>
      </c>
      <c r="Q241" s="363">
        <v>8.5530381050463429E-4</v>
      </c>
      <c r="R241" s="107">
        <v>15</v>
      </c>
      <c r="S241" s="85">
        <v>43646</v>
      </c>
      <c r="T241" s="115">
        <v>1.2</v>
      </c>
      <c r="U241" s="42">
        <v>1</v>
      </c>
      <c r="W241" s="458">
        <v>469</v>
      </c>
      <c r="X241" s="458">
        <v>0</v>
      </c>
      <c r="Y241" s="127">
        <v>6.5000000000000002E-2</v>
      </c>
      <c r="Z241" s="128">
        <v>3.3156592435489574E-2</v>
      </c>
      <c r="AA241" s="458">
        <v>0</v>
      </c>
      <c r="AB241" s="458">
        <v>3</v>
      </c>
      <c r="AC241" s="458">
        <v>472</v>
      </c>
      <c r="AD241" s="458">
        <v>0</v>
      </c>
      <c r="AE241" s="458">
        <v>472</v>
      </c>
      <c r="AF241" s="321">
        <v>44628719</v>
      </c>
      <c r="AG241"/>
      <c r="AH241" s="419">
        <v>55100</v>
      </c>
      <c r="AI241" s="470">
        <v>415</v>
      </c>
      <c r="AJ241" s="78">
        <v>0.88297872340425532</v>
      </c>
      <c r="AK241" s="406">
        <v>25758552</v>
      </c>
      <c r="AL241" s="127">
        <v>0.57717435268531903</v>
      </c>
      <c r="AM241" s="478">
        <v>403</v>
      </c>
      <c r="AN241" s="402">
        <v>25214440</v>
      </c>
      <c r="AO241" s="470">
        <v>398</v>
      </c>
      <c r="AP241" s="402">
        <v>24927454</v>
      </c>
      <c r="AQ241" s="470">
        <v>282</v>
      </c>
      <c r="AR241" s="400">
        <v>22773955</v>
      </c>
      <c r="AS241" s="482">
        <v>116</v>
      </c>
      <c r="AT241" s="394">
        <v>0.29145728643216079</v>
      </c>
      <c r="AU241" s="400">
        <v>2153499</v>
      </c>
      <c r="AV241" s="470">
        <v>35</v>
      </c>
      <c r="AW241" s="311">
        <v>8243085</v>
      </c>
      <c r="AX241" s="470">
        <v>20</v>
      </c>
      <c r="AY241" s="311">
        <v>10627082</v>
      </c>
      <c r="AZ241" s="458">
        <v>102</v>
      </c>
      <c r="BA241" s="127">
        <v>0.216</v>
      </c>
      <c r="BB241" s="458">
        <v>170</v>
      </c>
      <c r="BC241" s="127">
        <v>0.36</v>
      </c>
      <c r="BD241" s="458">
        <v>200</v>
      </c>
      <c r="BE241" s="127">
        <v>0.42399999999999999</v>
      </c>
      <c r="BF241" s="458">
        <v>373</v>
      </c>
      <c r="BG241" s="127">
        <v>0.79</v>
      </c>
      <c r="BH241" s="458">
        <v>124</v>
      </c>
      <c r="BI241" s="127">
        <v>0.26271186440677968</v>
      </c>
      <c r="BJ241" s="458">
        <v>117</v>
      </c>
      <c r="BK241" s="458">
        <v>6</v>
      </c>
      <c r="BL241" s="458">
        <v>1</v>
      </c>
      <c r="BM241" s="431">
        <v>1971.5</v>
      </c>
      <c r="BN241" s="135" t="s">
        <v>100</v>
      </c>
      <c r="BO241" s="42">
        <v>388</v>
      </c>
      <c r="BP241" s="78">
        <v>0.82099999999999995</v>
      </c>
      <c r="BQ241" s="42">
        <v>84</v>
      </c>
      <c r="BR241" s="78">
        <v>0.17799999999999999</v>
      </c>
      <c r="BS241" s="493">
        <v>20</v>
      </c>
      <c r="BT241" s="127">
        <v>4.2643923240938165E-2</v>
      </c>
      <c r="BU241" s="314">
        <v>0.77800000000000002</v>
      </c>
      <c r="BV241"/>
      <c r="BW241" s="458">
        <v>3</v>
      </c>
      <c r="BX241" s="458">
        <v>1</v>
      </c>
      <c r="BY241" s="458">
        <v>0</v>
      </c>
      <c r="BZ241" s="458">
        <v>1</v>
      </c>
      <c r="CA241" s="458">
        <v>2</v>
      </c>
      <c r="CB241" s="458">
        <v>0</v>
      </c>
      <c r="CC241" s="458">
        <v>1</v>
      </c>
      <c r="CD241" s="458">
        <v>0</v>
      </c>
      <c r="CE241" s="458">
        <v>0</v>
      </c>
      <c r="CF241" s="458">
        <v>0</v>
      </c>
      <c r="CG241" s="458">
        <v>2</v>
      </c>
      <c r="CH241" s="458">
        <v>0</v>
      </c>
      <c r="CI241" s="441">
        <v>2172</v>
      </c>
      <c r="CJ241" s="441">
        <v>163</v>
      </c>
      <c r="CK241" s="127">
        <v>7.4999999999999997E-2</v>
      </c>
      <c r="CL241" s="458">
        <v>111</v>
      </c>
      <c r="CM241" s="458">
        <v>0</v>
      </c>
      <c r="CN241" s="458">
        <v>111</v>
      </c>
      <c r="CO241" s="502">
        <v>0</v>
      </c>
      <c r="CP241" s="502">
        <v>0</v>
      </c>
      <c r="CQ241" s="323">
        <v>0</v>
      </c>
      <c r="CR241"/>
      <c r="CS241" s="478">
        <v>3</v>
      </c>
      <c r="CT241" s="458">
        <v>1</v>
      </c>
      <c r="CU241" s="458">
        <v>3</v>
      </c>
      <c r="CV241" s="458">
        <v>0</v>
      </c>
      <c r="CW241" s="458">
        <v>12</v>
      </c>
      <c r="CX241" s="458">
        <v>3</v>
      </c>
      <c r="CY241" s="458">
        <v>7</v>
      </c>
      <c r="CZ241" s="458">
        <v>1</v>
      </c>
      <c r="DA241" s="458">
        <v>0</v>
      </c>
      <c r="DB241" s="458">
        <v>2</v>
      </c>
      <c r="DC241" s="458">
        <v>0</v>
      </c>
      <c r="DD241" s="458">
        <v>2</v>
      </c>
      <c r="DE241"/>
      <c r="DF241" s="402">
        <v>3101803</v>
      </c>
      <c r="DG241" s="78">
        <v>6.9000000000000006E-2</v>
      </c>
      <c r="DH241" s="419">
        <v>5831.9</v>
      </c>
      <c r="DI241" s="419">
        <v>2464087</v>
      </c>
      <c r="DJ241" s="321">
        <v>637716</v>
      </c>
      <c r="DK241" s="42">
        <v>210</v>
      </c>
      <c r="DL241" s="42">
        <v>257</v>
      </c>
      <c r="DM241" s="42">
        <v>3</v>
      </c>
      <c r="DN241" s="42">
        <v>2</v>
      </c>
      <c r="DO241" s="127">
        <v>0.11</v>
      </c>
      <c r="DP241" s="458">
        <v>197</v>
      </c>
      <c r="DQ241" s="458">
        <v>117</v>
      </c>
      <c r="DR241" s="458">
        <v>145</v>
      </c>
      <c r="DS241" s="519">
        <v>13</v>
      </c>
      <c r="DT241" s="144">
        <v>2.7718550106609809E-2</v>
      </c>
      <c r="DU241" s="519">
        <v>75</v>
      </c>
      <c r="DV241" s="419">
        <v>420538</v>
      </c>
      <c r="DW241" s="519">
        <v>17</v>
      </c>
      <c r="DX241" s="458">
        <v>1584</v>
      </c>
      <c r="DY241" s="452"/>
      <c r="DZ241" s="42">
        <v>1099</v>
      </c>
      <c r="EA241" s="78">
        <v>0.17586813890222436</v>
      </c>
      <c r="EB241" s="42">
        <v>555</v>
      </c>
      <c r="EC241" s="78">
        <v>8.8814210273643779E-2</v>
      </c>
      <c r="ED241" s="42">
        <v>105</v>
      </c>
      <c r="EE241" s="42">
        <v>17</v>
      </c>
      <c r="EF241" s="42">
        <v>10</v>
      </c>
      <c r="EG241" s="78">
        <v>0.59250000000000003</v>
      </c>
      <c r="EH241" s="78">
        <v>0.13801971710244321</v>
      </c>
      <c r="EI241" s="78">
        <v>0.27500000000000002</v>
      </c>
      <c r="EJ241" s="78">
        <v>0.16985951468710087</v>
      </c>
      <c r="EK241" s="78">
        <v>0.42454792766842703</v>
      </c>
      <c r="EL241" s="78">
        <v>0.17414547221772236</v>
      </c>
      <c r="EM241" s="78">
        <v>-0.20168940870695257</v>
      </c>
      <c r="EN241" s="342">
        <v>135600</v>
      </c>
      <c r="EO241" s="78">
        <v>0.19019045134359513</v>
      </c>
    </row>
    <row r="242" spans="2:146" x14ac:dyDescent="0.25">
      <c r="B242" s="424" t="s">
        <v>146</v>
      </c>
      <c r="C242" s="425">
        <v>540225</v>
      </c>
      <c r="D242" s="424" t="s">
        <v>145</v>
      </c>
      <c r="E242" s="424" t="s">
        <v>11</v>
      </c>
      <c r="F242" s="425">
        <v>5</v>
      </c>
      <c r="G242" s="44">
        <v>85080</v>
      </c>
      <c r="H242" s="44">
        <v>4766</v>
      </c>
      <c r="I242" s="44">
        <v>4626</v>
      </c>
      <c r="J242" s="66">
        <v>34.798307475317351</v>
      </c>
      <c r="K242" s="44">
        <v>1502</v>
      </c>
      <c r="L242" s="66">
        <v>2.7536617842876163</v>
      </c>
      <c r="N242" s="44">
        <v>3755</v>
      </c>
      <c r="O242" s="80">
        <v>4.413493182886695E-2</v>
      </c>
      <c r="P242" s="66">
        <v>123.11</v>
      </c>
      <c r="Q242" s="364">
        <v>1.446991067230841E-3</v>
      </c>
      <c r="R242" s="105">
        <v>9</v>
      </c>
      <c r="S242" s="82">
        <v>42109</v>
      </c>
      <c r="T242" s="114">
        <v>5.9</v>
      </c>
      <c r="U242" s="44">
        <v>23</v>
      </c>
      <c r="V242" s="1"/>
      <c r="W242" s="459">
        <v>221</v>
      </c>
      <c r="X242" s="459">
        <v>24</v>
      </c>
      <c r="Y242" s="129">
        <v>5.8999999999999997E-2</v>
      </c>
      <c r="Z242" s="130">
        <v>5.8854860186418112E-2</v>
      </c>
      <c r="AA242" s="459">
        <v>58</v>
      </c>
      <c r="AB242" s="459">
        <v>58</v>
      </c>
      <c r="AC242" s="459">
        <v>221</v>
      </c>
      <c r="AD242" s="459">
        <v>58</v>
      </c>
      <c r="AE242" s="459">
        <v>279</v>
      </c>
      <c r="AF242" s="138">
        <v>23188403</v>
      </c>
      <c r="AH242" s="407">
        <v>32300</v>
      </c>
      <c r="AI242" s="471">
        <v>248</v>
      </c>
      <c r="AJ242" s="80">
        <v>0.88888888888888884</v>
      </c>
      <c r="AK242" s="407">
        <v>13648650</v>
      </c>
      <c r="AL242" s="129">
        <v>0.58859810224964604</v>
      </c>
      <c r="AM242" s="479">
        <v>248</v>
      </c>
      <c r="AN242" s="401">
        <v>13648650</v>
      </c>
      <c r="AO242" s="471">
        <v>248</v>
      </c>
      <c r="AP242" s="401">
        <v>13648650</v>
      </c>
      <c r="AQ242" s="471">
        <v>170</v>
      </c>
      <c r="AR242" s="401">
        <v>12421710</v>
      </c>
      <c r="AS242" s="471">
        <v>78</v>
      </c>
      <c r="AT242" s="395">
        <v>0.31451612903225812</v>
      </c>
      <c r="AU242" s="401">
        <v>1226940</v>
      </c>
      <c r="AV242" s="471">
        <v>25</v>
      </c>
      <c r="AW242" s="139">
        <v>8872000</v>
      </c>
      <c r="AX242" s="471">
        <v>6</v>
      </c>
      <c r="AY242" s="139">
        <v>667753</v>
      </c>
      <c r="AZ242" s="459">
        <v>55</v>
      </c>
      <c r="BA242" s="129">
        <v>0.19700000000000001</v>
      </c>
      <c r="BB242" s="459">
        <v>89</v>
      </c>
      <c r="BC242" s="129">
        <v>0.31900000000000001</v>
      </c>
      <c r="BD242" s="459">
        <v>135</v>
      </c>
      <c r="BE242" s="129">
        <v>0.48399999999999999</v>
      </c>
      <c r="BF242" s="459">
        <v>246</v>
      </c>
      <c r="BG242" s="129">
        <v>0.88200000000000001</v>
      </c>
      <c r="BH242" s="459">
        <v>133</v>
      </c>
      <c r="BI242" s="129">
        <v>0.47670250896057348</v>
      </c>
      <c r="BJ242" s="459">
        <v>50</v>
      </c>
      <c r="BK242" s="459">
        <v>65</v>
      </c>
      <c r="BL242" s="459">
        <v>18</v>
      </c>
      <c r="BM242" s="432">
        <v>1987.5</v>
      </c>
      <c r="BN242" s="352" t="s">
        <v>892</v>
      </c>
      <c r="BO242" s="77">
        <v>195</v>
      </c>
      <c r="BP242" s="79">
        <v>0.69899999999999995</v>
      </c>
      <c r="BQ242" s="77">
        <v>84</v>
      </c>
      <c r="BR242" s="79">
        <v>0.30099999999999999</v>
      </c>
      <c r="BS242" s="490">
        <v>46</v>
      </c>
      <c r="BT242" s="129">
        <v>0.20814479638009051</v>
      </c>
      <c r="BU242" s="313">
        <v>0.69899999999999995</v>
      </c>
      <c r="BW242" s="459">
        <v>0</v>
      </c>
      <c r="BX242" s="459">
        <v>0</v>
      </c>
      <c r="BY242" s="459">
        <v>0</v>
      </c>
      <c r="BZ242" s="459">
        <v>0</v>
      </c>
      <c r="CA242" s="459">
        <v>0</v>
      </c>
      <c r="CB242" s="459">
        <v>0</v>
      </c>
      <c r="CC242" s="459">
        <v>0</v>
      </c>
      <c r="CD242" s="459">
        <v>0</v>
      </c>
      <c r="CE242" s="459">
        <v>0</v>
      </c>
      <c r="CF242" s="459">
        <v>0</v>
      </c>
      <c r="CG242" s="459">
        <v>0</v>
      </c>
      <c r="CH242" s="459">
        <v>0</v>
      </c>
      <c r="CI242" s="439">
        <v>774.3</v>
      </c>
      <c r="CJ242" s="439">
        <v>65.900000000000006</v>
      </c>
      <c r="CK242" s="129">
        <v>8.5000000000000006E-2</v>
      </c>
      <c r="CL242" s="459">
        <v>23</v>
      </c>
      <c r="CM242" s="459">
        <v>10</v>
      </c>
      <c r="CN242" s="459">
        <v>13</v>
      </c>
      <c r="CO242" s="503">
        <v>17.3</v>
      </c>
      <c r="CP242" s="503">
        <v>11.2</v>
      </c>
      <c r="CQ242" s="129">
        <v>0.64739884393063574</v>
      </c>
      <c r="CS242" s="479">
        <v>0</v>
      </c>
      <c r="CT242" s="459">
        <v>0</v>
      </c>
      <c r="CU242" s="459">
        <v>0</v>
      </c>
      <c r="CV242" s="459">
        <v>0</v>
      </c>
      <c r="CW242" s="459">
        <v>6</v>
      </c>
      <c r="CX242" s="459">
        <v>2</v>
      </c>
      <c r="CY242" s="459">
        <v>2</v>
      </c>
      <c r="CZ242" s="459">
        <v>4</v>
      </c>
      <c r="DA242" s="459">
        <v>0</v>
      </c>
      <c r="DB242" s="459">
        <v>0</v>
      </c>
      <c r="DC242" s="459">
        <v>0</v>
      </c>
      <c r="DD242" s="459">
        <v>0</v>
      </c>
      <c r="DF242" s="401">
        <v>3506360</v>
      </c>
      <c r="DG242" s="80">
        <v>0.151</v>
      </c>
      <c r="DH242" s="407">
        <v>10354.4</v>
      </c>
      <c r="DI242" s="407">
        <v>2979335</v>
      </c>
      <c r="DJ242" s="138">
        <v>527025</v>
      </c>
      <c r="DK242" s="44">
        <v>112</v>
      </c>
      <c r="DL242" s="44">
        <v>155</v>
      </c>
      <c r="DM242" s="44">
        <v>6</v>
      </c>
      <c r="DN242" s="44">
        <v>6</v>
      </c>
      <c r="DO242" s="129">
        <v>0.40699999999999997</v>
      </c>
      <c r="DP242" s="459">
        <v>113</v>
      </c>
      <c r="DQ242" s="459">
        <v>18</v>
      </c>
      <c r="DR242" s="459">
        <v>65</v>
      </c>
      <c r="DS242" s="479">
        <v>83</v>
      </c>
      <c r="DT242" s="129">
        <v>0.3755656108597285</v>
      </c>
      <c r="DU242" s="479">
        <v>39</v>
      </c>
      <c r="DV242" s="407">
        <v>465605</v>
      </c>
      <c r="DW242" s="479">
        <v>8</v>
      </c>
      <c r="DX242" s="459">
        <v>3089</v>
      </c>
      <c r="DY242" s="452"/>
      <c r="DZ242" s="44">
        <v>531</v>
      </c>
      <c r="EA242" s="80">
        <v>0.11478599221789883</v>
      </c>
      <c r="EB242" s="44">
        <v>393</v>
      </c>
      <c r="EC242" s="80">
        <v>8.4954604409857332E-2</v>
      </c>
      <c r="ED242" s="44">
        <v>61</v>
      </c>
      <c r="EE242" s="44">
        <v>10</v>
      </c>
      <c r="EF242" s="44">
        <v>6</v>
      </c>
      <c r="EG242" s="80">
        <v>0.1666</v>
      </c>
      <c r="EH242" s="80">
        <v>8.2556591211717711E-2</v>
      </c>
      <c r="EI242" s="80">
        <v>0.19580983078162773</v>
      </c>
      <c r="EJ242" s="80">
        <v>0.11384524162466647</v>
      </c>
      <c r="EK242" s="80">
        <v>0.32122784262862081</v>
      </c>
      <c r="EL242" s="80">
        <v>0.1375725338491296</v>
      </c>
      <c r="EM242" s="80">
        <v>2.16852540272615E-2</v>
      </c>
      <c r="EN242" s="340">
        <v>117100</v>
      </c>
      <c r="EO242" s="80">
        <v>0.32094776521270868</v>
      </c>
      <c r="EP242" s="1"/>
    </row>
    <row r="243" spans="2:146" x14ac:dyDescent="0.25">
      <c r="B243" s="3" t="s">
        <v>144</v>
      </c>
      <c r="C243" s="5">
        <v>540253</v>
      </c>
      <c r="D243" s="6" t="s">
        <v>145</v>
      </c>
      <c r="E243" s="6" t="s">
        <v>3</v>
      </c>
      <c r="F243" s="5">
        <v>5</v>
      </c>
      <c r="G243" s="40">
        <v>275</v>
      </c>
      <c r="H243" s="40">
        <v>501</v>
      </c>
      <c r="I243" s="40">
        <v>918</v>
      </c>
      <c r="J243" s="63">
        <v>2136.4363636363637</v>
      </c>
      <c r="K243" s="40">
        <v>349</v>
      </c>
      <c r="L243" s="63">
        <v>2.48</v>
      </c>
      <c r="N243" s="40">
        <v>54</v>
      </c>
      <c r="O243" s="76">
        <v>0.19636363636363641</v>
      </c>
      <c r="P243" s="63">
        <v>0.45</v>
      </c>
      <c r="Q243" s="362">
        <v>1.6363636363636361E-3</v>
      </c>
      <c r="R243" s="106">
        <v>9</v>
      </c>
      <c r="S243" s="83" t="s">
        <v>100</v>
      </c>
      <c r="T243" s="88">
        <v>2.2999999999999998</v>
      </c>
      <c r="U243" s="40">
        <v>0</v>
      </c>
      <c r="V243" s="1"/>
      <c r="W243" s="457">
        <v>17</v>
      </c>
      <c r="X243" s="457">
        <v>1</v>
      </c>
      <c r="Y243" s="317">
        <v>3.4000000000000002E-2</v>
      </c>
      <c r="Z243" s="126">
        <v>0.31481481481481483</v>
      </c>
      <c r="AA243" s="457">
        <v>3</v>
      </c>
      <c r="AB243" s="457">
        <v>0</v>
      </c>
      <c r="AC243" s="457">
        <v>14</v>
      </c>
      <c r="AD243" s="457">
        <v>3</v>
      </c>
      <c r="AE243" s="457">
        <v>17</v>
      </c>
      <c r="AF243" s="149">
        <v>1515720</v>
      </c>
      <c r="AH243" s="374">
        <v>65700</v>
      </c>
      <c r="AI243" s="469">
        <v>11</v>
      </c>
      <c r="AJ243" s="320">
        <v>0.6470588235294118</v>
      </c>
      <c r="AK243" s="374">
        <v>651300</v>
      </c>
      <c r="AL243" s="125">
        <v>0.42969677776898108</v>
      </c>
      <c r="AM243" s="477">
        <v>11</v>
      </c>
      <c r="AN243" s="398">
        <v>651300</v>
      </c>
      <c r="AO243" s="469">
        <v>11</v>
      </c>
      <c r="AP243" s="398">
        <v>651300</v>
      </c>
      <c r="AQ243" s="480">
        <v>11</v>
      </c>
      <c r="AR243" s="398">
        <v>651300</v>
      </c>
      <c r="AS243" s="469">
        <v>0</v>
      </c>
      <c r="AT243" s="390">
        <v>0</v>
      </c>
      <c r="AU243" s="398">
        <v>0</v>
      </c>
      <c r="AV243" s="469">
        <v>5</v>
      </c>
      <c r="AW243" s="140">
        <v>282300</v>
      </c>
      <c r="AX243" s="469">
        <v>1</v>
      </c>
      <c r="AY243" s="140">
        <v>582120</v>
      </c>
      <c r="AZ243" s="457">
        <v>10</v>
      </c>
      <c r="BA243" s="125">
        <v>0.58799999999999997</v>
      </c>
      <c r="BB243" s="457">
        <v>6</v>
      </c>
      <c r="BC243" s="125">
        <v>0.35299999999999998</v>
      </c>
      <c r="BD243" s="457">
        <v>1</v>
      </c>
      <c r="BE243" s="125">
        <v>5.8999999999999997E-2</v>
      </c>
      <c r="BF243" s="457">
        <v>15</v>
      </c>
      <c r="BG243" s="125">
        <v>0.88200000000000001</v>
      </c>
      <c r="BH243" s="457">
        <v>8</v>
      </c>
      <c r="BI243" s="317">
        <v>0.47058823529411764</v>
      </c>
      <c r="BJ243" s="457">
        <v>7</v>
      </c>
      <c r="BK243" s="457">
        <v>1</v>
      </c>
      <c r="BL243" s="457">
        <v>0</v>
      </c>
      <c r="BM243" s="430">
        <v>1970</v>
      </c>
      <c r="BN243" s="347" t="s">
        <v>892</v>
      </c>
      <c r="BO243" s="486">
        <v>15</v>
      </c>
      <c r="BP243" s="348">
        <v>0.88300000000000001</v>
      </c>
      <c r="BQ243" s="40">
        <v>2</v>
      </c>
      <c r="BR243" s="320">
        <v>0.11799999999999999</v>
      </c>
      <c r="BS243" s="491">
        <v>2</v>
      </c>
      <c r="BT243" s="125">
        <v>0.11764705882352941</v>
      </c>
      <c r="BU243" s="312">
        <v>0.90900000000000003</v>
      </c>
      <c r="BW243" s="457">
        <v>0</v>
      </c>
      <c r="BX243" s="457">
        <v>0</v>
      </c>
      <c r="BY243" s="457">
        <v>0</v>
      </c>
      <c r="BZ243" s="457">
        <v>0</v>
      </c>
      <c r="CA243" s="457">
        <v>0</v>
      </c>
      <c r="CB243" s="457">
        <v>0</v>
      </c>
      <c r="CC243" s="457">
        <v>0</v>
      </c>
      <c r="CD243" s="457">
        <v>0</v>
      </c>
      <c r="CE243" s="457">
        <v>0</v>
      </c>
      <c r="CF243" s="457">
        <v>0</v>
      </c>
      <c r="CG243" s="457">
        <v>0</v>
      </c>
      <c r="CH243" s="457">
        <v>0</v>
      </c>
      <c r="CI243" s="440">
        <v>11.4</v>
      </c>
      <c r="CJ243" s="440">
        <v>1.4</v>
      </c>
      <c r="CK243" s="317">
        <v>0.123</v>
      </c>
      <c r="CL243" s="457">
        <v>0</v>
      </c>
      <c r="CM243" s="457">
        <v>0</v>
      </c>
      <c r="CN243" s="457">
        <v>0</v>
      </c>
      <c r="CO243" s="501">
        <v>1.4</v>
      </c>
      <c r="CP243" s="501">
        <v>0.1</v>
      </c>
      <c r="CQ243" s="125">
        <v>7.1428571428571438E-2</v>
      </c>
      <c r="CS243" s="477">
        <v>0</v>
      </c>
      <c r="CT243" s="457">
        <v>0</v>
      </c>
      <c r="CU243" s="457">
        <v>0</v>
      </c>
      <c r="CV243" s="457">
        <v>0</v>
      </c>
      <c r="CW243" s="457">
        <v>1</v>
      </c>
      <c r="CX243" s="457">
        <v>0</v>
      </c>
      <c r="CY243" s="457">
        <v>0</v>
      </c>
      <c r="CZ243" s="457">
        <v>1</v>
      </c>
      <c r="DA243" s="457">
        <v>0</v>
      </c>
      <c r="DB243" s="457">
        <v>0</v>
      </c>
      <c r="DC243" s="457">
        <v>0</v>
      </c>
      <c r="DD243" s="457">
        <v>0</v>
      </c>
      <c r="DF243" s="398">
        <v>148999</v>
      </c>
      <c r="DG243" s="320">
        <v>9.8000000000000004E-2</v>
      </c>
      <c r="DH243" s="374">
        <v>6910.5</v>
      </c>
      <c r="DI243" s="374">
        <v>100703</v>
      </c>
      <c r="DJ243" s="149">
        <v>48296</v>
      </c>
      <c r="DK243" s="40">
        <v>4</v>
      </c>
      <c r="DL243" s="40">
        <v>13</v>
      </c>
      <c r="DM243" s="40">
        <v>0</v>
      </c>
      <c r="DN243" s="40">
        <v>0</v>
      </c>
      <c r="DO243" s="317">
        <v>0.151</v>
      </c>
      <c r="DP243" s="457">
        <v>4</v>
      </c>
      <c r="DQ243" s="457">
        <v>4</v>
      </c>
      <c r="DR243" s="457">
        <v>9</v>
      </c>
      <c r="DS243" s="518">
        <v>0</v>
      </c>
      <c r="DT243" s="148">
        <v>0</v>
      </c>
      <c r="DU243" s="518">
        <v>11</v>
      </c>
      <c r="DV243" s="374">
        <v>114049</v>
      </c>
      <c r="DW243" s="518">
        <v>3</v>
      </c>
      <c r="DX243" s="457">
        <v>78</v>
      </c>
      <c r="DY243" s="452"/>
      <c r="DZ243" s="40">
        <v>27</v>
      </c>
      <c r="EA243" s="76">
        <v>2.9411764705882353E-2</v>
      </c>
      <c r="EB243" s="40">
        <v>17</v>
      </c>
      <c r="EC243" s="76">
        <v>1.8518518518518517E-2</v>
      </c>
      <c r="ED243" s="40">
        <v>3</v>
      </c>
      <c r="EE243" s="40">
        <v>1</v>
      </c>
      <c r="EF243" s="40">
        <v>0</v>
      </c>
      <c r="EG243" s="320">
        <v>0.37</v>
      </c>
      <c r="EH243" s="320">
        <v>0.15472779369627507</v>
      </c>
      <c r="EI243" s="320">
        <v>0.18899999999999997</v>
      </c>
      <c r="EJ243" s="320">
        <v>8.7896253602305491E-2</v>
      </c>
      <c r="EK243" s="320">
        <v>0.39869281045751637</v>
      </c>
      <c r="EL243" s="320">
        <v>0.22890173410404624</v>
      </c>
      <c r="EM243" s="320">
        <v>-3.1007751937984499E-2</v>
      </c>
      <c r="EN243" s="341">
        <v>105600</v>
      </c>
      <c r="EO243" s="320">
        <v>9.2436974789915971E-2</v>
      </c>
      <c r="EP243" s="1"/>
    </row>
    <row r="244" spans="2:146" x14ac:dyDescent="0.25">
      <c r="B244" s="3" t="s">
        <v>387</v>
      </c>
      <c r="C244" s="5">
        <v>540156</v>
      </c>
      <c r="D244" s="6" t="s">
        <v>145</v>
      </c>
      <c r="E244" s="6" t="s">
        <v>3</v>
      </c>
      <c r="F244" s="5">
        <v>5</v>
      </c>
      <c r="G244" s="40">
        <v>698</v>
      </c>
      <c r="H244" s="40">
        <v>1337</v>
      </c>
      <c r="I244" s="40">
        <v>2079</v>
      </c>
      <c r="J244" s="63">
        <v>1906.2464183381089</v>
      </c>
      <c r="K244" s="40">
        <v>837</v>
      </c>
      <c r="L244" s="63">
        <v>2.48</v>
      </c>
      <c r="N244" s="40">
        <v>90</v>
      </c>
      <c r="O244" s="76">
        <v>0.12893982808022919</v>
      </c>
      <c r="P244" s="63">
        <v>2.67</v>
      </c>
      <c r="Q244" s="362">
        <v>3.8252148997134669E-3</v>
      </c>
      <c r="R244" s="106">
        <v>9</v>
      </c>
      <c r="S244" s="83" t="s">
        <v>100</v>
      </c>
      <c r="T244" s="88">
        <v>1.9</v>
      </c>
      <c r="U244" s="40">
        <v>1</v>
      </c>
      <c r="V244" s="1"/>
      <c r="W244" s="457">
        <v>150</v>
      </c>
      <c r="X244" s="457">
        <v>2</v>
      </c>
      <c r="Y244" s="317">
        <v>0.112</v>
      </c>
      <c r="Z244" s="126">
        <v>1.6666666666666667</v>
      </c>
      <c r="AA244" s="457">
        <v>20</v>
      </c>
      <c r="AB244" s="457">
        <v>0</v>
      </c>
      <c r="AC244" s="457">
        <v>130</v>
      </c>
      <c r="AD244" s="457">
        <v>20</v>
      </c>
      <c r="AE244" s="457">
        <v>150</v>
      </c>
      <c r="AF244" s="149">
        <v>24189395</v>
      </c>
      <c r="AH244" s="374">
        <v>69900</v>
      </c>
      <c r="AI244" s="469">
        <v>89</v>
      </c>
      <c r="AJ244" s="320">
        <v>0.59333333333333338</v>
      </c>
      <c r="AK244" s="374">
        <v>5330065</v>
      </c>
      <c r="AL244" s="125">
        <v>0.22034718106839801</v>
      </c>
      <c r="AM244" s="477">
        <v>88</v>
      </c>
      <c r="AN244" s="398">
        <v>5174965</v>
      </c>
      <c r="AO244" s="469">
        <v>84</v>
      </c>
      <c r="AP244" s="398">
        <v>4879790</v>
      </c>
      <c r="AQ244" s="480">
        <v>62</v>
      </c>
      <c r="AR244" s="399">
        <v>4547700</v>
      </c>
      <c r="AS244" s="481">
        <v>22</v>
      </c>
      <c r="AT244" s="393">
        <v>0.26190476190476192</v>
      </c>
      <c r="AU244" s="399">
        <v>332090</v>
      </c>
      <c r="AV244" s="469">
        <v>50</v>
      </c>
      <c r="AW244" s="140">
        <v>15774390</v>
      </c>
      <c r="AX244" s="469">
        <v>11</v>
      </c>
      <c r="AY244" s="140">
        <v>3084940</v>
      </c>
      <c r="AZ244" s="457">
        <v>33</v>
      </c>
      <c r="BA244" s="125">
        <v>0.22</v>
      </c>
      <c r="BB244" s="457">
        <v>68</v>
      </c>
      <c r="BC244" s="125">
        <v>0.45300000000000001</v>
      </c>
      <c r="BD244" s="457">
        <v>49</v>
      </c>
      <c r="BE244" s="125">
        <v>0.32700000000000001</v>
      </c>
      <c r="BF244" s="457">
        <v>88</v>
      </c>
      <c r="BG244" s="125">
        <v>0.58699999999999997</v>
      </c>
      <c r="BH244" s="457">
        <v>66</v>
      </c>
      <c r="BI244" s="317">
        <v>0.44</v>
      </c>
      <c r="BJ244" s="457">
        <v>56</v>
      </c>
      <c r="BK244" s="457">
        <v>9</v>
      </c>
      <c r="BL244" s="457">
        <v>1</v>
      </c>
      <c r="BM244" s="430">
        <v>1946</v>
      </c>
      <c r="BN244" s="349" t="s">
        <v>892</v>
      </c>
      <c r="BO244" s="487">
        <v>133</v>
      </c>
      <c r="BP244" s="350">
        <v>0.88700000000000001</v>
      </c>
      <c r="BQ244" s="489">
        <v>17</v>
      </c>
      <c r="BR244" s="351">
        <v>0.113</v>
      </c>
      <c r="BS244" s="492">
        <v>8</v>
      </c>
      <c r="BT244" s="125">
        <v>5.3333333333333337E-2</v>
      </c>
      <c r="BU244" s="312">
        <v>0.56699999999999995</v>
      </c>
      <c r="BW244" s="457">
        <v>2</v>
      </c>
      <c r="BX244" s="457">
        <v>0</v>
      </c>
      <c r="BY244" s="457">
        <v>0</v>
      </c>
      <c r="BZ244" s="457">
        <v>1</v>
      </c>
      <c r="CA244" s="457">
        <v>0</v>
      </c>
      <c r="CB244" s="457">
        <v>1</v>
      </c>
      <c r="CC244" s="457">
        <v>0</v>
      </c>
      <c r="CD244" s="457">
        <v>0</v>
      </c>
      <c r="CE244" s="457">
        <v>0</v>
      </c>
      <c r="CF244" s="457">
        <v>1</v>
      </c>
      <c r="CG244" s="457">
        <v>1</v>
      </c>
      <c r="CH244" s="457">
        <v>0</v>
      </c>
      <c r="CI244" s="440">
        <v>32.200000000000003</v>
      </c>
      <c r="CJ244" s="440">
        <v>4.7</v>
      </c>
      <c r="CK244" s="317">
        <v>0.14599999999999999</v>
      </c>
      <c r="CL244" s="457">
        <v>2</v>
      </c>
      <c r="CM244" s="457">
        <v>0</v>
      </c>
      <c r="CN244" s="457">
        <v>2</v>
      </c>
      <c r="CO244" s="501">
        <v>1.3</v>
      </c>
      <c r="CP244" s="501">
        <v>1.3</v>
      </c>
      <c r="CQ244" s="125">
        <v>1</v>
      </c>
      <c r="CS244" s="477">
        <v>1</v>
      </c>
      <c r="CT244" s="514">
        <v>0</v>
      </c>
      <c r="CU244" s="514">
        <v>1</v>
      </c>
      <c r="CV244" s="457">
        <v>0</v>
      </c>
      <c r="CW244" s="457">
        <v>7</v>
      </c>
      <c r="CX244" s="457">
        <v>1</v>
      </c>
      <c r="CY244" s="457">
        <v>3</v>
      </c>
      <c r="CZ244" s="457">
        <v>3</v>
      </c>
      <c r="DA244" s="457">
        <v>0</v>
      </c>
      <c r="DB244" s="457">
        <v>0</v>
      </c>
      <c r="DC244" s="457">
        <v>1</v>
      </c>
      <c r="DD244" s="457">
        <v>0</v>
      </c>
      <c r="DF244" s="398">
        <v>5420409</v>
      </c>
      <c r="DG244" s="320">
        <v>0.224</v>
      </c>
      <c r="DH244" s="374">
        <v>7967.7</v>
      </c>
      <c r="DI244" s="374">
        <v>516249</v>
      </c>
      <c r="DJ244" s="149">
        <v>4904160</v>
      </c>
      <c r="DK244" s="40">
        <v>47</v>
      </c>
      <c r="DL244" s="40">
        <v>102</v>
      </c>
      <c r="DM244" s="40">
        <v>0</v>
      </c>
      <c r="DN244" s="40">
        <v>1</v>
      </c>
      <c r="DO244" s="317">
        <v>0.106</v>
      </c>
      <c r="DP244" s="457">
        <v>43</v>
      </c>
      <c r="DQ244" s="457">
        <v>44</v>
      </c>
      <c r="DR244" s="457">
        <v>49</v>
      </c>
      <c r="DS244" s="477">
        <v>14</v>
      </c>
      <c r="DT244" s="125">
        <v>9.3333333333333338E-2</v>
      </c>
      <c r="DU244" s="477">
        <v>10</v>
      </c>
      <c r="DV244" s="374">
        <v>123680</v>
      </c>
      <c r="DW244" s="477">
        <v>0</v>
      </c>
      <c r="DX244" s="457">
        <v>1033</v>
      </c>
      <c r="DY244" s="452"/>
      <c r="DZ244" s="40">
        <v>248</v>
      </c>
      <c r="EA244" s="76">
        <v>0.11928811928811929</v>
      </c>
      <c r="EB244" s="40">
        <v>166</v>
      </c>
      <c r="EC244" s="76">
        <v>7.9846079846079845E-2</v>
      </c>
      <c r="ED244" s="40">
        <v>29</v>
      </c>
      <c r="EE244" s="40">
        <v>5</v>
      </c>
      <c r="EF244" s="40">
        <v>3</v>
      </c>
      <c r="EG244" s="320">
        <v>0.20699999999999999</v>
      </c>
      <c r="EH244" s="320">
        <v>0.10274790919952209</v>
      </c>
      <c r="EI244" s="320">
        <v>0.19600000000000001</v>
      </c>
      <c r="EJ244" s="320">
        <v>0.10494652406417111</v>
      </c>
      <c r="EK244" s="320">
        <v>0.34920634920634919</v>
      </c>
      <c r="EL244" s="320">
        <v>0.1856661856661857</v>
      </c>
      <c r="EM244" s="320">
        <v>-1.5591397849462401E-2</v>
      </c>
      <c r="EN244" s="341">
        <v>119100</v>
      </c>
      <c r="EO244" s="320">
        <v>8.8408644400785844E-2</v>
      </c>
      <c r="EP244" s="1"/>
    </row>
    <row r="245" spans="2:146" s="1" customFormat="1" x14ac:dyDescent="0.25">
      <c r="B245" s="7" t="s">
        <v>145</v>
      </c>
      <c r="C245" s="150">
        <v>54073</v>
      </c>
      <c r="D245" s="7" t="s">
        <v>145</v>
      </c>
      <c r="E245" s="7" t="s">
        <v>0</v>
      </c>
      <c r="F245" s="150">
        <v>5</v>
      </c>
      <c r="G245" s="42">
        <v>86053</v>
      </c>
      <c r="H245" s="42">
        <v>6604</v>
      </c>
      <c r="I245" s="42">
        <v>7623</v>
      </c>
      <c r="J245" s="65">
        <v>56.69436277642847</v>
      </c>
      <c r="K245" s="42">
        <v>2688</v>
      </c>
      <c r="L245" s="65">
        <v>2.63</v>
      </c>
      <c r="M245"/>
      <c r="N245" s="42">
        <v>3899</v>
      </c>
      <c r="O245" s="78">
        <v>4.530928613761287E-2</v>
      </c>
      <c r="P245" s="65">
        <v>124.17</v>
      </c>
      <c r="Q245" s="363">
        <v>1.4429814877223971E-3</v>
      </c>
      <c r="R245" s="107">
        <v>9</v>
      </c>
      <c r="S245" s="85">
        <v>42109</v>
      </c>
      <c r="T245" s="115">
        <v>3.1</v>
      </c>
      <c r="U245" s="42">
        <v>24</v>
      </c>
      <c r="W245" s="458">
        <v>388</v>
      </c>
      <c r="X245" s="458">
        <v>27</v>
      </c>
      <c r="Y245" s="127">
        <v>6.8000000000000005E-2</v>
      </c>
      <c r="Z245" s="128">
        <v>9.9512695562964867E-2</v>
      </c>
      <c r="AA245" s="458">
        <v>81</v>
      </c>
      <c r="AB245" s="458">
        <v>58</v>
      </c>
      <c r="AC245" s="458">
        <v>365</v>
      </c>
      <c r="AD245" s="458">
        <v>81</v>
      </c>
      <c r="AE245" s="458">
        <v>446</v>
      </c>
      <c r="AF245" s="321">
        <v>48893518</v>
      </c>
      <c r="AG245"/>
      <c r="AH245" s="419">
        <v>45250</v>
      </c>
      <c r="AI245" s="470">
        <v>348</v>
      </c>
      <c r="AJ245" s="78">
        <v>0.78026905829596416</v>
      </c>
      <c r="AK245" s="406">
        <v>19630015</v>
      </c>
      <c r="AL245" s="127">
        <v>0.40148501893441169</v>
      </c>
      <c r="AM245" s="478">
        <v>347</v>
      </c>
      <c r="AN245" s="402">
        <v>19474915</v>
      </c>
      <c r="AO245" s="470">
        <v>343</v>
      </c>
      <c r="AP245" s="402">
        <v>19179740</v>
      </c>
      <c r="AQ245" s="470">
        <v>243</v>
      </c>
      <c r="AR245" s="400">
        <v>17620710</v>
      </c>
      <c r="AS245" s="482">
        <v>100</v>
      </c>
      <c r="AT245" s="394">
        <v>0.29154518950437319</v>
      </c>
      <c r="AU245" s="400">
        <v>1559030</v>
      </c>
      <c r="AV245" s="470">
        <v>80</v>
      </c>
      <c r="AW245" s="311">
        <v>24928690</v>
      </c>
      <c r="AX245" s="470">
        <v>18</v>
      </c>
      <c r="AY245" s="311">
        <v>4334813</v>
      </c>
      <c r="AZ245" s="458">
        <v>98</v>
      </c>
      <c r="BA245" s="127">
        <v>0.22</v>
      </c>
      <c r="BB245" s="458">
        <v>163</v>
      </c>
      <c r="BC245" s="127">
        <v>0.36499999999999999</v>
      </c>
      <c r="BD245" s="458">
        <v>185</v>
      </c>
      <c r="BE245" s="127">
        <v>0.41499999999999998</v>
      </c>
      <c r="BF245" s="458">
        <v>349</v>
      </c>
      <c r="BG245" s="127">
        <v>0.78300000000000003</v>
      </c>
      <c r="BH245" s="458">
        <v>207</v>
      </c>
      <c r="BI245" s="127">
        <v>0.4641255605381166</v>
      </c>
      <c r="BJ245" s="458">
        <v>113</v>
      </c>
      <c r="BK245" s="458">
        <v>75</v>
      </c>
      <c r="BL245" s="458">
        <v>19</v>
      </c>
      <c r="BM245" s="431">
        <v>1971</v>
      </c>
      <c r="BN245" s="135" t="s">
        <v>100</v>
      </c>
      <c r="BO245" s="42">
        <v>343</v>
      </c>
      <c r="BP245" s="78">
        <v>0.76899999999999991</v>
      </c>
      <c r="BQ245" s="42">
        <v>103</v>
      </c>
      <c r="BR245" s="78">
        <v>0.23100000000000001</v>
      </c>
      <c r="BS245" s="493">
        <v>56</v>
      </c>
      <c r="BT245" s="127">
        <v>0.14432989690721648</v>
      </c>
      <c r="BU245" s="314">
        <v>0.66700000000000004</v>
      </c>
      <c r="BV245"/>
      <c r="BW245" s="458">
        <v>2</v>
      </c>
      <c r="BX245" s="458">
        <v>0</v>
      </c>
      <c r="BY245" s="458">
        <v>0</v>
      </c>
      <c r="BZ245" s="458">
        <v>1</v>
      </c>
      <c r="CA245" s="458">
        <v>0</v>
      </c>
      <c r="CB245" s="458">
        <v>1</v>
      </c>
      <c r="CC245" s="458">
        <v>0</v>
      </c>
      <c r="CD245" s="458">
        <v>0</v>
      </c>
      <c r="CE245" s="458">
        <v>0</v>
      </c>
      <c r="CF245" s="458">
        <v>1</v>
      </c>
      <c r="CG245" s="458">
        <v>1</v>
      </c>
      <c r="CH245" s="458">
        <v>0</v>
      </c>
      <c r="CI245" s="441">
        <v>817.9</v>
      </c>
      <c r="CJ245" s="441">
        <v>72</v>
      </c>
      <c r="CK245" s="127">
        <v>8.7999999999999995E-2</v>
      </c>
      <c r="CL245" s="458">
        <v>25</v>
      </c>
      <c r="CM245" s="458">
        <v>10</v>
      </c>
      <c r="CN245" s="458">
        <v>15</v>
      </c>
      <c r="CO245" s="502">
        <v>20</v>
      </c>
      <c r="CP245" s="502">
        <v>12.6</v>
      </c>
      <c r="CQ245" s="127">
        <v>0.63</v>
      </c>
      <c r="CR245"/>
      <c r="CS245" s="478">
        <v>1</v>
      </c>
      <c r="CT245" s="458">
        <v>0</v>
      </c>
      <c r="CU245" s="458">
        <v>1</v>
      </c>
      <c r="CV245" s="458">
        <v>0</v>
      </c>
      <c r="CW245" s="458">
        <v>14</v>
      </c>
      <c r="CX245" s="458">
        <v>3</v>
      </c>
      <c r="CY245" s="458">
        <v>5</v>
      </c>
      <c r="CZ245" s="458">
        <v>8</v>
      </c>
      <c r="DA245" s="458">
        <v>0</v>
      </c>
      <c r="DB245" s="458">
        <v>0</v>
      </c>
      <c r="DC245" s="458">
        <v>1</v>
      </c>
      <c r="DD245" s="458">
        <v>0</v>
      </c>
      <c r="DE245"/>
      <c r="DF245" s="402">
        <v>9075768</v>
      </c>
      <c r="DG245" s="78">
        <v>0.186</v>
      </c>
      <c r="DH245" s="419">
        <v>9977.5</v>
      </c>
      <c r="DI245" s="419">
        <v>3596287</v>
      </c>
      <c r="DJ245" s="321">
        <v>5479481</v>
      </c>
      <c r="DK245" s="42">
        <v>163</v>
      </c>
      <c r="DL245" s="42">
        <v>270</v>
      </c>
      <c r="DM245" s="42">
        <v>6</v>
      </c>
      <c r="DN245" s="42">
        <v>7</v>
      </c>
      <c r="DO245" s="127">
        <v>0.223</v>
      </c>
      <c r="DP245" s="458">
        <v>160</v>
      </c>
      <c r="DQ245" s="458">
        <v>66</v>
      </c>
      <c r="DR245" s="458">
        <v>123</v>
      </c>
      <c r="DS245" s="519">
        <v>97</v>
      </c>
      <c r="DT245" s="144">
        <v>0.25</v>
      </c>
      <c r="DU245" s="519">
        <v>60</v>
      </c>
      <c r="DV245" s="419">
        <v>703334</v>
      </c>
      <c r="DW245" s="519">
        <v>11</v>
      </c>
      <c r="DX245" s="458">
        <v>4200</v>
      </c>
      <c r="DY245" s="452"/>
      <c r="DZ245" s="42">
        <v>806</v>
      </c>
      <c r="EA245" s="78">
        <v>0.10573265118719664</v>
      </c>
      <c r="EB245" s="42">
        <v>576</v>
      </c>
      <c r="EC245" s="78">
        <v>7.5560802833530102E-2</v>
      </c>
      <c r="ED245" s="42">
        <v>93</v>
      </c>
      <c r="EE245" s="42">
        <v>16</v>
      </c>
      <c r="EF245" s="42">
        <v>9</v>
      </c>
      <c r="EG245" s="78">
        <v>0.12959999999999999</v>
      </c>
      <c r="EH245" s="78">
        <v>9.8214285714285712E-2</v>
      </c>
      <c r="EI245" s="78">
        <v>0.19500000000000001</v>
      </c>
      <c r="EJ245" s="78">
        <v>0.10821499191083946</v>
      </c>
      <c r="EK245" s="78">
        <v>0.33818706545979266</v>
      </c>
      <c r="EL245" s="78">
        <v>0.16285310734463276</v>
      </c>
      <c r="EM245" s="78">
        <v>6.3116370808678499E-3</v>
      </c>
      <c r="EN245" s="342">
        <v>117100</v>
      </c>
      <c r="EO245" s="78">
        <v>0.22246287128712872</v>
      </c>
    </row>
    <row r="246" spans="2:146" x14ac:dyDescent="0.25">
      <c r="B246" s="424" t="s">
        <v>132</v>
      </c>
      <c r="C246" s="425">
        <v>540283</v>
      </c>
      <c r="D246" s="424" t="s">
        <v>130</v>
      </c>
      <c r="E246" s="424" t="s">
        <v>11</v>
      </c>
      <c r="F246" s="425">
        <v>4</v>
      </c>
      <c r="G246" s="44">
        <v>600073</v>
      </c>
      <c r="H246" s="44">
        <v>6218</v>
      </c>
      <c r="I246" s="44">
        <v>6255</v>
      </c>
      <c r="J246" s="66">
        <v>6.6711883387521178</v>
      </c>
      <c r="K246" s="44">
        <v>2411</v>
      </c>
      <c r="L246" s="66">
        <v>2.5006221484861055</v>
      </c>
      <c r="N246" s="44">
        <v>10089</v>
      </c>
      <c r="O246" s="80">
        <v>1.681295442387843E-2</v>
      </c>
      <c r="P246" s="66">
        <v>502.58</v>
      </c>
      <c r="Q246" s="364">
        <v>8.375314336755695E-4</v>
      </c>
      <c r="R246" s="105">
        <v>15</v>
      </c>
      <c r="S246" s="82">
        <v>42550</v>
      </c>
      <c r="T246" s="114">
        <v>2.1</v>
      </c>
      <c r="U246" s="44">
        <v>0</v>
      </c>
      <c r="V246" s="1"/>
      <c r="W246" s="459">
        <v>399</v>
      </c>
      <c r="X246" s="459">
        <v>100</v>
      </c>
      <c r="Y246" s="129">
        <v>9.0999999999999998E-2</v>
      </c>
      <c r="Z246" s="130">
        <v>3.954802259887006E-2</v>
      </c>
      <c r="AA246" s="459">
        <v>127</v>
      </c>
      <c r="AB246" s="459">
        <v>169</v>
      </c>
      <c r="AC246" s="459">
        <v>414</v>
      </c>
      <c r="AD246" s="459">
        <v>154</v>
      </c>
      <c r="AE246" s="459">
        <v>568</v>
      </c>
      <c r="AF246" s="138">
        <v>28973809</v>
      </c>
      <c r="AH246" s="407">
        <v>33400</v>
      </c>
      <c r="AI246" s="471">
        <v>529</v>
      </c>
      <c r="AJ246" s="80">
        <v>0.93133802816901412</v>
      </c>
      <c r="AK246" s="407">
        <v>24379981</v>
      </c>
      <c r="AL246" s="129">
        <v>0.84144894445876961</v>
      </c>
      <c r="AM246" s="479">
        <v>517</v>
      </c>
      <c r="AN246" s="401">
        <v>23734551</v>
      </c>
      <c r="AO246" s="471">
        <v>517</v>
      </c>
      <c r="AP246" s="401">
        <v>23734551</v>
      </c>
      <c r="AQ246" s="471">
        <v>420</v>
      </c>
      <c r="AR246" s="401">
        <v>22270470</v>
      </c>
      <c r="AS246" s="471">
        <v>97</v>
      </c>
      <c r="AT246" s="395">
        <v>0.18762088974854929</v>
      </c>
      <c r="AU246" s="401">
        <v>1464081</v>
      </c>
      <c r="AV246" s="471">
        <v>24</v>
      </c>
      <c r="AW246" s="139">
        <v>2846810</v>
      </c>
      <c r="AX246" s="471">
        <v>15</v>
      </c>
      <c r="AY246" s="139">
        <v>1747018</v>
      </c>
      <c r="AZ246" s="459">
        <v>52</v>
      </c>
      <c r="BA246" s="129">
        <v>9.1999999999999998E-2</v>
      </c>
      <c r="BB246" s="459">
        <v>156</v>
      </c>
      <c r="BC246" s="129">
        <v>0.27500000000000002</v>
      </c>
      <c r="BD246" s="459">
        <v>360</v>
      </c>
      <c r="BE246" s="129">
        <v>0.63400000000000001</v>
      </c>
      <c r="BF246" s="459">
        <v>480</v>
      </c>
      <c r="BG246" s="129">
        <v>0.84499999999999997</v>
      </c>
      <c r="BH246" s="459">
        <v>145</v>
      </c>
      <c r="BI246" s="129">
        <v>0.25528169014084506</v>
      </c>
      <c r="BJ246" s="459">
        <v>119</v>
      </c>
      <c r="BK246" s="459">
        <v>26</v>
      </c>
      <c r="BL246" s="459">
        <v>0</v>
      </c>
      <c r="BM246" s="432">
        <v>1976</v>
      </c>
      <c r="BN246" s="352" t="s">
        <v>893</v>
      </c>
      <c r="BO246" s="77">
        <v>424</v>
      </c>
      <c r="BP246" s="79">
        <v>0.747</v>
      </c>
      <c r="BQ246" s="77">
        <v>144</v>
      </c>
      <c r="BR246" s="79">
        <v>0.254</v>
      </c>
      <c r="BS246" s="490">
        <v>49</v>
      </c>
      <c r="BT246" s="129">
        <v>0.12280701754385964</v>
      </c>
      <c r="BU246" s="313">
        <v>0.82499999999999996</v>
      </c>
      <c r="BW246" s="459">
        <v>0</v>
      </c>
      <c r="BX246" s="459">
        <v>0</v>
      </c>
      <c r="BY246" s="459">
        <v>0</v>
      </c>
      <c r="BZ246" s="459">
        <v>0</v>
      </c>
      <c r="CA246" s="459">
        <v>0</v>
      </c>
      <c r="CB246" s="459">
        <v>0</v>
      </c>
      <c r="CC246" s="459">
        <v>0</v>
      </c>
      <c r="CD246" s="459">
        <v>0</v>
      </c>
      <c r="CE246" s="459">
        <v>0</v>
      </c>
      <c r="CF246" s="459">
        <v>0</v>
      </c>
      <c r="CG246" s="459">
        <v>0</v>
      </c>
      <c r="CH246" s="459">
        <v>0</v>
      </c>
      <c r="CI246" s="439">
        <v>2209.8000000000002</v>
      </c>
      <c r="CJ246" s="439">
        <v>97.5</v>
      </c>
      <c r="CK246" s="129">
        <v>4.3999999999999997E-2</v>
      </c>
      <c r="CL246" s="459">
        <v>85</v>
      </c>
      <c r="CM246" s="459">
        <v>0</v>
      </c>
      <c r="CN246" s="459">
        <v>85</v>
      </c>
      <c r="CO246" s="503">
        <v>115.3</v>
      </c>
      <c r="CP246" s="503">
        <v>41.2</v>
      </c>
      <c r="CQ246" s="129">
        <v>0.35732870771899394</v>
      </c>
      <c r="CS246" s="479">
        <v>6</v>
      </c>
      <c r="CT246" s="459">
        <v>2</v>
      </c>
      <c r="CU246" s="459">
        <v>1</v>
      </c>
      <c r="CV246" s="459">
        <v>5</v>
      </c>
      <c r="CW246" s="459">
        <v>9</v>
      </c>
      <c r="CX246" s="459">
        <v>0</v>
      </c>
      <c r="CY246" s="459">
        <v>7</v>
      </c>
      <c r="CZ246" s="459">
        <v>2</v>
      </c>
      <c r="DA246" s="459">
        <v>0</v>
      </c>
      <c r="DB246" s="459">
        <v>0</v>
      </c>
      <c r="DC246" s="459">
        <v>0</v>
      </c>
      <c r="DD246" s="459">
        <v>0</v>
      </c>
      <c r="DF246" s="401">
        <v>2915304</v>
      </c>
      <c r="DG246" s="80">
        <v>0.10100000000000001</v>
      </c>
      <c r="DH246" s="407">
        <v>7304.2</v>
      </c>
      <c r="DI246" s="407">
        <v>2858216</v>
      </c>
      <c r="DJ246" s="138">
        <v>57088</v>
      </c>
      <c r="DK246" s="44">
        <v>366</v>
      </c>
      <c r="DL246" s="44">
        <v>195</v>
      </c>
      <c r="DM246" s="44">
        <v>5</v>
      </c>
      <c r="DN246" s="44">
        <v>2</v>
      </c>
      <c r="DO246" s="129">
        <v>0.217</v>
      </c>
      <c r="DP246" s="459">
        <v>343</v>
      </c>
      <c r="DQ246" s="459">
        <v>49</v>
      </c>
      <c r="DR246" s="459">
        <v>142</v>
      </c>
      <c r="DS246" s="479">
        <v>34</v>
      </c>
      <c r="DT246" s="129">
        <v>8.5213032581453629E-2</v>
      </c>
      <c r="DU246" s="479">
        <v>157</v>
      </c>
      <c r="DV246" s="407">
        <v>2228990</v>
      </c>
      <c r="DW246" s="479">
        <v>28</v>
      </c>
      <c r="DX246" s="459">
        <v>1529</v>
      </c>
      <c r="DY246" s="452"/>
      <c r="DZ246" s="44">
        <v>930</v>
      </c>
      <c r="EA246" s="80">
        <v>0.14868105515587529</v>
      </c>
      <c r="EB246" s="44">
        <v>648</v>
      </c>
      <c r="EC246" s="80">
        <v>0.10359712230215827</v>
      </c>
      <c r="ED246" s="44">
        <v>137</v>
      </c>
      <c r="EE246" s="44">
        <v>24</v>
      </c>
      <c r="EF246" s="44">
        <v>14</v>
      </c>
      <c r="EG246" s="80">
        <v>0.74070000000000003</v>
      </c>
      <c r="EH246" s="80">
        <v>0.15968477810037329</v>
      </c>
      <c r="EI246" s="80">
        <v>0.2965753424657534</v>
      </c>
      <c r="EJ246" s="80">
        <v>0.1787854574510587</v>
      </c>
      <c r="EK246" s="80">
        <v>0.4156674660271783</v>
      </c>
      <c r="EL246" s="80">
        <v>0.28798148454289968</v>
      </c>
      <c r="EM246" s="80">
        <v>-9.8987626546681695E-2</v>
      </c>
      <c r="EN246" s="340">
        <v>130200</v>
      </c>
      <c r="EO246" s="80">
        <v>0.15038661827363106</v>
      </c>
      <c r="EP246" s="1"/>
    </row>
    <row r="247" spans="2:146" x14ac:dyDescent="0.25">
      <c r="B247" s="3" t="s">
        <v>129</v>
      </c>
      <c r="C247" s="5">
        <v>540158</v>
      </c>
      <c r="D247" s="6" t="s">
        <v>130</v>
      </c>
      <c r="E247" s="6" t="s">
        <v>3</v>
      </c>
      <c r="F247" s="5">
        <v>4</v>
      </c>
      <c r="G247" s="40">
        <v>366</v>
      </c>
      <c r="H247" s="40">
        <v>187</v>
      </c>
      <c r="I247" s="40">
        <v>293</v>
      </c>
      <c r="J247" s="63">
        <v>512.34972677595624</v>
      </c>
      <c r="K247" s="40">
        <v>99</v>
      </c>
      <c r="L247" s="63">
        <v>2.96</v>
      </c>
      <c r="N247" s="40">
        <v>58</v>
      </c>
      <c r="O247" s="76">
        <v>0.15846994535519129</v>
      </c>
      <c r="P247" s="63">
        <v>1.76</v>
      </c>
      <c r="Q247" s="362">
        <v>4.8087431693989071E-3</v>
      </c>
      <c r="R247" s="106">
        <v>15</v>
      </c>
      <c r="S247" s="83" t="s">
        <v>100</v>
      </c>
      <c r="T247" s="88">
        <v>1.4</v>
      </c>
      <c r="U247" s="40">
        <v>0</v>
      </c>
      <c r="V247" s="1"/>
      <c r="W247" s="457">
        <v>14</v>
      </c>
      <c r="X247" s="457">
        <v>1</v>
      </c>
      <c r="Y247" s="317">
        <v>8.5999999999999993E-2</v>
      </c>
      <c r="Z247" s="126">
        <v>0.2413793103448276</v>
      </c>
      <c r="AA247" s="457">
        <v>8</v>
      </c>
      <c r="AB247" s="457">
        <v>2</v>
      </c>
      <c r="AC247" s="457">
        <v>7</v>
      </c>
      <c r="AD247" s="457">
        <v>9</v>
      </c>
      <c r="AE247" s="457">
        <v>16</v>
      </c>
      <c r="AF247" s="149">
        <v>507810</v>
      </c>
      <c r="AH247" s="374">
        <v>21600</v>
      </c>
      <c r="AI247" s="469">
        <v>12</v>
      </c>
      <c r="AJ247" s="320">
        <v>0.75</v>
      </c>
      <c r="AK247" s="374">
        <v>273610</v>
      </c>
      <c r="AL247" s="125">
        <v>0.53880388334219487</v>
      </c>
      <c r="AM247" s="477">
        <v>12</v>
      </c>
      <c r="AN247" s="398">
        <v>273610</v>
      </c>
      <c r="AO247" s="469">
        <v>12</v>
      </c>
      <c r="AP247" s="398">
        <v>273610</v>
      </c>
      <c r="AQ247" s="480">
        <v>9</v>
      </c>
      <c r="AR247" s="398">
        <v>223380</v>
      </c>
      <c r="AS247" s="469">
        <v>3</v>
      </c>
      <c r="AT247" s="390">
        <v>0.25</v>
      </c>
      <c r="AU247" s="398">
        <v>50230</v>
      </c>
      <c r="AV247" s="469">
        <v>1</v>
      </c>
      <c r="AW247" s="140">
        <v>147400</v>
      </c>
      <c r="AX247" s="469">
        <v>3</v>
      </c>
      <c r="AY247" s="140">
        <v>86800</v>
      </c>
      <c r="AZ247" s="457">
        <v>1</v>
      </c>
      <c r="BA247" s="125">
        <v>6.2E-2</v>
      </c>
      <c r="BB247" s="457">
        <v>9</v>
      </c>
      <c r="BC247" s="125">
        <v>0.56200000000000006</v>
      </c>
      <c r="BD247" s="457">
        <v>6</v>
      </c>
      <c r="BE247" s="125">
        <v>0.375</v>
      </c>
      <c r="BF247" s="457">
        <v>11</v>
      </c>
      <c r="BG247" s="125">
        <v>0.68799999999999994</v>
      </c>
      <c r="BH247" s="457">
        <v>4</v>
      </c>
      <c r="BI247" s="317">
        <v>0.25</v>
      </c>
      <c r="BJ247" s="457">
        <v>2</v>
      </c>
      <c r="BK247" s="457">
        <v>2</v>
      </c>
      <c r="BL247" s="457">
        <v>0</v>
      </c>
      <c r="BM247" s="430">
        <v>1964</v>
      </c>
      <c r="BN247" s="347" t="s">
        <v>817</v>
      </c>
      <c r="BO247" s="486">
        <v>13</v>
      </c>
      <c r="BP247" s="348">
        <v>0.81200000000000006</v>
      </c>
      <c r="BQ247" s="40">
        <v>3</v>
      </c>
      <c r="BR247" s="320">
        <v>0.188</v>
      </c>
      <c r="BS247" s="491">
        <v>0</v>
      </c>
      <c r="BT247" s="125">
        <v>0</v>
      </c>
      <c r="BU247" s="312">
        <v>0.72699999999999998</v>
      </c>
      <c r="BW247" s="457">
        <v>1</v>
      </c>
      <c r="BX247" s="457">
        <v>0</v>
      </c>
      <c r="BY247" s="457">
        <v>0</v>
      </c>
      <c r="BZ247" s="457">
        <v>0</v>
      </c>
      <c r="CA247" s="457">
        <v>0</v>
      </c>
      <c r="CB247" s="457">
        <v>1</v>
      </c>
      <c r="CC247" s="457">
        <v>0</v>
      </c>
      <c r="CD247" s="457">
        <v>0</v>
      </c>
      <c r="CE247" s="457">
        <v>0</v>
      </c>
      <c r="CF247" s="457">
        <v>0</v>
      </c>
      <c r="CG247" s="457">
        <v>1</v>
      </c>
      <c r="CH247" s="457">
        <v>0</v>
      </c>
      <c r="CI247" s="440">
        <v>9.9</v>
      </c>
      <c r="CJ247" s="440">
        <v>1.3</v>
      </c>
      <c r="CK247" s="317">
        <v>0.13100000000000001</v>
      </c>
      <c r="CL247" s="457">
        <v>0</v>
      </c>
      <c r="CM247" s="457">
        <v>0</v>
      </c>
      <c r="CN247" s="457">
        <v>0</v>
      </c>
      <c r="CO247" s="501">
        <v>1.6</v>
      </c>
      <c r="CP247" s="501">
        <v>0.6</v>
      </c>
      <c r="CQ247" s="125">
        <v>0.37499999999999994</v>
      </c>
      <c r="CS247" s="477">
        <v>0</v>
      </c>
      <c r="CT247" s="457">
        <v>0</v>
      </c>
      <c r="CU247" s="457">
        <v>0</v>
      </c>
      <c r="CV247" s="457">
        <v>0</v>
      </c>
      <c r="CW247" s="457">
        <v>2</v>
      </c>
      <c r="CX247" s="457">
        <v>1</v>
      </c>
      <c r="CY247" s="457">
        <v>0</v>
      </c>
      <c r="CZ247" s="457">
        <v>2</v>
      </c>
      <c r="DA247" s="457">
        <v>0</v>
      </c>
      <c r="DB247" s="457">
        <v>0</v>
      </c>
      <c r="DC247" s="457">
        <v>0</v>
      </c>
      <c r="DD247" s="457">
        <v>0</v>
      </c>
      <c r="DF247" s="398">
        <v>40955</v>
      </c>
      <c r="DG247" s="320">
        <v>8.1000000000000003E-2</v>
      </c>
      <c r="DH247" s="374">
        <v>4479.2</v>
      </c>
      <c r="DI247" s="374">
        <v>40247</v>
      </c>
      <c r="DJ247" s="149">
        <v>708</v>
      </c>
      <c r="DK247" s="40">
        <v>11</v>
      </c>
      <c r="DL247" s="40">
        <v>5</v>
      </c>
      <c r="DM247" s="40">
        <v>0</v>
      </c>
      <c r="DN247" s="40">
        <v>0</v>
      </c>
      <c r="DO247" s="317">
        <v>0.34</v>
      </c>
      <c r="DP247" s="457">
        <v>10</v>
      </c>
      <c r="DQ247" s="457">
        <v>1</v>
      </c>
      <c r="DR247" s="457">
        <v>2</v>
      </c>
      <c r="DS247" s="518">
        <v>3</v>
      </c>
      <c r="DT247" s="148">
        <v>0.21428571428571427</v>
      </c>
      <c r="DU247" s="518">
        <v>5</v>
      </c>
      <c r="DV247" s="374">
        <v>39249</v>
      </c>
      <c r="DW247" s="518">
        <v>0</v>
      </c>
      <c r="DX247" s="457">
        <v>89</v>
      </c>
      <c r="DY247" s="452"/>
      <c r="DZ247" s="40">
        <v>33</v>
      </c>
      <c r="EA247" s="76">
        <v>0.11262798634812286</v>
      </c>
      <c r="EB247" s="40">
        <v>12</v>
      </c>
      <c r="EC247" s="76">
        <v>4.0955631399317405E-2</v>
      </c>
      <c r="ED247" s="40">
        <v>2</v>
      </c>
      <c r="EE247" s="40">
        <v>0</v>
      </c>
      <c r="EF247" s="40">
        <v>0</v>
      </c>
      <c r="EG247" s="320">
        <v>0.4052</v>
      </c>
      <c r="EH247" s="320">
        <v>9.0909090909090912E-2</v>
      </c>
      <c r="EI247" s="320">
        <v>0.13400000000000001</v>
      </c>
      <c r="EJ247" s="320">
        <v>0.15384615384615385</v>
      </c>
      <c r="EK247" s="320">
        <v>0.23549488054607509</v>
      </c>
      <c r="EL247" s="320">
        <v>0.24232081911262798</v>
      </c>
      <c r="EM247" s="320">
        <v>-0.21160409556314</v>
      </c>
      <c r="EN247" s="341">
        <v>80400</v>
      </c>
      <c r="EO247" s="320">
        <v>7.3529411764705885E-2</v>
      </c>
      <c r="EP247" s="1"/>
    </row>
    <row r="248" spans="2:146" x14ac:dyDescent="0.25">
      <c r="B248" s="11" t="s">
        <v>380</v>
      </c>
      <c r="C248" s="5">
        <v>540288</v>
      </c>
      <c r="D248" s="6" t="s">
        <v>130</v>
      </c>
      <c r="E248" s="6" t="s">
        <v>3</v>
      </c>
      <c r="F248" s="5">
        <v>4</v>
      </c>
      <c r="G248" s="40">
        <v>341</v>
      </c>
      <c r="H248" s="40">
        <v>179</v>
      </c>
      <c r="I248" s="40">
        <v>129</v>
      </c>
      <c r="J248" s="63">
        <v>242.11143695014661</v>
      </c>
      <c r="K248" s="40">
        <v>48</v>
      </c>
      <c r="L248" s="63">
        <v>2.69</v>
      </c>
      <c r="N248" s="40">
        <v>0</v>
      </c>
      <c r="O248" s="76">
        <v>0</v>
      </c>
      <c r="P248" s="63">
        <v>0</v>
      </c>
      <c r="Q248" s="362">
        <v>0</v>
      </c>
      <c r="R248" s="106">
        <v>15</v>
      </c>
      <c r="S248" s="83" t="s">
        <v>100</v>
      </c>
      <c r="T248" s="88">
        <v>0</v>
      </c>
      <c r="U248" s="40">
        <v>0</v>
      </c>
      <c r="V248" s="1"/>
      <c r="W248" s="457">
        <v>0</v>
      </c>
      <c r="X248" s="457">
        <v>0</v>
      </c>
      <c r="Y248" s="317">
        <v>0</v>
      </c>
      <c r="Z248" s="126">
        <v>0</v>
      </c>
      <c r="AA248" s="457" t="s">
        <v>100</v>
      </c>
      <c r="AB248" s="457" t="s">
        <v>100</v>
      </c>
      <c r="AC248" s="457" t="s">
        <v>100</v>
      </c>
      <c r="AD248" s="457" t="s">
        <v>100</v>
      </c>
      <c r="AE248" s="457" t="s">
        <v>100</v>
      </c>
      <c r="AF248" s="374" t="s">
        <v>100</v>
      </c>
      <c r="AH248" s="374">
        <v>0</v>
      </c>
      <c r="AI248" s="469" t="s">
        <v>100</v>
      </c>
      <c r="AJ248" s="320" t="s">
        <v>100</v>
      </c>
      <c r="AK248" s="374">
        <v>0</v>
      </c>
      <c r="AL248" s="125" t="s">
        <v>100</v>
      </c>
      <c r="AM248" s="477" t="s">
        <v>100</v>
      </c>
      <c r="AN248" s="398" t="s">
        <v>100</v>
      </c>
      <c r="AO248" s="469" t="s">
        <v>100</v>
      </c>
      <c r="AP248" s="398" t="s">
        <v>100</v>
      </c>
      <c r="AQ248" s="480" t="s">
        <v>100</v>
      </c>
      <c r="AR248" s="398" t="s">
        <v>100</v>
      </c>
      <c r="AS248" s="469" t="s">
        <v>100</v>
      </c>
      <c r="AT248" s="390" t="s">
        <v>100</v>
      </c>
      <c r="AU248" s="398" t="s">
        <v>100</v>
      </c>
      <c r="AV248" s="469" t="s">
        <v>100</v>
      </c>
      <c r="AW248" s="398" t="s">
        <v>100</v>
      </c>
      <c r="AX248" s="469" t="s">
        <v>100</v>
      </c>
      <c r="AY248" s="390" t="s">
        <v>100</v>
      </c>
      <c r="AZ248" s="457" t="s">
        <v>100</v>
      </c>
      <c r="BA248" s="125">
        <v>0</v>
      </c>
      <c r="BB248" s="457" t="s">
        <v>100</v>
      </c>
      <c r="BC248" s="125" t="s">
        <v>100</v>
      </c>
      <c r="BD248" s="457" t="s">
        <v>100</v>
      </c>
      <c r="BE248" s="125" t="s">
        <v>100</v>
      </c>
      <c r="BF248" s="457" t="s">
        <v>100</v>
      </c>
      <c r="BG248" s="125" t="s">
        <v>100</v>
      </c>
      <c r="BH248" s="457" t="s">
        <v>100</v>
      </c>
      <c r="BI248" s="124" t="s">
        <v>100</v>
      </c>
      <c r="BJ248" s="457" t="s">
        <v>100</v>
      </c>
      <c r="BK248" s="457" t="s">
        <v>100</v>
      </c>
      <c r="BL248" s="457" t="s">
        <v>100</v>
      </c>
      <c r="BM248" s="430" t="s">
        <v>100</v>
      </c>
      <c r="BN248" s="347" t="s">
        <v>893</v>
      </c>
      <c r="BO248" s="488" t="s">
        <v>100</v>
      </c>
      <c r="BP248" s="322" t="s">
        <v>100</v>
      </c>
      <c r="BQ248" s="40" t="s">
        <v>100</v>
      </c>
      <c r="BR248" s="320" t="s">
        <v>100</v>
      </c>
      <c r="BS248" s="491" t="s">
        <v>100</v>
      </c>
      <c r="BT248" s="125">
        <v>0</v>
      </c>
      <c r="BU248" s="312" t="s">
        <v>100</v>
      </c>
      <c r="BW248" s="457">
        <v>0</v>
      </c>
      <c r="BX248" s="457">
        <v>0</v>
      </c>
      <c r="BY248" s="457">
        <v>0</v>
      </c>
      <c r="BZ248" s="457">
        <v>0</v>
      </c>
      <c r="CA248" s="457">
        <v>0</v>
      </c>
      <c r="CB248" s="457">
        <v>0</v>
      </c>
      <c r="CC248" s="457">
        <v>0</v>
      </c>
      <c r="CD248" s="457">
        <v>0</v>
      </c>
      <c r="CE248" s="457">
        <v>0</v>
      </c>
      <c r="CF248" s="457">
        <v>0</v>
      </c>
      <c r="CG248" s="457">
        <v>0</v>
      </c>
      <c r="CH248" s="457">
        <v>0</v>
      </c>
      <c r="CI248" s="440">
        <v>6.6</v>
      </c>
      <c r="CJ248" s="440">
        <v>0</v>
      </c>
      <c r="CK248" s="317">
        <v>0</v>
      </c>
      <c r="CL248" s="457">
        <v>0</v>
      </c>
      <c r="CM248" s="457">
        <v>0</v>
      </c>
      <c r="CN248" s="457">
        <v>0</v>
      </c>
      <c r="CO248" s="501">
        <v>0</v>
      </c>
      <c r="CP248" s="501">
        <v>0</v>
      </c>
      <c r="CQ248" s="318">
        <v>0</v>
      </c>
      <c r="CS248" s="477">
        <v>0</v>
      </c>
      <c r="CT248" s="457">
        <v>0</v>
      </c>
      <c r="CU248" s="457">
        <v>0</v>
      </c>
      <c r="CV248" s="457">
        <v>0</v>
      </c>
      <c r="CW248" s="457">
        <v>0</v>
      </c>
      <c r="CX248" s="457">
        <v>0</v>
      </c>
      <c r="CY248" s="457">
        <v>0</v>
      </c>
      <c r="CZ248" s="457">
        <v>0</v>
      </c>
      <c r="DA248" s="457">
        <v>0</v>
      </c>
      <c r="DB248" s="457">
        <v>0</v>
      </c>
      <c r="DC248" s="457">
        <v>0</v>
      </c>
      <c r="DD248" s="457">
        <v>0</v>
      </c>
      <c r="DF248" s="398" t="s">
        <v>100</v>
      </c>
      <c r="DG248" s="320" t="s">
        <v>100</v>
      </c>
      <c r="DH248" s="374" t="s">
        <v>100</v>
      </c>
      <c r="DI248" s="374" t="s">
        <v>100</v>
      </c>
      <c r="DJ248" s="374" t="s">
        <v>100</v>
      </c>
      <c r="DK248" s="40" t="s">
        <v>100</v>
      </c>
      <c r="DL248" s="40" t="s">
        <v>100</v>
      </c>
      <c r="DM248" s="40" t="s">
        <v>100</v>
      </c>
      <c r="DN248" s="40" t="s">
        <v>100</v>
      </c>
      <c r="DO248" s="317" t="s">
        <v>100</v>
      </c>
      <c r="DP248" s="457" t="s">
        <v>100</v>
      </c>
      <c r="DQ248" s="457" t="s">
        <v>100</v>
      </c>
      <c r="DR248" s="457" t="s">
        <v>100</v>
      </c>
      <c r="DS248" s="477">
        <v>0</v>
      </c>
      <c r="DT248" s="125">
        <v>0</v>
      </c>
      <c r="DU248" s="477">
        <v>0</v>
      </c>
      <c r="DV248" s="374" t="s">
        <v>100</v>
      </c>
      <c r="DW248" s="477">
        <v>0</v>
      </c>
      <c r="DX248" s="457" t="s">
        <v>100</v>
      </c>
      <c r="DY248" s="452"/>
      <c r="DZ248" s="40">
        <v>0</v>
      </c>
      <c r="EA248" s="76">
        <v>0</v>
      </c>
      <c r="EB248" s="40">
        <v>0</v>
      </c>
      <c r="EC248" s="76">
        <v>0</v>
      </c>
      <c r="ED248" s="40">
        <v>0</v>
      </c>
      <c r="EE248" s="40">
        <v>0</v>
      </c>
      <c r="EF248" s="40">
        <v>0</v>
      </c>
      <c r="EG248" s="320">
        <v>0.86339999999999995</v>
      </c>
      <c r="EH248" s="320">
        <v>0.16666666666666663</v>
      </c>
      <c r="EI248" s="320">
        <v>0.41899999999999998</v>
      </c>
      <c r="EJ248" s="320">
        <v>0.1348314606741573</v>
      </c>
      <c r="EK248" s="320">
        <v>0.48837209302325574</v>
      </c>
      <c r="EL248" s="320">
        <v>0.20930232558139536</v>
      </c>
      <c r="EM248" s="320">
        <v>-0.1076923076923077</v>
      </c>
      <c r="EN248" s="341">
        <v>82500</v>
      </c>
      <c r="EO248" s="320">
        <v>0.35443037974683539</v>
      </c>
      <c r="EP248" s="1"/>
    </row>
    <row r="249" spans="2:146" x14ac:dyDescent="0.25">
      <c r="B249" s="3" t="s">
        <v>131</v>
      </c>
      <c r="C249" s="5">
        <v>540159</v>
      </c>
      <c r="D249" s="6" t="s">
        <v>130</v>
      </c>
      <c r="E249" s="6" t="s">
        <v>3</v>
      </c>
      <c r="F249" s="5">
        <v>4</v>
      </c>
      <c r="G249" s="40">
        <v>1566</v>
      </c>
      <c r="H249" s="40">
        <v>673</v>
      </c>
      <c r="I249" s="40">
        <v>1329</v>
      </c>
      <c r="J249" s="63">
        <v>543.14176245210717</v>
      </c>
      <c r="K249" s="40">
        <v>354</v>
      </c>
      <c r="L249" s="63">
        <v>3.58</v>
      </c>
      <c r="N249" s="40">
        <v>494</v>
      </c>
      <c r="O249" s="76">
        <v>0.31545338441890158</v>
      </c>
      <c r="P249" s="63">
        <v>9.8699999999999992</v>
      </c>
      <c r="Q249" s="362">
        <v>6.3026819923371639E-3</v>
      </c>
      <c r="R249" s="106">
        <v>15</v>
      </c>
      <c r="S249" s="83" t="s">
        <v>100</v>
      </c>
      <c r="T249" s="88">
        <v>4</v>
      </c>
      <c r="U249" s="40">
        <v>0</v>
      </c>
      <c r="V249" s="1"/>
      <c r="W249" s="457">
        <v>371</v>
      </c>
      <c r="X249" s="457">
        <v>189</v>
      </c>
      <c r="Y249" s="317">
        <v>0.59399999999999997</v>
      </c>
      <c r="Z249" s="126">
        <v>0.75101214574898789</v>
      </c>
      <c r="AA249" s="457">
        <v>43</v>
      </c>
      <c r="AB249" s="457">
        <v>29</v>
      </c>
      <c r="AC249" s="457">
        <v>357</v>
      </c>
      <c r="AD249" s="457">
        <v>43</v>
      </c>
      <c r="AE249" s="457">
        <v>400</v>
      </c>
      <c r="AF249" s="149">
        <v>44761790</v>
      </c>
      <c r="AH249" s="374">
        <v>32300</v>
      </c>
      <c r="AI249" s="469">
        <v>303</v>
      </c>
      <c r="AJ249" s="320">
        <v>0.75749999999999995</v>
      </c>
      <c r="AK249" s="374">
        <v>16418330</v>
      </c>
      <c r="AL249" s="125">
        <v>0.36679341911929803</v>
      </c>
      <c r="AM249" s="477">
        <v>299</v>
      </c>
      <c r="AN249" s="398">
        <v>10840430</v>
      </c>
      <c r="AO249" s="469">
        <v>283</v>
      </c>
      <c r="AP249" s="398">
        <v>9695730</v>
      </c>
      <c r="AQ249" s="480">
        <v>260</v>
      </c>
      <c r="AR249" s="399">
        <v>9334860</v>
      </c>
      <c r="AS249" s="481">
        <v>23</v>
      </c>
      <c r="AT249" s="393">
        <v>8.1272084805653705E-2</v>
      </c>
      <c r="AU249" s="399">
        <v>360870</v>
      </c>
      <c r="AV249" s="469">
        <v>83</v>
      </c>
      <c r="AW249" s="140">
        <v>18664100</v>
      </c>
      <c r="AX249" s="469">
        <v>14</v>
      </c>
      <c r="AY249" s="140">
        <v>9679360</v>
      </c>
      <c r="AZ249" s="457">
        <v>93</v>
      </c>
      <c r="BA249" s="125">
        <v>0.23300000000000001</v>
      </c>
      <c r="BB249" s="457">
        <v>148</v>
      </c>
      <c r="BC249" s="125">
        <v>0.37</v>
      </c>
      <c r="BD249" s="457">
        <v>159</v>
      </c>
      <c r="BE249" s="125">
        <v>0.39800000000000002</v>
      </c>
      <c r="BF249" s="457">
        <v>220</v>
      </c>
      <c r="BG249" s="125">
        <v>0.55000000000000004</v>
      </c>
      <c r="BH249" s="457">
        <v>229</v>
      </c>
      <c r="BI249" s="317">
        <v>0.57250000000000001</v>
      </c>
      <c r="BJ249" s="457">
        <v>196</v>
      </c>
      <c r="BK249" s="457">
        <v>33</v>
      </c>
      <c r="BL249" s="457">
        <v>0</v>
      </c>
      <c r="BM249" s="430">
        <v>1940</v>
      </c>
      <c r="BN249" s="349" t="s">
        <v>893</v>
      </c>
      <c r="BO249" s="487">
        <v>357</v>
      </c>
      <c r="BP249" s="350">
        <v>0.89400000000000002</v>
      </c>
      <c r="BQ249" s="489">
        <v>43</v>
      </c>
      <c r="BR249" s="351">
        <v>0.107</v>
      </c>
      <c r="BS249" s="492">
        <v>23</v>
      </c>
      <c r="BT249" s="125">
        <v>6.1994609164420483E-2</v>
      </c>
      <c r="BU249" s="312">
        <v>0.55600000000000005</v>
      </c>
      <c r="BW249" s="457">
        <v>6</v>
      </c>
      <c r="BX249" s="457">
        <v>4</v>
      </c>
      <c r="BY249" s="457">
        <v>2</v>
      </c>
      <c r="BZ249" s="457">
        <v>4</v>
      </c>
      <c r="CA249" s="457">
        <v>0</v>
      </c>
      <c r="CB249" s="457">
        <v>1</v>
      </c>
      <c r="CC249" s="457">
        <v>1</v>
      </c>
      <c r="CD249" s="457">
        <v>0</v>
      </c>
      <c r="CE249" s="457">
        <v>1</v>
      </c>
      <c r="CF249" s="457">
        <v>2</v>
      </c>
      <c r="CG249" s="457">
        <v>1</v>
      </c>
      <c r="CH249" s="457">
        <v>1</v>
      </c>
      <c r="CI249" s="440">
        <v>63.7</v>
      </c>
      <c r="CJ249" s="440">
        <v>14.5</v>
      </c>
      <c r="CK249" s="317">
        <v>0.22800000000000001</v>
      </c>
      <c r="CL249" s="457">
        <v>8</v>
      </c>
      <c r="CM249" s="457">
        <v>0</v>
      </c>
      <c r="CN249" s="457">
        <v>8</v>
      </c>
      <c r="CO249" s="501">
        <v>2.4</v>
      </c>
      <c r="CP249" s="501">
        <v>1.2</v>
      </c>
      <c r="CQ249" s="125">
        <v>0.5</v>
      </c>
      <c r="CS249" s="477">
        <v>5</v>
      </c>
      <c r="CT249" s="514">
        <v>4</v>
      </c>
      <c r="CU249" s="514">
        <v>5</v>
      </c>
      <c r="CV249" s="457">
        <v>0</v>
      </c>
      <c r="CW249" s="457">
        <v>13</v>
      </c>
      <c r="CX249" s="457">
        <v>6</v>
      </c>
      <c r="CY249" s="457">
        <v>6</v>
      </c>
      <c r="CZ249" s="457">
        <v>5</v>
      </c>
      <c r="DA249" s="457">
        <v>0</v>
      </c>
      <c r="DB249" s="457">
        <v>0</v>
      </c>
      <c r="DC249" s="457">
        <v>2</v>
      </c>
      <c r="DD249" s="457">
        <v>0</v>
      </c>
      <c r="DF249" s="398">
        <v>3390069</v>
      </c>
      <c r="DG249" s="320">
        <v>7.5999999999999998E-2</v>
      </c>
      <c r="DH249" s="374">
        <v>6726.6</v>
      </c>
      <c r="DI249" s="374">
        <v>1837725</v>
      </c>
      <c r="DJ249" s="149">
        <v>1552344</v>
      </c>
      <c r="DK249" s="40">
        <v>103</v>
      </c>
      <c r="DL249" s="40">
        <v>291</v>
      </c>
      <c r="DM249" s="40">
        <v>2</v>
      </c>
      <c r="DN249" s="40">
        <v>4</v>
      </c>
      <c r="DO249" s="317">
        <v>0.16600000000000001</v>
      </c>
      <c r="DP249" s="457">
        <v>85</v>
      </c>
      <c r="DQ249" s="457">
        <v>54</v>
      </c>
      <c r="DR249" s="457">
        <v>245</v>
      </c>
      <c r="DS249" s="477">
        <v>16</v>
      </c>
      <c r="DT249" s="125">
        <v>4.3126684636118601E-2</v>
      </c>
      <c r="DU249" s="477">
        <v>585</v>
      </c>
      <c r="DV249" s="374">
        <v>13448016</v>
      </c>
      <c r="DW249" s="477">
        <v>252</v>
      </c>
      <c r="DX249" s="457">
        <v>3056</v>
      </c>
      <c r="DY249" s="452"/>
      <c r="DZ249" s="40">
        <v>1124</v>
      </c>
      <c r="EA249" s="76">
        <v>0.84574868322046648</v>
      </c>
      <c r="EB249" s="40">
        <v>1010</v>
      </c>
      <c r="EC249" s="76">
        <v>0.75996990218209182</v>
      </c>
      <c r="ED249" s="40">
        <v>201</v>
      </c>
      <c r="EE249" s="40">
        <v>25</v>
      </c>
      <c r="EF249" s="40">
        <v>15</v>
      </c>
      <c r="EG249" s="320">
        <v>0.60350000000000004</v>
      </c>
      <c r="EH249" s="320">
        <v>0.25706214689265539</v>
      </c>
      <c r="EI249" s="320">
        <v>0.16300000000000001</v>
      </c>
      <c r="EJ249" s="320">
        <v>0.1606217616580311</v>
      </c>
      <c r="EK249" s="320">
        <v>0.37622272385252065</v>
      </c>
      <c r="EL249" s="320">
        <v>0.2764612954186414</v>
      </c>
      <c r="EM249" s="320">
        <v>-5.3130929791271403E-2</v>
      </c>
      <c r="EN249" s="341">
        <v>79700</v>
      </c>
      <c r="EO249" s="320">
        <v>4.8832271762208078E-2</v>
      </c>
      <c r="EP249" s="1"/>
    </row>
    <row r="250" spans="2:146" s="1" customFormat="1" x14ac:dyDescent="0.25">
      <c r="B250" s="7" t="s">
        <v>130</v>
      </c>
      <c r="C250" s="150">
        <v>54075</v>
      </c>
      <c r="D250" s="7" t="s">
        <v>130</v>
      </c>
      <c r="E250" s="7" t="s">
        <v>0</v>
      </c>
      <c r="F250" s="150">
        <v>4</v>
      </c>
      <c r="G250" s="42">
        <v>602346</v>
      </c>
      <c r="H250" s="42">
        <v>7257</v>
      </c>
      <c r="I250" s="42">
        <v>8006</v>
      </c>
      <c r="J250" s="65">
        <v>8.5064730238102353</v>
      </c>
      <c r="K250" s="42">
        <v>2912</v>
      </c>
      <c r="L250" s="65">
        <v>2.65</v>
      </c>
      <c r="M250"/>
      <c r="N250" s="42">
        <v>10641</v>
      </c>
      <c r="O250" s="78">
        <v>1.766592622844677E-2</v>
      </c>
      <c r="P250" s="65">
        <v>513</v>
      </c>
      <c r="Q250" s="363">
        <v>8.5167279826809934E-4</v>
      </c>
      <c r="R250" s="107">
        <v>15</v>
      </c>
      <c r="S250" s="85">
        <v>42550</v>
      </c>
      <c r="T250" s="115">
        <v>3.4</v>
      </c>
      <c r="U250" s="42">
        <v>0</v>
      </c>
      <c r="W250" s="458">
        <v>784</v>
      </c>
      <c r="X250" s="458">
        <v>290</v>
      </c>
      <c r="Y250" s="127">
        <v>0.13600000000000001</v>
      </c>
      <c r="Z250" s="128">
        <v>7.3677285969363779E-2</v>
      </c>
      <c r="AA250" s="458">
        <v>178</v>
      </c>
      <c r="AB250" s="458">
        <v>200</v>
      </c>
      <c r="AC250" s="458">
        <v>778</v>
      </c>
      <c r="AD250" s="458">
        <v>206</v>
      </c>
      <c r="AE250" s="458">
        <v>984</v>
      </c>
      <c r="AF250" s="321">
        <v>74243409</v>
      </c>
      <c r="AG250"/>
      <c r="AH250" s="419">
        <v>32550</v>
      </c>
      <c r="AI250" s="470">
        <v>844</v>
      </c>
      <c r="AJ250" s="78">
        <v>0.85772357723577231</v>
      </c>
      <c r="AK250" s="406">
        <v>41071921</v>
      </c>
      <c r="AL250" s="127">
        <v>0.55320629202250127</v>
      </c>
      <c r="AM250" s="478">
        <v>828</v>
      </c>
      <c r="AN250" s="402">
        <v>34848591</v>
      </c>
      <c r="AO250" s="470">
        <v>812</v>
      </c>
      <c r="AP250" s="402">
        <v>33703891</v>
      </c>
      <c r="AQ250" s="470">
        <v>689</v>
      </c>
      <c r="AR250" s="400">
        <v>31828710</v>
      </c>
      <c r="AS250" s="482">
        <v>123</v>
      </c>
      <c r="AT250" s="394">
        <v>0.15147783251231531</v>
      </c>
      <c r="AU250" s="400">
        <v>1875181</v>
      </c>
      <c r="AV250" s="470">
        <v>108</v>
      </c>
      <c r="AW250" s="311">
        <v>21658310</v>
      </c>
      <c r="AX250" s="470">
        <v>32</v>
      </c>
      <c r="AY250" s="311">
        <v>11513178</v>
      </c>
      <c r="AZ250" s="458">
        <v>146</v>
      </c>
      <c r="BA250" s="127">
        <v>0.14799999999999999</v>
      </c>
      <c r="BB250" s="458">
        <v>313</v>
      </c>
      <c r="BC250" s="127">
        <v>0.318</v>
      </c>
      <c r="BD250" s="458">
        <v>525</v>
      </c>
      <c r="BE250" s="127">
        <v>0.53400000000000003</v>
      </c>
      <c r="BF250" s="458">
        <v>711</v>
      </c>
      <c r="BG250" s="127">
        <v>0.72299999999999998</v>
      </c>
      <c r="BH250" s="458">
        <v>378</v>
      </c>
      <c r="BI250" s="127">
        <v>0.38414634146341464</v>
      </c>
      <c r="BJ250" s="458">
        <v>317</v>
      </c>
      <c r="BK250" s="458">
        <v>61</v>
      </c>
      <c r="BL250" s="458">
        <v>0</v>
      </c>
      <c r="BM250" s="431">
        <v>1964</v>
      </c>
      <c r="BN250" s="135" t="s">
        <v>100</v>
      </c>
      <c r="BO250" s="42">
        <v>794</v>
      </c>
      <c r="BP250" s="78">
        <v>0.80800000000000005</v>
      </c>
      <c r="BQ250" s="42">
        <v>190</v>
      </c>
      <c r="BR250" s="78">
        <v>0.193</v>
      </c>
      <c r="BS250" s="493">
        <v>72</v>
      </c>
      <c r="BT250" s="127">
        <v>9.1836734693877556E-2</v>
      </c>
      <c r="BU250" s="314">
        <v>0.71199999999999997</v>
      </c>
      <c r="BV250"/>
      <c r="BW250" s="458">
        <v>7</v>
      </c>
      <c r="BX250" s="458">
        <v>4</v>
      </c>
      <c r="BY250" s="458">
        <v>2</v>
      </c>
      <c r="BZ250" s="458">
        <v>4</v>
      </c>
      <c r="CA250" s="458">
        <v>0</v>
      </c>
      <c r="CB250" s="458">
        <v>2</v>
      </c>
      <c r="CC250" s="458">
        <v>1</v>
      </c>
      <c r="CD250" s="458">
        <v>0</v>
      </c>
      <c r="CE250" s="458">
        <v>1</v>
      </c>
      <c r="CF250" s="458">
        <v>2</v>
      </c>
      <c r="CG250" s="458">
        <v>2</v>
      </c>
      <c r="CH250" s="458">
        <v>1</v>
      </c>
      <c r="CI250" s="441">
        <v>2290</v>
      </c>
      <c r="CJ250" s="441">
        <v>113.3</v>
      </c>
      <c r="CK250" s="127">
        <v>4.9000000000000002E-2</v>
      </c>
      <c r="CL250" s="458">
        <v>93</v>
      </c>
      <c r="CM250" s="458">
        <v>0</v>
      </c>
      <c r="CN250" s="458">
        <v>93</v>
      </c>
      <c r="CO250" s="502">
        <v>119.3</v>
      </c>
      <c r="CP250" s="502">
        <v>43</v>
      </c>
      <c r="CQ250" s="127">
        <v>0.36043587594300086</v>
      </c>
      <c r="CR250"/>
      <c r="CS250" s="478">
        <v>11</v>
      </c>
      <c r="CT250" s="458">
        <v>6</v>
      </c>
      <c r="CU250" s="458">
        <v>6</v>
      </c>
      <c r="CV250" s="458">
        <v>5</v>
      </c>
      <c r="CW250" s="458">
        <v>24</v>
      </c>
      <c r="CX250" s="458">
        <v>7</v>
      </c>
      <c r="CY250" s="458">
        <v>13</v>
      </c>
      <c r="CZ250" s="458">
        <v>9</v>
      </c>
      <c r="DA250" s="458">
        <v>0</v>
      </c>
      <c r="DB250" s="458">
        <v>0</v>
      </c>
      <c r="DC250" s="458">
        <v>2</v>
      </c>
      <c r="DD250" s="458">
        <v>0</v>
      </c>
      <c r="DE250"/>
      <c r="DF250" s="402">
        <v>6346328</v>
      </c>
      <c r="DG250" s="78">
        <v>8.5000000000000006E-2</v>
      </c>
      <c r="DH250" s="419">
        <v>6804.2</v>
      </c>
      <c r="DI250" s="419">
        <v>4736188</v>
      </c>
      <c r="DJ250" s="321">
        <v>1610140</v>
      </c>
      <c r="DK250" s="42">
        <v>480</v>
      </c>
      <c r="DL250" s="42">
        <v>491</v>
      </c>
      <c r="DM250" s="42">
        <v>7</v>
      </c>
      <c r="DN250" s="42">
        <v>6</v>
      </c>
      <c r="DO250" s="127">
        <v>0.18099999999999999</v>
      </c>
      <c r="DP250" s="458">
        <v>438</v>
      </c>
      <c r="DQ250" s="458">
        <v>104</v>
      </c>
      <c r="DR250" s="458">
        <v>389</v>
      </c>
      <c r="DS250" s="519">
        <v>53</v>
      </c>
      <c r="DT250" s="144">
        <v>6.7602040816326536E-2</v>
      </c>
      <c r="DU250" s="519">
        <v>747</v>
      </c>
      <c r="DV250" s="419">
        <v>15716255</v>
      </c>
      <c r="DW250" s="519">
        <v>280</v>
      </c>
      <c r="DX250" s="458">
        <v>4674</v>
      </c>
      <c r="DY250" s="452"/>
      <c r="DZ250" s="42">
        <v>2087</v>
      </c>
      <c r="EA250" s="78">
        <v>0.26067949038221333</v>
      </c>
      <c r="EB250" s="42">
        <v>1670</v>
      </c>
      <c r="EC250" s="78">
        <v>0.20859355483387459</v>
      </c>
      <c r="ED250" s="42">
        <v>340</v>
      </c>
      <c r="EE250" s="42">
        <v>49</v>
      </c>
      <c r="EF250" s="42">
        <v>29</v>
      </c>
      <c r="EG250" s="78">
        <v>0.70369999999999999</v>
      </c>
      <c r="EH250" s="78">
        <v>0.16929945054945056</v>
      </c>
      <c r="EI250" s="78">
        <v>0.27899999999999997</v>
      </c>
      <c r="EJ250" s="78">
        <v>0.17484461890742559</v>
      </c>
      <c r="EK250" s="78">
        <v>0.40369722707969025</v>
      </c>
      <c r="EL250" s="78">
        <v>0.28305544784800313</v>
      </c>
      <c r="EM250" s="78">
        <v>-9.7488244064686314E-2</v>
      </c>
      <c r="EN250" s="342">
        <v>130200</v>
      </c>
      <c r="EO250" s="78">
        <v>0.14438274241777019</v>
      </c>
    </row>
    <row r="251" spans="2:146" x14ac:dyDescent="0.25">
      <c r="B251" s="424" t="s">
        <v>213</v>
      </c>
      <c r="C251" s="425">
        <v>540160</v>
      </c>
      <c r="D251" s="424" t="s">
        <v>208</v>
      </c>
      <c r="E251" s="424" t="s">
        <v>11</v>
      </c>
      <c r="F251" s="425">
        <v>6</v>
      </c>
      <c r="G251" s="44">
        <v>411887</v>
      </c>
      <c r="H251" s="44">
        <v>14161</v>
      </c>
      <c r="I251" s="44">
        <v>26128</v>
      </c>
      <c r="J251" s="66">
        <v>40.598319441982866</v>
      </c>
      <c r="K251" s="44">
        <v>9330</v>
      </c>
      <c r="L251" s="66">
        <v>2.5262593783494105</v>
      </c>
      <c r="N251" s="44">
        <v>9954</v>
      </c>
      <c r="O251" s="80">
        <v>2.4166822453731241E-2</v>
      </c>
      <c r="P251" s="66">
        <v>388.71</v>
      </c>
      <c r="Q251" s="364">
        <v>9.4372971227545414E-4</v>
      </c>
      <c r="R251" s="105">
        <v>16</v>
      </c>
      <c r="S251" s="82">
        <v>43646</v>
      </c>
      <c r="T251" s="114">
        <v>2</v>
      </c>
      <c r="U251" s="44">
        <v>6</v>
      </c>
      <c r="V251" s="1"/>
      <c r="W251" s="459">
        <v>477</v>
      </c>
      <c r="X251" s="459">
        <v>1</v>
      </c>
      <c r="Y251" s="129">
        <v>3.5000000000000003E-2</v>
      </c>
      <c r="Z251" s="130">
        <v>4.7920433996383363E-2</v>
      </c>
      <c r="AA251" s="459">
        <v>112</v>
      </c>
      <c r="AB251" s="459">
        <v>25</v>
      </c>
      <c r="AC251" s="459">
        <v>390</v>
      </c>
      <c r="AD251" s="459">
        <v>112</v>
      </c>
      <c r="AE251" s="459">
        <v>502</v>
      </c>
      <c r="AF251" s="138">
        <v>343762333</v>
      </c>
      <c r="AH251" s="407">
        <v>48850</v>
      </c>
      <c r="AI251" s="471">
        <v>452</v>
      </c>
      <c r="AJ251" s="80">
        <v>0.90039840637450197</v>
      </c>
      <c r="AK251" s="407">
        <v>26996770</v>
      </c>
      <c r="AL251" s="129">
        <v>7.8533240580491409E-2</v>
      </c>
      <c r="AM251" s="479">
        <v>452</v>
      </c>
      <c r="AN251" s="401">
        <v>26996770</v>
      </c>
      <c r="AO251" s="471">
        <v>447</v>
      </c>
      <c r="AP251" s="401">
        <v>26666470</v>
      </c>
      <c r="AQ251" s="471">
        <v>329</v>
      </c>
      <c r="AR251" s="401">
        <v>24523750</v>
      </c>
      <c r="AS251" s="471">
        <v>118</v>
      </c>
      <c r="AT251" s="395">
        <v>0.26398210290827739</v>
      </c>
      <c r="AU251" s="401">
        <v>2142720</v>
      </c>
      <c r="AV251" s="471">
        <v>31</v>
      </c>
      <c r="AW251" s="139">
        <v>10594600</v>
      </c>
      <c r="AX251" s="471">
        <v>19</v>
      </c>
      <c r="AY251" s="139">
        <v>306170963</v>
      </c>
      <c r="AZ251" s="459">
        <v>115</v>
      </c>
      <c r="BA251" s="129">
        <v>0.22900000000000001</v>
      </c>
      <c r="BB251" s="459">
        <v>129</v>
      </c>
      <c r="BC251" s="129">
        <v>0.25700000000000001</v>
      </c>
      <c r="BD251" s="459">
        <v>258</v>
      </c>
      <c r="BE251" s="129">
        <v>0.51400000000000001</v>
      </c>
      <c r="BF251" s="459">
        <v>425</v>
      </c>
      <c r="BG251" s="129">
        <v>0.84699999999999998</v>
      </c>
      <c r="BH251" s="459">
        <v>162</v>
      </c>
      <c r="BI251" s="129">
        <v>0.32270916334661354</v>
      </c>
      <c r="BJ251" s="459">
        <v>132</v>
      </c>
      <c r="BK251" s="459">
        <v>25</v>
      </c>
      <c r="BL251" s="459">
        <v>5</v>
      </c>
      <c r="BM251" s="432">
        <v>1975</v>
      </c>
      <c r="BN251" s="352" t="s">
        <v>894</v>
      </c>
      <c r="BO251" s="77">
        <v>367</v>
      </c>
      <c r="BP251" s="79">
        <v>0.73199999999999998</v>
      </c>
      <c r="BQ251" s="77">
        <v>135</v>
      </c>
      <c r="BR251" s="79">
        <v>0.26900000000000002</v>
      </c>
      <c r="BS251" s="490">
        <v>53</v>
      </c>
      <c r="BT251" s="129">
        <v>0.1111111111111111</v>
      </c>
      <c r="BU251" s="313">
        <v>0.77400000000000002</v>
      </c>
      <c r="BW251" s="459">
        <v>3</v>
      </c>
      <c r="BX251" s="459">
        <v>2</v>
      </c>
      <c r="BY251" s="459">
        <v>0</v>
      </c>
      <c r="BZ251" s="459">
        <v>3</v>
      </c>
      <c r="CA251" s="459">
        <v>0</v>
      </c>
      <c r="CB251" s="459">
        <v>0</v>
      </c>
      <c r="CC251" s="459">
        <v>2</v>
      </c>
      <c r="CD251" s="459">
        <v>0</v>
      </c>
      <c r="CE251" s="459">
        <v>0</v>
      </c>
      <c r="CF251" s="459">
        <v>0</v>
      </c>
      <c r="CG251" s="459">
        <v>1</v>
      </c>
      <c r="CH251" s="459">
        <v>0</v>
      </c>
      <c r="CI251" s="439">
        <v>3181.8</v>
      </c>
      <c r="CJ251" s="439">
        <v>103.3</v>
      </c>
      <c r="CK251" s="129">
        <v>3.2000000000000001E-2</v>
      </c>
      <c r="CL251" s="459">
        <v>172</v>
      </c>
      <c r="CM251" s="459">
        <v>120</v>
      </c>
      <c r="CN251" s="459">
        <v>52</v>
      </c>
      <c r="CO251" s="503">
        <v>67.3</v>
      </c>
      <c r="CP251" s="503">
        <v>8.1000000000000014</v>
      </c>
      <c r="CQ251" s="129">
        <v>0.12035661218424966</v>
      </c>
      <c r="CS251" s="479">
        <v>1</v>
      </c>
      <c r="CT251" s="459">
        <v>1</v>
      </c>
      <c r="CU251" s="459">
        <v>1</v>
      </c>
      <c r="CV251" s="459">
        <v>0</v>
      </c>
      <c r="CW251" s="459">
        <v>9</v>
      </c>
      <c r="CX251" s="459">
        <v>1</v>
      </c>
      <c r="CY251" s="459">
        <v>3</v>
      </c>
      <c r="CZ251" s="459">
        <v>2</v>
      </c>
      <c r="DA251" s="459">
        <v>0</v>
      </c>
      <c r="DB251" s="459">
        <v>0</v>
      </c>
      <c r="DC251" s="459">
        <v>4</v>
      </c>
      <c r="DD251" s="459">
        <v>0</v>
      </c>
      <c r="DF251" s="401">
        <v>20438657</v>
      </c>
      <c r="DG251" s="80">
        <v>5.8999999999999997E-2</v>
      </c>
      <c r="DH251" s="407">
        <v>8320</v>
      </c>
      <c r="DI251" s="407">
        <v>3419435</v>
      </c>
      <c r="DJ251" s="138">
        <v>17019222</v>
      </c>
      <c r="DK251" s="44">
        <v>224</v>
      </c>
      <c r="DL251" s="44">
        <v>256</v>
      </c>
      <c r="DM251" s="44">
        <v>9</v>
      </c>
      <c r="DN251" s="44">
        <v>13</v>
      </c>
      <c r="DO251" s="129">
        <v>0.17599999999999999</v>
      </c>
      <c r="DP251" s="459">
        <v>210</v>
      </c>
      <c r="DQ251" s="459">
        <v>92</v>
      </c>
      <c r="DR251" s="459">
        <v>152</v>
      </c>
      <c r="DS251" s="479">
        <v>48</v>
      </c>
      <c r="DT251" s="129">
        <v>0.10062893081761007</v>
      </c>
      <c r="DU251" s="479">
        <v>62</v>
      </c>
      <c r="DV251" s="407">
        <v>719623</v>
      </c>
      <c r="DW251" s="479">
        <v>5</v>
      </c>
      <c r="DX251" s="459">
        <v>4482</v>
      </c>
      <c r="DY251" s="452"/>
      <c r="DZ251" s="44">
        <v>1103</v>
      </c>
      <c r="EA251" s="80">
        <v>4.2215248009797916E-2</v>
      </c>
      <c r="EB251" s="44">
        <v>719</v>
      </c>
      <c r="EC251" s="80">
        <v>2.751837109614207E-2</v>
      </c>
      <c r="ED251" s="44">
        <v>124</v>
      </c>
      <c r="EE251" s="44">
        <v>22</v>
      </c>
      <c r="EF251" s="44">
        <v>13</v>
      </c>
      <c r="EG251" s="80">
        <v>0.2777</v>
      </c>
      <c r="EH251" s="80">
        <v>0.14630225080385853</v>
      </c>
      <c r="EI251" s="80">
        <v>0.25437661744557771</v>
      </c>
      <c r="EJ251" s="80">
        <v>0.13654618473895583</v>
      </c>
      <c r="EK251" s="80">
        <v>0.35992039191671771</v>
      </c>
      <c r="EL251" s="80">
        <v>0.17878350865286735</v>
      </c>
      <c r="EM251" s="80">
        <v>4.0878468389601498E-2</v>
      </c>
      <c r="EN251" s="340">
        <v>128800</v>
      </c>
      <c r="EO251" s="80">
        <v>0.21640031438302329</v>
      </c>
      <c r="EP251" s="1"/>
    </row>
    <row r="252" spans="2:146" x14ac:dyDescent="0.25">
      <c r="B252" s="3" t="s">
        <v>207</v>
      </c>
      <c r="C252" s="5">
        <v>540161</v>
      </c>
      <c r="D252" s="6" t="s">
        <v>208</v>
      </c>
      <c r="E252" s="6" t="s">
        <v>3</v>
      </c>
      <c r="F252" s="5">
        <v>6</v>
      </c>
      <c r="G252" s="40">
        <v>175</v>
      </c>
      <c r="H252" s="40">
        <v>125</v>
      </c>
      <c r="I252" s="40">
        <v>318</v>
      </c>
      <c r="J252" s="63">
        <v>1162.9714285714285</v>
      </c>
      <c r="K252" s="40">
        <v>118</v>
      </c>
      <c r="L252" s="63">
        <v>2.69</v>
      </c>
      <c r="N252" s="40">
        <v>68</v>
      </c>
      <c r="O252" s="76">
        <v>0.38857142857142862</v>
      </c>
      <c r="P252" s="63">
        <v>1.49</v>
      </c>
      <c r="Q252" s="362">
        <v>8.5142857142857138E-3</v>
      </c>
      <c r="R252" s="106">
        <v>16</v>
      </c>
      <c r="S252" s="83" t="s">
        <v>100</v>
      </c>
      <c r="T252" s="88">
        <v>4.3</v>
      </c>
      <c r="U252" s="40">
        <v>1</v>
      </c>
      <c r="V252" s="1"/>
      <c r="W252" s="457">
        <v>48</v>
      </c>
      <c r="X252" s="457">
        <v>3</v>
      </c>
      <c r="Y252" s="317">
        <v>0.39200000000000002</v>
      </c>
      <c r="Z252" s="126">
        <v>0.70588235294117652</v>
      </c>
      <c r="AA252" s="457">
        <v>0</v>
      </c>
      <c r="AB252" s="457">
        <v>1</v>
      </c>
      <c r="AC252" s="457">
        <v>49</v>
      </c>
      <c r="AD252" s="457">
        <v>0</v>
      </c>
      <c r="AE252" s="457">
        <v>49</v>
      </c>
      <c r="AF252" s="149">
        <v>1919020</v>
      </c>
      <c r="AH252" s="374">
        <v>28670</v>
      </c>
      <c r="AI252" s="469">
        <v>41</v>
      </c>
      <c r="AJ252" s="320">
        <v>0.83673469387755106</v>
      </c>
      <c r="AK252" s="374">
        <v>1163970</v>
      </c>
      <c r="AL252" s="125">
        <v>0.60654396514887809</v>
      </c>
      <c r="AM252" s="477">
        <v>41</v>
      </c>
      <c r="AN252" s="398">
        <v>1163970</v>
      </c>
      <c r="AO252" s="469">
        <v>39</v>
      </c>
      <c r="AP252" s="398">
        <v>1081470</v>
      </c>
      <c r="AQ252" s="480">
        <v>16</v>
      </c>
      <c r="AR252" s="398">
        <v>684100</v>
      </c>
      <c r="AS252" s="469">
        <v>23</v>
      </c>
      <c r="AT252" s="390">
        <v>0.58974358974358976</v>
      </c>
      <c r="AU252" s="398">
        <v>397370</v>
      </c>
      <c r="AV252" s="469">
        <v>2</v>
      </c>
      <c r="AW252" s="140">
        <v>160100</v>
      </c>
      <c r="AX252" s="469">
        <v>6</v>
      </c>
      <c r="AY252" s="140">
        <v>594950</v>
      </c>
      <c r="AZ252" s="457">
        <v>12</v>
      </c>
      <c r="BA252" s="125">
        <v>0.245</v>
      </c>
      <c r="BB252" s="457">
        <v>11</v>
      </c>
      <c r="BC252" s="125">
        <v>0.224</v>
      </c>
      <c r="BD252" s="457">
        <v>26</v>
      </c>
      <c r="BE252" s="125">
        <v>0.53100000000000003</v>
      </c>
      <c r="BF252" s="457">
        <v>42</v>
      </c>
      <c r="BG252" s="125">
        <v>0.85699999999999998</v>
      </c>
      <c r="BH252" s="457">
        <v>25</v>
      </c>
      <c r="BI252" s="317">
        <v>0.51020408163265307</v>
      </c>
      <c r="BJ252" s="457">
        <v>20</v>
      </c>
      <c r="BK252" s="457">
        <v>5</v>
      </c>
      <c r="BL252" s="457">
        <v>0</v>
      </c>
      <c r="BM252" s="430">
        <v>1986</v>
      </c>
      <c r="BN252" s="347" t="s">
        <v>808</v>
      </c>
      <c r="BO252" s="486">
        <v>27</v>
      </c>
      <c r="BP252" s="348">
        <v>0.55100000000000005</v>
      </c>
      <c r="BQ252" s="40">
        <v>22</v>
      </c>
      <c r="BR252" s="320">
        <v>0.44900000000000001</v>
      </c>
      <c r="BS252" s="491">
        <v>8</v>
      </c>
      <c r="BT252" s="125">
        <v>0.16666666666666666</v>
      </c>
      <c r="BU252" s="312">
        <v>0.58499999999999996</v>
      </c>
      <c r="BW252" s="457">
        <v>1</v>
      </c>
      <c r="BX252" s="457">
        <v>0</v>
      </c>
      <c r="BY252" s="457">
        <v>0</v>
      </c>
      <c r="BZ252" s="457">
        <v>1</v>
      </c>
      <c r="CA252" s="457">
        <v>0</v>
      </c>
      <c r="CB252" s="457">
        <v>0</v>
      </c>
      <c r="CC252" s="457">
        <v>0</v>
      </c>
      <c r="CD252" s="457">
        <v>0</v>
      </c>
      <c r="CE252" s="457">
        <v>0</v>
      </c>
      <c r="CF252" s="457">
        <v>0</v>
      </c>
      <c r="CG252" s="457">
        <v>1</v>
      </c>
      <c r="CH252" s="457">
        <v>0</v>
      </c>
      <c r="CI252" s="440">
        <v>4.9000000000000004</v>
      </c>
      <c r="CJ252" s="440">
        <v>2.1</v>
      </c>
      <c r="CK252" s="317">
        <v>0.42899999999999999</v>
      </c>
      <c r="CL252" s="457">
        <v>1</v>
      </c>
      <c r="CM252" s="457">
        <v>1</v>
      </c>
      <c r="CN252" s="457">
        <v>0</v>
      </c>
      <c r="CO252" s="501">
        <v>0</v>
      </c>
      <c r="CP252" s="501">
        <v>0</v>
      </c>
      <c r="CQ252" s="318">
        <v>0</v>
      </c>
      <c r="CS252" s="477">
        <v>0</v>
      </c>
      <c r="CT252" s="457">
        <v>0</v>
      </c>
      <c r="CU252" s="457">
        <v>0</v>
      </c>
      <c r="CV252" s="457">
        <v>0</v>
      </c>
      <c r="CW252" s="457">
        <v>3</v>
      </c>
      <c r="CX252" s="457">
        <v>2</v>
      </c>
      <c r="CY252" s="457">
        <v>2</v>
      </c>
      <c r="CZ252" s="457">
        <v>1</v>
      </c>
      <c r="DA252" s="457">
        <v>0</v>
      </c>
      <c r="DB252" s="457">
        <v>0</v>
      </c>
      <c r="DC252" s="457">
        <v>0</v>
      </c>
      <c r="DD252" s="457">
        <v>0</v>
      </c>
      <c r="DF252" s="398">
        <v>329114</v>
      </c>
      <c r="DG252" s="320">
        <v>0.17199999999999999</v>
      </c>
      <c r="DH252" s="374">
        <v>8133</v>
      </c>
      <c r="DI252" s="374">
        <v>279272</v>
      </c>
      <c r="DJ252" s="149">
        <v>49842</v>
      </c>
      <c r="DK252" s="40">
        <v>13</v>
      </c>
      <c r="DL252" s="40">
        <v>36</v>
      </c>
      <c r="DM252" s="40">
        <v>0</v>
      </c>
      <c r="DN252" s="40">
        <v>0</v>
      </c>
      <c r="DO252" s="317">
        <v>0.21199999999999999</v>
      </c>
      <c r="DP252" s="457">
        <v>12</v>
      </c>
      <c r="DQ252" s="457">
        <v>6</v>
      </c>
      <c r="DR252" s="457">
        <v>22</v>
      </c>
      <c r="DS252" s="518">
        <v>9</v>
      </c>
      <c r="DT252" s="148">
        <v>0.1875</v>
      </c>
      <c r="DU252" s="518">
        <v>10</v>
      </c>
      <c r="DV252" s="374">
        <v>90311</v>
      </c>
      <c r="DW252" s="518">
        <v>0</v>
      </c>
      <c r="DX252" s="457">
        <v>557</v>
      </c>
      <c r="DY252" s="452"/>
      <c r="DZ252" s="40">
        <v>116</v>
      </c>
      <c r="EA252" s="76">
        <v>0.36477987421383645</v>
      </c>
      <c r="EB252" s="40">
        <v>102</v>
      </c>
      <c r="EC252" s="76">
        <v>0.32075471698113206</v>
      </c>
      <c r="ED252" s="40">
        <v>15</v>
      </c>
      <c r="EE252" s="40">
        <v>2</v>
      </c>
      <c r="EF252" s="40">
        <v>1</v>
      </c>
      <c r="EG252" s="320">
        <v>0.5726</v>
      </c>
      <c r="EH252" s="320">
        <v>0.19491525423728814</v>
      </c>
      <c r="EI252" s="320">
        <v>7.8E-2</v>
      </c>
      <c r="EJ252" s="320">
        <v>0.2863070539419087</v>
      </c>
      <c r="EK252" s="320">
        <v>0.22012578616352202</v>
      </c>
      <c r="EL252" s="320">
        <v>8.8050314465408799E-2</v>
      </c>
      <c r="EM252" s="320">
        <v>-0.167224080267559</v>
      </c>
      <c r="EN252" s="341">
        <v>33200</v>
      </c>
      <c r="EO252" s="320">
        <v>0.24113475177304963</v>
      </c>
      <c r="EP252" s="1"/>
    </row>
    <row r="253" spans="2:146" x14ac:dyDescent="0.25">
      <c r="B253" s="14" t="s">
        <v>381</v>
      </c>
      <c r="C253" s="5">
        <v>540284</v>
      </c>
      <c r="D253" s="6" t="s">
        <v>208</v>
      </c>
      <c r="E253" s="6" t="s">
        <v>3</v>
      </c>
      <c r="F253" s="5">
        <v>6</v>
      </c>
      <c r="G253" s="40">
        <v>247</v>
      </c>
      <c r="H253" s="40">
        <v>66</v>
      </c>
      <c r="I253" s="40">
        <v>190</v>
      </c>
      <c r="J253" s="63">
        <v>492.30769230769226</v>
      </c>
      <c r="K253" s="40">
        <v>82</v>
      </c>
      <c r="L253" s="63">
        <v>2.3199999999999998</v>
      </c>
      <c r="N253" s="40">
        <v>18</v>
      </c>
      <c r="O253" s="76">
        <v>7.28744939271255E-2</v>
      </c>
      <c r="P253" s="63">
        <v>1.06</v>
      </c>
      <c r="Q253" s="362">
        <v>4.2914979757085019E-3</v>
      </c>
      <c r="R253" s="106">
        <v>16</v>
      </c>
      <c r="S253" s="83" t="s">
        <v>100</v>
      </c>
      <c r="T253" s="88">
        <v>0</v>
      </c>
      <c r="U253" s="40">
        <v>0</v>
      </c>
      <c r="V253" s="1"/>
      <c r="W253" s="457">
        <v>0</v>
      </c>
      <c r="X253" s="457">
        <v>0</v>
      </c>
      <c r="Y253" s="317">
        <v>0</v>
      </c>
      <c r="Z253" s="126">
        <v>0</v>
      </c>
      <c r="AA253" s="457" t="s">
        <v>100</v>
      </c>
      <c r="AB253" s="457" t="s">
        <v>100</v>
      </c>
      <c r="AC253" s="457" t="s">
        <v>100</v>
      </c>
      <c r="AD253" s="457" t="s">
        <v>100</v>
      </c>
      <c r="AE253" s="457" t="s">
        <v>100</v>
      </c>
      <c r="AF253" s="374" t="s">
        <v>100</v>
      </c>
      <c r="AH253" s="374">
        <v>0</v>
      </c>
      <c r="AI253" s="469" t="s">
        <v>100</v>
      </c>
      <c r="AJ253" s="320" t="s">
        <v>100</v>
      </c>
      <c r="AK253" s="374">
        <v>0</v>
      </c>
      <c r="AL253" s="125" t="s">
        <v>100</v>
      </c>
      <c r="AM253" s="477" t="s">
        <v>100</v>
      </c>
      <c r="AN253" s="398" t="s">
        <v>100</v>
      </c>
      <c r="AO253" s="469" t="s">
        <v>100</v>
      </c>
      <c r="AP253" s="398" t="s">
        <v>100</v>
      </c>
      <c r="AQ253" s="480" t="s">
        <v>100</v>
      </c>
      <c r="AR253" s="398" t="s">
        <v>100</v>
      </c>
      <c r="AS253" s="469" t="s">
        <v>100</v>
      </c>
      <c r="AT253" s="390" t="s">
        <v>100</v>
      </c>
      <c r="AU253" s="398" t="s">
        <v>100</v>
      </c>
      <c r="AV253" s="469" t="s">
        <v>100</v>
      </c>
      <c r="AW253" s="398" t="s">
        <v>100</v>
      </c>
      <c r="AX253" s="469" t="s">
        <v>100</v>
      </c>
      <c r="AY253" s="390" t="s">
        <v>100</v>
      </c>
      <c r="AZ253" s="457" t="s">
        <v>100</v>
      </c>
      <c r="BA253" s="125">
        <v>0</v>
      </c>
      <c r="BB253" s="457" t="s">
        <v>100</v>
      </c>
      <c r="BC253" s="125" t="s">
        <v>100</v>
      </c>
      <c r="BD253" s="457" t="s">
        <v>100</v>
      </c>
      <c r="BE253" s="125" t="s">
        <v>100</v>
      </c>
      <c r="BF253" s="457" t="s">
        <v>100</v>
      </c>
      <c r="BG253" s="125" t="s">
        <v>100</v>
      </c>
      <c r="BH253" s="457" t="s">
        <v>100</v>
      </c>
      <c r="BI253" s="124" t="s">
        <v>100</v>
      </c>
      <c r="BJ253" s="457" t="s">
        <v>100</v>
      </c>
      <c r="BK253" s="457" t="s">
        <v>100</v>
      </c>
      <c r="BL253" s="457" t="s">
        <v>100</v>
      </c>
      <c r="BM253" s="430" t="s">
        <v>100</v>
      </c>
      <c r="BN253" s="347" t="s">
        <v>895</v>
      </c>
      <c r="BO253" s="488" t="s">
        <v>100</v>
      </c>
      <c r="BP253" s="322" t="s">
        <v>100</v>
      </c>
      <c r="BQ253" s="40" t="s">
        <v>100</v>
      </c>
      <c r="BR253" s="320" t="s">
        <v>100</v>
      </c>
      <c r="BS253" s="491" t="s">
        <v>100</v>
      </c>
      <c r="BT253" s="125">
        <v>0</v>
      </c>
      <c r="BU253" s="312" t="s">
        <v>100</v>
      </c>
      <c r="BW253" s="457">
        <v>0</v>
      </c>
      <c r="BX253" s="457">
        <v>0</v>
      </c>
      <c r="BY253" s="457">
        <v>0</v>
      </c>
      <c r="BZ253" s="457">
        <v>0</v>
      </c>
      <c r="CA253" s="457">
        <v>0</v>
      </c>
      <c r="CB253" s="457">
        <v>0</v>
      </c>
      <c r="CC253" s="457">
        <v>0</v>
      </c>
      <c r="CD253" s="457">
        <v>0</v>
      </c>
      <c r="CE253" s="457">
        <v>0</v>
      </c>
      <c r="CF253" s="457">
        <v>0</v>
      </c>
      <c r="CG253" s="457">
        <v>0</v>
      </c>
      <c r="CH253" s="457">
        <v>0</v>
      </c>
      <c r="CI253" s="440">
        <v>3.8</v>
      </c>
      <c r="CJ253" s="440">
        <v>0</v>
      </c>
      <c r="CK253" s="317">
        <v>0</v>
      </c>
      <c r="CL253" s="457">
        <v>0</v>
      </c>
      <c r="CM253" s="457">
        <v>0</v>
      </c>
      <c r="CN253" s="457">
        <v>0</v>
      </c>
      <c r="CO253" s="501">
        <v>0</v>
      </c>
      <c r="CP253" s="501">
        <v>0</v>
      </c>
      <c r="CQ253" s="318">
        <v>0</v>
      </c>
      <c r="CS253" s="477">
        <v>0</v>
      </c>
      <c r="CT253" s="457">
        <v>0</v>
      </c>
      <c r="CU253" s="457">
        <v>0</v>
      </c>
      <c r="CV253" s="457">
        <v>0</v>
      </c>
      <c r="CW253" s="457">
        <v>0</v>
      </c>
      <c r="CX253" s="457">
        <v>0</v>
      </c>
      <c r="CY253" s="457">
        <v>0</v>
      </c>
      <c r="CZ253" s="457">
        <v>0</v>
      </c>
      <c r="DA253" s="457">
        <v>0</v>
      </c>
      <c r="DB253" s="457">
        <v>0</v>
      </c>
      <c r="DC253" s="457">
        <v>0</v>
      </c>
      <c r="DD253" s="457">
        <v>0</v>
      </c>
      <c r="DF253" s="398" t="s">
        <v>100</v>
      </c>
      <c r="DG253" s="320" t="s">
        <v>100</v>
      </c>
      <c r="DH253" s="374" t="s">
        <v>100</v>
      </c>
      <c r="DI253" s="374" t="s">
        <v>100</v>
      </c>
      <c r="DJ253" s="374" t="s">
        <v>100</v>
      </c>
      <c r="DK253" s="40" t="s">
        <v>100</v>
      </c>
      <c r="DL253" s="40" t="s">
        <v>100</v>
      </c>
      <c r="DM253" s="40" t="s">
        <v>100</v>
      </c>
      <c r="DN253" s="40" t="s">
        <v>100</v>
      </c>
      <c r="DO253" s="317" t="s">
        <v>100</v>
      </c>
      <c r="DP253" s="457" t="s">
        <v>100</v>
      </c>
      <c r="DQ253" s="457" t="s">
        <v>100</v>
      </c>
      <c r="DR253" s="457" t="s">
        <v>100</v>
      </c>
      <c r="DS253" s="477">
        <v>0</v>
      </c>
      <c r="DT253" s="125">
        <v>0</v>
      </c>
      <c r="DU253" s="477">
        <v>0</v>
      </c>
      <c r="DV253" s="374" t="s">
        <v>100</v>
      </c>
      <c r="DW253" s="477">
        <v>0</v>
      </c>
      <c r="DX253" s="457" t="s">
        <v>100</v>
      </c>
      <c r="DY253" s="452"/>
      <c r="DZ253" s="40">
        <v>0</v>
      </c>
      <c r="EA253" s="76">
        <v>0</v>
      </c>
      <c r="EB253" s="40">
        <v>0</v>
      </c>
      <c r="EC253" s="76">
        <v>0</v>
      </c>
      <c r="ED253" s="40">
        <v>0</v>
      </c>
      <c r="EE253" s="40">
        <v>0</v>
      </c>
      <c r="EF253" s="40">
        <v>0</v>
      </c>
      <c r="EG253" s="320">
        <v>7.9200000000000007E-2</v>
      </c>
      <c r="EH253" s="320">
        <v>4.878048780487805E-2</v>
      </c>
      <c r="EI253" s="320">
        <v>0.14300000000000002</v>
      </c>
      <c r="EJ253" s="320">
        <v>3.5211267605633804E-2</v>
      </c>
      <c r="EK253" s="320">
        <v>0.44736842105263158</v>
      </c>
      <c r="EL253" s="320">
        <v>0.11052631578947368</v>
      </c>
      <c r="EM253" s="320">
        <v>0.27722772277227703</v>
      </c>
      <c r="EN253" s="341">
        <v>139500</v>
      </c>
      <c r="EO253" s="320">
        <v>6.097560975609756E-2</v>
      </c>
      <c r="EP253" s="1"/>
    </row>
    <row r="254" spans="2:146" x14ac:dyDescent="0.25">
      <c r="B254" s="3" t="s">
        <v>209</v>
      </c>
      <c r="C254" s="5">
        <v>540162</v>
      </c>
      <c r="D254" s="6" t="s">
        <v>208</v>
      </c>
      <c r="E254" s="6" t="s">
        <v>3</v>
      </c>
      <c r="F254" s="5">
        <v>6</v>
      </c>
      <c r="G254" s="40">
        <v>36</v>
      </c>
      <c r="H254" s="40">
        <v>78</v>
      </c>
      <c r="I254" s="40">
        <v>99</v>
      </c>
      <c r="J254" s="63">
        <v>1760</v>
      </c>
      <c r="K254" s="40">
        <v>40</v>
      </c>
      <c r="L254" s="63">
        <v>2.48</v>
      </c>
      <c r="N254" s="40">
        <v>17</v>
      </c>
      <c r="O254" s="76">
        <v>0.47222222222222221</v>
      </c>
      <c r="P254" s="63">
        <v>0.64</v>
      </c>
      <c r="Q254" s="362">
        <v>1.7777777777777781E-2</v>
      </c>
      <c r="R254" s="106">
        <v>16</v>
      </c>
      <c r="S254" s="83" t="s">
        <v>100</v>
      </c>
      <c r="T254" s="88">
        <v>3.9</v>
      </c>
      <c r="U254" s="40">
        <v>0</v>
      </c>
      <c r="V254" s="1"/>
      <c r="W254" s="457">
        <v>30</v>
      </c>
      <c r="X254" s="457">
        <v>5</v>
      </c>
      <c r="Y254" s="317">
        <v>0.39700000000000002</v>
      </c>
      <c r="Z254" s="126">
        <v>1.7647058823529411</v>
      </c>
      <c r="AA254" s="457">
        <v>0</v>
      </c>
      <c r="AB254" s="457">
        <v>1</v>
      </c>
      <c r="AC254" s="457">
        <v>31</v>
      </c>
      <c r="AD254" s="457">
        <v>0</v>
      </c>
      <c r="AE254" s="457">
        <v>31</v>
      </c>
      <c r="AF254" s="149">
        <v>3790500</v>
      </c>
      <c r="AH254" s="374">
        <v>85900</v>
      </c>
      <c r="AI254" s="469">
        <v>16</v>
      </c>
      <c r="AJ254" s="320">
        <v>0.5161290322580645</v>
      </c>
      <c r="AK254" s="374">
        <v>1243600</v>
      </c>
      <c r="AL254" s="125">
        <v>0.3280833663105131</v>
      </c>
      <c r="AM254" s="477">
        <v>16</v>
      </c>
      <c r="AN254" s="398">
        <v>1243600</v>
      </c>
      <c r="AO254" s="469">
        <v>16</v>
      </c>
      <c r="AP254" s="398">
        <v>1243600</v>
      </c>
      <c r="AQ254" s="480">
        <v>11</v>
      </c>
      <c r="AR254" s="398">
        <v>1178600</v>
      </c>
      <c r="AS254" s="469">
        <v>5</v>
      </c>
      <c r="AT254" s="390">
        <v>0.3125</v>
      </c>
      <c r="AU254" s="398">
        <v>65000</v>
      </c>
      <c r="AV254" s="469">
        <v>12</v>
      </c>
      <c r="AW254" s="140">
        <v>2350400</v>
      </c>
      <c r="AX254" s="469">
        <v>3</v>
      </c>
      <c r="AY254" s="140">
        <v>196500</v>
      </c>
      <c r="AZ254" s="457">
        <v>6</v>
      </c>
      <c r="BA254" s="125">
        <v>0.19400000000000001</v>
      </c>
      <c r="BB254" s="457">
        <v>16</v>
      </c>
      <c r="BC254" s="125">
        <v>0.51600000000000001</v>
      </c>
      <c r="BD254" s="457">
        <v>9</v>
      </c>
      <c r="BE254" s="125">
        <v>0.28999999999999998</v>
      </c>
      <c r="BF254" s="457">
        <v>20</v>
      </c>
      <c r="BG254" s="125">
        <v>0.64500000000000002</v>
      </c>
      <c r="BH254" s="457">
        <v>15</v>
      </c>
      <c r="BI254" s="317">
        <v>0.4838709677419355</v>
      </c>
      <c r="BJ254" s="457">
        <v>12</v>
      </c>
      <c r="BK254" s="457">
        <v>3</v>
      </c>
      <c r="BL254" s="457">
        <v>0</v>
      </c>
      <c r="BM254" s="430">
        <v>1958</v>
      </c>
      <c r="BN254" s="347" t="s">
        <v>808</v>
      </c>
      <c r="BO254" s="486">
        <v>25</v>
      </c>
      <c r="BP254" s="348">
        <v>0.80699999999999994</v>
      </c>
      <c r="BQ254" s="40">
        <v>6</v>
      </c>
      <c r="BR254" s="320">
        <v>0.19400000000000001</v>
      </c>
      <c r="BS254" s="491">
        <v>3</v>
      </c>
      <c r="BT254" s="125">
        <v>0.1</v>
      </c>
      <c r="BU254" s="312">
        <v>0.2</v>
      </c>
      <c r="BW254" s="457">
        <v>0</v>
      </c>
      <c r="BX254" s="457">
        <v>0</v>
      </c>
      <c r="BY254" s="457">
        <v>0</v>
      </c>
      <c r="BZ254" s="457">
        <v>0</v>
      </c>
      <c r="CA254" s="457">
        <v>0</v>
      </c>
      <c r="CB254" s="457">
        <v>0</v>
      </c>
      <c r="CC254" s="457">
        <v>0</v>
      </c>
      <c r="CD254" s="457">
        <v>0</v>
      </c>
      <c r="CE254" s="457">
        <v>0</v>
      </c>
      <c r="CF254" s="457">
        <v>0</v>
      </c>
      <c r="CG254" s="457">
        <v>0</v>
      </c>
      <c r="CH254" s="457">
        <v>0</v>
      </c>
      <c r="CI254" s="440">
        <v>2.1</v>
      </c>
      <c r="CJ254" s="440">
        <v>0.9</v>
      </c>
      <c r="CK254" s="317">
        <v>0.42899999999999999</v>
      </c>
      <c r="CL254" s="457">
        <v>0</v>
      </c>
      <c r="CM254" s="457">
        <v>0</v>
      </c>
      <c r="CN254" s="457">
        <v>0</v>
      </c>
      <c r="CO254" s="501">
        <v>0</v>
      </c>
      <c r="CP254" s="501">
        <v>0</v>
      </c>
      <c r="CQ254" s="318">
        <v>0</v>
      </c>
      <c r="CS254" s="477">
        <v>0</v>
      </c>
      <c r="CT254" s="457">
        <v>0</v>
      </c>
      <c r="CU254" s="457">
        <v>0</v>
      </c>
      <c r="CV254" s="457">
        <v>0</v>
      </c>
      <c r="CW254" s="457">
        <v>4</v>
      </c>
      <c r="CX254" s="457">
        <v>2</v>
      </c>
      <c r="CY254" s="457">
        <v>1</v>
      </c>
      <c r="CZ254" s="457">
        <v>2</v>
      </c>
      <c r="DA254" s="457">
        <v>0</v>
      </c>
      <c r="DB254" s="457">
        <v>0</v>
      </c>
      <c r="DC254" s="457">
        <v>1</v>
      </c>
      <c r="DD254" s="457">
        <v>0</v>
      </c>
      <c r="DF254" s="398">
        <v>353714</v>
      </c>
      <c r="DG254" s="320">
        <v>9.2999999999999999E-2</v>
      </c>
      <c r="DH254" s="374">
        <v>10272.5</v>
      </c>
      <c r="DI254" s="374">
        <v>94585</v>
      </c>
      <c r="DJ254" s="149">
        <v>259129</v>
      </c>
      <c r="DK254" s="40">
        <v>12</v>
      </c>
      <c r="DL254" s="40">
        <v>18</v>
      </c>
      <c r="DM254" s="40">
        <v>1</v>
      </c>
      <c r="DN254" s="40">
        <v>0</v>
      </c>
      <c r="DO254" s="317">
        <v>0.17599999999999999</v>
      </c>
      <c r="DP254" s="457">
        <v>12</v>
      </c>
      <c r="DQ254" s="457">
        <v>3</v>
      </c>
      <c r="DR254" s="457">
        <v>14</v>
      </c>
      <c r="DS254" s="477">
        <v>2</v>
      </c>
      <c r="DT254" s="125">
        <v>6.6666666666666666E-2</v>
      </c>
      <c r="DU254" s="477">
        <v>4</v>
      </c>
      <c r="DV254" s="374">
        <v>23740</v>
      </c>
      <c r="DW254" s="477">
        <v>0</v>
      </c>
      <c r="DX254" s="457">
        <v>208</v>
      </c>
      <c r="DY254" s="452"/>
      <c r="DZ254" s="40">
        <v>40</v>
      </c>
      <c r="EA254" s="76">
        <v>0.40404040404040403</v>
      </c>
      <c r="EB254" s="40">
        <v>30</v>
      </c>
      <c r="EC254" s="76">
        <v>0.30303030303030304</v>
      </c>
      <c r="ED254" s="40">
        <v>5</v>
      </c>
      <c r="EE254" s="40">
        <v>1</v>
      </c>
      <c r="EF254" s="40">
        <v>1</v>
      </c>
      <c r="EG254" s="320">
        <v>2.1999999999999999E-2</v>
      </c>
      <c r="EH254" s="320">
        <v>0</v>
      </c>
      <c r="EI254" s="320">
        <v>0.129</v>
      </c>
      <c r="EJ254" s="320">
        <v>6.4935064935064929E-2</v>
      </c>
      <c r="EK254" s="320">
        <v>0.18181818181818182</v>
      </c>
      <c r="EL254" s="320">
        <v>0.12121212121212122</v>
      </c>
      <c r="EM254" s="320">
        <v>-0.25882352941176501</v>
      </c>
      <c r="EN254" s="341">
        <v>150000</v>
      </c>
      <c r="EO254" s="320">
        <v>0</v>
      </c>
      <c r="EP254" s="1"/>
    </row>
    <row r="255" spans="2:146" x14ac:dyDescent="0.25">
      <c r="B255" s="3" t="s">
        <v>210</v>
      </c>
      <c r="C255" s="5">
        <v>540254</v>
      </c>
      <c r="D255" s="6" t="s">
        <v>208</v>
      </c>
      <c r="E255" s="6" t="s">
        <v>3</v>
      </c>
      <c r="F255" s="5">
        <v>6</v>
      </c>
      <c r="G255" s="40">
        <v>1555</v>
      </c>
      <c r="H255" s="40">
        <v>1456</v>
      </c>
      <c r="I255" s="40">
        <v>3091</v>
      </c>
      <c r="J255" s="63">
        <v>1272.1800643086817</v>
      </c>
      <c r="K255" s="40">
        <v>1289</v>
      </c>
      <c r="L255" s="63">
        <v>2.3199999999999998</v>
      </c>
      <c r="N255" s="40">
        <v>18</v>
      </c>
      <c r="O255" s="76">
        <v>1.1575562700964629E-2</v>
      </c>
      <c r="P255" s="63">
        <v>1.83</v>
      </c>
      <c r="Q255" s="362">
        <v>1.1768488745980709E-3</v>
      </c>
      <c r="R255" s="106">
        <v>16</v>
      </c>
      <c r="S255" s="83" t="s">
        <v>100</v>
      </c>
      <c r="T255" s="88">
        <v>0</v>
      </c>
      <c r="U255" s="40">
        <v>0</v>
      </c>
      <c r="V255" s="1"/>
      <c r="W255" s="457">
        <v>1</v>
      </c>
      <c r="X255" s="457">
        <v>0</v>
      </c>
      <c r="Y255" s="317">
        <v>1E-3</v>
      </c>
      <c r="Z255" s="126">
        <v>5.5555555555555552E-2</v>
      </c>
      <c r="AA255" s="457">
        <v>1</v>
      </c>
      <c r="AB255" s="457">
        <v>0</v>
      </c>
      <c r="AC255" s="457">
        <v>0</v>
      </c>
      <c r="AD255" s="457">
        <v>1</v>
      </c>
      <c r="AE255" s="457">
        <v>1</v>
      </c>
      <c r="AF255" s="149">
        <v>30600</v>
      </c>
      <c r="AH255" s="374">
        <v>0</v>
      </c>
      <c r="AI255" s="469">
        <v>1</v>
      </c>
      <c r="AJ255" s="320">
        <v>1</v>
      </c>
      <c r="AK255" s="374">
        <v>30600</v>
      </c>
      <c r="AL255" s="125">
        <v>1</v>
      </c>
      <c r="AM255" s="477">
        <v>1</v>
      </c>
      <c r="AN255" s="398">
        <v>30600</v>
      </c>
      <c r="AO255" s="469">
        <v>1</v>
      </c>
      <c r="AP255" s="398">
        <v>30600</v>
      </c>
      <c r="AQ255" s="480">
        <v>1</v>
      </c>
      <c r="AR255" s="398">
        <v>30600</v>
      </c>
      <c r="AS255" s="469">
        <v>0</v>
      </c>
      <c r="AT255" s="390">
        <v>0</v>
      </c>
      <c r="AU255" s="398">
        <v>0</v>
      </c>
      <c r="AV255" s="469">
        <v>0</v>
      </c>
      <c r="AW255" s="140">
        <v>0</v>
      </c>
      <c r="AX255" s="469">
        <v>0</v>
      </c>
      <c r="AY255" s="140">
        <v>0</v>
      </c>
      <c r="AZ255" s="457">
        <v>0</v>
      </c>
      <c r="BA255" s="125">
        <v>0</v>
      </c>
      <c r="BB255" s="457">
        <v>0</v>
      </c>
      <c r="BC255" s="125">
        <v>0</v>
      </c>
      <c r="BD255" s="457">
        <v>1</v>
      </c>
      <c r="BE255" s="125">
        <v>1</v>
      </c>
      <c r="BF255" s="457">
        <v>1</v>
      </c>
      <c r="BG255" s="125">
        <v>1</v>
      </c>
      <c r="BH255" s="457">
        <v>0</v>
      </c>
      <c r="BI255" s="317">
        <v>0</v>
      </c>
      <c r="BJ255" s="457">
        <v>0</v>
      </c>
      <c r="BK255" s="457">
        <v>0</v>
      </c>
      <c r="BL255" s="457">
        <v>0</v>
      </c>
      <c r="BM255" s="430">
        <v>1940</v>
      </c>
      <c r="BN255" s="347" t="s">
        <v>895</v>
      </c>
      <c r="BO255" s="486">
        <v>1</v>
      </c>
      <c r="BP255" s="348">
        <v>1</v>
      </c>
      <c r="BQ255" s="40">
        <v>0</v>
      </c>
      <c r="BR255" s="320">
        <v>0</v>
      </c>
      <c r="BS255" s="491">
        <v>0</v>
      </c>
      <c r="BT255" s="125">
        <v>0</v>
      </c>
      <c r="BU255" s="312">
        <v>0</v>
      </c>
      <c r="BW255" s="457">
        <v>0</v>
      </c>
      <c r="BX255" s="457">
        <v>0</v>
      </c>
      <c r="BY255" s="457">
        <v>0</v>
      </c>
      <c r="BZ255" s="457">
        <v>0</v>
      </c>
      <c r="CA255" s="457">
        <v>0</v>
      </c>
      <c r="CB255" s="457">
        <v>0</v>
      </c>
      <c r="CC255" s="457">
        <v>0</v>
      </c>
      <c r="CD255" s="457">
        <v>0</v>
      </c>
      <c r="CE255" s="457">
        <v>0</v>
      </c>
      <c r="CF255" s="457">
        <v>0</v>
      </c>
      <c r="CG255" s="457">
        <v>0</v>
      </c>
      <c r="CH255" s="457">
        <v>0</v>
      </c>
      <c r="CI255" s="440">
        <v>40.4</v>
      </c>
      <c r="CJ255" s="440">
        <v>0</v>
      </c>
      <c r="CK255" s="317">
        <v>0</v>
      </c>
      <c r="CL255" s="457">
        <v>1</v>
      </c>
      <c r="CM255" s="457">
        <v>0</v>
      </c>
      <c r="CN255" s="457">
        <v>1</v>
      </c>
      <c r="CO255" s="501">
        <v>1.2</v>
      </c>
      <c r="CP255" s="501">
        <v>0</v>
      </c>
      <c r="CQ255" s="125">
        <v>0</v>
      </c>
      <c r="CS255" s="477">
        <v>0</v>
      </c>
      <c r="CT255" s="457">
        <v>0</v>
      </c>
      <c r="CU255" s="457">
        <v>0</v>
      </c>
      <c r="CV255" s="457">
        <v>0</v>
      </c>
      <c r="CW255" s="457">
        <v>0</v>
      </c>
      <c r="CX255" s="457">
        <v>0</v>
      </c>
      <c r="CY255" s="457">
        <v>0</v>
      </c>
      <c r="CZ255" s="457">
        <v>0</v>
      </c>
      <c r="DA255" s="457">
        <v>0</v>
      </c>
      <c r="DB255" s="457">
        <v>0</v>
      </c>
      <c r="DC255" s="457">
        <v>0</v>
      </c>
      <c r="DD255" s="457">
        <v>0</v>
      </c>
      <c r="DF255" s="398">
        <v>0</v>
      </c>
      <c r="DG255" s="320">
        <v>0</v>
      </c>
      <c r="DH255" s="374">
        <v>0</v>
      </c>
      <c r="DI255" s="374">
        <v>0</v>
      </c>
      <c r="DJ255" s="149">
        <v>0</v>
      </c>
      <c r="DK255" s="40">
        <v>1</v>
      </c>
      <c r="DL255" s="40">
        <v>0</v>
      </c>
      <c r="DM255" s="40">
        <v>0</v>
      </c>
      <c r="DN255" s="40">
        <v>0</v>
      </c>
      <c r="DO255" s="317">
        <v>0</v>
      </c>
      <c r="DP255" s="457">
        <v>1</v>
      </c>
      <c r="DQ255" s="457">
        <v>0</v>
      </c>
      <c r="DR255" s="457">
        <v>0</v>
      </c>
      <c r="DS255" s="477">
        <v>0</v>
      </c>
      <c r="DT255" s="125">
        <v>0</v>
      </c>
      <c r="DU255" s="477">
        <v>1</v>
      </c>
      <c r="DV255" s="374">
        <v>0</v>
      </c>
      <c r="DW255" s="477">
        <v>0</v>
      </c>
      <c r="DX255" s="457">
        <v>0</v>
      </c>
      <c r="DY255" s="452"/>
      <c r="DZ255" s="40">
        <v>2</v>
      </c>
      <c r="EA255" s="76">
        <v>6.470397929472663E-4</v>
      </c>
      <c r="EB255" s="40">
        <v>0</v>
      </c>
      <c r="EC255" s="76">
        <v>0</v>
      </c>
      <c r="ED255" s="40">
        <v>0</v>
      </c>
      <c r="EE255" s="40">
        <v>0</v>
      </c>
      <c r="EF255" s="40">
        <v>0</v>
      </c>
      <c r="EG255" s="320">
        <v>0.15409999999999999</v>
      </c>
      <c r="EH255" s="320">
        <v>0.16058960434445307</v>
      </c>
      <c r="EI255" s="320">
        <v>0.17899999999999999</v>
      </c>
      <c r="EJ255" s="320">
        <v>5.1993067590987867E-2</v>
      </c>
      <c r="EK255" s="320">
        <v>0.36687156260109999</v>
      </c>
      <c r="EL255" s="320">
        <v>0.19184491978609625</v>
      </c>
      <c r="EM255" s="320">
        <v>1.3950323239197E-2</v>
      </c>
      <c r="EN255" s="341">
        <v>143600</v>
      </c>
      <c r="EO255" s="320">
        <v>4.3591411841249178E-2</v>
      </c>
      <c r="EP255" s="1"/>
    </row>
    <row r="256" spans="2:146" x14ac:dyDescent="0.25">
      <c r="B256" s="3" t="s">
        <v>211</v>
      </c>
      <c r="C256" s="5">
        <v>540270</v>
      </c>
      <c r="D256" s="6" t="s">
        <v>208</v>
      </c>
      <c r="E256" s="6" t="s">
        <v>3</v>
      </c>
      <c r="F256" s="5">
        <v>6</v>
      </c>
      <c r="G256" s="40">
        <v>178</v>
      </c>
      <c r="H256" s="40">
        <v>341</v>
      </c>
      <c r="I256" s="40">
        <v>526</v>
      </c>
      <c r="J256" s="63">
        <v>1891.2359550561796</v>
      </c>
      <c r="K256" s="40">
        <v>230</v>
      </c>
      <c r="L256" s="63">
        <v>2.29</v>
      </c>
      <c r="N256" s="40">
        <v>1</v>
      </c>
      <c r="O256" s="76">
        <v>5.6179775280898866E-3</v>
      </c>
      <c r="P256" s="63">
        <v>0.31</v>
      </c>
      <c r="Q256" s="362">
        <v>1.741573033707865E-3</v>
      </c>
      <c r="R256" s="106">
        <v>16</v>
      </c>
      <c r="S256" s="83" t="s">
        <v>100</v>
      </c>
      <c r="T256" s="88">
        <v>0</v>
      </c>
      <c r="U256" s="40">
        <v>0</v>
      </c>
      <c r="V256" s="1"/>
      <c r="W256" s="457">
        <v>0</v>
      </c>
      <c r="X256" s="457">
        <v>0</v>
      </c>
      <c r="Y256" s="317">
        <v>0</v>
      </c>
      <c r="Z256" s="126">
        <v>0</v>
      </c>
      <c r="AA256" s="457">
        <v>0</v>
      </c>
      <c r="AB256" s="457">
        <v>0</v>
      </c>
      <c r="AC256" s="457">
        <v>0</v>
      </c>
      <c r="AD256" s="457">
        <v>0</v>
      </c>
      <c r="AE256" s="457">
        <v>0</v>
      </c>
      <c r="AF256" s="374">
        <v>0</v>
      </c>
      <c r="AH256" s="374">
        <v>0</v>
      </c>
      <c r="AI256" s="469">
        <v>0</v>
      </c>
      <c r="AJ256" s="320">
        <v>0</v>
      </c>
      <c r="AK256" s="374">
        <v>0</v>
      </c>
      <c r="AL256" s="125">
        <v>0</v>
      </c>
      <c r="AM256" s="477">
        <v>0</v>
      </c>
      <c r="AN256" s="398">
        <v>0</v>
      </c>
      <c r="AO256" s="469">
        <v>0</v>
      </c>
      <c r="AP256" s="398">
        <v>0</v>
      </c>
      <c r="AQ256" s="480">
        <v>0</v>
      </c>
      <c r="AR256" s="398">
        <v>0</v>
      </c>
      <c r="AS256" s="469">
        <v>0</v>
      </c>
      <c r="AT256" s="390">
        <v>0</v>
      </c>
      <c r="AU256" s="398">
        <v>0</v>
      </c>
      <c r="AV256" s="469">
        <v>0</v>
      </c>
      <c r="AW256" s="140">
        <v>0</v>
      </c>
      <c r="AX256" s="469">
        <v>0</v>
      </c>
      <c r="AY256" s="140">
        <v>0</v>
      </c>
      <c r="AZ256" s="457">
        <v>0</v>
      </c>
      <c r="BA256" s="125">
        <v>0</v>
      </c>
      <c r="BB256" s="457">
        <v>0</v>
      </c>
      <c r="BC256" s="125" t="s">
        <v>100</v>
      </c>
      <c r="BD256" s="457">
        <v>0</v>
      </c>
      <c r="BE256" s="125">
        <v>0</v>
      </c>
      <c r="BF256" s="457">
        <v>0</v>
      </c>
      <c r="BG256" s="125">
        <v>0</v>
      </c>
      <c r="BH256" s="457">
        <v>0</v>
      </c>
      <c r="BI256" s="317">
        <v>0</v>
      </c>
      <c r="BJ256" s="457">
        <v>0</v>
      </c>
      <c r="BK256" s="457">
        <v>0</v>
      </c>
      <c r="BL256" s="457">
        <v>0</v>
      </c>
      <c r="BM256" s="430" t="s">
        <v>100</v>
      </c>
      <c r="BN256" s="347" t="s">
        <v>895</v>
      </c>
      <c r="BO256" s="486">
        <v>0</v>
      </c>
      <c r="BP256" s="348">
        <v>0</v>
      </c>
      <c r="BQ256" s="40">
        <v>0</v>
      </c>
      <c r="BR256" s="348">
        <v>0</v>
      </c>
      <c r="BS256" s="491">
        <v>0</v>
      </c>
      <c r="BT256" s="125">
        <v>0</v>
      </c>
      <c r="BU256" s="312" t="s">
        <v>100</v>
      </c>
      <c r="BW256" s="457">
        <v>0</v>
      </c>
      <c r="BX256" s="457">
        <v>0</v>
      </c>
      <c r="BY256" s="457">
        <v>0</v>
      </c>
      <c r="BZ256" s="457">
        <v>0</v>
      </c>
      <c r="CA256" s="457">
        <v>0</v>
      </c>
      <c r="CB256" s="457">
        <v>0</v>
      </c>
      <c r="CC256" s="457">
        <v>0</v>
      </c>
      <c r="CD256" s="457">
        <v>0</v>
      </c>
      <c r="CE256" s="457">
        <v>0</v>
      </c>
      <c r="CF256" s="457">
        <v>0</v>
      </c>
      <c r="CG256" s="457">
        <v>0</v>
      </c>
      <c r="CH256" s="457">
        <v>0</v>
      </c>
      <c r="CI256" s="440">
        <v>8.9</v>
      </c>
      <c r="CJ256" s="440">
        <v>0.1</v>
      </c>
      <c r="CK256" s="317">
        <v>1.0999999999999999E-2</v>
      </c>
      <c r="CL256" s="457">
        <v>0</v>
      </c>
      <c r="CM256" s="457">
        <v>0</v>
      </c>
      <c r="CN256" s="457">
        <v>0</v>
      </c>
      <c r="CO256" s="501">
        <v>0</v>
      </c>
      <c r="CP256" s="501">
        <v>0</v>
      </c>
      <c r="CQ256" s="318">
        <v>0</v>
      </c>
      <c r="CS256" s="477">
        <v>0</v>
      </c>
      <c r="CT256" s="457">
        <v>0</v>
      </c>
      <c r="CU256" s="457">
        <v>0</v>
      </c>
      <c r="CV256" s="457">
        <v>0</v>
      </c>
      <c r="CW256" s="457">
        <v>0</v>
      </c>
      <c r="CX256" s="457">
        <v>0</v>
      </c>
      <c r="CY256" s="457">
        <v>0</v>
      </c>
      <c r="CZ256" s="457">
        <v>0</v>
      </c>
      <c r="DA256" s="457">
        <v>0</v>
      </c>
      <c r="DB256" s="457">
        <v>0</v>
      </c>
      <c r="DC256" s="457">
        <v>0</v>
      </c>
      <c r="DD256" s="457">
        <v>0</v>
      </c>
      <c r="DF256" s="398">
        <v>0</v>
      </c>
      <c r="DG256" s="320">
        <v>0</v>
      </c>
      <c r="DH256" s="374">
        <v>0</v>
      </c>
      <c r="DI256" s="374">
        <v>0</v>
      </c>
      <c r="DJ256" s="149">
        <v>0</v>
      </c>
      <c r="DK256" s="40">
        <v>0</v>
      </c>
      <c r="DL256" s="40">
        <v>0</v>
      </c>
      <c r="DM256" s="40">
        <v>0</v>
      </c>
      <c r="DN256" s="40">
        <v>0</v>
      </c>
      <c r="DO256" s="317">
        <v>0</v>
      </c>
      <c r="DP256" s="457">
        <v>0</v>
      </c>
      <c r="DQ256" s="457">
        <v>0</v>
      </c>
      <c r="DR256" s="457">
        <v>0</v>
      </c>
      <c r="DS256" s="477">
        <v>0</v>
      </c>
      <c r="DT256" s="125">
        <v>0</v>
      </c>
      <c r="DU256" s="477">
        <v>0</v>
      </c>
      <c r="DV256" s="374">
        <v>0</v>
      </c>
      <c r="DW256" s="477">
        <v>0</v>
      </c>
      <c r="DX256" s="457">
        <v>0</v>
      </c>
      <c r="DY256" s="452"/>
      <c r="DZ256" s="40">
        <v>0</v>
      </c>
      <c r="EA256" s="76">
        <v>0</v>
      </c>
      <c r="EB256" s="40">
        <v>0</v>
      </c>
      <c r="EC256" s="76">
        <v>0</v>
      </c>
      <c r="ED256" s="40">
        <v>0</v>
      </c>
      <c r="EE256" s="40">
        <v>0</v>
      </c>
      <c r="EF256" s="40">
        <v>0</v>
      </c>
      <c r="EG256" s="320">
        <v>0.4713</v>
      </c>
      <c r="EH256" s="320">
        <v>0.1</v>
      </c>
      <c r="EI256" s="320">
        <v>0.30499999999999999</v>
      </c>
      <c r="EJ256" s="320">
        <v>0.11029411764705882</v>
      </c>
      <c r="EK256" s="320">
        <v>0.35361216730038025</v>
      </c>
      <c r="EL256" s="320">
        <v>0.24524714828897337</v>
      </c>
      <c r="EM256" s="320">
        <v>-6.5934065934065908E-2</v>
      </c>
      <c r="EN256" s="341">
        <v>114600</v>
      </c>
      <c r="EO256" s="320">
        <v>0.12267657992565056</v>
      </c>
      <c r="EP256" s="1"/>
    </row>
    <row r="257" spans="2:146" x14ac:dyDescent="0.25">
      <c r="B257" s="3" t="s">
        <v>212</v>
      </c>
      <c r="C257" s="5">
        <v>540268</v>
      </c>
      <c r="D257" s="6" t="s">
        <v>208</v>
      </c>
      <c r="E257" s="6" t="s">
        <v>3</v>
      </c>
      <c r="F257" s="5">
        <v>6</v>
      </c>
      <c r="G257" s="40">
        <v>503</v>
      </c>
      <c r="H257" s="40">
        <v>186</v>
      </c>
      <c r="I257" s="40">
        <v>302</v>
      </c>
      <c r="J257" s="63">
        <v>384.25447316103379</v>
      </c>
      <c r="K257" s="40">
        <v>129</v>
      </c>
      <c r="L257" s="63">
        <v>2.34</v>
      </c>
      <c r="N257" s="40">
        <v>25</v>
      </c>
      <c r="O257" s="76">
        <v>4.9701789264413522E-2</v>
      </c>
      <c r="P257" s="63">
        <v>1.75</v>
      </c>
      <c r="Q257" s="362">
        <v>3.4791252485089469E-3</v>
      </c>
      <c r="R257" s="106">
        <v>16</v>
      </c>
      <c r="S257" s="83" t="s">
        <v>100</v>
      </c>
      <c r="T257" s="88">
        <v>3.6</v>
      </c>
      <c r="U257" s="40">
        <v>0</v>
      </c>
      <c r="V257" s="1"/>
      <c r="W257" s="457">
        <v>21</v>
      </c>
      <c r="X257" s="457">
        <v>0</v>
      </c>
      <c r="Y257" s="317">
        <v>0.113</v>
      </c>
      <c r="Z257" s="126">
        <v>0.84</v>
      </c>
      <c r="AA257" s="457">
        <v>5</v>
      </c>
      <c r="AB257" s="457">
        <v>0</v>
      </c>
      <c r="AC257" s="457">
        <v>16</v>
      </c>
      <c r="AD257" s="457">
        <v>5</v>
      </c>
      <c r="AE257" s="457">
        <v>21</v>
      </c>
      <c r="AF257" s="149">
        <v>731040</v>
      </c>
      <c r="AH257" s="374">
        <v>28700</v>
      </c>
      <c r="AI257" s="469">
        <v>18</v>
      </c>
      <c r="AJ257" s="320">
        <v>0.8571428571428571</v>
      </c>
      <c r="AK257" s="374">
        <v>565340</v>
      </c>
      <c r="AL257" s="125">
        <v>0.7733366163274239</v>
      </c>
      <c r="AM257" s="477">
        <v>18</v>
      </c>
      <c r="AN257" s="398">
        <v>565340</v>
      </c>
      <c r="AO257" s="469">
        <v>18</v>
      </c>
      <c r="AP257" s="398">
        <v>565340</v>
      </c>
      <c r="AQ257" s="480">
        <v>15</v>
      </c>
      <c r="AR257" s="398">
        <v>517550</v>
      </c>
      <c r="AS257" s="469">
        <v>3</v>
      </c>
      <c r="AT257" s="390">
        <v>0.16666666666666671</v>
      </c>
      <c r="AU257" s="398">
        <v>47790</v>
      </c>
      <c r="AV257" s="469">
        <v>2</v>
      </c>
      <c r="AW257" s="140">
        <v>68700</v>
      </c>
      <c r="AX257" s="469">
        <v>1</v>
      </c>
      <c r="AY257" s="140">
        <v>97000</v>
      </c>
      <c r="AZ257" s="457">
        <v>11</v>
      </c>
      <c r="BA257" s="125">
        <v>0.52400000000000002</v>
      </c>
      <c r="BB257" s="457">
        <v>5</v>
      </c>
      <c r="BC257" s="125">
        <v>0.23799999999999999</v>
      </c>
      <c r="BD257" s="457">
        <v>5</v>
      </c>
      <c r="BE257" s="125">
        <v>0.23799999999999999</v>
      </c>
      <c r="BF257" s="457">
        <v>10</v>
      </c>
      <c r="BG257" s="125">
        <v>0.47599999999999998</v>
      </c>
      <c r="BH257" s="457">
        <v>11</v>
      </c>
      <c r="BI257" s="317">
        <v>0.52380952380952384</v>
      </c>
      <c r="BJ257" s="457">
        <v>11</v>
      </c>
      <c r="BK257" s="457">
        <v>0</v>
      </c>
      <c r="BL257" s="457">
        <v>0</v>
      </c>
      <c r="BM257" s="430">
        <v>1900</v>
      </c>
      <c r="BN257" s="347" t="s">
        <v>808</v>
      </c>
      <c r="BO257" s="486">
        <v>18</v>
      </c>
      <c r="BP257" s="348">
        <v>0.85699999999999998</v>
      </c>
      <c r="BQ257" s="40">
        <v>3</v>
      </c>
      <c r="BR257" s="320">
        <v>0.14299999999999999</v>
      </c>
      <c r="BS257" s="491">
        <v>2</v>
      </c>
      <c r="BT257" s="125">
        <v>9.5238095238095233E-2</v>
      </c>
      <c r="BU257" s="312">
        <v>0.66700000000000004</v>
      </c>
      <c r="BW257" s="457">
        <v>0</v>
      </c>
      <c r="BX257" s="457">
        <v>0</v>
      </c>
      <c r="BY257" s="457">
        <v>0</v>
      </c>
      <c r="BZ257" s="457">
        <v>0</v>
      </c>
      <c r="CA257" s="457">
        <v>0</v>
      </c>
      <c r="CB257" s="457">
        <v>0</v>
      </c>
      <c r="CC257" s="457">
        <v>0</v>
      </c>
      <c r="CD257" s="457">
        <v>0</v>
      </c>
      <c r="CE257" s="457">
        <v>0</v>
      </c>
      <c r="CF257" s="457">
        <v>0</v>
      </c>
      <c r="CG257" s="457">
        <v>0</v>
      </c>
      <c r="CH257" s="457">
        <v>0</v>
      </c>
      <c r="CI257" s="440">
        <v>8.6999999999999993</v>
      </c>
      <c r="CJ257" s="440">
        <v>0.4</v>
      </c>
      <c r="CK257" s="317">
        <v>4.5999999999999999E-2</v>
      </c>
      <c r="CL257" s="457">
        <v>3</v>
      </c>
      <c r="CM257" s="457">
        <v>1</v>
      </c>
      <c r="CN257" s="457">
        <v>2</v>
      </c>
      <c r="CO257" s="501">
        <v>1.3</v>
      </c>
      <c r="CP257" s="501">
        <v>0</v>
      </c>
      <c r="CQ257" s="125">
        <v>0</v>
      </c>
      <c r="CS257" s="477">
        <v>0</v>
      </c>
      <c r="CT257" s="457">
        <v>0</v>
      </c>
      <c r="CU257" s="457">
        <v>0</v>
      </c>
      <c r="CV257" s="457">
        <v>0</v>
      </c>
      <c r="CW257" s="457">
        <v>1</v>
      </c>
      <c r="CX257" s="457">
        <v>0</v>
      </c>
      <c r="CY257" s="457">
        <v>1</v>
      </c>
      <c r="CZ257" s="457">
        <v>0</v>
      </c>
      <c r="DA257" s="457">
        <v>0</v>
      </c>
      <c r="DB257" s="457">
        <v>0</v>
      </c>
      <c r="DC257" s="457">
        <v>0</v>
      </c>
      <c r="DD257" s="457">
        <v>0</v>
      </c>
      <c r="DF257" s="398">
        <v>105282</v>
      </c>
      <c r="DG257" s="320">
        <v>0.14399999999999999</v>
      </c>
      <c r="DH257" s="374">
        <v>6453.4</v>
      </c>
      <c r="DI257" s="374">
        <v>87935</v>
      </c>
      <c r="DJ257" s="149">
        <v>17347</v>
      </c>
      <c r="DK257" s="40">
        <v>7</v>
      </c>
      <c r="DL257" s="40">
        <v>14</v>
      </c>
      <c r="DM257" s="40">
        <v>0</v>
      </c>
      <c r="DN257" s="40">
        <v>0</v>
      </c>
      <c r="DO257" s="317">
        <v>0.20699999999999999</v>
      </c>
      <c r="DP257" s="457">
        <v>6</v>
      </c>
      <c r="DQ257" s="457">
        <v>1</v>
      </c>
      <c r="DR257" s="457">
        <v>14</v>
      </c>
      <c r="DS257" s="477">
        <v>0</v>
      </c>
      <c r="DT257" s="125">
        <v>0</v>
      </c>
      <c r="DU257" s="477">
        <v>2</v>
      </c>
      <c r="DV257" s="374">
        <v>3776</v>
      </c>
      <c r="DW257" s="477">
        <v>0</v>
      </c>
      <c r="DX257" s="457">
        <v>111</v>
      </c>
      <c r="DY257" s="452"/>
      <c r="DZ257" s="40">
        <v>42</v>
      </c>
      <c r="EA257" s="76">
        <v>0.13907284768211919</v>
      </c>
      <c r="EB257" s="40">
        <v>30</v>
      </c>
      <c r="EC257" s="76">
        <v>9.9337748344370855E-2</v>
      </c>
      <c r="ED257" s="40">
        <v>5</v>
      </c>
      <c r="EE257" s="40">
        <v>1</v>
      </c>
      <c r="EF257" s="40">
        <v>1</v>
      </c>
      <c r="EG257" s="320">
        <v>0.55059999999999998</v>
      </c>
      <c r="EH257" s="320">
        <v>0.16279069767441862</v>
      </c>
      <c r="EI257" s="320">
        <v>0.16300000000000001</v>
      </c>
      <c r="EJ257" s="320">
        <v>4.9773755656108601E-2</v>
      </c>
      <c r="EK257" s="320">
        <v>0.32781456953642385</v>
      </c>
      <c r="EL257" s="320">
        <v>0.21192052980132453</v>
      </c>
      <c r="EM257" s="320">
        <v>-0.21276595744680901</v>
      </c>
      <c r="EN257" s="341">
        <v>39300</v>
      </c>
      <c r="EO257" s="320">
        <v>0.14569536423841059</v>
      </c>
      <c r="EP257" s="1"/>
    </row>
    <row r="258" spans="2:146" x14ac:dyDescent="0.25">
      <c r="B258" s="3" t="s">
        <v>214</v>
      </c>
      <c r="C258" s="5">
        <v>540269</v>
      </c>
      <c r="D258" s="6" t="s">
        <v>208</v>
      </c>
      <c r="E258" s="6" t="s">
        <v>3</v>
      </c>
      <c r="F258" s="5">
        <v>6</v>
      </c>
      <c r="G258" s="40">
        <v>416</v>
      </c>
      <c r="H258" s="40">
        <v>282</v>
      </c>
      <c r="I258" s="40">
        <v>569</v>
      </c>
      <c r="J258" s="63">
        <v>875.38461538461536</v>
      </c>
      <c r="K258" s="40">
        <v>236</v>
      </c>
      <c r="L258" s="63">
        <v>2.41</v>
      </c>
      <c r="N258" s="40">
        <v>17</v>
      </c>
      <c r="O258" s="76">
        <v>4.0865384615384623E-2</v>
      </c>
      <c r="P258" s="63">
        <v>0.66</v>
      </c>
      <c r="Q258" s="362">
        <v>1.5865384615384619E-3</v>
      </c>
      <c r="R258" s="106">
        <v>16</v>
      </c>
      <c r="S258" s="83" t="s">
        <v>100</v>
      </c>
      <c r="T258" s="88">
        <v>0</v>
      </c>
      <c r="U258" s="40">
        <v>0</v>
      </c>
      <c r="V258" s="1"/>
      <c r="W258" s="457">
        <v>0</v>
      </c>
      <c r="X258" s="457">
        <v>0</v>
      </c>
      <c r="Y258" s="317">
        <v>0</v>
      </c>
      <c r="Z258" s="126">
        <v>0</v>
      </c>
      <c r="AA258" s="457">
        <v>0</v>
      </c>
      <c r="AB258" s="457">
        <v>0</v>
      </c>
      <c r="AC258" s="457">
        <v>0</v>
      </c>
      <c r="AD258" s="457">
        <v>0</v>
      </c>
      <c r="AE258" s="457">
        <v>0</v>
      </c>
      <c r="AF258" s="374">
        <v>0</v>
      </c>
      <c r="AH258" s="374">
        <v>0</v>
      </c>
      <c r="AI258" s="469">
        <v>0</v>
      </c>
      <c r="AJ258" s="320">
        <v>0</v>
      </c>
      <c r="AK258" s="374">
        <v>0</v>
      </c>
      <c r="AL258" s="125">
        <v>0</v>
      </c>
      <c r="AM258" s="477">
        <v>0</v>
      </c>
      <c r="AN258" s="398">
        <v>0</v>
      </c>
      <c r="AO258" s="469">
        <v>0</v>
      </c>
      <c r="AP258" s="398">
        <v>0</v>
      </c>
      <c r="AQ258" s="480">
        <v>0</v>
      </c>
      <c r="AR258" s="398">
        <v>0</v>
      </c>
      <c r="AS258" s="469">
        <v>0</v>
      </c>
      <c r="AT258" s="390">
        <v>0</v>
      </c>
      <c r="AU258" s="398">
        <v>0</v>
      </c>
      <c r="AV258" s="469">
        <v>0</v>
      </c>
      <c r="AW258" s="140">
        <v>0</v>
      </c>
      <c r="AX258" s="469">
        <v>0</v>
      </c>
      <c r="AY258" s="140">
        <v>0</v>
      </c>
      <c r="AZ258" s="457">
        <v>0</v>
      </c>
      <c r="BA258" s="125">
        <v>0</v>
      </c>
      <c r="BB258" s="457">
        <v>0</v>
      </c>
      <c r="BC258" s="125" t="s">
        <v>100</v>
      </c>
      <c r="BD258" s="457">
        <v>0</v>
      </c>
      <c r="BE258" s="125">
        <v>0</v>
      </c>
      <c r="BF258" s="457">
        <v>0</v>
      </c>
      <c r="BG258" s="125">
        <v>0</v>
      </c>
      <c r="BH258" s="457">
        <v>0</v>
      </c>
      <c r="BI258" s="317">
        <v>0</v>
      </c>
      <c r="BJ258" s="457">
        <v>0</v>
      </c>
      <c r="BK258" s="457">
        <v>0</v>
      </c>
      <c r="BL258" s="457">
        <v>0</v>
      </c>
      <c r="BM258" s="430" t="s">
        <v>100</v>
      </c>
      <c r="BN258" s="347" t="s">
        <v>808</v>
      </c>
      <c r="BO258" s="486">
        <v>0</v>
      </c>
      <c r="BP258" s="348">
        <v>0</v>
      </c>
      <c r="BQ258" s="40">
        <v>0</v>
      </c>
      <c r="BR258" s="348">
        <v>0</v>
      </c>
      <c r="BS258" s="491">
        <v>0</v>
      </c>
      <c r="BT258" s="125">
        <v>0</v>
      </c>
      <c r="BU258" s="312" t="s">
        <v>100</v>
      </c>
      <c r="BW258" s="457">
        <v>0</v>
      </c>
      <c r="BX258" s="457">
        <v>0</v>
      </c>
      <c r="BY258" s="457">
        <v>0</v>
      </c>
      <c r="BZ258" s="457">
        <v>0</v>
      </c>
      <c r="CA258" s="457">
        <v>0</v>
      </c>
      <c r="CB258" s="457">
        <v>0</v>
      </c>
      <c r="CC258" s="457">
        <v>0</v>
      </c>
      <c r="CD258" s="457">
        <v>0</v>
      </c>
      <c r="CE258" s="457">
        <v>0</v>
      </c>
      <c r="CF258" s="457">
        <v>0</v>
      </c>
      <c r="CG258" s="457">
        <v>0</v>
      </c>
      <c r="CH258" s="457">
        <v>0</v>
      </c>
      <c r="CI258" s="440">
        <v>12.1</v>
      </c>
      <c r="CJ258" s="440">
        <v>0.3</v>
      </c>
      <c r="CK258" s="317">
        <v>2.5000000000000001E-2</v>
      </c>
      <c r="CL258" s="457">
        <v>0</v>
      </c>
      <c r="CM258" s="457">
        <v>0</v>
      </c>
      <c r="CN258" s="457">
        <v>0</v>
      </c>
      <c r="CO258" s="501">
        <v>1.1000000000000001</v>
      </c>
      <c r="CP258" s="501">
        <v>0.3</v>
      </c>
      <c r="CQ258" s="125">
        <v>0.27272727272727271</v>
      </c>
      <c r="CS258" s="477">
        <v>0</v>
      </c>
      <c r="CT258" s="457">
        <v>0</v>
      </c>
      <c r="CU258" s="457">
        <v>0</v>
      </c>
      <c r="CV258" s="457">
        <v>0</v>
      </c>
      <c r="CW258" s="457">
        <v>0</v>
      </c>
      <c r="CX258" s="457">
        <v>0</v>
      </c>
      <c r="CY258" s="457">
        <v>0</v>
      </c>
      <c r="CZ258" s="457">
        <v>0</v>
      </c>
      <c r="DA258" s="457">
        <v>0</v>
      </c>
      <c r="DB258" s="457">
        <v>0</v>
      </c>
      <c r="DC258" s="457">
        <v>0</v>
      </c>
      <c r="DD258" s="457">
        <v>0</v>
      </c>
      <c r="DF258" s="398">
        <v>0</v>
      </c>
      <c r="DG258" s="320">
        <v>0</v>
      </c>
      <c r="DH258" s="374">
        <v>0</v>
      </c>
      <c r="DI258" s="374">
        <v>0</v>
      </c>
      <c r="DJ258" s="149">
        <v>0</v>
      </c>
      <c r="DK258" s="40">
        <v>0</v>
      </c>
      <c r="DL258" s="40">
        <v>0</v>
      </c>
      <c r="DM258" s="40">
        <v>0</v>
      </c>
      <c r="DN258" s="40">
        <v>0</v>
      </c>
      <c r="DO258" s="317">
        <v>0</v>
      </c>
      <c r="DP258" s="457">
        <v>0</v>
      </c>
      <c r="DQ258" s="457">
        <v>0</v>
      </c>
      <c r="DR258" s="457">
        <v>0</v>
      </c>
      <c r="DS258" s="477">
        <v>0</v>
      </c>
      <c r="DT258" s="125">
        <v>0</v>
      </c>
      <c r="DU258" s="477">
        <v>0</v>
      </c>
      <c r="DV258" s="374">
        <v>0</v>
      </c>
      <c r="DW258" s="477">
        <v>0</v>
      </c>
      <c r="DX258" s="457">
        <v>0</v>
      </c>
      <c r="DY258" s="452"/>
      <c r="DZ258" s="40">
        <v>0</v>
      </c>
      <c r="EA258" s="76">
        <v>0</v>
      </c>
      <c r="EB258" s="40">
        <v>0</v>
      </c>
      <c r="EC258" s="76">
        <v>0</v>
      </c>
      <c r="ED258" s="40">
        <v>0</v>
      </c>
      <c r="EE258" s="40">
        <v>0</v>
      </c>
      <c r="EF258" s="40">
        <v>0</v>
      </c>
      <c r="EG258" s="320">
        <v>9.69E-2</v>
      </c>
      <c r="EH258" s="320">
        <v>0.11864406779661017</v>
      </c>
      <c r="EI258" s="320">
        <v>3.9E-2</v>
      </c>
      <c r="EJ258" s="320">
        <v>7.9120879120879117E-2</v>
      </c>
      <c r="EK258" s="320">
        <v>0.32337434094903339</v>
      </c>
      <c r="EL258" s="320">
        <v>0.15465729349736379</v>
      </c>
      <c r="EM258" s="320">
        <v>-0.10623946037099501</v>
      </c>
      <c r="EN258" s="341">
        <v>155400</v>
      </c>
      <c r="EO258" s="320">
        <v>2.734375E-2</v>
      </c>
      <c r="EP258" s="1"/>
    </row>
    <row r="259" spans="2:146" x14ac:dyDescent="0.25">
      <c r="B259" s="3" t="s">
        <v>215</v>
      </c>
      <c r="C259" s="5">
        <v>540163</v>
      </c>
      <c r="D259" s="6" t="s">
        <v>208</v>
      </c>
      <c r="E259" s="6" t="s">
        <v>3</v>
      </c>
      <c r="F259" s="5">
        <v>6</v>
      </c>
      <c r="G259" s="40">
        <v>702</v>
      </c>
      <c r="H259" s="40">
        <v>315</v>
      </c>
      <c r="I259" s="40">
        <v>614</v>
      </c>
      <c r="J259" s="63">
        <v>559.77207977207979</v>
      </c>
      <c r="K259" s="40">
        <v>237</v>
      </c>
      <c r="L259" s="63">
        <v>2.59</v>
      </c>
      <c r="N259" s="40">
        <v>270</v>
      </c>
      <c r="O259" s="76">
        <v>0.38461538461538458</v>
      </c>
      <c r="P259" s="63">
        <v>5.1199999999999992</v>
      </c>
      <c r="Q259" s="362">
        <v>7.2934472934472923E-3</v>
      </c>
      <c r="R259" s="106">
        <v>16</v>
      </c>
      <c r="S259" s="83" t="s">
        <v>100</v>
      </c>
      <c r="T259" s="88">
        <v>6.5</v>
      </c>
      <c r="U259" s="40">
        <v>33</v>
      </c>
      <c r="V259" s="1"/>
      <c r="W259" s="457">
        <v>121</v>
      </c>
      <c r="X259" s="457">
        <v>0</v>
      </c>
      <c r="Y259" s="317">
        <v>0.39700000000000002</v>
      </c>
      <c r="Z259" s="126">
        <v>0.44814814814814813</v>
      </c>
      <c r="AA259" s="457">
        <v>2</v>
      </c>
      <c r="AB259" s="457">
        <v>4</v>
      </c>
      <c r="AC259" s="457">
        <v>123</v>
      </c>
      <c r="AD259" s="457">
        <v>2</v>
      </c>
      <c r="AE259" s="457">
        <v>125</v>
      </c>
      <c r="AF259" s="149">
        <v>7288550</v>
      </c>
      <c r="AH259" s="374">
        <v>42000</v>
      </c>
      <c r="AI259" s="469">
        <v>99</v>
      </c>
      <c r="AJ259" s="320">
        <v>0.79200000000000004</v>
      </c>
      <c r="AK259" s="374">
        <v>4082640</v>
      </c>
      <c r="AL259" s="125">
        <v>0.56014433597903557</v>
      </c>
      <c r="AM259" s="477">
        <v>99</v>
      </c>
      <c r="AN259" s="398">
        <v>4082640</v>
      </c>
      <c r="AO259" s="469">
        <v>96</v>
      </c>
      <c r="AP259" s="398">
        <v>3975340</v>
      </c>
      <c r="AQ259" s="480">
        <v>83</v>
      </c>
      <c r="AR259" s="398">
        <v>3665900</v>
      </c>
      <c r="AS259" s="469">
        <v>13</v>
      </c>
      <c r="AT259" s="390">
        <v>0.13541666666666671</v>
      </c>
      <c r="AU259" s="398">
        <v>309440</v>
      </c>
      <c r="AV259" s="469">
        <v>16</v>
      </c>
      <c r="AW259" s="140">
        <v>1262810</v>
      </c>
      <c r="AX259" s="469">
        <v>10</v>
      </c>
      <c r="AY259" s="140">
        <v>1943100</v>
      </c>
      <c r="AZ259" s="457">
        <v>41</v>
      </c>
      <c r="BA259" s="125">
        <v>0.32800000000000001</v>
      </c>
      <c r="BB259" s="457">
        <v>33</v>
      </c>
      <c r="BC259" s="125">
        <v>0.26400000000000001</v>
      </c>
      <c r="BD259" s="457">
        <v>51</v>
      </c>
      <c r="BE259" s="125">
        <v>0.40799999999999997</v>
      </c>
      <c r="BF259" s="457">
        <v>85</v>
      </c>
      <c r="BG259" s="125">
        <v>0.68</v>
      </c>
      <c r="BH259" s="457">
        <v>91</v>
      </c>
      <c r="BI259" s="317">
        <v>0.72799999999999998</v>
      </c>
      <c r="BJ259" s="457">
        <v>45</v>
      </c>
      <c r="BK259" s="457">
        <v>37</v>
      </c>
      <c r="BL259" s="457">
        <v>9</v>
      </c>
      <c r="BM259" s="430">
        <v>1925</v>
      </c>
      <c r="BN259" s="347" t="s">
        <v>883</v>
      </c>
      <c r="BO259" s="486">
        <v>106</v>
      </c>
      <c r="BP259" s="348">
        <v>0.84800000000000009</v>
      </c>
      <c r="BQ259" s="40">
        <v>19</v>
      </c>
      <c r="BR259" s="320">
        <v>0.152</v>
      </c>
      <c r="BS259" s="491">
        <v>18</v>
      </c>
      <c r="BT259" s="125">
        <v>0.1487603305785124</v>
      </c>
      <c r="BU259" s="312">
        <v>0.8</v>
      </c>
      <c r="BW259" s="457">
        <v>1</v>
      </c>
      <c r="BX259" s="457">
        <v>1</v>
      </c>
      <c r="BY259" s="457">
        <v>0</v>
      </c>
      <c r="BZ259" s="457">
        <v>1</v>
      </c>
      <c r="CA259" s="457">
        <v>0</v>
      </c>
      <c r="CB259" s="457">
        <v>0</v>
      </c>
      <c r="CC259" s="457">
        <v>0</v>
      </c>
      <c r="CD259" s="457">
        <v>0</v>
      </c>
      <c r="CE259" s="457">
        <v>0</v>
      </c>
      <c r="CF259" s="457">
        <v>0</v>
      </c>
      <c r="CG259" s="457">
        <v>1</v>
      </c>
      <c r="CH259" s="457">
        <v>0</v>
      </c>
      <c r="CI259" s="440">
        <v>19.2</v>
      </c>
      <c r="CJ259" s="440">
        <v>6.1</v>
      </c>
      <c r="CK259" s="317">
        <v>0.318</v>
      </c>
      <c r="CL259" s="457">
        <v>2</v>
      </c>
      <c r="CM259" s="457">
        <v>2</v>
      </c>
      <c r="CN259" s="457">
        <v>0</v>
      </c>
      <c r="CO259" s="501">
        <v>4.8</v>
      </c>
      <c r="CP259" s="501">
        <v>1.1000000000000001</v>
      </c>
      <c r="CQ259" s="125">
        <v>0.22916666666666669</v>
      </c>
      <c r="CS259" s="477">
        <v>23</v>
      </c>
      <c r="CT259" s="457">
        <v>20</v>
      </c>
      <c r="CU259" s="457">
        <v>0</v>
      </c>
      <c r="CV259" s="457">
        <v>23</v>
      </c>
      <c r="CW259" s="457">
        <v>3</v>
      </c>
      <c r="CX259" s="457">
        <v>2</v>
      </c>
      <c r="CY259" s="457">
        <v>1</v>
      </c>
      <c r="CZ259" s="457">
        <v>1</v>
      </c>
      <c r="DA259" s="457">
        <v>0</v>
      </c>
      <c r="DB259" s="457">
        <v>0</v>
      </c>
      <c r="DC259" s="457">
        <v>1</v>
      </c>
      <c r="DD259" s="457">
        <v>0</v>
      </c>
      <c r="DF259" s="398">
        <v>1795327</v>
      </c>
      <c r="DG259" s="320">
        <v>0.246</v>
      </c>
      <c r="DH259" s="374">
        <v>14672.8</v>
      </c>
      <c r="DI259" s="374">
        <v>1401577</v>
      </c>
      <c r="DJ259" s="149">
        <v>393750</v>
      </c>
      <c r="DK259" s="40">
        <v>22</v>
      </c>
      <c r="DL259" s="40">
        <v>101</v>
      </c>
      <c r="DM259" s="40">
        <v>2</v>
      </c>
      <c r="DN259" s="40">
        <v>0</v>
      </c>
      <c r="DO259" s="317">
        <v>0.315</v>
      </c>
      <c r="DP259" s="457">
        <v>18</v>
      </c>
      <c r="DQ259" s="457">
        <v>14</v>
      </c>
      <c r="DR259" s="457">
        <v>57</v>
      </c>
      <c r="DS259" s="477">
        <v>36</v>
      </c>
      <c r="DT259" s="125">
        <v>0.2975206611570248</v>
      </c>
      <c r="DU259" s="477">
        <v>33</v>
      </c>
      <c r="DV259" s="374">
        <v>385170</v>
      </c>
      <c r="DW259" s="477">
        <v>18</v>
      </c>
      <c r="DX259" s="457">
        <v>2887</v>
      </c>
      <c r="DY259" s="452"/>
      <c r="DZ259" s="40">
        <v>256</v>
      </c>
      <c r="EA259" s="76">
        <v>0.41693811074918569</v>
      </c>
      <c r="EB259" s="40">
        <v>231</v>
      </c>
      <c r="EC259" s="76">
        <v>0.37622149837133551</v>
      </c>
      <c r="ED259" s="40">
        <v>44</v>
      </c>
      <c r="EE259" s="40">
        <v>8</v>
      </c>
      <c r="EF259" s="40">
        <v>4</v>
      </c>
      <c r="EG259" s="320">
        <v>0.8105</v>
      </c>
      <c r="EH259" s="320">
        <v>0.189873417721519</v>
      </c>
      <c r="EI259" s="320">
        <v>0.33100000000000002</v>
      </c>
      <c r="EJ259" s="320">
        <v>0.18954248366013071</v>
      </c>
      <c r="EK259" s="320">
        <v>0.39576547231270359</v>
      </c>
      <c r="EL259" s="320">
        <v>0.23452768729641693</v>
      </c>
      <c r="EM259" s="320">
        <v>-0.25</v>
      </c>
      <c r="EN259" s="341">
        <v>77500</v>
      </c>
      <c r="EO259" s="320">
        <v>4.8442906574394456E-2</v>
      </c>
      <c r="EP259" s="1"/>
    </row>
    <row r="260" spans="2:146" x14ac:dyDescent="0.25">
      <c r="B260" s="3" t="s">
        <v>216</v>
      </c>
      <c r="C260" s="5">
        <v>540257</v>
      </c>
      <c r="D260" s="6" t="s">
        <v>208</v>
      </c>
      <c r="E260" s="6" t="s">
        <v>3</v>
      </c>
      <c r="F260" s="5">
        <v>6</v>
      </c>
      <c r="G260" s="40">
        <v>759</v>
      </c>
      <c r="H260" s="40">
        <v>749</v>
      </c>
      <c r="I260" s="40">
        <v>2067</v>
      </c>
      <c r="J260" s="63">
        <v>1742.9249011857705</v>
      </c>
      <c r="K260" s="40">
        <v>678</v>
      </c>
      <c r="L260" s="63">
        <v>3.04</v>
      </c>
      <c r="N260" s="40">
        <v>36</v>
      </c>
      <c r="O260" s="76">
        <v>4.7430830039525688E-2</v>
      </c>
      <c r="P260" s="63">
        <v>1.53</v>
      </c>
      <c r="Q260" s="362">
        <v>2.0158102766798421E-3</v>
      </c>
      <c r="R260" s="106">
        <v>16</v>
      </c>
      <c r="S260" s="83" t="s">
        <v>100</v>
      </c>
      <c r="T260" s="88">
        <v>0.7</v>
      </c>
      <c r="U260" s="40">
        <v>0</v>
      </c>
      <c r="V260" s="1"/>
      <c r="W260" s="457">
        <v>26</v>
      </c>
      <c r="X260" s="457">
        <v>0</v>
      </c>
      <c r="Y260" s="317">
        <v>3.6999999999999998E-2</v>
      </c>
      <c r="Z260" s="126">
        <v>0.72222222222222221</v>
      </c>
      <c r="AA260" s="457">
        <v>2</v>
      </c>
      <c r="AB260" s="457">
        <v>2</v>
      </c>
      <c r="AC260" s="457">
        <v>26</v>
      </c>
      <c r="AD260" s="457">
        <v>2</v>
      </c>
      <c r="AE260" s="457">
        <v>28</v>
      </c>
      <c r="AF260" s="149">
        <v>1610300</v>
      </c>
      <c r="AH260" s="374">
        <v>42000</v>
      </c>
      <c r="AI260" s="469">
        <v>24</v>
      </c>
      <c r="AJ260" s="320">
        <v>0.8571428571428571</v>
      </c>
      <c r="AK260" s="374">
        <v>1020600</v>
      </c>
      <c r="AL260" s="125">
        <v>0.63379494504129663</v>
      </c>
      <c r="AM260" s="477">
        <v>24</v>
      </c>
      <c r="AN260" s="398">
        <v>1020600</v>
      </c>
      <c r="AO260" s="469">
        <v>23</v>
      </c>
      <c r="AP260" s="398">
        <v>981800</v>
      </c>
      <c r="AQ260" s="480">
        <v>16</v>
      </c>
      <c r="AR260" s="398">
        <v>856300</v>
      </c>
      <c r="AS260" s="469">
        <v>7</v>
      </c>
      <c r="AT260" s="390">
        <v>0.30434782608695649</v>
      </c>
      <c r="AU260" s="398">
        <v>125500</v>
      </c>
      <c r="AV260" s="469">
        <v>3</v>
      </c>
      <c r="AW260" s="140">
        <v>159200</v>
      </c>
      <c r="AX260" s="469">
        <v>1</v>
      </c>
      <c r="AY260" s="140">
        <v>430500</v>
      </c>
      <c r="AZ260" s="457">
        <v>14</v>
      </c>
      <c r="BA260" s="125">
        <v>0.5</v>
      </c>
      <c r="BB260" s="457">
        <v>5</v>
      </c>
      <c r="BC260" s="125">
        <v>0.17899999999999999</v>
      </c>
      <c r="BD260" s="457">
        <v>9</v>
      </c>
      <c r="BE260" s="125">
        <v>0.32100000000000001</v>
      </c>
      <c r="BF260" s="457">
        <v>19</v>
      </c>
      <c r="BG260" s="125">
        <v>0.67900000000000005</v>
      </c>
      <c r="BH260" s="457">
        <v>2</v>
      </c>
      <c r="BI260" s="317">
        <v>7.1428571428571425E-2</v>
      </c>
      <c r="BJ260" s="457">
        <v>2</v>
      </c>
      <c r="BK260" s="457">
        <v>0</v>
      </c>
      <c r="BL260" s="457">
        <v>0</v>
      </c>
      <c r="BM260" s="430">
        <v>1927.5</v>
      </c>
      <c r="BN260" s="347" t="s">
        <v>808</v>
      </c>
      <c r="BO260" s="486">
        <v>27</v>
      </c>
      <c r="BP260" s="348">
        <v>0.96399999999999997</v>
      </c>
      <c r="BQ260" s="40">
        <v>1</v>
      </c>
      <c r="BR260" s="320">
        <v>3.5999999999999997E-2</v>
      </c>
      <c r="BS260" s="491">
        <v>0</v>
      </c>
      <c r="BT260" s="125">
        <v>0</v>
      </c>
      <c r="BU260" s="312">
        <v>0.63600000000000001</v>
      </c>
      <c r="BW260" s="457">
        <v>0</v>
      </c>
      <c r="BX260" s="457">
        <v>0</v>
      </c>
      <c r="BY260" s="457">
        <v>0</v>
      </c>
      <c r="BZ260" s="457">
        <v>0</v>
      </c>
      <c r="CA260" s="457">
        <v>0</v>
      </c>
      <c r="CB260" s="457">
        <v>0</v>
      </c>
      <c r="CC260" s="457">
        <v>0</v>
      </c>
      <c r="CD260" s="457">
        <v>0</v>
      </c>
      <c r="CE260" s="457">
        <v>0</v>
      </c>
      <c r="CF260" s="457">
        <v>0</v>
      </c>
      <c r="CG260" s="457">
        <v>0</v>
      </c>
      <c r="CH260" s="457">
        <v>0</v>
      </c>
      <c r="CI260" s="440">
        <v>24.3</v>
      </c>
      <c r="CJ260" s="440">
        <v>0.7</v>
      </c>
      <c r="CK260" s="317">
        <v>2.9000000000000001E-2</v>
      </c>
      <c r="CL260" s="457">
        <v>1</v>
      </c>
      <c r="CM260" s="457">
        <v>0</v>
      </c>
      <c r="CN260" s="457">
        <v>1</v>
      </c>
      <c r="CO260" s="501">
        <v>1.9</v>
      </c>
      <c r="CP260" s="501">
        <v>0</v>
      </c>
      <c r="CQ260" s="125">
        <v>0</v>
      </c>
      <c r="CS260" s="477">
        <v>0</v>
      </c>
      <c r="CT260" s="457">
        <v>0</v>
      </c>
      <c r="CU260" s="457">
        <v>0</v>
      </c>
      <c r="CV260" s="457">
        <v>0</v>
      </c>
      <c r="CW260" s="457">
        <v>1</v>
      </c>
      <c r="CX260" s="457">
        <v>1</v>
      </c>
      <c r="CY260" s="457">
        <v>0</v>
      </c>
      <c r="CZ260" s="457">
        <v>1</v>
      </c>
      <c r="DA260" s="457">
        <v>0</v>
      </c>
      <c r="DB260" s="457">
        <v>0</v>
      </c>
      <c r="DC260" s="457">
        <v>0</v>
      </c>
      <c r="DD260" s="457">
        <v>0</v>
      </c>
      <c r="DF260" s="398">
        <v>55452</v>
      </c>
      <c r="DG260" s="320">
        <v>3.4000000000000002E-2</v>
      </c>
      <c r="DH260" s="374">
        <v>1020.8</v>
      </c>
      <c r="DI260" s="374">
        <v>14311</v>
      </c>
      <c r="DJ260" s="149">
        <v>41141</v>
      </c>
      <c r="DK260" s="40">
        <v>22</v>
      </c>
      <c r="DL260" s="40">
        <v>6</v>
      </c>
      <c r="DM260" s="40">
        <v>0</v>
      </c>
      <c r="DN260" s="40">
        <v>0</v>
      </c>
      <c r="DO260" s="317">
        <v>3.4000000000000002E-2</v>
      </c>
      <c r="DP260" s="457">
        <v>18</v>
      </c>
      <c r="DQ260" s="457">
        <v>10</v>
      </c>
      <c r="DR260" s="457">
        <v>0</v>
      </c>
      <c r="DS260" s="477">
        <v>0</v>
      </c>
      <c r="DT260" s="125">
        <v>0</v>
      </c>
      <c r="DU260" s="477">
        <v>1</v>
      </c>
      <c r="DV260" s="374">
        <v>0</v>
      </c>
      <c r="DW260" s="477">
        <v>0</v>
      </c>
      <c r="DX260" s="457">
        <v>19</v>
      </c>
      <c r="DY260" s="452"/>
      <c r="DZ260" s="40">
        <v>70</v>
      </c>
      <c r="EA260" s="76">
        <v>3.3865505563618774E-2</v>
      </c>
      <c r="EB260" s="40">
        <v>21</v>
      </c>
      <c r="EC260" s="76">
        <v>1.0159651669085631E-2</v>
      </c>
      <c r="ED260" s="40">
        <v>4</v>
      </c>
      <c r="EE260" s="40">
        <v>1</v>
      </c>
      <c r="EF260" s="40">
        <v>0</v>
      </c>
      <c r="EG260" s="320">
        <v>0.6079</v>
      </c>
      <c r="EH260" s="320">
        <v>0.23303834808259588</v>
      </c>
      <c r="EI260" s="320">
        <v>0.129</v>
      </c>
      <c r="EJ260" s="320">
        <v>0.15546874999999999</v>
      </c>
      <c r="EK260" s="320">
        <v>0.3802612481857765</v>
      </c>
      <c r="EL260" s="320">
        <v>0.19990295972828723</v>
      </c>
      <c r="EM260" s="320">
        <v>-4.1976980365606001E-2</v>
      </c>
      <c r="EN260" s="341">
        <v>66200</v>
      </c>
      <c r="EO260" s="320">
        <v>0.13032258064516128</v>
      </c>
      <c r="EP260" s="1"/>
    </row>
    <row r="261" spans="2:146" x14ac:dyDescent="0.25">
      <c r="B261" s="12" t="s">
        <v>382</v>
      </c>
      <c r="C261" s="5">
        <v>540137</v>
      </c>
      <c r="D261" s="6" t="s">
        <v>208</v>
      </c>
      <c r="E261" s="6" t="s">
        <v>3</v>
      </c>
      <c r="F261" s="5">
        <v>6</v>
      </c>
      <c r="G261" s="40">
        <v>215</v>
      </c>
      <c r="H261" s="40">
        <v>153</v>
      </c>
      <c r="I261" s="40">
        <v>362</v>
      </c>
      <c r="J261" s="63">
        <v>1077.5813953488373</v>
      </c>
      <c r="K261" s="40">
        <v>141</v>
      </c>
      <c r="L261" s="63">
        <v>2.57</v>
      </c>
      <c r="N261" s="40">
        <v>0</v>
      </c>
      <c r="O261" s="76">
        <v>0</v>
      </c>
      <c r="P261" s="63">
        <v>0</v>
      </c>
      <c r="Q261" s="362">
        <v>0</v>
      </c>
      <c r="R261" s="106">
        <v>16</v>
      </c>
      <c r="S261" s="83" t="s">
        <v>100</v>
      </c>
      <c r="T261" s="88">
        <v>0</v>
      </c>
      <c r="U261" s="40">
        <v>0</v>
      </c>
      <c r="V261" s="1"/>
      <c r="W261" s="457">
        <v>0</v>
      </c>
      <c r="X261" s="457">
        <v>0</v>
      </c>
      <c r="Y261" s="317">
        <v>0</v>
      </c>
      <c r="Z261" s="126">
        <v>0</v>
      </c>
      <c r="AA261" s="457" t="s">
        <v>100</v>
      </c>
      <c r="AB261" s="457" t="s">
        <v>100</v>
      </c>
      <c r="AC261" s="457" t="s">
        <v>100</v>
      </c>
      <c r="AD261" s="457" t="s">
        <v>100</v>
      </c>
      <c r="AE261" s="457" t="s">
        <v>100</v>
      </c>
      <c r="AF261" s="374" t="s">
        <v>100</v>
      </c>
      <c r="AH261" s="374">
        <v>0</v>
      </c>
      <c r="AI261" s="469" t="s">
        <v>100</v>
      </c>
      <c r="AJ261" s="320" t="s">
        <v>100</v>
      </c>
      <c r="AK261" s="374">
        <v>0</v>
      </c>
      <c r="AL261" s="125" t="s">
        <v>100</v>
      </c>
      <c r="AM261" s="477" t="s">
        <v>100</v>
      </c>
      <c r="AN261" s="398" t="s">
        <v>100</v>
      </c>
      <c r="AO261" s="469" t="s">
        <v>100</v>
      </c>
      <c r="AP261" s="398" t="s">
        <v>100</v>
      </c>
      <c r="AQ261" s="480" t="s">
        <v>100</v>
      </c>
      <c r="AR261" s="399" t="s">
        <v>100</v>
      </c>
      <c r="AS261" s="481" t="s">
        <v>100</v>
      </c>
      <c r="AT261" s="393" t="s">
        <v>100</v>
      </c>
      <c r="AU261" s="399" t="s">
        <v>100</v>
      </c>
      <c r="AV261" s="469" t="s">
        <v>100</v>
      </c>
      <c r="AW261" s="398" t="s">
        <v>100</v>
      </c>
      <c r="AX261" s="469" t="s">
        <v>100</v>
      </c>
      <c r="AY261" s="390" t="s">
        <v>100</v>
      </c>
      <c r="AZ261" s="457" t="s">
        <v>100</v>
      </c>
      <c r="BA261" s="125">
        <v>0</v>
      </c>
      <c r="BB261" s="457" t="s">
        <v>100</v>
      </c>
      <c r="BC261" s="125" t="s">
        <v>100</v>
      </c>
      <c r="BD261" s="457" t="s">
        <v>100</v>
      </c>
      <c r="BE261" s="125" t="s">
        <v>100</v>
      </c>
      <c r="BF261" s="457" t="s">
        <v>100</v>
      </c>
      <c r="BG261" s="125" t="s">
        <v>100</v>
      </c>
      <c r="BH261" s="457" t="s">
        <v>100</v>
      </c>
      <c r="BI261" s="124" t="s">
        <v>100</v>
      </c>
      <c r="BJ261" s="457" t="s">
        <v>100</v>
      </c>
      <c r="BK261" s="457" t="s">
        <v>100</v>
      </c>
      <c r="BL261" s="457" t="s">
        <v>100</v>
      </c>
      <c r="BM261" s="430" t="s">
        <v>100</v>
      </c>
      <c r="BN261" s="349" t="s">
        <v>895</v>
      </c>
      <c r="BO261" s="488" t="s">
        <v>100</v>
      </c>
      <c r="BP261" s="322" t="s">
        <v>100</v>
      </c>
      <c r="BQ261" s="489" t="s">
        <v>100</v>
      </c>
      <c r="BR261" s="351" t="s">
        <v>100</v>
      </c>
      <c r="BS261" s="492" t="s">
        <v>100</v>
      </c>
      <c r="BT261" s="125">
        <v>0</v>
      </c>
      <c r="BU261" s="312" t="s">
        <v>100</v>
      </c>
      <c r="BW261" s="457">
        <v>0</v>
      </c>
      <c r="BX261" s="457">
        <v>0</v>
      </c>
      <c r="BY261" s="457">
        <v>0</v>
      </c>
      <c r="BZ261" s="457">
        <v>0</v>
      </c>
      <c r="CA261" s="457">
        <v>0</v>
      </c>
      <c r="CB261" s="457">
        <v>0</v>
      </c>
      <c r="CC261" s="457">
        <v>0</v>
      </c>
      <c r="CD261" s="457">
        <v>0</v>
      </c>
      <c r="CE261" s="457">
        <v>0</v>
      </c>
      <c r="CF261" s="457">
        <v>0</v>
      </c>
      <c r="CG261" s="457">
        <v>0</v>
      </c>
      <c r="CH261" s="457">
        <v>0</v>
      </c>
      <c r="CI261" s="440">
        <v>6.2</v>
      </c>
      <c r="CJ261" s="440">
        <v>0</v>
      </c>
      <c r="CK261" s="317">
        <v>0</v>
      </c>
      <c r="CL261" s="457">
        <v>0</v>
      </c>
      <c r="CM261" s="457">
        <v>0</v>
      </c>
      <c r="CN261" s="457">
        <v>0</v>
      </c>
      <c r="CO261" s="501">
        <v>1.2</v>
      </c>
      <c r="CP261" s="501">
        <v>0</v>
      </c>
      <c r="CQ261" s="125">
        <v>0</v>
      </c>
      <c r="CS261" s="477">
        <v>0</v>
      </c>
      <c r="CT261" s="514">
        <v>0</v>
      </c>
      <c r="CU261" s="514">
        <v>0</v>
      </c>
      <c r="CV261" s="457">
        <v>0</v>
      </c>
      <c r="CW261" s="457">
        <v>0</v>
      </c>
      <c r="CX261" s="457">
        <v>0</v>
      </c>
      <c r="CY261" s="457">
        <v>0</v>
      </c>
      <c r="CZ261" s="457">
        <v>0</v>
      </c>
      <c r="DA261" s="457">
        <v>0</v>
      </c>
      <c r="DB261" s="457">
        <v>0</v>
      </c>
      <c r="DC261" s="457">
        <v>0</v>
      </c>
      <c r="DD261" s="457">
        <v>0</v>
      </c>
      <c r="DF261" s="398" t="s">
        <v>100</v>
      </c>
      <c r="DG261" s="320" t="s">
        <v>100</v>
      </c>
      <c r="DH261" s="374" t="s">
        <v>100</v>
      </c>
      <c r="DI261" s="374" t="s">
        <v>100</v>
      </c>
      <c r="DJ261" s="374" t="s">
        <v>100</v>
      </c>
      <c r="DK261" s="40" t="s">
        <v>100</v>
      </c>
      <c r="DL261" s="40" t="s">
        <v>100</v>
      </c>
      <c r="DM261" s="40" t="s">
        <v>100</v>
      </c>
      <c r="DN261" s="40" t="s">
        <v>100</v>
      </c>
      <c r="DO261" s="317" t="s">
        <v>100</v>
      </c>
      <c r="DP261" s="457" t="s">
        <v>100</v>
      </c>
      <c r="DQ261" s="457" t="s">
        <v>100</v>
      </c>
      <c r="DR261" s="457" t="s">
        <v>100</v>
      </c>
      <c r="DS261" s="477">
        <v>0</v>
      </c>
      <c r="DT261" s="125">
        <v>0</v>
      </c>
      <c r="DU261" s="477">
        <v>0</v>
      </c>
      <c r="DV261" s="374" t="s">
        <v>100</v>
      </c>
      <c r="DW261" s="477">
        <v>0</v>
      </c>
      <c r="DX261" s="457" t="s">
        <v>100</v>
      </c>
      <c r="DY261" s="452"/>
      <c r="DZ261" s="40">
        <v>0</v>
      </c>
      <c r="EA261" s="76">
        <v>0</v>
      </c>
      <c r="EB261" s="40">
        <v>0</v>
      </c>
      <c r="EC261" s="76">
        <v>0</v>
      </c>
      <c r="ED261" s="40">
        <v>0</v>
      </c>
      <c r="EE261" s="40">
        <v>0</v>
      </c>
      <c r="EF261" s="40">
        <v>0</v>
      </c>
      <c r="EG261" s="320">
        <v>0.58140000000000003</v>
      </c>
      <c r="EH261" s="320">
        <v>0.19148936170212769</v>
      </c>
      <c r="EI261" s="320">
        <v>0.158</v>
      </c>
      <c r="EJ261" s="320">
        <v>0.18796992481203006</v>
      </c>
      <c r="EK261" s="320">
        <v>0.27900552486187846</v>
      </c>
      <c r="EL261" s="320">
        <v>0.2983425414364641</v>
      </c>
      <c r="EM261" s="320">
        <v>6.8027210884353696E-3</v>
      </c>
      <c r="EN261" s="341">
        <v>58200</v>
      </c>
      <c r="EO261" s="320">
        <v>0.13924050632911392</v>
      </c>
      <c r="EP261" s="1"/>
    </row>
    <row r="262" spans="2:146" s="1" customFormat="1" x14ac:dyDescent="0.25">
      <c r="B262" s="7" t="s">
        <v>208</v>
      </c>
      <c r="C262" s="150">
        <v>54077</v>
      </c>
      <c r="D262" s="7" t="s">
        <v>208</v>
      </c>
      <c r="E262" s="7" t="s">
        <v>0</v>
      </c>
      <c r="F262" s="150">
        <v>6</v>
      </c>
      <c r="G262" s="42">
        <v>416673</v>
      </c>
      <c r="H262" s="42">
        <v>17912</v>
      </c>
      <c r="I262" s="42">
        <v>34266</v>
      </c>
      <c r="J262" s="65">
        <v>52.631775997004844</v>
      </c>
      <c r="K262" s="42">
        <v>12510</v>
      </c>
      <c r="L262" s="65">
        <v>2.5299999999999998</v>
      </c>
      <c r="M262"/>
      <c r="N262" s="42">
        <v>10424</v>
      </c>
      <c r="O262" s="78">
        <v>2.5017219738259981E-2</v>
      </c>
      <c r="P262" s="65">
        <v>398.41</v>
      </c>
      <c r="Q262" s="363">
        <v>9.5618323505341184E-4</v>
      </c>
      <c r="R262" s="107">
        <v>16</v>
      </c>
      <c r="S262" s="85">
        <v>43646</v>
      </c>
      <c r="T262" s="115">
        <v>2.6</v>
      </c>
      <c r="U262" s="42">
        <v>40</v>
      </c>
      <c r="W262" s="458">
        <v>724</v>
      </c>
      <c r="X262" s="458">
        <v>9</v>
      </c>
      <c r="Y262" s="127">
        <v>4.2000000000000003E-2</v>
      </c>
      <c r="Z262" s="128">
        <v>6.9455103607060628E-2</v>
      </c>
      <c r="AA262" s="458">
        <v>122</v>
      </c>
      <c r="AB262" s="458">
        <v>33</v>
      </c>
      <c r="AC262" s="458">
        <v>635</v>
      </c>
      <c r="AD262" s="458">
        <v>122</v>
      </c>
      <c r="AE262" s="458">
        <v>757</v>
      </c>
      <c r="AF262" s="321">
        <v>359132343</v>
      </c>
      <c r="AG262"/>
      <c r="AH262" s="419">
        <v>45200</v>
      </c>
      <c r="AI262" s="470">
        <v>651</v>
      </c>
      <c r="AJ262" s="78">
        <v>0.85997357992073975</v>
      </c>
      <c r="AK262" s="406">
        <v>35103520</v>
      </c>
      <c r="AL262" s="127">
        <v>9.7745359570691748E-2</v>
      </c>
      <c r="AM262" s="478">
        <v>651</v>
      </c>
      <c r="AN262" s="402">
        <v>35103520</v>
      </c>
      <c r="AO262" s="470">
        <v>640</v>
      </c>
      <c r="AP262" s="402">
        <v>34544620</v>
      </c>
      <c r="AQ262" s="470">
        <v>471</v>
      </c>
      <c r="AR262" s="400">
        <v>31456800</v>
      </c>
      <c r="AS262" s="482">
        <v>169</v>
      </c>
      <c r="AT262" s="394">
        <v>0.26406249999999998</v>
      </c>
      <c r="AU262" s="400">
        <v>3087820</v>
      </c>
      <c r="AV262" s="470">
        <v>66</v>
      </c>
      <c r="AW262" s="311">
        <v>14595810</v>
      </c>
      <c r="AX262" s="470">
        <v>40</v>
      </c>
      <c r="AY262" s="311">
        <v>309433013</v>
      </c>
      <c r="AZ262" s="458">
        <v>199</v>
      </c>
      <c r="BA262" s="127">
        <v>0.26300000000000001</v>
      </c>
      <c r="BB262" s="458">
        <v>199</v>
      </c>
      <c r="BC262" s="127">
        <v>0.26300000000000001</v>
      </c>
      <c r="BD262" s="458">
        <v>359</v>
      </c>
      <c r="BE262" s="127">
        <v>0.47399999999999998</v>
      </c>
      <c r="BF262" s="458">
        <v>602</v>
      </c>
      <c r="BG262" s="127">
        <v>0.79500000000000004</v>
      </c>
      <c r="BH262" s="458">
        <v>306</v>
      </c>
      <c r="BI262" s="127">
        <v>0.40422721268163803</v>
      </c>
      <c r="BJ262" s="458">
        <v>222</v>
      </c>
      <c r="BK262" s="458">
        <v>70</v>
      </c>
      <c r="BL262" s="458">
        <v>14</v>
      </c>
      <c r="BM262" s="431">
        <v>1970</v>
      </c>
      <c r="BN262" s="135" t="s">
        <v>100</v>
      </c>
      <c r="BO262" s="42">
        <v>571</v>
      </c>
      <c r="BP262" s="78">
        <v>0.754</v>
      </c>
      <c r="BQ262" s="42">
        <v>186</v>
      </c>
      <c r="BR262" s="78">
        <v>0.246</v>
      </c>
      <c r="BS262" s="493">
        <v>84</v>
      </c>
      <c r="BT262" s="127">
        <v>0.11602209944751381</v>
      </c>
      <c r="BU262" s="314">
        <v>0.74199999999999999</v>
      </c>
      <c r="BV262"/>
      <c r="BW262" s="458">
        <v>5</v>
      </c>
      <c r="BX262" s="458">
        <v>3</v>
      </c>
      <c r="BY262" s="458">
        <v>0</v>
      </c>
      <c r="BZ262" s="458">
        <v>5</v>
      </c>
      <c r="CA262" s="458">
        <v>0</v>
      </c>
      <c r="CB262" s="458">
        <v>0</v>
      </c>
      <c r="CC262" s="458">
        <v>2</v>
      </c>
      <c r="CD262" s="458">
        <v>0</v>
      </c>
      <c r="CE262" s="458">
        <v>0</v>
      </c>
      <c r="CF262" s="458">
        <v>0</v>
      </c>
      <c r="CG262" s="458">
        <v>3</v>
      </c>
      <c r="CH262" s="458">
        <v>0</v>
      </c>
      <c r="CI262" s="441">
        <v>3312.4</v>
      </c>
      <c r="CJ262" s="441">
        <v>113.9</v>
      </c>
      <c r="CK262" s="127">
        <v>3.4000000000000002E-2</v>
      </c>
      <c r="CL262" s="458">
        <v>180</v>
      </c>
      <c r="CM262" s="458">
        <v>124</v>
      </c>
      <c r="CN262" s="458">
        <v>56</v>
      </c>
      <c r="CO262" s="502">
        <v>78.8</v>
      </c>
      <c r="CP262" s="502">
        <v>9.5000000000000018</v>
      </c>
      <c r="CQ262" s="127">
        <v>0.12055837563451779</v>
      </c>
      <c r="CR262"/>
      <c r="CS262" s="478">
        <v>24</v>
      </c>
      <c r="CT262" s="458">
        <v>21</v>
      </c>
      <c r="CU262" s="458">
        <v>1</v>
      </c>
      <c r="CV262" s="458">
        <v>23</v>
      </c>
      <c r="CW262" s="458">
        <v>21</v>
      </c>
      <c r="CX262" s="458">
        <v>8</v>
      </c>
      <c r="CY262" s="458">
        <v>8</v>
      </c>
      <c r="CZ262" s="458">
        <v>7</v>
      </c>
      <c r="DA262" s="458">
        <v>0</v>
      </c>
      <c r="DB262" s="458">
        <v>0</v>
      </c>
      <c r="DC262" s="458">
        <v>6</v>
      </c>
      <c r="DD262" s="458">
        <v>0</v>
      </c>
      <c r="DE262"/>
      <c r="DF262" s="402">
        <v>23077546</v>
      </c>
      <c r="DG262" s="78">
        <v>6.4000000000000001E-2</v>
      </c>
      <c r="DH262" s="419">
        <v>8802.6</v>
      </c>
      <c r="DI262" s="419">
        <v>5297115</v>
      </c>
      <c r="DJ262" s="321">
        <v>17780431</v>
      </c>
      <c r="DK262" s="42">
        <v>301</v>
      </c>
      <c r="DL262" s="42">
        <v>431</v>
      </c>
      <c r="DM262" s="42">
        <v>12</v>
      </c>
      <c r="DN262" s="42">
        <v>13</v>
      </c>
      <c r="DO262" s="127">
        <v>0.19</v>
      </c>
      <c r="DP262" s="458">
        <v>277</v>
      </c>
      <c r="DQ262" s="458">
        <v>126</v>
      </c>
      <c r="DR262" s="458">
        <v>259</v>
      </c>
      <c r="DS262" s="519">
        <v>95</v>
      </c>
      <c r="DT262" s="144">
        <v>0.13121546961325967</v>
      </c>
      <c r="DU262" s="519">
        <v>113</v>
      </c>
      <c r="DV262" s="419">
        <v>1222620</v>
      </c>
      <c r="DW262" s="519">
        <v>23</v>
      </c>
      <c r="DX262" s="458">
        <v>8264</v>
      </c>
      <c r="DY262" s="452"/>
      <c r="DZ262" s="42">
        <v>1629</v>
      </c>
      <c r="EA262" s="78">
        <v>4.7539835405358083E-2</v>
      </c>
      <c r="EB262" s="42">
        <v>1133</v>
      </c>
      <c r="EC262" s="78">
        <v>3.3064845619564583E-2</v>
      </c>
      <c r="ED262" s="42">
        <v>197</v>
      </c>
      <c r="EE262" s="42">
        <v>35</v>
      </c>
      <c r="EF262" s="42">
        <v>20</v>
      </c>
      <c r="EG262" s="78">
        <v>0.2777</v>
      </c>
      <c r="EH262" s="78">
        <v>0.15195843325339728</v>
      </c>
      <c r="EI262" s="78">
        <v>0.23399999999999999</v>
      </c>
      <c r="EJ262" s="78">
        <v>0.12977906612347226</v>
      </c>
      <c r="EK262" s="78">
        <v>0.35924823440144749</v>
      </c>
      <c r="EL262" s="78">
        <v>0.18333386060932014</v>
      </c>
      <c r="EM262" s="78">
        <v>2.0763723150357995E-2</v>
      </c>
      <c r="EN262" s="342">
        <v>128800</v>
      </c>
      <c r="EO262" s="78">
        <v>0.18364788174739347</v>
      </c>
    </row>
    <row r="263" spans="2:146" x14ac:dyDescent="0.25">
      <c r="B263" s="424" t="s">
        <v>109</v>
      </c>
      <c r="C263" s="425">
        <v>540164</v>
      </c>
      <c r="D263" s="424" t="s">
        <v>104</v>
      </c>
      <c r="E263" s="424" t="s">
        <v>11</v>
      </c>
      <c r="F263" s="425">
        <v>3</v>
      </c>
      <c r="G263" s="44">
        <v>216783</v>
      </c>
      <c r="H263" s="44">
        <v>20900</v>
      </c>
      <c r="I263" s="44">
        <v>42418</v>
      </c>
      <c r="J263" s="66">
        <v>125.22900780965296</v>
      </c>
      <c r="K263" s="44">
        <v>16299</v>
      </c>
      <c r="L263" s="66">
        <v>2.5897907847107184</v>
      </c>
      <c r="N263" s="44">
        <v>9934</v>
      </c>
      <c r="O263" s="80">
        <v>4.5824626469787758E-2</v>
      </c>
      <c r="P263" s="66">
        <v>279.87</v>
      </c>
      <c r="Q263" s="364">
        <v>1.291014516820968E-3</v>
      </c>
      <c r="R263" s="105">
        <v>16</v>
      </c>
      <c r="S263" s="82">
        <v>42077</v>
      </c>
      <c r="T263" s="114">
        <v>1.2</v>
      </c>
      <c r="U263" s="44">
        <v>7</v>
      </c>
      <c r="V263" s="1"/>
      <c r="W263" s="459">
        <v>1297</v>
      </c>
      <c r="X263" s="459">
        <v>23</v>
      </c>
      <c r="Y263" s="129">
        <v>0.09</v>
      </c>
      <c r="Z263" s="130">
        <v>0.13056170726796859</v>
      </c>
      <c r="AA263" s="459">
        <v>270</v>
      </c>
      <c r="AB263" s="459">
        <v>579</v>
      </c>
      <c r="AC263" s="459">
        <v>1606</v>
      </c>
      <c r="AD263" s="459">
        <v>270</v>
      </c>
      <c r="AE263" s="459">
        <v>1876</v>
      </c>
      <c r="AF263" s="138">
        <v>181266590</v>
      </c>
      <c r="AH263" s="407">
        <v>60500</v>
      </c>
      <c r="AI263" s="471">
        <v>1739</v>
      </c>
      <c r="AJ263" s="80">
        <v>0.92697228144989341</v>
      </c>
      <c r="AK263" s="407">
        <v>139207590</v>
      </c>
      <c r="AL263" s="129">
        <v>0.76797158262865761</v>
      </c>
      <c r="AM263" s="479">
        <v>1736</v>
      </c>
      <c r="AN263" s="401">
        <v>137091090</v>
      </c>
      <c r="AO263" s="471">
        <v>1721</v>
      </c>
      <c r="AP263" s="401">
        <v>135373990</v>
      </c>
      <c r="AQ263" s="471">
        <v>1132</v>
      </c>
      <c r="AR263" s="401">
        <v>127221963</v>
      </c>
      <c r="AS263" s="471">
        <v>589</v>
      </c>
      <c r="AT263" s="395">
        <v>0.34224288204532249</v>
      </c>
      <c r="AU263" s="401">
        <v>8152027</v>
      </c>
      <c r="AV263" s="471">
        <v>116</v>
      </c>
      <c r="AW263" s="139">
        <v>33495380</v>
      </c>
      <c r="AX263" s="471">
        <v>21</v>
      </c>
      <c r="AY263" s="139">
        <v>8563620</v>
      </c>
      <c r="AZ263" s="459">
        <v>271</v>
      </c>
      <c r="BA263" s="129">
        <v>0.14399999999999999</v>
      </c>
      <c r="BB263" s="459">
        <v>289</v>
      </c>
      <c r="BC263" s="129">
        <v>0.154</v>
      </c>
      <c r="BD263" s="459">
        <v>1316</v>
      </c>
      <c r="BE263" s="129">
        <v>0.70099999999999996</v>
      </c>
      <c r="BF263" s="459">
        <v>1655</v>
      </c>
      <c r="BG263" s="129">
        <v>0.88200000000000001</v>
      </c>
      <c r="BH263" s="459">
        <v>197</v>
      </c>
      <c r="BI263" s="129">
        <v>0.10501066098081023</v>
      </c>
      <c r="BJ263" s="459">
        <v>155</v>
      </c>
      <c r="BK263" s="459">
        <v>41</v>
      </c>
      <c r="BL263" s="459">
        <v>1</v>
      </c>
      <c r="BM263" s="432">
        <v>1985</v>
      </c>
      <c r="BN263" s="352" t="s">
        <v>896</v>
      </c>
      <c r="BO263" s="77">
        <v>1123</v>
      </c>
      <c r="BP263" s="79">
        <v>0.59899999999999998</v>
      </c>
      <c r="BQ263" s="77">
        <v>753</v>
      </c>
      <c r="BR263" s="79">
        <v>0.40100000000000002</v>
      </c>
      <c r="BS263" s="490">
        <v>72</v>
      </c>
      <c r="BT263" s="129">
        <v>5.5512721665381647E-2</v>
      </c>
      <c r="BU263" s="313">
        <v>0.63400000000000001</v>
      </c>
      <c r="BW263" s="459">
        <v>1</v>
      </c>
      <c r="BX263" s="459">
        <v>0</v>
      </c>
      <c r="BY263" s="459">
        <v>0</v>
      </c>
      <c r="BZ263" s="459">
        <v>0</v>
      </c>
      <c r="CA263" s="459">
        <v>0</v>
      </c>
      <c r="CB263" s="459">
        <v>1</v>
      </c>
      <c r="CC263" s="459">
        <v>0</v>
      </c>
      <c r="CD263" s="459">
        <v>0</v>
      </c>
      <c r="CE263" s="459">
        <v>0</v>
      </c>
      <c r="CF263" s="459">
        <v>0</v>
      </c>
      <c r="CG263" s="459">
        <v>1</v>
      </c>
      <c r="CH263" s="459">
        <v>0</v>
      </c>
      <c r="CI263" s="439">
        <v>1764.8</v>
      </c>
      <c r="CJ263" s="439">
        <v>116</v>
      </c>
      <c r="CK263" s="129">
        <v>6.6000000000000003E-2</v>
      </c>
      <c r="CL263" s="459">
        <v>92</v>
      </c>
      <c r="CM263" s="459">
        <v>30</v>
      </c>
      <c r="CN263" s="459">
        <v>62</v>
      </c>
      <c r="CO263" s="503">
        <v>32.200000000000003</v>
      </c>
      <c r="CP263" s="503">
        <v>2.7</v>
      </c>
      <c r="CQ263" s="129">
        <v>8.3850931677018625E-2</v>
      </c>
      <c r="CS263" s="479">
        <v>0</v>
      </c>
      <c r="CT263" s="459">
        <v>0</v>
      </c>
      <c r="CU263" s="459">
        <v>0</v>
      </c>
      <c r="CV263" s="459">
        <v>0</v>
      </c>
      <c r="CW263" s="459">
        <v>16</v>
      </c>
      <c r="CX263" s="459">
        <v>1</v>
      </c>
      <c r="CY263" s="459">
        <v>12</v>
      </c>
      <c r="CZ263" s="459">
        <v>2</v>
      </c>
      <c r="DA263" s="459">
        <v>0</v>
      </c>
      <c r="DB263" s="459">
        <v>0</v>
      </c>
      <c r="DC263" s="459">
        <v>2</v>
      </c>
      <c r="DD263" s="459">
        <v>0</v>
      </c>
      <c r="DF263" s="401">
        <v>6537604</v>
      </c>
      <c r="DG263" s="80">
        <v>3.5999999999999997E-2</v>
      </c>
      <c r="DH263" s="407">
        <v>6216.6</v>
      </c>
      <c r="DI263" s="407">
        <v>5559011</v>
      </c>
      <c r="DJ263" s="138">
        <v>978593</v>
      </c>
      <c r="DK263" s="44">
        <v>1451</v>
      </c>
      <c r="DL263" s="44">
        <v>404</v>
      </c>
      <c r="DM263" s="44">
        <v>19</v>
      </c>
      <c r="DN263" s="44">
        <v>2</v>
      </c>
      <c r="DO263" s="129">
        <v>0.108</v>
      </c>
      <c r="DP263" s="459">
        <v>1409</v>
      </c>
      <c r="DQ263" s="459">
        <v>193</v>
      </c>
      <c r="DR263" s="459">
        <v>217</v>
      </c>
      <c r="DS263" s="479">
        <v>57</v>
      </c>
      <c r="DT263" s="129">
        <v>4.3947571318427137E-2</v>
      </c>
      <c r="DU263" s="479">
        <v>219</v>
      </c>
      <c r="DV263" s="407">
        <v>2639277</v>
      </c>
      <c r="DW263" s="479">
        <v>117</v>
      </c>
      <c r="DX263" s="459">
        <v>3493</v>
      </c>
      <c r="DY263" s="452"/>
      <c r="DZ263" s="44">
        <v>3212</v>
      </c>
      <c r="EA263" s="80">
        <v>7.5722570606817863E-2</v>
      </c>
      <c r="EB263" s="44">
        <v>1598</v>
      </c>
      <c r="EC263" s="80">
        <v>3.7672686123815365E-2</v>
      </c>
      <c r="ED263" s="44">
        <v>238</v>
      </c>
      <c r="EE263" s="44">
        <v>41</v>
      </c>
      <c r="EF263" s="44">
        <v>24</v>
      </c>
      <c r="EG263" s="80">
        <v>7.3999999999999996E-2</v>
      </c>
      <c r="EH263" s="80">
        <v>9.3136088458500937E-2</v>
      </c>
      <c r="EI263" s="80">
        <v>0.22652010649878135</v>
      </c>
      <c r="EJ263" s="80">
        <v>8.1989616104131524E-2</v>
      </c>
      <c r="EK263" s="80">
        <v>0.361442918138979</v>
      </c>
      <c r="EL263" s="80">
        <v>0.11144694552853815</v>
      </c>
      <c r="EM263" s="80">
        <v>3.8195619590968399E-2</v>
      </c>
      <c r="EN263" s="340">
        <v>176300</v>
      </c>
      <c r="EO263" s="80">
        <v>0.19456263469083276</v>
      </c>
      <c r="EP263" s="1"/>
    </row>
    <row r="264" spans="2:146" x14ac:dyDescent="0.25">
      <c r="B264" s="13" t="s">
        <v>97</v>
      </c>
      <c r="C264" s="5">
        <v>540081</v>
      </c>
      <c r="D264" s="6" t="s">
        <v>104</v>
      </c>
      <c r="E264" s="6" t="s">
        <v>23</v>
      </c>
      <c r="F264" s="5">
        <v>3</v>
      </c>
      <c r="G264" s="40">
        <v>612</v>
      </c>
      <c r="H264" s="40">
        <v>564</v>
      </c>
      <c r="I264" s="40">
        <v>1127</v>
      </c>
      <c r="J264" s="63">
        <v>1178.562091503268</v>
      </c>
      <c r="K264" s="40">
        <v>470</v>
      </c>
      <c r="L264" s="63">
        <v>2.4</v>
      </c>
      <c r="N264" s="40">
        <v>48</v>
      </c>
      <c r="O264" s="76">
        <v>7.8431372549019607E-2</v>
      </c>
      <c r="P264" s="63">
        <v>3.23</v>
      </c>
      <c r="Q264" s="362">
        <v>5.2777777777777779E-3</v>
      </c>
      <c r="R264" s="106">
        <v>16</v>
      </c>
      <c r="S264" s="83" t="s">
        <v>100</v>
      </c>
      <c r="T264" s="88">
        <v>1.7</v>
      </c>
      <c r="U264" s="40">
        <v>2</v>
      </c>
      <c r="V264" s="1"/>
      <c r="W264" s="457">
        <v>73</v>
      </c>
      <c r="X264" s="457">
        <v>8</v>
      </c>
      <c r="Y264" s="317">
        <v>0.224</v>
      </c>
      <c r="Z264" s="126">
        <v>1.5208333333333333</v>
      </c>
      <c r="AA264" s="457">
        <v>19</v>
      </c>
      <c r="AB264" s="457">
        <v>27</v>
      </c>
      <c r="AC264" s="457">
        <v>81</v>
      </c>
      <c r="AD264" s="457">
        <v>19</v>
      </c>
      <c r="AE264" s="457">
        <v>100</v>
      </c>
      <c r="AF264" s="149">
        <v>5765400</v>
      </c>
      <c r="AH264" s="374">
        <v>43500</v>
      </c>
      <c r="AI264" s="469">
        <v>92</v>
      </c>
      <c r="AJ264" s="320">
        <v>0.92</v>
      </c>
      <c r="AK264" s="374">
        <v>4224500</v>
      </c>
      <c r="AL264" s="125">
        <v>0.7327332015124709</v>
      </c>
      <c r="AM264" s="477">
        <v>92</v>
      </c>
      <c r="AN264" s="398">
        <v>4224500</v>
      </c>
      <c r="AO264" s="469">
        <v>86</v>
      </c>
      <c r="AP264" s="398">
        <v>3933800</v>
      </c>
      <c r="AQ264" s="480">
        <v>85</v>
      </c>
      <c r="AR264" s="398">
        <v>3931800</v>
      </c>
      <c r="AS264" s="469">
        <v>1</v>
      </c>
      <c r="AT264" s="390">
        <v>1.1627906976744189E-2</v>
      </c>
      <c r="AU264" s="398">
        <v>2000</v>
      </c>
      <c r="AV264" s="469">
        <v>6</v>
      </c>
      <c r="AW264" s="140">
        <v>1134700</v>
      </c>
      <c r="AX264" s="469">
        <v>2</v>
      </c>
      <c r="AY264" s="140">
        <v>406200</v>
      </c>
      <c r="AZ264" s="457">
        <v>37</v>
      </c>
      <c r="BA264" s="125">
        <v>0.37</v>
      </c>
      <c r="BB264" s="457">
        <v>15</v>
      </c>
      <c r="BC264" s="125">
        <v>0.15</v>
      </c>
      <c r="BD264" s="457">
        <v>48</v>
      </c>
      <c r="BE264" s="125">
        <v>0.48</v>
      </c>
      <c r="BF264" s="457">
        <v>97</v>
      </c>
      <c r="BG264" s="125">
        <v>0.97</v>
      </c>
      <c r="BH264" s="457">
        <v>19</v>
      </c>
      <c r="BI264" s="317">
        <v>0.19</v>
      </c>
      <c r="BJ264" s="457">
        <v>16</v>
      </c>
      <c r="BK264" s="457">
        <v>3</v>
      </c>
      <c r="BL264" s="457">
        <v>0</v>
      </c>
      <c r="BM264" s="430">
        <v>1951</v>
      </c>
      <c r="BN264" s="124" t="s">
        <v>807</v>
      </c>
      <c r="BO264" s="486">
        <v>97</v>
      </c>
      <c r="BP264" s="348">
        <v>0.97</v>
      </c>
      <c r="BQ264" s="40">
        <v>3</v>
      </c>
      <c r="BR264" s="320">
        <v>0</v>
      </c>
      <c r="BS264" s="491">
        <v>1</v>
      </c>
      <c r="BT264" s="125">
        <v>1.4E-2</v>
      </c>
      <c r="BU264" s="436">
        <v>0.68200000000000005</v>
      </c>
      <c r="BW264" s="457">
        <v>0</v>
      </c>
      <c r="BX264" s="457">
        <v>0</v>
      </c>
      <c r="BY264" s="457">
        <v>0</v>
      </c>
      <c r="BZ264" s="457">
        <v>0</v>
      </c>
      <c r="CA264" s="457">
        <v>0</v>
      </c>
      <c r="CB264" s="457">
        <v>0</v>
      </c>
      <c r="CC264" s="457">
        <v>0</v>
      </c>
      <c r="CD264" s="457">
        <v>0</v>
      </c>
      <c r="CE264" s="457">
        <v>0</v>
      </c>
      <c r="CF264" s="457">
        <v>0</v>
      </c>
      <c r="CG264" s="457">
        <v>0</v>
      </c>
      <c r="CH264" s="457">
        <v>0</v>
      </c>
      <c r="CI264" s="88">
        <v>18.600000000000001</v>
      </c>
      <c r="CJ264" s="88">
        <v>1</v>
      </c>
      <c r="CK264" s="76">
        <v>5.3999999999999999E-2</v>
      </c>
      <c r="CL264" s="40">
        <v>7</v>
      </c>
      <c r="CM264" s="40">
        <v>0</v>
      </c>
      <c r="CN264" s="457">
        <v>7</v>
      </c>
      <c r="CO264" s="63">
        <v>4.2</v>
      </c>
      <c r="CP264" s="63">
        <v>0</v>
      </c>
      <c r="CQ264" s="76">
        <v>0</v>
      </c>
      <c r="CS264" s="40">
        <v>0</v>
      </c>
      <c r="CT264" s="40">
        <v>0</v>
      </c>
      <c r="CU264" s="457">
        <v>0</v>
      </c>
      <c r="CV264" s="40">
        <v>0</v>
      </c>
      <c r="CW264" s="40">
        <v>1</v>
      </c>
      <c r="CX264" s="40">
        <v>0</v>
      </c>
      <c r="CY264" s="515">
        <v>0</v>
      </c>
      <c r="CZ264" s="40">
        <v>1</v>
      </c>
      <c r="DA264" s="40">
        <v>0</v>
      </c>
      <c r="DB264" s="40">
        <v>0</v>
      </c>
      <c r="DC264" s="457">
        <v>0</v>
      </c>
      <c r="DD264" s="457">
        <v>0</v>
      </c>
      <c r="DF264" s="447">
        <v>490644</v>
      </c>
      <c r="DG264" s="449">
        <v>8.5000000000000006E-2</v>
      </c>
      <c r="DH264" s="374">
        <v>4959.6000000000004</v>
      </c>
      <c r="DI264" s="374">
        <v>288941</v>
      </c>
      <c r="DJ264" s="149">
        <v>201703</v>
      </c>
      <c r="DK264" s="457">
        <v>61</v>
      </c>
      <c r="DL264" s="457">
        <v>38</v>
      </c>
      <c r="DM264" s="457">
        <v>0</v>
      </c>
      <c r="DN264" s="457">
        <v>1</v>
      </c>
      <c r="DO264" s="317">
        <v>0.151</v>
      </c>
      <c r="DP264" s="457">
        <v>54</v>
      </c>
      <c r="DQ264" s="457">
        <v>16</v>
      </c>
      <c r="DR264" s="457">
        <v>30</v>
      </c>
      <c r="DS264" s="518">
        <v>0</v>
      </c>
      <c r="DT264" s="148">
        <v>0</v>
      </c>
      <c r="DU264" s="518">
        <v>47</v>
      </c>
      <c r="DV264" s="521">
        <v>189802</v>
      </c>
      <c r="DW264" s="518">
        <v>1</v>
      </c>
      <c r="DX264" s="457">
        <v>250</v>
      </c>
      <c r="DY264" s="452"/>
      <c r="DZ264" s="40">
        <v>190</v>
      </c>
      <c r="EA264" s="76">
        <v>0.16900000000000001</v>
      </c>
      <c r="EB264" s="40">
        <v>103</v>
      </c>
      <c r="EC264" s="76">
        <v>9.0999999999999998E-2</v>
      </c>
      <c r="ED264" s="40">
        <v>19</v>
      </c>
      <c r="EE264" s="40">
        <v>4</v>
      </c>
      <c r="EF264" s="40">
        <v>2</v>
      </c>
      <c r="EG264" s="320">
        <v>0.29949999999999999</v>
      </c>
      <c r="EH264" s="320">
        <v>0.14239248283339401</v>
      </c>
      <c r="EI264" s="320">
        <v>0.23100000000000001</v>
      </c>
      <c r="EJ264" s="320">
        <v>0.10088763801688699</v>
      </c>
      <c r="EK264" s="320">
        <v>0.41553544494721001</v>
      </c>
      <c r="EL264" s="320">
        <v>0.15173453996983399</v>
      </c>
      <c r="EM264" s="320">
        <v>-7.7049180327868852E-2</v>
      </c>
      <c r="EN264" s="341">
        <v>106900</v>
      </c>
      <c r="EO264" s="320">
        <v>2.6132404181184666E-2</v>
      </c>
      <c r="EP264" s="1"/>
    </row>
    <row r="265" spans="2:146" x14ac:dyDescent="0.25">
      <c r="B265" s="3" t="s">
        <v>103</v>
      </c>
      <c r="C265" s="5">
        <v>540165</v>
      </c>
      <c r="D265" s="6" t="s">
        <v>104</v>
      </c>
      <c r="E265" s="6" t="s">
        <v>3</v>
      </c>
      <c r="F265" s="5">
        <v>3</v>
      </c>
      <c r="G265" s="40">
        <v>93</v>
      </c>
      <c r="H265" s="40">
        <v>188</v>
      </c>
      <c r="I265" s="40">
        <v>468</v>
      </c>
      <c r="J265" s="63">
        <v>3220.6451612903224</v>
      </c>
      <c r="K265" s="40">
        <v>191</v>
      </c>
      <c r="L265" s="63">
        <v>2.4500000000000002</v>
      </c>
      <c r="N265" s="40">
        <v>29</v>
      </c>
      <c r="O265" s="76">
        <v>0.31182795698924731</v>
      </c>
      <c r="P265" s="63">
        <v>0.25</v>
      </c>
      <c r="Q265" s="362">
        <v>2.6881720430107529E-3</v>
      </c>
      <c r="R265" s="106">
        <v>16</v>
      </c>
      <c r="S265" s="83" t="s">
        <v>100</v>
      </c>
      <c r="T265" s="88">
        <v>3.7</v>
      </c>
      <c r="U265" s="40">
        <v>0</v>
      </c>
      <c r="V265" s="1"/>
      <c r="W265" s="457">
        <v>99</v>
      </c>
      <c r="X265" s="457">
        <v>0</v>
      </c>
      <c r="Y265" s="317">
        <v>0.53200000000000003</v>
      </c>
      <c r="Z265" s="126">
        <v>3.4137931034482758</v>
      </c>
      <c r="AA265" s="457">
        <v>33</v>
      </c>
      <c r="AB265" s="457">
        <v>1</v>
      </c>
      <c r="AC265" s="457">
        <v>67</v>
      </c>
      <c r="AD265" s="457">
        <v>33</v>
      </c>
      <c r="AE265" s="457">
        <v>100</v>
      </c>
      <c r="AF265" s="149">
        <v>4222117</v>
      </c>
      <c r="AH265" s="374">
        <v>36050</v>
      </c>
      <c r="AI265" s="469">
        <v>93</v>
      </c>
      <c r="AJ265" s="320">
        <v>0.93</v>
      </c>
      <c r="AK265" s="374">
        <v>3738517</v>
      </c>
      <c r="AL265" s="125">
        <v>0.88546030344493054</v>
      </c>
      <c r="AM265" s="477">
        <v>93</v>
      </c>
      <c r="AN265" s="398">
        <v>3738517</v>
      </c>
      <c r="AO265" s="469">
        <v>91</v>
      </c>
      <c r="AP265" s="398">
        <v>3628417</v>
      </c>
      <c r="AQ265" s="480">
        <v>74</v>
      </c>
      <c r="AR265" s="398">
        <v>3417107</v>
      </c>
      <c r="AS265" s="469">
        <v>17</v>
      </c>
      <c r="AT265" s="390">
        <v>0.18681318681318679</v>
      </c>
      <c r="AU265" s="398">
        <v>211310</v>
      </c>
      <c r="AV265" s="469">
        <v>4</v>
      </c>
      <c r="AW265" s="140">
        <v>148200</v>
      </c>
      <c r="AX265" s="469">
        <v>3</v>
      </c>
      <c r="AY265" s="140">
        <v>335400</v>
      </c>
      <c r="AZ265" s="457">
        <v>10</v>
      </c>
      <c r="BA265" s="125">
        <v>0.1</v>
      </c>
      <c r="BB265" s="457">
        <v>18</v>
      </c>
      <c r="BC265" s="125">
        <v>0.18</v>
      </c>
      <c r="BD265" s="457">
        <v>72</v>
      </c>
      <c r="BE265" s="125">
        <v>0.72</v>
      </c>
      <c r="BF265" s="457">
        <v>91</v>
      </c>
      <c r="BG265" s="125">
        <v>0.91</v>
      </c>
      <c r="BH265" s="457">
        <v>52</v>
      </c>
      <c r="BI265" s="317">
        <v>0.52</v>
      </c>
      <c r="BJ265" s="457">
        <v>48</v>
      </c>
      <c r="BK265" s="457">
        <v>4</v>
      </c>
      <c r="BL265" s="457">
        <v>0</v>
      </c>
      <c r="BM265" s="430">
        <v>1958</v>
      </c>
      <c r="BN265" s="347" t="s">
        <v>897</v>
      </c>
      <c r="BO265" s="486">
        <v>78</v>
      </c>
      <c r="BP265" s="348">
        <v>0.78</v>
      </c>
      <c r="BQ265" s="40">
        <v>22</v>
      </c>
      <c r="BR265" s="320">
        <v>0.22</v>
      </c>
      <c r="BS265" s="491">
        <v>14</v>
      </c>
      <c r="BT265" s="125">
        <v>0.14141414141414141</v>
      </c>
      <c r="BU265" s="312">
        <v>0.70699999999999996</v>
      </c>
      <c r="BW265" s="457">
        <v>1</v>
      </c>
      <c r="BX265" s="457">
        <v>0</v>
      </c>
      <c r="BY265" s="457">
        <v>0</v>
      </c>
      <c r="BZ265" s="457">
        <v>0</v>
      </c>
      <c r="CA265" s="457">
        <v>0</v>
      </c>
      <c r="CB265" s="457">
        <v>1</v>
      </c>
      <c r="CC265" s="457">
        <v>0</v>
      </c>
      <c r="CD265" s="457">
        <v>0</v>
      </c>
      <c r="CE265" s="457">
        <v>0</v>
      </c>
      <c r="CF265" s="457">
        <v>0</v>
      </c>
      <c r="CG265" s="457">
        <v>1</v>
      </c>
      <c r="CH265" s="457">
        <v>0</v>
      </c>
      <c r="CI265" s="440">
        <v>4.0999999999999996</v>
      </c>
      <c r="CJ265" s="440">
        <v>1.4</v>
      </c>
      <c r="CK265" s="317">
        <v>0.34100000000000003</v>
      </c>
      <c r="CL265" s="457">
        <v>0</v>
      </c>
      <c r="CM265" s="457">
        <v>0</v>
      </c>
      <c r="CN265" s="457">
        <v>0</v>
      </c>
      <c r="CO265" s="501">
        <v>0.6</v>
      </c>
      <c r="CP265" s="501">
        <v>0</v>
      </c>
      <c r="CQ265" s="125">
        <v>0</v>
      </c>
      <c r="CS265" s="477">
        <v>0</v>
      </c>
      <c r="CT265" s="457">
        <v>0</v>
      </c>
      <c r="CU265" s="457">
        <v>0</v>
      </c>
      <c r="CV265" s="457">
        <v>0</v>
      </c>
      <c r="CW265" s="457">
        <v>3</v>
      </c>
      <c r="CX265" s="457">
        <v>1</v>
      </c>
      <c r="CY265" s="457">
        <v>3</v>
      </c>
      <c r="CZ265" s="457">
        <v>0</v>
      </c>
      <c r="DA265" s="457">
        <v>0</v>
      </c>
      <c r="DB265" s="457">
        <v>0</v>
      </c>
      <c r="DC265" s="457">
        <v>0</v>
      </c>
      <c r="DD265" s="457">
        <v>0</v>
      </c>
      <c r="DF265" s="398">
        <v>735506</v>
      </c>
      <c r="DG265" s="320">
        <v>0.17399999999999999</v>
      </c>
      <c r="DH265" s="374">
        <v>7941.5</v>
      </c>
      <c r="DI265" s="374">
        <v>700720</v>
      </c>
      <c r="DJ265" s="149">
        <v>34786</v>
      </c>
      <c r="DK265" s="40">
        <v>27</v>
      </c>
      <c r="DL265" s="40">
        <v>73</v>
      </c>
      <c r="DM265" s="40">
        <v>0</v>
      </c>
      <c r="DN265" s="40">
        <v>0</v>
      </c>
      <c r="DO265" s="317">
        <v>0.23699999999999999</v>
      </c>
      <c r="DP265" s="457">
        <v>22</v>
      </c>
      <c r="DQ265" s="457">
        <v>15</v>
      </c>
      <c r="DR265" s="457">
        <v>56</v>
      </c>
      <c r="DS265" s="477">
        <v>7</v>
      </c>
      <c r="DT265" s="125">
        <v>7.0707070707070704E-2</v>
      </c>
      <c r="DU265" s="477">
        <v>2</v>
      </c>
      <c r="DV265" s="374">
        <v>27914</v>
      </c>
      <c r="DW265" s="477">
        <v>0</v>
      </c>
      <c r="DX265" s="457">
        <v>525</v>
      </c>
      <c r="DY265" s="452"/>
      <c r="DZ265" s="40">
        <v>570</v>
      </c>
      <c r="EA265" s="76">
        <v>0.58222676200204293</v>
      </c>
      <c r="EB265" s="40">
        <v>360</v>
      </c>
      <c r="EC265" s="76">
        <v>0.36772216547497444</v>
      </c>
      <c r="ED265" s="40">
        <v>64</v>
      </c>
      <c r="EE265" s="40">
        <v>11</v>
      </c>
      <c r="EF265" s="40">
        <v>6</v>
      </c>
      <c r="EG265" s="320">
        <v>0.28189999999999998</v>
      </c>
      <c r="EH265" s="320">
        <v>0.1853932584269663</v>
      </c>
      <c r="EI265" s="320">
        <v>0.20699999999999999</v>
      </c>
      <c r="EJ265" s="320">
        <v>5.8156028368794327E-2</v>
      </c>
      <c r="EK265" s="320">
        <v>0.35444330949948927</v>
      </c>
      <c r="EL265" s="320">
        <v>0.15042372881355931</v>
      </c>
      <c r="EM265" s="320">
        <v>-2.0226537216828499E-2</v>
      </c>
      <c r="EN265" s="341">
        <v>113100</v>
      </c>
      <c r="EO265" s="320">
        <v>0.31634819532908703</v>
      </c>
      <c r="EP265" s="1"/>
    </row>
    <row r="266" spans="2:146" x14ac:dyDescent="0.25">
      <c r="B266" s="3" t="s">
        <v>105</v>
      </c>
      <c r="C266" s="5">
        <v>540166</v>
      </c>
      <c r="D266" s="6" t="s">
        <v>104</v>
      </c>
      <c r="E266" s="6" t="s">
        <v>3</v>
      </c>
      <c r="F266" s="5">
        <v>3</v>
      </c>
      <c r="G266" s="40">
        <v>745</v>
      </c>
      <c r="H266" s="40">
        <v>651</v>
      </c>
      <c r="I266" s="40">
        <v>979</v>
      </c>
      <c r="J266" s="63">
        <v>841.02013422818789</v>
      </c>
      <c r="K266" s="40">
        <v>356</v>
      </c>
      <c r="L266" s="63">
        <v>2.69</v>
      </c>
      <c r="N266" s="40">
        <v>342</v>
      </c>
      <c r="O266" s="76">
        <v>0.45906040268456377</v>
      </c>
      <c r="P266" s="63">
        <v>3.51</v>
      </c>
      <c r="Q266" s="362">
        <v>4.7114093959731542E-3</v>
      </c>
      <c r="R266" s="106">
        <v>16</v>
      </c>
      <c r="S266" s="83" t="s">
        <v>100</v>
      </c>
      <c r="T266" s="88">
        <v>1.7</v>
      </c>
      <c r="U266" s="40">
        <v>0</v>
      </c>
      <c r="V266" s="1"/>
      <c r="W266" s="457">
        <v>230</v>
      </c>
      <c r="X266" s="457">
        <v>0</v>
      </c>
      <c r="Y266" s="317">
        <v>0.47499999999999998</v>
      </c>
      <c r="Z266" s="126">
        <v>0.67251461988304095</v>
      </c>
      <c r="AA266" s="457">
        <v>23</v>
      </c>
      <c r="AB266" s="457">
        <v>79</v>
      </c>
      <c r="AC266" s="457">
        <v>286</v>
      </c>
      <c r="AD266" s="457">
        <v>23</v>
      </c>
      <c r="AE266" s="457">
        <v>309</v>
      </c>
      <c r="AF266" s="149">
        <v>38292515</v>
      </c>
      <c r="AH266" s="374">
        <v>48600</v>
      </c>
      <c r="AI266" s="469">
        <v>288</v>
      </c>
      <c r="AJ266" s="320">
        <v>0.93203883495145634</v>
      </c>
      <c r="AK266" s="374">
        <v>17286372</v>
      </c>
      <c r="AL266" s="125">
        <v>0.45142952872121361</v>
      </c>
      <c r="AM266" s="477">
        <v>287</v>
      </c>
      <c r="AN266" s="398">
        <v>17215272</v>
      </c>
      <c r="AO266" s="469">
        <v>286</v>
      </c>
      <c r="AP266" s="398">
        <v>17192972</v>
      </c>
      <c r="AQ266" s="480">
        <v>201</v>
      </c>
      <c r="AR266" s="398">
        <v>15957182</v>
      </c>
      <c r="AS266" s="469">
        <v>85</v>
      </c>
      <c r="AT266" s="390">
        <v>0.29720279720279719</v>
      </c>
      <c r="AU266" s="398">
        <v>1235790</v>
      </c>
      <c r="AV266" s="469">
        <v>12</v>
      </c>
      <c r="AW266" s="140">
        <v>606100</v>
      </c>
      <c r="AX266" s="469">
        <v>9</v>
      </c>
      <c r="AY266" s="140">
        <v>20400043</v>
      </c>
      <c r="AZ266" s="457">
        <v>37</v>
      </c>
      <c r="BA266" s="125">
        <v>0.12</v>
      </c>
      <c r="BB266" s="457">
        <v>70</v>
      </c>
      <c r="BC266" s="125">
        <v>0.22700000000000001</v>
      </c>
      <c r="BD266" s="457">
        <v>201</v>
      </c>
      <c r="BE266" s="125">
        <v>0.65</v>
      </c>
      <c r="BF266" s="457">
        <v>275</v>
      </c>
      <c r="BG266" s="125">
        <v>0.89</v>
      </c>
      <c r="BH266" s="457">
        <v>36</v>
      </c>
      <c r="BI266" s="317">
        <v>0.11650485436893204</v>
      </c>
      <c r="BJ266" s="457">
        <v>32</v>
      </c>
      <c r="BK266" s="457">
        <v>4</v>
      </c>
      <c r="BL266" s="457">
        <v>0</v>
      </c>
      <c r="BM266" s="430">
        <v>1975</v>
      </c>
      <c r="BN266" s="347" t="s">
        <v>897</v>
      </c>
      <c r="BO266" s="486">
        <v>202</v>
      </c>
      <c r="BP266" s="348">
        <v>0.65400000000000003</v>
      </c>
      <c r="BQ266" s="40">
        <v>107</v>
      </c>
      <c r="BR266" s="320">
        <v>0.34599999999999997</v>
      </c>
      <c r="BS266" s="491">
        <v>6</v>
      </c>
      <c r="BT266" s="125">
        <v>2.6086956521739129E-2</v>
      </c>
      <c r="BU266" s="312">
        <v>0.59</v>
      </c>
      <c r="BW266" s="457">
        <v>5</v>
      </c>
      <c r="BX266" s="457">
        <v>3</v>
      </c>
      <c r="BY266" s="457">
        <v>0</v>
      </c>
      <c r="BZ266" s="457">
        <v>3</v>
      </c>
      <c r="CA266" s="457">
        <v>0</v>
      </c>
      <c r="CB266" s="457">
        <v>2</v>
      </c>
      <c r="CC266" s="457">
        <v>2</v>
      </c>
      <c r="CD266" s="457">
        <v>0</v>
      </c>
      <c r="CE266" s="457">
        <v>1</v>
      </c>
      <c r="CF266" s="457">
        <v>1</v>
      </c>
      <c r="CG266" s="457">
        <v>1</v>
      </c>
      <c r="CH266" s="457">
        <v>0</v>
      </c>
      <c r="CI266" s="440">
        <v>20.100000000000001</v>
      </c>
      <c r="CJ266" s="440">
        <v>7.9</v>
      </c>
      <c r="CK266" s="317">
        <v>0.39300000000000002</v>
      </c>
      <c r="CL266" s="457">
        <v>2</v>
      </c>
      <c r="CM266" s="457">
        <v>0</v>
      </c>
      <c r="CN266" s="457">
        <v>2</v>
      </c>
      <c r="CO266" s="501">
        <v>0.8</v>
      </c>
      <c r="CP266" s="501">
        <v>0</v>
      </c>
      <c r="CQ266" s="125">
        <v>0</v>
      </c>
      <c r="CS266" s="477">
        <v>2</v>
      </c>
      <c r="CT266" s="457">
        <v>0</v>
      </c>
      <c r="CU266" s="457">
        <v>1</v>
      </c>
      <c r="CV266" s="457">
        <v>1</v>
      </c>
      <c r="CW266" s="457">
        <v>7</v>
      </c>
      <c r="CX266" s="457">
        <v>1</v>
      </c>
      <c r="CY266" s="457">
        <v>4</v>
      </c>
      <c r="CZ266" s="457">
        <v>3</v>
      </c>
      <c r="DA266" s="457">
        <v>0</v>
      </c>
      <c r="DB266" s="457">
        <v>0</v>
      </c>
      <c r="DC266" s="457">
        <v>0</v>
      </c>
      <c r="DD266" s="457">
        <v>0</v>
      </c>
      <c r="DF266" s="398">
        <v>1017225</v>
      </c>
      <c r="DG266" s="320">
        <v>2.7E-2</v>
      </c>
      <c r="DH266" s="374">
        <v>5118.2</v>
      </c>
      <c r="DI266" s="374">
        <v>954608</v>
      </c>
      <c r="DJ266" s="149">
        <v>62617</v>
      </c>
      <c r="DK266" s="40">
        <v>215</v>
      </c>
      <c r="DL266" s="40">
        <v>93</v>
      </c>
      <c r="DM266" s="40">
        <v>0</v>
      </c>
      <c r="DN266" s="40">
        <v>1</v>
      </c>
      <c r="DO266" s="317">
        <v>0.107</v>
      </c>
      <c r="DP266" s="457">
        <v>196</v>
      </c>
      <c r="DQ266" s="457">
        <v>48</v>
      </c>
      <c r="DR266" s="457">
        <v>57</v>
      </c>
      <c r="DS266" s="477">
        <v>8</v>
      </c>
      <c r="DT266" s="125">
        <v>3.4782608695652174E-2</v>
      </c>
      <c r="DU266" s="477">
        <v>2</v>
      </c>
      <c r="DV266" s="374">
        <v>2438</v>
      </c>
      <c r="DW266" s="477">
        <v>0</v>
      </c>
      <c r="DX266" s="457">
        <v>560</v>
      </c>
      <c r="DY266" s="452"/>
      <c r="DZ266" s="40">
        <v>5</v>
      </c>
      <c r="EA266" s="76">
        <v>3.4578146611341631E-3</v>
      </c>
      <c r="EB266" s="40">
        <v>0</v>
      </c>
      <c r="EC266" s="76">
        <v>0</v>
      </c>
      <c r="ED266" s="40">
        <v>0</v>
      </c>
      <c r="EE266" s="40">
        <v>0</v>
      </c>
      <c r="EF266" s="40">
        <v>0</v>
      </c>
      <c r="EG266" s="320">
        <v>0.19819999999999999</v>
      </c>
      <c r="EH266" s="320">
        <v>9.9315068493150693E-2</v>
      </c>
      <c r="EI266" s="320">
        <v>0.26700000000000002</v>
      </c>
      <c r="EJ266" s="320">
        <v>8.7037037037037038E-2</v>
      </c>
      <c r="EK266" s="320">
        <v>0.44744121715076074</v>
      </c>
      <c r="EL266" s="320">
        <v>0.1652046783625731</v>
      </c>
      <c r="EM266" s="320">
        <v>1.58102766798419E-2</v>
      </c>
      <c r="EN266" s="341">
        <v>171600</v>
      </c>
      <c r="EO266" s="320">
        <v>1.8320610687022901E-2</v>
      </c>
      <c r="EP266" s="1"/>
    </row>
    <row r="267" spans="2:146" x14ac:dyDescent="0.25">
      <c r="B267" s="3" t="s">
        <v>106</v>
      </c>
      <c r="C267" s="5">
        <v>540222</v>
      </c>
      <c r="D267" s="6" t="s">
        <v>104</v>
      </c>
      <c r="E267" s="6" t="s">
        <v>3</v>
      </c>
      <c r="F267" s="5">
        <v>3</v>
      </c>
      <c r="G267" s="40">
        <v>1424</v>
      </c>
      <c r="H267" s="40">
        <v>737</v>
      </c>
      <c r="I267" s="40">
        <v>1446</v>
      </c>
      <c r="J267" s="63">
        <v>649.88764044943821</v>
      </c>
      <c r="K267" s="40">
        <v>584</v>
      </c>
      <c r="L267" s="63">
        <v>2.48</v>
      </c>
      <c r="N267" s="40">
        <v>319</v>
      </c>
      <c r="O267" s="76">
        <v>0.2240168539325843</v>
      </c>
      <c r="P267" s="63">
        <v>5.3599999999999994</v>
      </c>
      <c r="Q267" s="362">
        <v>3.764044943820224E-3</v>
      </c>
      <c r="R267" s="106">
        <v>16</v>
      </c>
      <c r="S267" s="83" t="s">
        <v>100</v>
      </c>
      <c r="T267" s="88">
        <v>0.8</v>
      </c>
      <c r="U267" s="40">
        <v>0</v>
      </c>
      <c r="V267" s="1"/>
      <c r="W267" s="457">
        <v>2</v>
      </c>
      <c r="X267" s="457">
        <v>0</v>
      </c>
      <c r="Y267" s="317">
        <v>8.9999999999999993E-3</v>
      </c>
      <c r="Z267" s="126">
        <v>6.269592476489028E-3</v>
      </c>
      <c r="AA267" s="457">
        <v>0</v>
      </c>
      <c r="AB267" s="457">
        <v>5</v>
      </c>
      <c r="AC267" s="457">
        <v>7</v>
      </c>
      <c r="AD267" s="457">
        <v>0</v>
      </c>
      <c r="AE267" s="457">
        <v>7</v>
      </c>
      <c r="AF267" s="149">
        <v>13884500</v>
      </c>
      <c r="AH267" s="374">
        <v>0</v>
      </c>
      <c r="AI267" s="469">
        <v>5</v>
      </c>
      <c r="AJ267" s="320">
        <v>0.7142857142857143</v>
      </c>
      <c r="AK267" s="374">
        <v>377400</v>
      </c>
      <c r="AL267" s="125">
        <v>2.718138931902481E-2</v>
      </c>
      <c r="AM267" s="477">
        <v>5</v>
      </c>
      <c r="AN267" s="398">
        <v>377400</v>
      </c>
      <c r="AO267" s="469">
        <v>5</v>
      </c>
      <c r="AP267" s="398">
        <v>377400</v>
      </c>
      <c r="AQ267" s="480">
        <v>5</v>
      </c>
      <c r="AR267" s="398">
        <v>377400</v>
      </c>
      <c r="AS267" s="469">
        <v>0</v>
      </c>
      <c r="AT267" s="390">
        <v>0</v>
      </c>
      <c r="AU267" s="398">
        <v>0</v>
      </c>
      <c r="AV267" s="469">
        <v>0</v>
      </c>
      <c r="AW267" s="140">
        <v>0</v>
      </c>
      <c r="AX267" s="469">
        <v>2</v>
      </c>
      <c r="AY267" s="140">
        <v>13507100</v>
      </c>
      <c r="AZ267" s="457">
        <v>4</v>
      </c>
      <c r="BA267" s="125">
        <v>0</v>
      </c>
      <c r="BB267" s="457">
        <v>2</v>
      </c>
      <c r="BC267" s="125">
        <v>0.28599999999999998</v>
      </c>
      <c r="BD267" s="457">
        <v>1</v>
      </c>
      <c r="BE267" s="125">
        <v>0.14299999999999999</v>
      </c>
      <c r="BF267" s="457">
        <v>4</v>
      </c>
      <c r="BG267" s="125">
        <v>0.57099999999999995</v>
      </c>
      <c r="BH267" s="457">
        <v>0</v>
      </c>
      <c r="BI267" s="317">
        <v>0</v>
      </c>
      <c r="BJ267" s="457">
        <v>0</v>
      </c>
      <c r="BK267" s="457">
        <v>0</v>
      </c>
      <c r="BL267" s="457">
        <v>0</v>
      </c>
      <c r="BM267" s="430">
        <v>1985</v>
      </c>
      <c r="BN267" s="347" t="s">
        <v>898</v>
      </c>
      <c r="BO267" s="486">
        <v>1</v>
      </c>
      <c r="BP267" s="348">
        <v>0.14299999999999999</v>
      </c>
      <c r="BQ267" s="40">
        <v>6</v>
      </c>
      <c r="BR267" s="320">
        <v>0.85699999999999998</v>
      </c>
      <c r="BS267" s="491">
        <v>0</v>
      </c>
      <c r="BT267" s="125">
        <v>0</v>
      </c>
      <c r="BU267" s="312">
        <v>1</v>
      </c>
      <c r="BW267" s="457">
        <v>0</v>
      </c>
      <c r="BX267" s="457">
        <v>0</v>
      </c>
      <c r="BY267" s="457">
        <v>0</v>
      </c>
      <c r="BZ267" s="457">
        <v>0</v>
      </c>
      <c r="CA267" s="457">
        <v>0</v>
      </c>
      <c r="CB267" s="457">
        <v>0</v>
      </c>
      <c r="CC267" s="457">
        <v>0</v>
      </c>
      <c r="CD267" s="457">
        <v>0</v>
      </c>
      <c r="CE267" s="457">
        <v>0</v>
      </c>
      <c r="CF267" s="457">
        <v>0</v>
      </c>
      <c r="CG267" s="457">
        <v>0</v>
      </c>
      <c r="CH267" s="457">
        <v>0</v>
      </c>
      <c r="CI267" s="440">
        <v>26.1</v>
      </c>
      <c r="CJ267" s="440">
        <v>1.9</v>
      </c>
      <c r="CK267" s="317">
        <v>7.2999999999999995E-2</v>
      </c>
      <c r="CL267" s="457">
        <v>1</v>
      </c>
      <c r="CM267" s="457">
        <v>0</v>
      </c>
      <c r="CN267" s="457">
        <v>1</v>
      </c>
      <c r="CO267" s="501">
        <v>2.9</v>
      </c>
      <c r="CP267" s="501">
        <v>0</v>
      </c>
      <c r="CQ267" s="125">
        <v>0</v>
      </c>
      <c r="CS267" s="477">
        <v>0</v>
      </c>
      <c r="CT267" s="457">
        <v>0</v>
      </c>
      <c r="CU267" s="457">
        <v>0</v>
      </c>
      <c r="CV267" s="457">
        <v>0</v>
      </c>
      <c r="CW267" s="457">
        <v>1</v>
      </c>
      <c r="CX267" s="457">
        <v>0</v>
      </c>
      <c r="CY267" s="457">
        <v>0</v>
      </c>
      <c r="CZ267" s="457">
        <v>1</v>
      </c>
      <c r="DA267" s="457">
        <v>0</v>
      </c>
      <c r="DB267" s="457">
        <v>0</v>
      </c>
      <c r="DC267" s="457">
        <v>0</v>
      </c>
      <c r="DD267" s="457">
        <v>0</v>
      </c>
      <c r="DF267" s="398">
        <v>0</v>
      </c>
      <c r="DG267" s="320">
        <v>0</v>
      </c>
      <c r="DH267" s="374">
        <v>0</v>
      </c>
      <c r="DI267" s="374">
        <v>0</v>
      </c>
      <c r="DJ267" s="149">
        <v>0</v>
      </c>
      <c r="DK267" s="40">
        <v>7</v>
      </c>
      <c r="DL267" s="40">
        <v>0</v>
      </c>
      <c r="DM267" s="40">
        <v>0</v>
      </c>
      <c r="DN267" s="40">
        <v>0</v>
      </c>
      <c r="DO267" s="317">
        <v>0</v>
      </c>
      <c r="DP267" s="457">
        <v>7</v>
      </c>
      <c r="DQ267" s="457">
        <v>0</v>
      </c>
      <c r="DR267" s="457">
        <v>0</v>
      </c>
      <c r="DS267" s="477">
        <v>0</v>
      </c>
      <c r="DT267" s="125">
        <v>0</v>
      </c>
      <c r="DU267" s="477">
        <v>2</v>
      </c>
      <c r="DV267" s="374">
        <v>5242</v>
      </c>
      <c r="DW267" s="477">
        <v>0</v>
      </c>
      <c r="DX267" s="457">
        <v>0</v>
      </c>
      <c r="DY267" s="452"/>
      <c r="DZ267" s="40">
        <v>20</v>
      </c>
      <c r="EA267" s="76">
        <v>2.8981307056948269E-3</v>
      </c>
      <c r="EB267" s="40">
        <v>2</v>
      </c>
      <c r="EC267" s="76">
        <v>2.898130705694827E-4</v>
      </c>
      <c r="ED267" s="40">
        <v>0</v>
      </c>
      <c r="EE267" s="40">
        <v>0</v>
      </c>
      <c r="EF267" s="40">
        <v>0</v>
      </c>
      <c r="EG267" s="320">
        <v>0.1145</v>
      </c>
      <c r="EH267" s="320">
        <v>8.9525190286335612E-2</v>
      </c>
      <c r="EI267" s="320">
        <v>0.28000000000000003</v>
      </c>
      <c r="EJ267" s="320">
        <v>2.7476935419173686E-2</v>
      </c>
      <c r="EK267" s="320">
        <v>0.41196927981451964</v>
      </c>
      <c r="EL267" s="320">
        <v>8.2402437255186423E-2</v>
      </c>
      <c r="EM267" s="320">
        <v>0.10773392743475499</v>
      </c>
      <c r="EN267" s="341">
        <v>151900</v>
      </c>
      <c r="EO267" s="320">
        <v>2.5064267352185091E-2</v>
      </c>
      <c r="EP267" s="1"/>
    </row>
    <row r="268" spans="2:146" x14ac:dyDescent="0.25">
      <c r="B268" s="3" t="s">
        <v>107</v>
      </c>
      <c r="C268" s="5">
        <v>540167</v>
      </c>
      <c r="D268" s="6" t="s">
        <v>104</v>
      </c>
      <c r="E268" s="6" t="s">
        <v>3</v>
      </c>
      <c r="F268" s="5">
        <v>3</v>
      </c>
      <c r="G268" s="40">
        <v>2384</v>
      </c>
      <c r="H268" s="40">
        <v>3054</v>
      </c>
      <c r="I268" s="40">
        <v>6901</v>
      </c>
      <c r="J268" s="63">
        <v>1852.6174496644294</v>
      </c>
      <c r="K268" s="40">
        <v>2759</v>
      </c>
      <c r="L268" s="63">
        <v>2.5</v>
      </c>
      <c r="N268" s="40">
        <v>102</v>
      </c>
      <c r="O268" s="76">
        <v>4.278523489932886E-2</v>
      </c>
      <c r="P268" s="63">
        <v>7.22</v>
      </c>
      <c r="Q268" s="362">
        <v>3.0285234899328859E-3</v>
      </c>
      <c r="R268" s="106">
        <v>16</v>
      </c>
      <c r="S268" s="83" t="s">
        <v>100</v>
      </c>
      <c r="T268" s="88">
        <v>0.4</v>
      </c>
      <c r="U268" s="40">
        <v>0</v>
      </c>
      <c r="V268" s="1"/>
      <c r="W268" s="457">
        <v>17</v>
      </c>
      <c r="X268" s="457">
        <v>2</v>
      </c>
      <c r="Y268" s="317">
        <v>1.2999999999999999E-2</v>
      </c>
      <c r="Z268" s="126">
        <v>0.16666666666666666</v>
      </c>
      <c r="AA268" s="457">
        <v>6</v>
      </c>
      <c r="AB268" s="457">
        <v>24</v>
      </c>
      <c r="AC268" s="457">
        <v>35</v>
      </c>
      <c r="AD268" s="457">
        <v>6</v>
      </c>
      <c r="AE268" s="457">
        <v>41</v>
      </c>
      <c r="AF268" s="149">
        <v>6900173</v>
      </c>
      <c r="AH268" s="374">
        <v>176400</v>
      </c>
      <c r="AI268" s="469">
        <v>35</v>
      </c>
      <c r="AJ268" s="320">
        <v>0.85365853658536583</v>
      </c>
      <c r="AK268" s="374">
        <v>6056873</v>
      </c>
      <c r="AL268" s="125">
        <v>0.87778567290994003</v>
      </c>
      <c r="AM268" s="477">
        <v>35</v>
      </c>
      <c r="AN268" s="398">
        <v>6056873</v>
      </c>
      <c r="AO268" s="469">
        <v>34</v>
      </c>
      <c r="AP268" s="398">
        <v>5922940</v>
      </c>
      <c r="AQ268" s="480">
        <v>29</v>
      </c>
      <c r="AR268" s="398">
        <v>5675200</v>
      </c>
      <c r="AS268" s="469">
        <v>5</v>
      </c>
      <c r="AT268" s="390">
        <v>0.1470588235294118</v>
      </c>
      <c r="AU268" s="398">
        <v>247740</v>
      </c>
      <c r="AV268" s="469">
        <v>6</v>
      </c>
      <c r="AW268" s="140">
        <v>843300</v>
      </c>
      <c r="AX268" s="469">
        <v>0</v>
      </c>
      <c r="AY268" s="140">
        <v>0</v>
      </c>
      <c r="AZ268" s="457">
        <v>3</v>
      </c>
      <c r="BA268" s="125">
        <v>7.2999999999999995E-2</v>
      </c>
      <c r="BB268" s="457">
        <v>7</v>
      </c>
      <c r="BC268" s="125">
        <v>0.17100000000000001</v>
      </c>
      <c r="BD268" s="457">
        <v>31</v>
      </c>
      <c r="BE268" s="125">
        <v>0.75600000000000001</v>
      </c>
      <c r="BF268" s="457">
        <v>19</v>
      </c>
      <c r="BG268" s="125">
        <v>0.46300000000000002</v>
      </c>
      <c r="BH268" s="457">
        <v>0</v>
      </c>
      <c r="BI268" s="317">
        <v>0</v>
      </c>
      <c r="BJ268" s="457">
        <v>0</v>
      </c>
      <c r="BK268" s="457">
        <v>0</v>
      </c>
      <c r="BL268" s="457">
        <v>0</v>
      </c>
      <c r="BM268" s="430">
        <v>2003</v>
      </c>
      <c r="BN268" s="347" t="s">
        <v>899</v>
      </c>
      <c r="BO268" s="486">
        <v>11</v>
      </c>
      <c r="BP268" s="348">
        <v>0.26800000000000002</v>
      </c>
      <c r="BQ268" s="40">
        <v>30</v>
      </c>
      <c r="BR268" s="320">
        <v>0.73199999999999998</v>
      </c>
      <c r="BS268" s="491">
        <v>0</v>
      </c>
      <c r="BT268" s="125">
        <v>0</v>
      </c>
      <c r="BU268" s="312">
        <v>0.25</v>
      </c>
      <c r="BW268" s="457">
        <v>0</v>
      </c>
      <c r="BX268" s="457">
        <v>0</v>
      </c>
      <c r="BY268" s="457">
        <v>0</v>
      </c>
      <c r="BZ268" s="457">
        <v>0</v>
      </c>
      <c r="CA268" s="457">
        <v>0</v>
      </c>
      <c r="CB268" s="457">
        <v>0</v>
      </c>
      <c r="CC268" s="457">
        <v>0</v>
      </c>
      <c r="CD268" s="457">
        <v>0</v>
      </c>
      <c r="CE268" s="457">
        <v>0</v>
      </c>
      <c r="CF268" s="457">
        <v>0</v>
      </c>
      <c r="CG268" s="457">
        <v>0</v>
      </c>
      <c r="CH268" s="457">
        <v>0</v>
      </c>
      <c r="CI268" s="440">
        <v>69.599999999999994</v>
      </c>
      <c r="CJ268" s="440">
        <v>0.4</v>
      </c>
      <c r="CK268" s="317">
        <v>6.0000000000000001E-3</v>
      </c>
      <c r="CL268" s="457">
        <v>12</v>
      </c>
      <c r="CM268" s="457">
        <v>0</v>
      </c>
      <c r="CN268" s="457">
        <v>12</v>
      </c>
      <c r="CO268" s="501">
        <v>1.9</v>
      </c>
      <c r="CP268" s="501">
        <v>0</v>
      </c>
      <c r="CQ268" s="125">
        <v>0</v>
      </c>
      <c r="CS268" s="477">
        <v>0</v>
      </c>
      <c r="CT268" s="457">
        <v>0</v>
      </c>
      <c r="CU268" s="457">
        <v>0</v>
      </c>
      <c r="CV268" s="457">
        <v>0</v>
      </c>
      <c r="CW268" s="457">
        <v>0</v>
      </c>
      <c r="CX268" s="457">
        <v>0</v>
      </c>
      <c r="CY268" s="457">
        <v>0</v>
      </c>
      <c r="CZ268" s="457">
        <v>0</v>
      </c>
      <c r="DA268" s="457">
        <v>0</v>
      </c>
      <c r="DB268" s="457">
        <v>0</v>
      </c>
      <c r="DC268" s="457">
        <v>0</v>
      </c>
      <c r="DD268" s="457">
        <v>0</v>
      </c>
      <c r="DF268" s="398">
        <v>768</v>
      </c>
      <c r="DG268" s="320">
        <v>0</v>
      </c>
      <c r="DH268" s="374">
        <v>768.3</v>
      </c>
      <c r="DI268" s="374">
        <v>0</v>
      </c>
      <c r="DJ268" s="149">
        <v>768</v>
      </c>
      <c r="DK268" s="40">
        <v>41</v>
      </c>
      <c r="DL268" s="40">
        <v>0</v>
      </c>
      <c r="DM268" s="40">
        <v>0</v>
      </c>
      <c r="DN268" s="40">
        <v>0</v>
      </c>
      <c r="DO268" s="317">
        <v>8.0000000000000002E-3</v>
      </c>
      <c r="DP268" s="457">
        <v>41</v>
      </c>
      <c r="DQ268" s="457">
        <v>0</v>
      </c>
      <c r="DR268" s="457">
        <v>0</v>
      </c>
      <c r="DS268" s="477">
        <v>0</v>
      </c>
      <c r="DT268" s="125">
        <v>0</v>
      </c>
      <c r="DU268" s="477">
        <v>17</v>
      </c>
      <c r="DV268" s="374">
        <v>409381</v>
      </c>
      <c r="DW268" s="477">
        <v>8</v>
      </c>
      <c r="DX268" s="457">
        <v>0</v>
      </c>
      <c r="DY268" s="452"/>
      <c r="DZ268" s="40">
        <v>190</v>
      </c>
      <c r="EA268" s="76">
        <v>0.16858917480035493</v>
      </c>
      <c r="EB268" s="40">
        <v>103</v>
      </c>
      <c r="EC268" s="76">
        <v>9.1393078970718716E-2</v>
      </c>
      <c r="ED268" s="40">
        <v>19</v>
      </c>
      <c r="EE268" s="40">
        <v>4</v>
      </c>
      <c r="EF268" s="40">
        <v>2</v>
      </c>
      <c r="EG268" s="320">
        <v>0.29949999999999999</v>
      </c>
      <c r="EH268" s="76">
        <v>0.14239248283339356</v>
      </c>
      <c r="EI268" s="76">
        <v>0.23100000000000001</v>
      </c>
      <c r="EJ268" s="320">
        <v>0.10088763801688677</v>
      </c>
      <c r="EK268" s="320">
        <v>0.41553544494720968</v>
      </c>
      <c r="EL268" s="320">
        <v>0.15173453996983408</v>
      </c>
      <c r="EM268" s="320">
        <v>-7.7180273056561693E-2</v>
      </c>
      <c r="EN268" s="341">
        <v>106900</v>
      </c>
      <c r="EO268" s="320">
        <v>2.5770142180094786E-2</v>
      </c>
      <c r="EP268" s="1"/>
    </row>
    <row r="269" spans="2:146" x14ac:dyDescent="0.25">
      <c r="B269" s="3" t="s">
        <v>108</v>
      </c>
      <c r="C269" s="5">
        <v>540168</v>
      </c>
      <c r="D269" s="6" t="s">
        <v>104</v>
      </c>
      <c r="E269" s="6" t="s">
        <v>3</v>
      </c>
      <c r="F269" s="5">
        <v>3</v>
      </c>
      <c r="G269" s="40">
        <v>364</v>
      </c>
      <c r="H269" s="40">
        <v>417</v>
      </c>
      <c r="I269" s="40">
        <v>906</v>
      </c>
      <c r="J269" s="63">
        <v>1592.967032967033</v>
      </c>
      <c r="K269" s="40">
        <v>380</v>
      </c>
      <c r="L269" s="63">
        <v>2.38</v>
      </c>
      <c r="N269" s="40">
        <v>70</v>
      </c>
      <c r="O269" s="76">
        <v>0.19230769230769229</v>
      </c>
      <c r="P269" s="63">
        <v>3.66</v>
      </c>
      <c r="Q269" s="362">
        <v>1.0054945054945049E-2</v>
      </c>
      <c r="R269" s="106">
        <v>16</v>
      </c>
      <c r="S269" s="83" t="s">
        <v>100</v>
      </c>
      <c r="T269" s="88">
        <v>1.4</v>
      </c>
      <c r="U269" s="40">
        <v>0</v>
      </c>
      <c r="V269" s="1"/>
      <c r="W269" s="457">
        <v>65</v>
      </c>
      <c r="X269" s="457">
        <v>0</v>
      </c>
      <c r="Y269" s="317">
        <v>0.16800000000000001</v>
      </c>
      <c r="Z269" s="126">
        <v>0.9285714285714286</v>
      </c>
      <c r="AA269" s="457">
        <v>28</v>
      </c>
      <c r="AB269" s="457">
        <v>5</v>
      </c>
      <c r="AC269" s="457">
        <v>42</v>
      </c>
      <c r="AD269" s="457">
        <v>28</v>
      </c>
      <c r="AE269" s="457">
        <v>70</v>
      </c>
      <c r="AF269" s="149">
        <v>6460750</v>
      </c>
      <c r="AH269" s="374">
        <v>69500</v>
      </c>
      <c r="AI269" s="469">
        <v>65</v>
      </c>
      <c r="AJ269" s="320">
        <v>0.9285714285714286</v>
      </c>
      <c r="AK269" s="374">
        <v>4949400</v>
      </c>
      <c r="AL269" s="125">
        <v>0.7660720504585381</v>
      </c>
      <c r="AM269" s="477">
        <v>65</v>
      </c>
      <c r="AN269" s="398">
        <v>4949400</v>
      </c>
      <c r="AO269" s="469">
        <v>64</v>
      </c>
      <c r="AP269" s="398">
        <v>4847900</v>
      </c>
      <c r="AQ269" s="480">
        <v>64</v>
      </c>
      <c r="AR269" s="398">
        <v>4847900</v>
      </c>
      <c r="AS269" s="469">
        <v>0</v>
      </c>
      <c r="AT269" s="390">
        <v>0</v>
      </c>
      <c r="AU269" s="398">
        <v>0</v>
      </c>
      <c r="AV269" s="469">
        <v>2</v>
      </c>
      <c r="AW269" s="140">
        <v>242600</v>
      </c>
      <c r="AX269" s="469">
        <v>3</v>
      </c>
      <c r="AY269" s="140">
        <v>1268750</v>
      </c>
      <c r="AZ269" s="457">
        <v>20</v>
      </c>
      <c r="BA269" s="125">
        <v>0.28599999999999998</v>
      </c>
      <c r="BB269" s="457">
        <v>10</v>
      </c>
      <c r="BC269" s="125">
        <v>0.14299999999999999</v>
      </c>
      <c r="BD269" s="457">
        <v>40</v>
      </c>
      <c r="BE269" s="125">
        <v>0.57099999999999995</v>
      </c>
      <c r="BF269" s="457">
        <v>64</v>
      </c>
      <c r="BG269" s="125">
        <v>0.91400000000000003</v>
      </c>
      <c r="BH269" s="457">
        <v>11</v>
      </c>
      <c r="BI269" s="317">
        <v>0.15714285714285714</v>
      </c>
      <c r="BJ269" s="457">
        <v>11</v>
      </c>
      <c r="BK269" s="457">
        <v>0</v>
      </c>
      <c r="BL269" s="457">
        <v>0</v>
      </c>
      <c r="BM269" s="430">
        <v>1961</v>
      </c>
      <c r="BN269" s="347" t="s">
        <v>900</v>
      </c>
      <c r="BO269" s="486">
        <v>61</v>
      </c>
      <c r="BP269" s="348">
        <v>0.871</v>
      </c>
      <c r="BQ269" s="40">
        <v>9</v>
      </c>
      <c r="BR269" s="320">
        <v>0.129</v>
      </c>
      <c r="BS269" s="491">
        <v>0</v>
      </c>
      <c r="BT269" s="125">
        <v>0</v>
      </c>
      <c r="BU269" s="312">
        <v>0.86899999999999999</v>
      </c>
      <c r="BW269" s="457">
        <v>3</v>
      </c>
      <c r="BX269" s="457">
        <v>1</v>
      </c>
      <c r="BY269" s="457">
        <v>0</v>
      </c>
      <c r="BZ269" s="457">
        <v>0</v>
      </c>
      <c r="CA269" s="457">
        <v>0</v>
      </c>
      <c r="CB269" s="457">
        <v>3</v>
      </c>
      <c r="CC269" s="457">
        <v>1</v>
      </c>
      <c r="CD269" s="457">
        <v>0</v>
      </c>
      <c r="CE269" s="457">
        <v>0</v>
      </c>
      <c r="CF269" s="457">
        <v>1</v>
      </c>
      <c r="CG269" s="457">
        <v>1</v>
      </c>
      <c r="CH269" s="457">
        <v>0</v>
      </c>
      <c r="CI269" s="440">
        <v>10.6</v>
      </c>
      <c r="CJ269" s="440">
        <v>1.4</v>
      </c>
      <c r="CK269" s="317">
        <v>0.13200000000000001</v>
      </c>
      <c r="CL269" s="457">
        <v>1</v>
      </c>
      <c r="CM269" s="457">
        <v>0</v>
      </c>
      <c r="CN269" s="457">
        <v>1</v>
      </c>
      <c r="CO269" s="501">
        <v>1</v>
      </c>
      <c r="CP269" s="501">
        <v>0</v>
      </c>
      <c r="CQ269" s="125">
        <v>0</v>
      </c>
      <c r="CS269" s="477">
        <v>0</v>
      </c>
      <c r="CT269" s="457">
        <v>0</v>
      </c>
      <c r="CU269" s="457">
        <v>0</v>
      </c>
      <c r="CV269" s="457">
        <v>0</v>
      </c>
      <c r="CW269" s="457">
        <v>1</v>
      </c>
      <c r="CX269" s="457">
        <v>0</v>
      </c>
      <c r="CY269" s="457">
        <v>0</v>
      </c>
      <c r="CZ269" s="457">
        <v>0</v>
      </c>
      <c r="DA269" s="457">
        <v>0</v>
      </c>
      <c r="DB269" s="457">
        <v>0</v>
      </c>
      <c r="DC269" s="457">
        <v>1</v>
      </c>
      <c r="DD269" s="457">
        <v>0</v>
      </c>
      <c r="DF269" s="398">
        <v>468754</v>
      </c>
      <c r="DG269" s="320">
        <v>7.2999999999999995E-2</v>
      </c>
      <c r="DH269" s="374">
        <v>6622.9</v>
      </c>
      <c r="DI269" s="374">
        <v>461882</v>
      </c>
      <c r="DJ269" s="149">
        <v>6872</v>
      </c>
      <c r="DK269" s="40">
        <v>36</v>
      </c>
      <c r="DL269" s="40">
        <v>34</v>
      </c>
      <c r="DM269" s="40">
        <v>0</v>
      </c>
      <c r="DN269" s="40">
        <v>0</v>
      </c>
      <c r="DO269" s="317">
        <v>9.7000000000000003E-2</v>
      </c>
      <c r="DP269" s="457">
        <v>31</v>
      </c>
      <c r="DQ269" s="457">
        <v>17</v>
      </c>
      <c r="DR269" s="457">
        <v>22</v>
      </c>
      <c r="DS269" s="477">
        <v>0</v>
      </c>
      <c r="DT269" s="125">
        <v>0</v>
      </c>
      <c r="DU269" s="477">
        <v>17</v>
      </c>
      <c r="DV269" s="374">
        <v>28752</v>
      </c>
      <c r="DW269" s="477">
        <v>4</v>
      </c>
      <c r="DX269" s="457">
        <v>165</v>
      </c>
      <c r="DY269" s="452"/>
      <c r="DZ269" s="40">
        <v>155</v>
      </c>
      <c r="EA269" s="76">
        <v>0.17108167770419427</v>
      </c>
      <c r="EB269" s="40">
        <v>102</v>
      </c>
      <c r="EC269" s="76">
        <v>0.11258278145695365</v>
      </c>
      <c r="ED269" s="40">
        <v>17</v>
      </c>
      <c r="EE269" s="40">
        <v>3</v>
      </c>
      <c r="EF269" s="40">
        <v>2</v>
      </c>
      <c r="EG269" s="320">
        <v>0.25990000000000002</v>
      </c>
      <c r="EH269" s="320">
        <v>0.15</v>
      </c>
      <c r="EI269" s="320">
        <v>0.129</v>
      </c>
      <c r="EJ269" s="320">
        <v>7.29483282674772E-2</v>
      </c>
      <c r="EK269" s="320">
        <v>0.37527593818984539</v>
      </c>
      <c r="EL269" s="320">
        <v>0.25938189845474613</v>
      </c>
      <c r="EM269" s="320">
        <v>-0.102669404517454</v>
      </c>
      <c r="EN269" s="341">
        <v>147400</v>
      </c>
      <c r="EO269" s="320">
        <v>4.5673076923076913E-2</v>
      </c>
      <c r="EP269" s="1"/>
    </row>
    <row r="270" spans="2:146" x14ac:dyDescent="0.25">
      <c r="B270" s="3" t="s">
        <v>110</v>
      </c>
      <c r="C270" s="5">
        <v>540271</v>
      </c>
      <c r="D270" s="6" t="s">
        <v>104</v>
      </c>
      <c r="E270" s="6" t="s">
        <v>3</v>
      </c>
      <c r="F270" s="5">
        <v>3</v>
      </c>
      <c r="G270" s="40">
        <v>1675</v>
      </c>
      <c r="H270" s="40">
        <v>1052</v>
      </c>
      <c r="I270" s="40">
        <v>3140</v>
      </c>
      <c r="J270" s="63">
        <v>1199.7611940298507</v>
      </c>
      <c r="K270" s="40">
        <v>1036</v>
      </c>
      <c r="L270" s="63">
        <v>3.03</v>
      </c>
      <c r="N270" s="40">
        <v>102</v>
      </c>
      <c r="O270" s="76">
        <v>6.0895522388059703E-2</v>
      </c>
      <c r="P270" s="63">
        <v>5.32</v>
      </c>
      <c r="Q270" s="362">
        <v>3.1761194029850748E-3</v>
      </c>
      <c r="R270" s="106">
        <v>16</v>
      </c>
      <c r="S270" s="83" t="s">
        <v>100</v>
      </c>
      <c r="T270" s="88">
        <v>1</v>
      </c>
      <c r="U270" s="40">
        <v>0</v>
      </c>
      <c r="V270" s="1"/>
      <c r="W270" s="457">
        <v>149</v>
      </c>
      <c r="X270" s="457">
        <v>0</v>
      </c>
      <c r="Y270" s="317">
        <v>0.17299999999999999</v>
      </c>
      <c r="Z270" s="126">
        <v>1.4607843137254901</v>
      </c>
      <c r="AA270" s="457">
        <v>59</v>
      </c>
      <c r="AB270" s="457">
        <v>33</v>
      </c>
      <c r="AC270" s="457">
        <v>123</v>
      </c>
      <c r="AD270" s="457">
        <v>59</v>
      </c>
      <c r="AE270" s="457">
        <v>182</v>
      </c>
      <c r="AF270" s="149">
        <v>35124900</v>
      </c>
      <c r="AH270" s="374">
        <v>179350</v>
      </c>
      <c r="AI270" s="469">
        <v>176</v>
      </c>
      <c r="AJ270" s="320">
        <v>0.96703296703296704</v>
      </c>
      <c r="AK270" s="374">
        <v>33294800</v>
      </c>
      <c r="AL270" s="125">
        <v>0.94789736056188056</v>
      </c>
      <c r="AM270" s="477">
        <v>176</v>
      </c>
      <c r="AN270" s="398">
        <v>33294800</v>
      </c>
      <c r="AO270" s="469">
        <v>175</v>
      </c>
      <c r="AP270" s="398">
        <v>33177900</v>
      </c>
      <c r="AQ270" s="480">
        <v>175</v>
      </c>
      <c r="AR270" s="399">
        <v>33177900</v>
      </c>
      <c r="AS270" s="481">
        <v>0</v>
      </c>
      <c r="AT270" s="393">
        <v>0</v>
      </c>
      <c r="AU270" s="399">
        <v>0</v>
      </c>
      <c r="AV270" s="469">
        <v>3</v>
      </c>
      <c r="AW270" s="140">
        <v>439300</v>
      </c>
      <c r="AX270" s="469">
        <v>3</v>
      </c>
      <c r="AY270" s="140">
        <v>1390800</v>
      </c>
      <c r="AZ270" s="457">
        <v>13</v>
      </c>
      <c r="BA270" s="125">
        <v>7.0999999999999994E-2</v>
      </c>
      <c r="BB270" s="457">
        <v>21</v>
      </c>
      <c r="BC270" s="125">
        <v>0.115</v>
      </c>
      <c r="BD270" s="457">
        <v>148</v>
      </c>
      <c r="BE270" s="125">
        <v>0.81299999999999994</v>
      </c>
      <c r="BF270" s="457">
        <v>81</v>
      </c>
      <c r="BG270" s="125">
        <v>0.44500000000000001</v>
      </c>
      <c r="BH270" s="457">
        <v>7</v>
      </c>
      <c r="BI270" s="317">
        <v>3.8461538461538464E-2</v>
      </c>
      <c r="BJ270" s="457">
        <v>7</v>
      </c>
      <c r="BK270" s="457">
        <v>0</v>
      </c>
      <c r="BL270" s="457">
        <v>0</v>
      </c>
      <c r="BM270" s="430">
        <v>1993</v>
      </c>
      <c r="BN270" s="349" t="s">
        <v>897</v>
      </c>
      <c r="BO270" s="487">
        <v>79</v>
      </c>
      <c r="BP270" s="350">
        <v>0.434</v>
      </c>
      <c r="BQ270" s="489">
        <v>103</v>
      </c>
      <c r="BR270" s="351">
        <v>0.56599999999999995</v>
      </c>
      <c r="BS270" s="492">
        <v>4</v>
      </c>
      <c r="BT270" s="125">
        <v>2.6845637583892617E-2</v>
      </c>
      <c r="BU270" s="312">
        <v>0.96499999999999997</v>
      </c>
      <c r="BW270" s="457">
        <v>1</v>
      </c>
      <c r="BX270" s="457">
        <v>1</v>
      </c>
      <c r="BY270" s="457">
        <v>0</v>
      </c>
      <c r="BZ270" s="457">
        <v>0</v>
      </c>
      <c r="CA270" s="457">
        <v>0</v>
      </c>
      <c r="CB270" s="457">
        <v>1</v>
      </c>
      <c r="CC270" s="457">
        <v>1</v>
      </c>
      <c r="CD270" s="457">
        <v>0</v>
      </c>
      <c r="CE270" s="457">
        <v>0</v>
      </c>
      <c r="CF270" s="457">
        <v>0</v>
      </c>
      <c r="CG270" s="457">
        <v>0</v>
      </c>
      <c r="CH270" s="457">
        <v>0</v>
      </c>
      <c r="CI270" s="440">
        <v>23.7</v>
      </c>
      <c r="CJ270" s="440">
        <v>3.4</v>
      </c>
      <c r="CK270" s="317">
        <v>0.14299999999999999</v>
      </c>
      <c r="CL270" s="457">
        <v>1</v>
      </c>
      <c r="CM270" s="457">
        <v>0</v>
      </c>
      <c r="CN270" s="457">
        <v>1</v>
      </c>
      <c r="CO270" s="501">
        <v>0</v>
      </c>
      <c r="CP270" s="501">
        <v>0</v>
      </c>
      <c r="CQ270" s="318">
        <v>0</v>
      </c>
      <c r="CS270" s="477">
        <v>0</v>
      </c>
      <c r="CT270" s="514">
        <v>0</v>
      </c>
      <c r="CU270" s="514">
        <v>0</v>
      </c>
      <c r="CV270" s="457">
        <v>0</v>
      </c>
      <c r="CW270" s="457">
        <v>2</v>
      </c>
      <c r="CX270" s="457">
        <v>1</v>
      </c>
      <c r="CY270" s="457">
        <v>2</v>
      </c>
      <c r="CZ270" s="457">
        <v>0</v>
      </c>
      <c r="DA270" s="457">
        <v>0</v>
      </c>
      <c r="DB270" s="457">
        <v>0</v>
      </c>
      <c r="DC270" s="457">
        <v>0</v>
      </c>
      <c r="DD270" s="457">
        <v>0</v>
      </c>
      <c r="DF270" s="398">
        <v>762271</v>
      </c>
      <c r="DG270" s="320">
        <v>2.1999999999999999E-2</v>
      </c>
      <c r="DH270" s="374">
        <v>13168.2</v>
      </c>
      <c r="DI270" s="374">
        <v>644556</v>
      </c>
      <c r="DJ270" s="149">
        <v>117715</v>
      </c>
      <c r="DK270" s="40">
        <v>143</v>
      </c>
      <c r="DL270" s="40">
        <v>37</v>
      </c>
      <c r="DM270" s="40">
        <v>1</v>
      </c>
      <c r="DN270" s="40">
        <v>1</v>
      </c>
      <c r="DO270" s="317">
        <v>8.5000000000000006E-2</v>
      </c>
      <c r="DP270" s="457">
        <v>144</v>
      </c>
      <c r="DQ270" s="457">
        <v>20</v>
      </c>
      <c r="DR270" s="457">
        <v>18</v>
      </c>
      <c r="DS270" s="477">
        <v>0</v>
      </c>
      <c r="DT270" s="125">
        <v>0</v>
      </c>
      <c r="DU270" s="477">
        <v>4</v>
      </c>
      <c r="DV270" s="374">
        <v>14742</v>
      </c>
      <c r="DW270" s="477">
        <v>0</v>
      </c>
      <c r="DX270" s="457">
        <v>138</v>
      </c>
      <c r="DY270" s="452"/>
      <c r="DZ270" s="40">
        <v>442</v>
      </c>
      <c r="EA270" s="76">
        <v>0.14076433121019108</v>
      </c>
      <c r="EB270" s="40">
        <v>239</v>
      </c>
      <c r="EC270" s="76">
        <v>7.6114649681528659E-2</v>
      </c>
      <c r="ED270" s="40">
        <v>37</v>
      </c>
      <c r="EE270" s="40">
        <v>5</v>
      </c>
      <c r="EF270" s="40">
        <v>3</v>
      </c>
      <c r="EG270" s="320">
        <v>7.4800000000000005E-2</v>
      </c>
      <c r="EH270" s="320">
        <v>9.8455598455598453E-2</v>
      </c>
      <c r="EI270" s="320">
        <v>0.21299999999999999</v>
      </c>
      <c r="EJ270" s="320">
        <v>8.984375E-2</v>
      </c>
      <c r="EK270" s="320">
        <v>0.31401273885350317</v>
      </c>
      <c r="EL270" s="320">
        <v>0.10581841432225064</v>
      </c>
      <c r="EM270" s="320">
        <v>3.99826162538027E-2</v>
      </c>
      <c r="EN270" s="341">
        <v>219900</v>
      </c>
      <c r="EO270" s="320">
        <v>5.9964726631393288E-2</v>
      </c>
      <c r="EP270" s="1"/>
    </row>
    <row r="271" spans="2:146" s="1" customFormat="1" x14ac:dyDescent="0.25">
      <c r="B271" s="7" t="s">
        <v>104</v>
      </c>
      <c r="C271" s="150">
        <v>54079</v>
      </c>
      <c r="D271" s="7" t="s">
        <v>104</v>
      </c>
      <c r="E271" s="7" t="s">
        <v>0</v>
      </c>
      <c r="F271" s="150">
        <v>3</v>
      </c>
      <c r="G271" s="42">
        <v>224080</v>
      </c>
      <c r="H271" s="42">
        <v>27563</v>
      </c>
      <c r="I271" s="42">
        <v>57385</v>
      </c>
      <c r="J271" s="65">
        <v>163.89860764012852</v>
      </c>
      <c r="K271" s="42">
        <v>22075</v>
      </c>
      <c r="L271" s="65">
        <v>2.59</v>
      </c>
      <c r="M271"/>
      <c r="N271" s="42">
        <v>10946</v>
      </c>
      <c r="O271" s="78">
        <v>4.8848625490896108E-2</v>
      </c>
      <c r="P271" s="65">
        <v>295.42</v>
      </c>
      <c r="Q271" s="363">
        <v>1.3183919741516269E-3</v>
      </c>
      <c r="R271" s="107">
        <v>16</v>
      </c>
      <c r="S271" s="85">
        <v>42077</v>
      </c>
      <c r="T271" s="115">
        <v>1.4</v>
      </c>
      <c r="U271" s="42">
        <v>7</v>
      </c>
      <c r="W271" s="458">
        <v>1932</v>
      </c>
      <c r="X271" s="458">
        <v>33</v>
      </c>
      <c r="Y271" s="127">
        <v>9.7000000000000003E-2</v>
      </c>
      <c r="Z271" s="128">
        <v>0.17650283208477982</v>
      </c>
      <c r="AA271" s="458">
        <v>438</v>
      </c>
      <c r="AB271" s="458">
        <v>753</v>
      </c>
      <c r="AC271" s="458">
        <v>2247</v>
      </c>
      <c r="AD271" s="458">
        <v>438</v>
      </c>
      <c r="AE271" s="458">
        <v>2685</v>
      </c>
      <c r="AF271" s="321">
        <v>291916945</v>
      </c>
      <c r="AG271"/>
      <c r="AH271" s="419">
        <v>63000</v>
      </c>
      <c r="AI271" s="470">
        <v>2493</v>
      </c>
      <c r="AJ271" s="78">
        <v>0.92849162011173181</v>
      </c>
      <c r="AK271" s="406">
        <v>209135452</v>
      </c>
      <c r="AL271" s="127">
        <v>0.71642107654970144</v>
      </c>
      <c r="AM271" s="478">
        <v>2489</v>
      </c>
      <c r="AN271" s="402">
        <v>206947852</v>
      </c>
      <c r="AO271" s="470">
        <v>2462</v>
      </c>
      <c r="AP271" s="402">
        <v>204455319</v>
      </c>
      <c r="AQ271" s="470">
        <v>1765</v>
      </c>
      <c r="AR271" s="400">
        <v>194606452</v>
      </c>
      <c r="AS271" s="482">
        <v>697</v>
      </c>
      <c r="AT271" s="394">
        <v>0.28310316815597081</v>
      </c>
      <c r="AU271" s="400">
        <v>9848867</v>
      </c>
      <c r="AV271" s="470">
        <v>149</v>
      </c>
      <c r="AW271" s="311">
        <v>36909580</v>
      </c>
      <c r="AX271" s="470">
        <v>43</v>
      </c>
      <c r="AY271" s="311">
        <v>45871913</v>
      </c>
      <c r="AZ271" s="458">
        <v>395</v>
      </c>
      <c r="BA271" s="127">
        <v>0.14699999999999999</v>
      </c>
      <c r="BB271" s="458">
        <v>432</v>
      </c>
      <c r="BC271" s="127">
        <v>0.161</v>
      </c>
      <c r="BD271" s="458">
        <v>1857</v>
      </c>
      <c r="BE271" s="127">
        <v>0.69199999999999995</v>
      </c>
      <c r="BF271" s="458">
        <v>2286</v>
      </c>
      <c r="BG271" s="127">
        <v>0.85099999999999998</v>
      </c>
      <c r="BH271" s="458">
        <v>322</v>
      </c>
      <c r="BI271" s="127">
        <v>0.11992551210428305</v>
      </c>
      <c r="BJ271" s="458">
        <v>269</v>
      </c>
      <c r="BK271" s="458">
        <v>52</v>
      </c>
      <c r="BL271" s="458">
        <v>1</v>
      </c>
      <c r="BM271" s="431">
        <v>1983</v>
      </c>
      <c r="BN271" s="135" t="s">
        <v>100</v>
      </c>
      <c r="BO271" s="42">
        <v>1652</v>
      </c>
      <c r="BP271" s="78">
        <v>0.61599999999999999</v>
      </c>
      <c r="BQ271" s="42">
        <v>1033</v>
      </c>
      <c r="BR271" s="78">
        <v>0.38500000000000001</v>
      </c>
      <c r="BS271" s="493">
        <v>97</v>
      </c>
      <c r="BT271" s="127">
        <v>5.020703933747412E-2</v>
      </c>
      <c r="BU271" s="314">
        <v>0.66700000000000004</v>
      </c>
      <c r="BV271"/>
      <c r="BW271" s="458">
        <v>11</v>
      </c>
      <c r="BX271" s="458">
        <v>5</v>
      </c>
      <c r="BY271" s="458">
        <v>0</v>
      </c>
      <c r="BZ271" s="458">
        <v>3</v>
      </c>
      <c r="CA271" s="458">
        <v>0</v>
      </c>
      <c r="CB271" s="458">
        <v>8</v>
      </c>
      <c r="CC271" s="458">
        <v>4</v>
      </c>
      <c r="CD271" s="458">
        <v>0</v>
      </c>
      <c r="CE271" s="458">
        <v>1</v>
      </c>
      <c r="CF271" s="458">
        <v>2</v>
      </c>
      <c r="CG271" s="458">
        <v>4</v>
      </c>
      <c r="CH271" s="458">
        <v>0</v>
      </c>
      <c r="CI271" s="441">
        <v>1937.6</v>
      </c>
      <c r="CJ271" s="441">
        <v>133.4</v>
      </c>
      <c r="CK271" s="127">
        <v>6.9000000000000006E-2</v>
      </c>
      <c r="CL271" s="458">
        <v>116</v>
      </c>
      <c r="CM271" s="458">
        <v>30</v>
      </c>
      <c r="CN271" s="458">
        <v>86</v>
      </c>
      <c r="CO271" s="502">
        <v>43.6</v>
      </c>
      <c r="CP271" s="502">
        <v>2.7</v>
      </c>
      <c r="CQ271" s="127">
        <v>6.1926605504587159E-2</v>
      </c>
      <c r="CR271"/>
      <c r="CS271" s="478">
        <v>2</v>
      </c>
      <c r="CT271" s="458">
        <v>0</v>
      </c>
      <c r="CU271" s="458">
        <v>1</v>
      </c>
      <c r="CV271" s="458">
        <v>1</v>
      </c>
      <c r="CW271" s="458">
        <v>31</v>
      </c>
      <c r="CX271" s="458">
        <v>4</v>
      </c>
      <c r="CY271" s="458">
        <v>21</v>
      </c>
      <c r="CZ271" s="458">
        <v>7</v>
      </c>
      <c r="DA271" s="458">
        <v>0</v>
      </c>
      <c r="DB271" s="458">
        <v>0</v>
      </c>
      <c r="DC271" s="458">
        <v>3</v>
      </c>
      <c r="DD271" s="458">
        <v>0</v>
      </c>
      <c r="DE271"/>
      <c r="DF271" s="402">
        <v>10012772</v>
      </c>
      <c r="DG271" s="78">
        <v>3.4000000000000002E-2</v>
      </c>
      <c r="DH271" s="419">
        <v>6451.3</v>
      </c>
      <c r="DI271" s="419">
        <v>8609718</v>
      </c>
      <c r="DJ271" s="321">
        <v>1403054</v>
      </c>
      <c r="DK271" s="42">
        <v>1981</v>
      </c>
      <c r="DL271" s="42">
        <v>679</v>
      </c>
      <c r="DM271" s="42">
        <v>20</v>
      </c>
      <c r="DN271" s="42">
        <v>5</v>
      </c>
      <c r="DO271" s="127">
        <v>0.115</v>
      </c>
      <c r="DP271" s="458">
        <v>1904</v>
      </c>
      <c r="DQ271" s="458">
        <v>309</v>
      </c>
      <c r="DR271" s="458">
        <v>400</v>
      </c>
      <c r="DS271" s="519">
        <v>72</v>
      </c>
      <c r="DT271" s="144">
        <v>3.7267080745341616E-2</v>
      </c>
      <c r="DU271" s="519">
        <v>263</v>
      </c>
      <c r="DV271" s="419">
        <v>3127746</v>
      </c>
      <c r="DW271" s="519">
        <v>130</v>
      </c>
      <c r="DX271" s="458">
        <v>5131</v>
      </c>
      <c r="DY271" s="452"/>
      <c r="DZ271" s="42">
        <v>4834</v>
      </c>
      <c r="EA271" s="78">
        <v>8.4238041299991281E-2</v>
      </c>
      <c r="EB271" s="42">
        <v>2593</v>
      </c>
      <c r="EC271" s="78">
        <v>4.5186024222357762E-2</v>
      </c>
      <c r="ED271" s="42">
        <v>403</v>
      </c>
      <c r="EE271" s="42">
        <v>69</v>
      </c>
      <c r="EF271" s="42">
        <v>40</v>
      </c>
      <c r="EG271" s="78">
        <v>5.5500000000000001E-2</v>
      </c>
      <c r="EH271" s="78">
        <v>9.6579841449603604E-2</v>
      </c>
      <c r="EI271" s="78">
        <v>0.23100000000000001</v>
      </c>
      <c r="EJ271" s="78">
        <v>7.5292433739696948E-2</v>
      </c>
      <c r="EK271" s="78">
        <v>0.36701228544044612</v>
      </c>
      <c r="EL271" s="78">
        <v>0.11263987613484411</v>
      </c>
      <c r="EM271" s="78">
        <v>3.5216090545362795E-2</v>
      </c>
      <c r="EN271" s="342">
        <v>176300</v>
      </c>
      <c r="EO271" s="78">
        <v>0.15801198963058977</v>
      </c>
    </row>
    <row r="272" spans="2:146" x14ac:dyDescent="0.25">
      <c r="B272" s="424" t="s">
        <v>30</v>
      </c>
      <c r="C272" s="425">
        <v>540169</v>
      </c>
      <c r="D272" s="424" t="s">
        <v>27</v>
      </c>
      <c r="E272" s="424" t="s">
        <v>11</v>
      </c>
      <c r="F272" s="425">
        <v>1</v>
      </c>
      <c r="G272" s="44">
        <v>382010</v>
      </c>
      <c r="H272" s="44">
        <v>34702</v>
      </c>
      <c r="I272" s="44">
        <v>54241</v>
      </c>
      <c r="J272" s="66">
        <v>90.872594958247163</v>
      </c>
      <c r="K272" s="44">
        <v>21439</v>
      </c>
      <c r="L272" s="66">
        <v>2.4322496385092589</v>
      </c>
      <c r="N272" s="44">
        <v>8779</v>
      </c>
      <c r="O272" s="80">
        <v>2.2981073793879741E-2</v>
      </c>
      <c r="P272" s="66">
        <v>390.67</v>
      </c>
      <c r="Q272" s="364">
        <v>1.022669563623989E-3</v>
      </c>
      <c r="R272" s="105">
        <v>20</v>
      </c>
      <c r="S272" s="82">
        <v>42077</v>
      </c>
      <c r="T272" s="114">
        <v>1.8</v>
      </c>
      <c r="U272" s="44">
        <v>23</v>
      </c>
      <c r="V272" s="1"/>
      <c r="W272" s="459">
        <v>1818</v>
      </c>
      <c r="X272" s="459">
        <v>11</v>
      </c>
      <c r="Y272" s="129">
        <v>6.7000000000000004E-2</v>
      </c>
      <c r="Z272" s="130">
        <v>0.20708508941792914</v>
      </c>
      <c r="AA272" s="459">
        <v>312</v>
      </c>
      <c r="AB272" s="459">
        <v>502</v>
      </c>
      <c r="AC272" s="459">
        <v>2008</v>
      </c>
      <c r="AD272" s="459">
        <v>312</v>
      </c>
      <c r="AE272" s="459">
        <v>2320</v>
      </c>
      <c r="AF272" s="138">
        <v>123836755</v>
      </c>
      <c r="AH272" s="407">
        <v>26000</v>
      </c>
      <c r="AI272" s="471">
        <v>2116</v>
      </c>
      <c r="AJ272" s="80">
        <v>0.91206896551724137</v>
      </c>
      <c r="AK272" s="407">
        <v>67947301</v>
      </c>
      <c r="AL272" s="129">
        <v>0.54868444348368139</v>
      </c>
      <c r="AM272" s="479">
        <v>2113</v>
      </c>
      <c r="AN272" s="401">
        <v>67663601</v>
      </c>
      <c r="AO272" s="471">
        <v>2106</v>
      </c>
      <c r="AP272" s="401">
        <v>67394901</v>
      </c>
      <c r="AQ272" s="471">
        <v>1468</v>
      </c>
      <c r="AR272" s="401">
        <v>49247361</v>
      </c>
      <c r="AS272" s="471">
        <v>638</v>
      </c>
      <c r="AT272" s="395">
        <v>0.3029439696106363</v>
      </c>
      <c r="AU272" s="401">
        <v>18147540</v>
      </c>
      <c r="AV272" s="471">
        <v>121</v>
      </c>
      <c r="AW272" s="139">
        <v>39376346</v>
      </c>
      <c r="AX272" s="471">
        <v>83</v>
      </c>
      <c r="AY272" s="139">
        <v>16513108</v>
      </c>
      <c r="AZ272" s="459">
        <v>354</v>
      </c>
      <c r="BA272" s="129">
        <v>0.153</v>
      </c>
      <c r="BB272" s="459">
        <v>526</v>
      </c>
      <c r="BC272" s="129">
        <v>0.22700000000000001</v>
      </c>
      <c r="BD272" s="459">
        <v>1440</v>
      </c>
      <c r="BE272" s="129">
        <v>0.621</v>
      </c>
      <c r="BF272" s="459">
        <v>2171</v>
      </c>
      <c r="BG272" s="129">
        <v>0.93600000000000005</v>
      </c>
      <c r="BH272" s="459">
        <v>550</v>
      </c>
      <c r="BI272" s="129">
        <v>0.23706896551724138</v>
      </c>
      <c r="BJ272" s="459">
        <v>433</v>
      </c>
      <c r="BK272" s="459">
        <v>107</v>
      </c>
      <c r="BL272" s="459">
        <v>10</v>
      </c>
      <c r="BM272" s="432">
        <v>1965</v>
      </c>
      <c r="BN272" s="352" t="s">
        <v>901</v>
      </c>
      <c r="BO272" s="77">
        <v>1850</v>
      </c>
      <c r="BP272" s="79">
        <v>0.79700000000000004</v>
      </c>
      <c r="BQ272" s="77">
        <v>470</v>
      </c>
      <c r="BR272" s="79">
        <v>0.20300000000000001</v>
      </c>
      <c r="BS272" s="490">
        <v>83</v>
      </c>
      <c r="BT272" s="129">
        <v>4.5654565456545657E-2</v>
      </c>
      <c r="BU272" s="313">
        <v>0.71699999999999997</v>
      </c>
      <c r="BW272" s="459">
        <v>8</v>
      </c>
      <c r="BX272" s="459">
        <v>4</v>
      </c>
      <c r="BY272" s="459">
        <v>0</v>
      </c>
      <c r="BZ272" s="459">
        <v>7</v>
      </c>
      <c r="CA272" s="459">
        <v>1</v>
      </c>
      <c r="CB272" s="459">
        <v>0</v>
      </c>
      <c r="CC272" s="459">
        <v>1</v>
      </c>
      <c r="CD272" s="459">
        <v>0</v>
      </c>
      <c r="CE272" s="459">
        <v>0</v>
      </c>
      <c r="CF272" s="459">
        <v>1</v>
      </c>
      <c r="CG272" s="459">
        <v>6</v>
      </c>
      <c r="CH272" s="459">
        <v>0</v>
      </c>
      <c r="CI272" s="439">
        <v>2509.9</v>
      </c>
      <c r="CJ272" s="439">
        <v>148.9</v>
      </c>
      <c r="CK272" s="129">
        <v>5.8999999999999997E-2</v>
      </c>
      <c r="CL272" s="459">
        <v>183</v>
      </c>
      <c r="CM272" s="459">
        <v>77</v>
      </c>
      <c r="CN272" s="459">
        <v>106</v>
      </c>
      <c r="CO272" s="503">
        <v>105.5</v>
      </c>
      <c r="CP272" s="503">
        <v>25.5</v>
      </c>
      <c r="CQ272" s="129">
        <v>0.24170616113744076</v>
      </c>
      <c r="CS272" s="479">
        <v>1</v>
      </c>
      <c r="CT272" s="459">
        <v>0</v>
      </c>
      <c r="CU272" s="459">
        <v>1</v>
      </c>
      <c r="CV272" s="459">
        <v>0</v>
      </c>
      <c r="CW272" s="459">
        <v>67</v>
      </c>
      <c r="CX272" s="459">
        <v>13</v>
      </c>
      <c r="CY272" s="459">
        <v>47</v>
      </c>
      <c r="CZ272" s="459">
        <v>12</v>
      </c>
      <c r="DA272" s="459">
        <v>1</v>
      </c>
      <c r="DB272" s="459">
        <v>0</v>
      </c>
      <c r="DC272" s="459">
        <v>7</v>
      </c>
      <c r="DD272" s="459">
        <v>0</v>
      </c>
      <c r="DF272" s="401">
        <v>7956747</v>
      </c>
      <c r="DG272" s="80">
        <v>6.4000000000000001E-2</v>
      </c>
      <c r="DH272" s="407">
        <v>3445.3</v>
      </c>
      <c r="DI272" s="407">
        <v>6229716</v>
      </c>
      <c r="DJ272" s="138">
        <v>1727031</v>
      </c>
      <c r="DK272" s="44">
        <v>1550</v>
      </c>
      <c r="DL272" s="44">
        <v>758</v>
      </c>
      <c r="DM272" s="44">
        <v>10</v>
      </c>
      <c r="DN272" s="44">
        <v>2</v>
      </c>
      <c r="DO272" s="129">
        <v>0.17199999999999999</v>
      </c>
      <c r="DP272" s="459">
        <v>1325</v>
      </c>
      <c r="DQ272" s="459">
        <v>280</v>
      </c>
      <c r="DR272" s="459">
        <v>550</v>
      </c>
      <c r="DS272" s="479">
        <v>165</v>
      </c>
      <c r="DT272" s="129">
        <v>9.0759075907590761E-2</v>
      </c>
      <c r="DU272" s="479">
        <v>343</v>
      </c>
      <c r="DV272" s="407">
        <v>2367107</v>
      </c>
      <c r="DW272" s="479">
        <v>92</v>
      </c>
      <c r="DX272" s="459">
        <v>8641</v>
      </c>
      <c r="DY272" s="452"/>
      <c r="DZ272" s="44">
        <v>4007</v>
      </c>
      <c r="EA272" s="80">
        <v>7.3874006747663201E-2</v>
      </c>
      <c r="EB272" s="44">
        <v>2649</v>
      </c>
      <c r="EC272" s="80">
        <v>4.883759517708007E-2</v>
      </c>
      <c r="ED272" s="44">
        <v>512</v>
      </c>
      <c r="EE272" s="44">
        <v>94</v>
      </c>
      <c r="EF272" s="44">
        <v>55</v>
      </c>
      <c r="EG272" s="80">
        <v>0.64810000000000001</v>
      </c>
      <c r="EH272" s="80">
        <v>0.21288306357572648</v>
      </c>
      <c r="EI272" s="80">
        <v>0.28156401667919884</v>
      </c>
      <c r="EJ272" s="80">
        <v>0.13810227156972599</v>
      </c>
      <c r="EK272" s="80">
        <v>0.37480872402794935</v>
      </c>
      <c r="EL272" s="80">
        <v>0.24701812065142595</v>
      </c>
      <c r="EM272" s="80">
        <v>-6.2756900851319977E-2</v>
      </c>
      <c r="EN272" s="340">
        <v>112300</v>
      </c>
      <c r="EO272" s="80">
        <v>0.23293058709049627</v>
      </c>
      <c r="EP272" s="1"/>
    </row>
    <row r="273" spans="2:146" x14ac:dyDescent="0.25">
      <c r="B273" s="3" t="s">
        <v>26</v>
      </c>
      <c r="C273" s="5">
        <v>540170</v>
      </c>
      <c r="D273" s="6" t="s">
        <v>27</v>
      </c>
      <c r="E273" s="6" t="s">
        <v>3</v>
      </c>
      <c r="F273" s="5">
        <v>1</v>
      </c>
      <c r="G273" s="40">
        <v>6083</v>
      </c>
      <c r="H273" s="40">
        <v>8939</v>
      </c>
      <c r="I273" s="40">
        <v>17261</v>
      </c>
      <c r="J273" s="63">
        <v>1816.0512904816701</v>
      </c>
      <c r="K273" s="40">
        <v>7154</v>
      </c>
      <c r="L273" s="63">
        <v>2.3199999999999998</v>
      </c>
      <c r="N273" s="40">
        <v>76</v>
      </c>
      <c r="O273" s="76">
        <v>1.2493835278645411E-2</v>
      </c>
      <c r="P273" s="63">
        <v>9.4699999999999989</v>
      </c>
      <c r="Q273" s="362">
        <v>1.5567976327469999E-3</v>
      </c>
      <c r="R273" s="106">
        <v>20</v>
      </c>
      <c r="S273" s="83" t="s">
        <v>100</v>
      </c>
      <c r="T273" s="88">
        <v>1</v>
      </c>
      <c r="U273" s="40">
        <v>0</v>
      </c>
      <c r="V273" s="1"/>
      <c r="W273" s="457">
        <v>22</v>
      </c>
      <c r="X273" s="457">
        <v>0</v>
      </c>
      <c r="Y273" s="317">
        <v>3.0000000000000001E-3</v>
      </c>
      <c r="Z273" s="126">
        <v>0.28947368421052633</v>
      </c>
      <c r="AA273" s="457">
        <v>1</v>
      </c>
      <c r="AB273" s="457">
        <v>3</v>
      </c>
      <c r="AC273" s="457">
        <v>24</v>
      </c>
      <c r="AD273" s="457">
        <v>1</v>
      </c>
      <c r="AE273" s="457">
        <v>25</v>
      </c>
      <c r="AF273" s="149">
        <v>3630869</v>
      </c>
      <c r="AH273" s="374">
        <v>55800</v>
      </c>
      <c r="AI273" s="469">
        <v>6</v>
      </c>
      <c r="AJ273" s="320">
        <v>0.24</v>
      </c>
      <c r="AK273" s="374">
        <v>225700</v>
      </c>
      <c r="AL273" s="125">
        <v>6.2161427470944282E-2</v>
      </c>
      <c r="AM273" s="477">
        <v>6</v>
      </c>
      <c r="AN273" s="398">
        <v>225700</v>
      </c>
      <c r="AO273" s="469">
        <v>6</v>
      </c>
      <c r="AP273" s="398">
        <v>225700</v>
      </c>
      <c r="AQ273" s="480">
        <v>5</v>
      </c>
      <c r="AR273" s="398">
        <v>169900</v>
      </c>
      <c r="AS273" s="469">
        <v>1</v>
      </c>
      <c r="AT273" s="390">
        <v>0.16666666666666671</v>
      </c>
      <c r="AU273" s="398">
        <v>55800</v>
      </c>
      <c r="AV273" s="469">
        <v>19</v>
      </c>
      <c r="AW273" s="140">
        <v>3405169</v>
      </c>
      <c r="AX273" s="469">
        <v>0</v>
      </c>
      <c r="AY273" s="140">
        <v>0</v>
      </c>
      <c r="AZ273" s="457">
        <v>0</v>
      </c>
      <c r="BA273" s="125">
        <v>0</v>
      </c>
      <c r="BB273" s="457">
        <v>20</v>
      </c>
      <c r="BC273" s="125">
        <v>0.8</v>
      </c>
      <c r="BD273" s="457">
        <v>5</v>
      </c>
      <c r="BE273" s="125">
        <v>0.2</v>
      </c>
      <c r="BF273" s="457">
        <v>18</v>
      </c>
      <c r="BG273" s="125">
        <v>0.72</v>
      </c>
      <c r="BH273" s="457">
        <v>0</v>
      </c>
      <c r="BI273" s="317">
        <v>0</v>
      </c>
      <c r="BJ273" s="457">
        <v>0</v>
      </c>
      <c r="BK273" s="457">
        <v>0</v>
      </c>
      <c r="BL273" s="457">
        <v>0</v>
      </c>
      <c r="BM273" s="430">
        <v>1968.5</v>
      </c>
      <c r="BN273" s="347" t="s">
        <v>902</v>
      </c>
      <c r="BO273" s="486">
        <v>21</v>
      </c>
      <c r="BP273" s="348">
        <v>0.84000000000000008</v>
      </c>
      <c r="BQ273" s="40">
        <v>4</v>
      </c>
      <c r="BR273" s="320">
        <v>0.16</v>
      </c>
      <c r="BS273" s="491">
        <v>0</v>
      </c>
      <c r="BT273" s="125">
        <v>0</v>
      </c>
      <c r="BU273" s="312">
        <v>0.83299999999999996</v>
      </c>
      <c r="BW273" s="457">
        <v>0</v>
      </c>
      <c r="BX273" s="457">
        <v>0</v>
      </c>
      <c r="BY273" s="457">
        <v>0</v>
      </c>
      <c r="BZ273" s="457">
        <v>0</v>
      </c>
      <c r="CA273" s="457">
        <v>0</v>
      </c>
      <c r="CB273" s="457">
        <v>0</v>
      </c>
      <c r="CC273" s="457">
        <v>0</v>
      </c>
      <c r="CD273" s="457">
        <v>0</v>
      </c>
      <c r="CE273" s="457">
        <v>0</v>
      </c>
      <c r="CF273" s="457">
        <v>0</v>
      </c>
      <c r="CG273" s="457">
        <v>0</v>
      </c>
      <c r="CH273" s="457">
        <v>0</v>
      </c>
      <c r="CI273" s="440">
        <v>200</v>
      </c>
      <c r="CJ273" s="440">
        <v>0.5</v>
      </c>
      <c r="CK273" s="317">
        <v>2E-3</v>
      </c>
      <c r="CL273" s="457">
        <v>12</v>
      </c>
      <c r="CM273" s="457">
        <v>2</v>
      </c>
      <c r="CN273" s="457">
        <v>10</v>
      </c>
      <c r="CO273" s="501">
        <v>0.1</v>
      </c>
      <c r="CP273" s="501">
        <v>0</v>
      </c>
      <c r="CQ273" s="125">
        <v>0</v>
      </c>
      <c r="CS273" s="477">
        <v>0</v>
      </c>
      <c r="CT273" s="457">
        <v>0</v>
      </c>
      <c r="CU273" s="457">
        <v>0</v>
      </c>
      <c r="CV273" s="457">
        <v>0</v>
      </c>
      <c r="CW273" s="457">
        <v>1</v>
      </c>
      <c r="CX273" s="457">
        <v>0</v>
      </c>
      <c r="CY273" s="457">
        <v>0</v>
      </c>
      <c r="CZ273" s="457">
        <v>0</v>
      </c>
      <c r="DA273" s="457">
        <v>0</v>
      </c>
      <c r="DB273" s="457">
        <v>0</v>
      </c>
      <c r="DC273" s="457">
        <v>1</v>
      </c>
      <c r="DD273" s="457">
        <v>0</v>
      </c>
      <c r="DF273" s="398">
        <v>16527</v>
      </c>
      <c r="DG273" s="320">
        <v>5.0000000000000001E-3</v>
      </c>
      <c r="DH273" s="374">
        <v>3887.7</v>
      </c>
      <c r="DI273" s="374">
        <v>0</v>
      </c>
      <c r="DJ273" s="149">
        <v>16527</v>
      </c>
      <c r="DK273" s="40">
        <v>21</v>
      </c>
      <c r="DL273" s="40">
        <v>4</v>
      </c>
      <c r="DM273" s="40">
        <v>0</v>
      </c>
      <c r="DN273" s="40">
        <v>0</v>
      </c>
      <c r="DO273" s="317">
        <v>1.4999999999999999E-2</v>
      </c>
      <c r="DP273" s="457">
        <v>22</v>
      </c>
      <c r="DQ273" s="457">
        <v>3</v>
      </c>
      <c r="DR273" s="457">
        <v>0</v>
      </c>
      <c r="DS273" s="518">
        <v>0</v>
      </c>
      <c r="DT273" s="148">
        <v>0</v>
      </c>
      <c r="DU273" s="518">
        <v>30</v>
      </c>
      <c r="DV273" s="374">
        <v>335859</v>
      </c>
      <c r="DW273" s="518">
        <v>13</v>
      </c>
      <c r="DX273" s="457">
        <v>11</v>
      </c>
      <c r="DY273" s="452"/>
      <c r="DZ273" s="40">
        <v>16</v>
      </c>
      <c r="EA273" s="76">
        <v>9.269451364347373E-4</v>
      </c>
      <c r="EB273" s="40">
        <v>0</v>
      </c>
      <c r="EC273" s="76">
        <v>0</v>
      </c>
      <c r="ED273" s="40">
        <v>0</v>
      </c>
      <c r="EE273" s="40">
        <v>0</v>
      </c>
      <c r="EF273" s="40">
        <v>0</v>
      </c>
      <c r="EG273" s="320">
        <v>0.31269999999999998</v>
      </c>
      <c r="EH273" s="320">
        <v>0.23679060665362034</v>
      </c>
      <c r="EI273" s="320">
        <v>0.19699999999999998</v>
      </c>
      <c r="EJ273" s="320">
        <v>0.10465213396809486</v>
      </c>
      <c r="EK273" s="320">
        <v>0.3857829789699323</v>
      </c>
      <c r="EL273" s="320">
        <v>0.2543478260869565</v>
      </c>
      <c r="EM273" s="320">
        <v>-1.8621551038946301E-2</v>
      </c>
      <c r="EN273" s="341">
        <v>110600</v>
      </c>
      <c r="EO273" s="320">
        <v>6.4743967039434958E-3</v>
      </c>
      <c r="EP273" s="1"/>
    </row>
    <row r="274" spans="2:146" x14ac:dyDescent="0.25">
      <c r="B274" s="3" t="s">
        <v>28</v>
      </c>
      <c r="C274" s="5">
        <v>540171</v>
      </c>
      <c r="D274" s="6" t="s">
        <v>27</v>
      </c>
      <c r="E274" s="6" t="s">
        <v>3</v>
      </c>
      <c r="F274" s="5">
        <v>1</v>
      </c>
      <c r="G274" s="40">
        <v>321</v>
      </c>
      <c r="H274" s="40">
        <v>220</v>
      </c>
      <c r="I274" s="40">
        <v>639</v>
      </c>
      <c r="J274" s="63">
        <v>1274.018691588785</v>
      </c>
      <c r="K274" s="40">
        <v>191</v>
      </c>
      <c r="L274" s="63">
        <v>3.35</v>
      </c>
      <c r="N274" s="40">
        <v>45</v>
      </c>
      <c r="O274" s="76">
        <v>0.14018691588785051</v>
      </c>
      <c r="P274" s="63">
        <v>2.4900000000000002</v>
      </c>
      <c r="Q274" s="362">
        <v>7.7570093457943919E-3</v>
      </c>
      <c r="R274" s="106">
        <v>20</v>
      </c>
      <c r="S274" s="83" t="s">
        <v>100</v>
      </c>
      <c r="T274" s="88">
        <v>1.6</v>
      </c>
      <c r="U274" s="40">
        <v>0</v>
      </c>
      <c r="V274" s="1"/>
      <c r="W274" s="457">
        <v>25</v>
      </c>
      <c r="X274" s="457">
        <v>0</v>
      </c>
      <c r="Y274" s="317">
        <v>0.17299999999999999</v>
      </c>
      <c r="Z274" s="126">
        <v>0.55555555555555558</v>
      </c>
      <c r="AA274" s="457">
        <v>12</v>
      </c>
      <c r="AB274" s="457">
        <v>13</v>
      </c>
      <c r="AC274" s="457">
        <v>26</v>
      </c>
      <c r="AD274" s="457">
        <v>12</v>
      </c>
      <c r="AE274" s="457">
        <v>38</v>
      </c>
      <c r="AF274" s="149">
        <v>1538581</v>
      </c>
      <c r="AH274" s="374">
        <v>24435</v>
      </c>
      <c r="AI274" s="469">
        <v>30</v>
      </c>
      <c r="AJ274" s="320">
        <v>0.78947368421052633</v>
      </c>
      <c r="AK274" s="374">
        <v>763430</v>
      </c>
      <c r="AL274" s="125">
        <v>0.49619097077111962</v>
      </c>
      <c r="AM274" s="477">
        <v>30</v>
      </c>
      <c r="AN274" s="398">
        <v>763430</v>
      </c>
      <c r="AO274" s="469">
        <v>30</v>
      </c>
      <c r="AP274" s="398">
        <v>763430</v>
      </c>
      <c r="AQ274" s="480">
        <v>13</v>
      </c>
      <c r="AR274" s="398">
        <v>283600</v>
      </c>
      <c r="AS274" s="469">
        <v>17</v>
      </c>
      <c r="AT274" s="390">
        <v>0.56666666666666665</v>
      </c>
      <c r="AU274" s="398">
        <v>479830</v>
      </c>
      <c r="AV274" s="469">
        <v>5</v>
      </c>
      <c r="AW274" s="140">
        <v>282461</v>
      </c>
      <c r="AX274" s="469">
        <v>3</v>
      </c>
      <c r="AY274" s="140">
        <v>492690</v>
      </c>
      <c r="AZ274" s="457">
        <v>2</v>
      </c>
      <c r="BA274" s="125">
        <v>5.2999999999999999E-2</v>
      </c>
      <c r="BB274" s="457">
        <v>10</v>
      </c>
      <c r="BC274" s="125">
        <v>0.26300000000000001</v>
      </c>
      <c r="BD274" s="457">
        <v>26</v>
      </c>
      <c r="BE274" s="125">
        <v>0.68400000000000005</v>
      </c>
      <c r="BF274" s="457">
        <v>37</v>
      </c>
      <c r="BG274" s="125">
        <v>0.97399999999999998</v>
      </c>
      <c r="BH274" s="457">
        <v>5</v>
      </c>
      <c r="BI274" s="317">
        <v>0.13157894736842105</v>
      </c>
      <c r="BJ274" s="457">
        <v>5</v>
      </c>
      <c r="BK274" s="457">
        <v>0</v>
      </c>
      <c r="BL274" s="457">
        <v>0</v>
      </c>
      <c r="BM274" s="430">
        <v>1967</v>
      </c>
      <c r="BN274" s="347" t="s">
        <v>819</v>
      </c>
      <c r="BO274" s="486">
        <v>32</v>
      </c>
      <c r="BP274" s="348">
        <v>0.84199999999999997</v>
      </c>
      <c r="BQ274" s="40">
        <v>6</v>
      </c>
      <c r="BR274" s="320">
        <v>0.158</v>
      </c>
      <c r="BS274" s="491">
        <v>0</v>
      </c>
      <c r="BT274" s="125">
        <v>0</v>
      </c>
      <c r="BU274" s="312">
        <v>0.66700000000000004</v>
      </c>
      <c r="BW274" s="457">
        <v>1</v>
      </c>
      <c r="BX274" s="457">
        <v>0</v>
      </c>
      <c r="BY274" s="457">
        <v>0</v>
      </c>
      <c r="BZ274" s="457">
        <v>1</v>
      </c>
      <c r="CA274" s="457">
        <v>0</v>
      </c>
      <c r="CB274" s="457">
        <v>0</v>
      </c>
      <c r="CC274" s="457">
        <v>0</v>
      </c>
      <c r="CD274" s="457">
        <v>0</v>
      </c>
      <c r="CE274" s="457">
        <v>0</v>
      </c>
      <c r="CF274" s="457">
        <v>0</v>
      </c>
      <c r="CG274" s="457">
        <v>1</v>
      </c>
      <c r="CH274" s="457">
        <v>0</v>
      </c>
      <c r="CI274" s="440">
        <v>11.8</v>
      </c>
      <c r="CJ274" s="440">
        <v>1.2</v>
      </c>
      <c r="CK274" s="317">
        <v>0.10199999999999999</v>
      </c>
      <c r="CL274" s="457">
        <v>1</v>
      </c>
      <c r="CM274" s="457">
        <v>1</v>
      </c>
      <c r="CN274" s="457">
        <v>0</v>
      </c>
      <c r="CO274" s="501">
        <v>1.2</v>
      </c>
      <c r="CP274" s="501">
        <v>0</v>
      </c>
      <c r="CQ274" s="125">
        <v>0</v>
      </c>
      <c r="CS274" s="477">
        <v>0</v>
      </c>
      <c r="CT274" s="457">
        <v>0</v>
      </c>
      <c r="CU274" s="457">
        <v>0</v>
      </c>
      <c r="CV274" s="457">
        <v>0</v>
      </c>
      <c r="CW274" s="457">
        <v>2</v>
      </c>
      <c r="CX274" s="457">
        <v>0</v>
      </c>
      <c r="CY274" s="457">
        <v>2</v>
      </c>
      <c r="CZ274" s="457">
        <v>0</v>
      </c>
      <c r="DA274" s="457">
        <v>0</v>
      </c>
      <c r="DB274" s="457">
        <v>0</v>
      </c>
      <c r="DC274" s="457">
        <v>0</v>
      </c>
      <c r="DD274" s="457">
        <v>0</v>
      </c>
      <c r="DF274" s="398">
        <v>71919</v>
      </c>
      <c r="DG274" s="320">
        <v>4.7E-2</v>
      </c>
      <c r="DH274" s="374">
        <v>646.5</v>
      </c>
      <c r="DI274" s="374">
        <v>57025</v>
      </c>
      <c r="DJ274" s="149">
        <v>14894</v>
      </c>
      <c r="DK274" s="40">
        <v>32</v>
      </c>
      <c r="DL274" s="40">
        <v>6</v>
      </c>
      <c r="DM274" s="40">
        <v>0</v>
      </c>
      <c r="DN274" s="40">
        <v>0</v>
      </c>
      <c r="DO274" s="317">
        <v>7.5999999999999998E-2</v>
      </c>
      <c r="DP274" s="457">
        <v>27</v>
      </c>
      <c r="DQ274" s="457">
        <v>5</v>
      </c>
      <c r="DR274" s="457">
        <v>5</v>
      </c>
      <c r="DS274" s="477">
        <v>1</v>
      </c>
      <c r="DT274" s="125">
        <v>0.04</v>
      </c>
      <c r="DU274" s="477">
        <v>1</v>
      </c>
      <c r="DV274" s="374">
        <v>695</v>
      </c>
      <c r="DW274" s="477">
        <v>0</v>
      </c>
      <c r="DX274" s="457">
        <v>133</v>
      </c>
      <c r="DY274" s="452"/>
      <c r="DZ274" s="40">
        <v>67</v>
      </c>
      <c r="EA274" s="76">
        <v>0.10485133020344288</v>
      </c>
      <c r="EB274" s="40">
        <v>44</v>
      </c>
      <c r="EC274" s="76">
        <v>6.8857589984350542E-2</v>
      </c>
      <c r="ED274" s="40">
        <v>11</v>
      </c>
      <c r="EE274" s="40">
        <v>1</v>
      </c>
      <c r="EF274" s="40">
        <v>1</v>
      </c>
      <c r="EG274" s="320">
        <v>0.98229999999999995</v>
      </c>
      <c r="EH274" s="320">
        <v>0.56020942408376961</v>
      </c>
      <c r="EI274" s="320">
        <v>0.42899999999999999</v>
      </c>
      <c r="EJ274" s="320">
        <v>0.22829581993569131</v>
      </c>
      <c r="EK274" s="320">
        <v>0.53208137715179971</v>
      </c>
      <c r="EL274" s="320">
        <v>0.30203442879499215</v>
      </c>
      <c r="EM274" s="320">
        <v>-2.8735632183908E-2</v>
      </c>
      <c r="EN274" s="341">
        <v>75200</v>
      </c>
      <c r="EO274" s="320">
        <v>0.31308411214953269</v>
      </c>
      <c r="EP274" s="1"/>
    </row>
    <row r="275" spans="2:146" x14ac:dyDescent="0.25">
      <c r="B275" s="3" t="s">
        <v>29</v>
      </c>
      <c r="C275" s="5">
        <v>540286</v>
      </c>
      <c r="D275" s="6" t="s">
        <v>27</v>
      </c>
      <c r="E275" s="6" t="s">
        <v>3</v>
      </c>
      <c r="F275" s="5">
        <v>1</v>
      </c>
      <c r="G275" s="40">
        <v>592</v>
      </c>
      <c r="H275" s="40">
        <v>729</v>
      </c>
      <c r="I275" s="40">
        <v>1546</v>
      </c>
      <c r="J275" s="63">
        <v>1671.3513513513512</v>
      </c>
      <c r="K275" s="40">
        <v>587</v>
      </c>
      <c r="L275" s="63">
        <v>2.63</v>
      </c>
      <c r="N275" s="40">
        <v>49</v>
      </c>
      <c r="O275" s="76">
        <v>8.2770270270270271E-2</v>
      </c>
      <c r="P275" s="63">
        <v>1.57</v>
      </c>
      <c r="Q275" s="362">
        <v>2.6520270270270268E-3</v>
      </c>
      <c r="R275" s="106">
        <v>20</v>
      </c>
      <c r="S275" s="83" t="s">
        <v>100</v>
      </c>
      <c r="T275" s="88">
        <v>6.1</v>
      </c>
      <c r="U275" s="40">
        <v>18</v>
      </c>
      <c r="V275" s="1"/>
      <c r="W275" s="457">
        <v>68</v>
      </c>
      <c r="X275" s="457">
        <v>0</v>
      </c>
      <c r="Y275" s="317">
        <v>9.6000000000000002E-2</v>
      </c>
      <c r="Z275" s="126">
        <v>1.3877551020408163</v>
      </c>
      <c r="AA275" s="457">
        <v>7</v>
      </c>
      <c r="AB275" s="457">
        <v>2</v>
      </c>
      <c r="AC275" s="457">
        <v>63</v>
      </c>
      <c r="AD275" s="457">
        <v>7</v>
      </c>
      <c r="AE275" s="457">
        <v>70</v>
      </c>
      <c r="AF275" s="149">
        <v>4970590</v>
      </c>
      <c r="AH275" s="374">
        <v>26750</v>
      </c>
      <c r="AI275" s="469">
        <v>37</v>
      </c>
      <c r="AJ275" s="320">
        <v>0.52857142857142858</v>
      </c>
      <c r="AK275" s="374">
        <v>935950</v>
      </c>
      <c r="AL275" s="125">
        <v>0.1882975662848877</v>
      </c>
      <c r="AM275" s="477">
        <v>37</v>
      </c>
      <c r="AN275" s="398">
        <v>935950</v>
      </c>
      <c r="AO275" s="469">
        <v>36</v>
      </c>
      <c r="AP275" s="398">
        <v>837950</v>
      </c>
      <c r="AQ275" s="480">
        <v>34</v>
      </c>
      <c r="AR275" s="398">
        <v>786650</v>
      </c>
      <c r="AS275" s="469">
        <v>2</v>
      </c>
      <c r="AT275" s="390">
        <v>5.5555555555555552E-2</v>
      </c>
      <c r="AU275" s="398">
        <v>51300</v>
      </c>
      <c r="AV275" s="469">
        <v>26</v>
      </c>
      <c r="AW275" s="140">
        <v>1842910</v>
      </c>
      <c r="AX275" s="469">
        <v>7</v>
      </c>
      <c r="AY275" s="140">
        <v>2191730</v>
      </c>
      <c r="AZ275" s="457">
        <v>8</v>
      </c>
      <c r="BA275" s="125">
        <v>0.114</v>
      </c>
      <c r="BB275" s="457">
        <v>41</v>
      </c>
      <c r="BC275" s="125">
        <v>0.58599999999999997</v>
      </c>
      <c r="BD275" s="457">
        <v>21</v>
      </c>
      <c r="BE275" s="125">
        <v>0.3</v>
      </c>
      <c r="BF275" s="457">
        <v>61</v>
      </c>
      <c r="BG275" s="125">
        <v>0.871</v>
      </c>
      <c r="BH275" s="457">
        <v>52</v>
      </c>
      <c r="BI275" s="317">
        <v>0.74285714285714288</v>
      </c>
      <c r="BJ275" s="457">
        <v>19</v>
      </c>
      <c r="BK275" s="457">
        <v>18</v>
      </c>
      <c r="BL275" s="457">
        <v>15</v>
      </c>
      <c r="BM275" s="430">
        <v>1940</v>
      </c>
      <c r="BN275" s="347" t="s">
        <v>903</v>
      </c>
      <c r="BO275" s="486">
        <v>57</v>
      </c>
      <c r="BP275" s="348">
        <v>0.81399999999999995</v>
      </c>
      <c r="BQ275" s="40">
        <v>13</v>
      </c>
      <c r="BR275" s="320">
        <v>0.186</v>
      </c>
      <c r="BS275" s="491">
        <v>9</v>
      </c>
      <c r="BT275" s="125">
        <v>0.13235294117647059</v>
      </c>
      <c r="BU275" s="312">
        <v>0.68600000000000005</v>
      </c>
      <c r="BW275" s="457">
        <v>2</v>
      </c>
      <c r="BX275" s="457">
        <v>2</v>
      </c>
      <c r="BY275" s="457">
        <v>0</v>
      </c>
      <c r="BZ275" s="457">
        <v>2</v>
      </c>
      <c r="CA275" s="457">
        <v>0</v>
      </c>
      <c r="CB275" s="457">
        <v>0</v>
      </c>
      <c r="CC275" s="457">
        <v>1</v>
      </c>
      <c r="CD275" s="457">
        <v>0</v>
      </c>
      <c r="CE275" s="457">
        <v>0</v>
      </c>
      <c r="CF275" s="457">
        <v>0</v>
      </c>
      <c r="CG275" s="457">
        <v>1</v>
      </c>
      <c r="CH275" s="457">
        <v>0</v>
      </c>
      <c r="CI275" s="440">
        <v>23.5</v>
      </c>
      <c r="CJ275" s="440">
        <v>1.4</v>
      </c>
      <c r="CK275" s="317">
        <v>0.06</v>
      </c>
      <c r="CL275" s="457">
        <v>1</v>
      </c>
      <c r="CM275" s="457">
        <v>0</v>
      </c>
      <c r="CN275" s="457">
        <v>1</v>
      </c>
      <c r="CO275" s="501">
        <v>1.1000000000000001</v>
      </c>
      <c r="CP275" s="501">
        <v>0.5</v>
      </c>
      <c r="CQ275" s="125">
        <v>0.45454545454545453</v>
      </c>
      <c r="CS275" s="477">
        <v>0</v>
      </c>
      <c r="CT275" s="457">
        <v>0</v>
      </c>
      <c r="CU275" s="457">
        <v>0</v>
      </c>
      <c r="CV275" s="457">
        <v>0</v>
      </c>
      <c r="CW275" s="457">
        <v>2</v>
      </c>
      <c r="CX275" s="457">
        <v>1</v>
      </c>
      <c r="CY275" s="457">
        <v>2</v>
      </c>
      <c r="CZ275" s="457">
        <v>0</v>
      </c>
      <c r="DA275" s="457">
        <v>0</v>
      </c>
      <c r="DB275" s="457">
        <v>0</v>
      </c>
      <c r="DC275" s="457">
        <v>0</v>
      </c>
      <c r="DD275" s="457">
        <v>0</v>
      </c>
      <c r="DF275" s="398">
        <v>1380763</v>
      </c>
      <c r="DG275" s="320">
        <v>0.27800000000000002</v>
      </c>
      <c r="DH275" s="374">
        <v>10134.200000000001</v>
      </c>
      <c r="DI275" s="374">
        <v>331856</v>
      </c>
      <c r="DJ275" s="149">
        <v>1048907</v>
      </c>
      <c r="DK275" s="40">
        <v>14</v>
      </c>
      <c r="DL275" s="40">
        <v>53</v>
      </c>
      <c r="DM275" s="40">
        <v>0</v>
      </c>
      <c r="DN275" s="40">
        <v>3</v>
      </c>
      <c r="DO275" s="317">
        <v>0.26300000000000001</v>
      </c>
      <c r="DP275" s="457">
        <v>13</v>
      </c>
      <c r="DQ275" s="457">
        <v>5</v>
      </c>
      <c r="DR275" s="457">
        <v>29</v>
      </c>
      <c r="DS275" s="477">
        <v>23</v>
      </c>
      <c r="DT275" s="125">
        <v>0.33823529411764708</v>
      </c>
      <c r="DU275" s="477">
        <v>43</v>
      </c>
      <c r="DV275" s="374">
        <v>1159702</v>
      </c>
      <c r="DW275" s="477">
        <v>25</v>
      </c>
      <c r="DX275" s="457">
        <v>3002</v>
      </c>
      <c r="DY275" s="452"/>
      <c r="DZ275" s="40">
        <v>100</v>
      </c>
      <c r="EA275" s="76">
        <v>6.4683053040103494E-2</v>
      </c>
      <c r="EB275" s="40">
        <v>82</v>
      </c>
      <c r="EC275" s="76">
        <v>5.3040103492884863E-2</v>
      </c>
      <c r="ED275" s="40">
        <v>16</v>
      </c>
      <c r="EE275" s="40">
        <v>3</v>
      </c>
      <c r="EF275" s="40">
        <v>2</v>
      </c>
      <c r="EG275" s="320">
        <v>0.52859999999999996</v>
      </c>
      <c r="EH275" s="320">
        <v>0.19250425894378195</v>
      </c>
      <c r="EI275" s="320">
        <v>0.21100000000000002</v>
      </c>
      <c r="EJ275" s="320">
        <v>0.14714714714714713</v>
      </c>
      <c r="EK275" s="320">
        <v>0.49353169469598968</v>
      </c>
      <c r="EL275" s="320">
        <v>0.2287751134154245</v>
      </c>
      <c r="EM275" s="320">
        <v>-4.75852272727273E-2</v>
      </c>
      <c r="EN275" s="341">
        <v>95300</v>
      </c>
      <c r="EO275" s="320">
        <v>5.9171597633136093E-3</v>
      </c>
      <c r="EP275" s="1"/>
    </row>
    <row r="276" spans="2:146" x14ac:dyDescent="0.25">
      <c r="B276" s="3" t="s">
        <v>31</v>
      </c>
      <c r="C276" s="5">
        <v>540174</v>
      </c>
      <c r="D276" s="6" t="s">
        <v>27</v>
      </c>
      <c r="E276" s="6" t="s">
        <v>3</v>
      </c>
      <c r="F276" s="5">
        <v>1</v>
      </c>
      <c r="G276" s="40">
        <v>447</v>
      </c>
      <c r="H276" s="40">
        <v>651</v>
      </c>
      <c r="I276" s="40">
        <v>1242</v>
      </c>
      <c r="J276" s="63">
        <v>1778.2550335570468</v>
      </c>
      <c r="K276" s="40">
        <v>662</v>
      </c>
      <c r="L276" s="63">
        <v>1.88</v>
      </c>
      <c r="N276" s="40">
        <v>10</v>
      </c>
      <c r="O276" s="76">
        <v>2.2371364653243849E-2</v>
      </c>
      <c r="P276" s="63">
        <v>1.98</v>
      </c>
      <c r="Q276" s="362">
        <v>4.4295302013422806E-3</v>
      </c>
      <c r="R276" s="106">
        <v>20</v>
      </c>
      <c r="S276" s="83" t="s">
        <v>100</v>
      </c>
      <c r="T276" s="88">
        <v>0</v>
      </c>
      <c r="U276" s="40">
        <v>0</v>
      </c>
      <c r="V276" s="1"/>
      <c r="W276" s="457">
        <v>12</v>
      </c>
      <c r="X276" s="457">
        <v>0</v>
      </c>
      <c r="Y276" s="317">
        <v>0.02</v>
      </c>
      <c r="Z276" s="126">
        <v>1.2</v>
      </c>
      <c r="AA276" s="457">
        <v>0</v>
      </c>
      <c r="AB276" s="457">
        <v>1</v>
      </c>
      <c r="AC276" s="457">
        <v>13</v>
      </c>
      <c r="AD276" s="457">
        <v>0</v>
      </c>
      <c r="AE276" s="457">
        <v>13</v>
      </c>
      <c r="AF276" s="149">
        <v>728850</v>
      </c>
      <c r="AH276" s="374">
        <v>38700</v>
      </c>
      <c r="AI276" s="469">
        <v>11</v>
      </c>
      <c r="AJ276" s="320">
        <v>0.84615384615384615</v>
      </c>
      <c r="AK276" s="374">
        <v>446420</v>
      </c>
      <c r="AL276" s="125">
        <v>0.61249914248473625</v>
      </c>
      <c r="AM276" s="477">
        <v>11</v>
      </c>
      <c r="AN276" s="398">
        <v>446420</v>
      </c>
      <c r="AO276" s="469">
        <v>10</v>
      </c>
      <c r="AP276" s="398">
        <v>363920</v>
      </c>
      <c r="AQ276" s="480">
        <v>8</v>
      </c>
      <c r="AR276" s="399">
        <v>305700</v>
      </c>
      <c r="AS276" s="481">
        <v>2</v>
      </c>
      <c r="AT276" s="393">
        <v>0.2</v>
      </c>
      <c r="AU276" s="399">
        <v>58220</v>
      </c>
      <c r="AV276" s="469">
        <v>0</v>
      </c>
      <c r="AW276" s="140">
        <v>0</v>
      </c>
      <c r="AX276" s="469">
        <v>2</v>
      </c>
      <c r="AY276" s="140">
        <v>282430</v>
      </c>
      <c r="AZ276" s="457">
        <v>0</v>
      </c>
      <c r="BA276" s="125">
        <v>0</v>
      </c>
      <c r="BB276" s="457">
        <v>3</v>
      </c>
      <c r="BC276" s="125">
        <v>0.23100000000000001</v>
      </c>
      <c r="BD276" s="457">
        <v>10</v>
      </c>
      <c r="BE276" s="125">
        <v>0.76900000000000002</v>
      </c>
      <c r="BF276" s="457">
        <v>12</v>
      </c>
      <c r="BG276" s="125">
        <v>0.92300000000000004</v>
      </c>
      <c r="BH276" s="457">
        <v>0</v>
      </c>
      <c r="BI276" s="317">
        <v>0</v>
      </c>
      <c r="BJ276" s="457">
        <v>0</v>
      </c>
      <c r="BK276" s="457">
        <v>0</v>
      </c>
      <c r="BL276" s="457">
        <v>0</v>
      </c>
      <c r="BM276" s="430">
        <v>1955</v>
      </c>
      <c r="BN276" s="349" t="s">
        <v>790</v>
      </c>
      <c r="BO276" s="487">
        <v>12</v>
      </c>
      <c r="BP276" s="350">
        <v>0.92300000000000004</v>
      </c>
      <c r="BQ276" s="489">
        <v>1</v>
      </c>
      <c r="BR276" s="351">
        <v>7.6999999999999999E-2</v>
      </c>
      <c r="BS276" s="492">
        <v>0</v>
      </c>
      <c r="BT276" s="125">
        <v>0</v>
      </c>
      <c r="BU276" s="312">
        <v>0.6</v>
      </c>
      <c r="BW276" s="457">
        <v>1</v>
      </c>
      <c r="BX276" s="457">
        <v>0</v>
      </c>
      <c r="BY276" s="457">
        <v>0</v>
      </c>
      <c r="BZ276" s="457">
        <v>1</v>
      </c>
      <c r="CA276" s="457">
        <v>0</v>
      </c>
      <c r="CB276" s="457">
        <v>0</v>
      </c>
      <c r="CC276" s="457">
        <v>0</v>
      </c>
      <c r="CD276" s="457">
        <v>0</v>
      </c>
      <c r="CE276" s="457">
        <v>0</v>
      </c>
      <c r="CF276" s="457">
        <v>0</v>
      </c>
      <c r="CG276" s="457">
        <v>1</v>
      </c>
      <c r="CH276" s="457">
        <v>0</v>
      </c>
      <c r="CI276" s="440">
        <v>22.9</v>
      </c>
      <c r="CJ276" s="440">
        <v>1.1000000000000001</v>
      </c>
      <c r="CK276" s="317">
        <v>4.8000000000000001E-2</v>
      </c>
      <c r="CL276" s="457">
        <v>0</v>
      </c>
      <c r="CM276" s="457">
        <v>0</v>
      </c>
      <c r="CN276" s="457">
        <v>0</v>
      </c>
      <c r="CO276" s="501">
        <v>0.7</v>
      </c>
      <c r="CP276" s="501">
        <v>0</v>
      </c>
      <c r="CQ276" s="125">
        <v>0</v>
      </c>
      <c r="CS276" s="477">
        <v>0</v>
      </c>
      <c r="CT276" s="514">
        <v>0</v>
      </c>
      <c r="CU276" s="514">
        <v>0</v>
      </c>
      <c r="CV276" s="457">
        <v>0</v>
      </c>
      <c r="CW276" s="457">
        <v>1</v>
      </c>
      <c r="CX276" s="457">
        <v>0</v>
      </c>
      <c r="CY276" s="457">
        <v>0</v>
      </c>
      <c r="CZ276" s="457">
        <v>1</v>
      </c>
      <c r="DA276" s="457">
        <v>0</v>
      </c>
      <c r="DB276" s="457">
        <v>0</v>
      </c>
      <c r="DC276" s="457">
        <v>0</v>
      </c>
      <c r="DD276" s="457">
        <v>0</v>
      </c>
      <c r="DF276" s="398">
        <v>0</v>
      </c>
      <c r="DG276" s="320">
        <v>0</v>
      </c>
      <c r="DH276" s="374">
        <v>0</v>
      </c>
      <c r="DI276" s="374">
        <v>0</v>
      </c>
      <c r="DJ276" s="149">
        <v>0</v>
      </c>
      <c r="DK276" s="40">
        <v>13</v>
      </c>
      <c r="DL276" s="40">
        <v>0</v>
      </c>
      <c r="DM276" s="40">
        <v>0</v>
      </c>
      <c r="DN276" s="40">
        <v>0</v>
      </c>
      <c r="DO276" s="317">
        <v>0</v>
      </c>
      <c r="DP276" s="457">
        <v>13</v>
      </c>
      <c r="DQ276" s="457">
        <v>0</v>
      </c>
      <c r="DR276" s="457">
        <v>0</v>
      </c>
      <c r="DS276" s="477">
        <v>0</v>
      </c>
      <c r="DT276" s="125">
        <v>0</v>
      </c>
      <c r="DU276" s="477">
        <v>18</v>
      </c>
      <c r="DV276" s="374">
        <v>52933</v>
      </c>
      <c r="DW276" s="477">
        <v>4</v>
      </c>
      <c r="DX276" s="457">
        <v>0</v>
      </c>
      <c r="DY276" s="452"/>
      <c r="DZ276" s="40">
        <v>19</v>
      </c>
      <c r="EA276" s="76">
        <v>1.5297906602254429E-2</v>
      </c>
      <c r="EB276" s="40">
        <v>0</v>
      </c>
      <c r="EC276" s="76">
        <v>0</v>
      </c>
      <c r="ED276" s="40">
        <v>0</v>
      </c>
      <c r="EE276" s="40">
        <v>0</v>
      </c>
      <c r="EF276" s="40">
        <v>0</v>
      </c>
      <c r="EG276" s="320">
        <v>0.87660000000000005</v>
      </c>
      <c r="EH276" s="320">
        <v>0.35498489425981872</v>
      </c>
      <c r="EI276" s="320">
        <v>0.34700000000000003</v>
      </c>
      <c r="EJ276" s="320">
        <v>0.32942430703624731</v>
      </c>
      <c r="EK276" s="320">
        <v>0.43639291465378421</v>
      </c>
      <c r="EL276" s="320">
        <v>0.30515297906602257</v>
      </c>
      <c r="EM276" s="320">
        <v>-0.15922619047618999</v>
      </c>
      <c r="EN276" s="341">
        <v>100000</v>
      </c>
      <c r="EO276" s="320">
        <v>2.2849462365591398E-2</v>
      </c>
      <c r="EP276" s="1"/>
    </row>
    <row r="277" spans="2:146" s="1" customFormat="1" x14ac:dyDescent="0.25">
      <c r="B277" s="7" t="s">
        <v>27</v>
      </c>
      <c r="C277" s="150">
        <v>54081</v>
      </c>
      <c r="D277" s="7" t="s">
        <v>27</v>
      </c>
      <c r="E277" s="7" t="s">
        <v>0</v>
      </c>
      <c r="F277" s="150">
        <v>1</v>
      </c>
      <c r="G277" s="42">
        <v>389453</v>
      </c>
      <c r="H277" s="42">
        <v>45241</v>
      </c>
      <c r="I277" s="42">
        <v>74929</v>
      </c>
      <c r="J277" s="65">
        <v>123.13311233961478</v>
      </c>
      <c r="K277" s="42">
        <v>30033</v>
      </c>
      <c r="L277" s="65">
        <v>2.4</v>
      </c>
      <c r="M277"/>
      <c r="N277" s="42">
        <v>8959</v>
      </c>
      <c r="O277" s="78">
        <v>2.3004059539918811E-2</v>
      </c>
      <c r="P277" s="65">
        <v>399.76</v>
      </c>
      <c r="Q277" s="363">
        <v>1.0264020725228959E-3</v>
      </c>
      <c r="R277" s="107">
        <v>20</v>
      </c>
      <c r="S277" s="85">
        <v>42077</v>
      </c>
      <c r="T277" s="115">
        <v>1.9</v>
      </c>
      <c r="U277" s="42">
        <v>41</v>
      </c>
      <c r="W277" s="458">
        <v>1945</v>
      </c>
      <c r="X277" s="458">
        <v>11</v>
      </c>
      <c r="Y277" s="127">
        <v>5.5E-2</v>
      </c>
      <c r="Z277" s="128">
        <v>0.21710012278156043</v>
      </c>
      <c r="AA277" s="458">
        <v>332</v>
      </c>
      <c r="AB277" s="458">
        <v>521</v>
      </c>
      <c r="AC277" s="458">
        <v>2134</v>
      </c>
      <c r="AD277" s="458">
        <v>332</v>
      </c>
      <c r="AE277" s="458">
        <v>2466</v>
      </c>
      <c r="AF277" s="321">
        <v>134705645</v>
      </c>
      <c r="AG277"/>
      <c r="AH277" s="419">
        <v>26000</v>
      </c>
      <c r="AI277" s="470">
        <v>2200</v>
      </c>
      <c r="AJ277" s="78">
        <v>0.89213300892133007</v>
      </c>
      <c r="AK277" s="406">
        <v>70318801</v>
      </c>
      <c r="AL277" s="127">
        <v>0.52201821980066243</v>
      </c>
      <c r="AM277" s="478">
        <v>2197</v>
      </c>
      <c r="AN277" s="402">
        <v>70035101</v>
      </c>
      <c r="AO277" s="470">
        <v>2188</v>
      </c>
      <c r="AP277" s="402">
        <v>69585901</v>
      </c>
      <c r="AQ277" s="470">
        <v>1528</v>
      </c>
      <c r="AR277" s="400">
        <v>50793211</v>
      </c>
      <c r="AS277" s="482">
        <v>660</v>
      </c>
      <c r="AT277" s="394">
        <v>0.3016453382084095</v>
      </c>
      <c r="AU277" s="400">
        <v>18792690</v>
      </c>
      <c r="AV277" s="470">
        <v>171</v>
      </c>
      <c r="AW277" s="311">
        <v>44906886</v>
      </c>
      <c r="AX277" s="470">
        <v>95</v>
      </c>
      <c r="AY277" s="311">
        <v>19479958</v>
      </c>
      <c r="AZ277" s="458">
        <v>364</v>
      </c>
      <c r="BA277" s="127">
        <v>0.14799999999999999</v>
      </c>
      <c r="BB277" s="458">
        <v>600</v>
      </c>
      <c r="BC277" s="127">
        <v>0.24299999999999999</v>
      </c>
      <c r="BD277" s="458">
        <v>1502</v>
      </c>
      <c r="BE277" s="127">
        <v>0.60899999999999999</v>
      </c>
      <c r="BF277" s="458">
        <v>2299</v>
      </c>
      <c r="BG277" s="127">
        <v>0.93200000000000005</v>
      </c>
      <c r="BH277" s="458">
        <v>607</v>
      </c>
      <c r="BI277" s="127">
        <v>0.24614760746147607</v>
      </c>
      <c r="BJ277" s="458">
        <v>457</v>
      </c>
      <c r="BK277" s="458">
        <v>125</v>
      </c>
      <c r="BL277" s="458">
        <v>25</v>
      </c>
      <c r="BM277" s="431">
        <v>1964</v>
      </c>
      <c r="BN277" s="135" t="s">
        <v>100</v>
      </c>
      <c r="BO277" s="42">
        <v>1972</v>
      </c>
      <c r="BP277" s="78">
        <v>0.8</v>
      </c>
      <c r="BQ277" s="42">
        <v>494</v>
      </c>
      <c r="BR277" s="78">
        <v>0.2</v>
      </c>
      <c r="BS277" s="493">
        <v>92</v>
      </c>
      <c r="BT277" s="127">
        <v>4.7300771208226219E-2</v>
      </c>
      <c r="BU277" s="314">
        <v>0.71599999999999997</v>
      </c>
      <c r="BV277"/>
      <c r="BW277" s="458">
        <v>12</v>
      </c>
      <c r="BX277" s="458">
        <v>6</v>
      </c>
      <c r="BY277" s="458">
        <v>0</v>
      </c>
      <c r="BZ277" s="458">
        <v>11</v>
      </c>
      <c r="CA277" s="458">
        <v>1</v>
      </c>
      <c r="CB277" s="458">
        <v>0</v>
      </c>
      <c r="CC277" s="458">
        <v>2</v>
      </c>
      <c r="CD277" s="458">
        <v>0</v>
      </c>
      <c r="CE277" s="458">
        <v>0</v>
      </c>
      <c r="CF277" s="458">
        <v>1</v>
      </c>
      <c r="CG277" s="458">
        <v>9</v>
      </c>
      <c r="CH277" s="458">
        <v>0</v>
      </c>
      <c r="CI277" s="441">
        <v>2768.1</v>
      </c>
      <c r="CJ277" s="441">
        <v>153.1</v>
      </c>
      <c r="CK277" s="127">
        <v>5.5E-2</v>
      </c>
      <c r="CL277" s="458">
        <v>201</v>
      </c>
      <c r="CM277" s="458">
        <v>84</v>
      </c>
      <c r="CN277" s="458">
        <v>117</v>
      </c>
      <c r="CO277" s="502">
        <v>108.6</v>
      </c>
      <c r="CP277" s="502">
        <v>26</v>
      </c>
      <c r="CQ277" s="127">
        <v>0.23941068139963168</v>
      </c>
      <c r="CR277"/>
      <c r="CS277" s="478">
        <v>1</v>
      </c>
      <c r="CT277" s="458">
        <v>0</v>
      </c>
      <c r="CU277" s="458">
        <v>1</v>
      </c>
      <c r="CV277" s="458">
        <v>0</v>
      </c>
      <c r="CW277" s="458">
        <v>73</v>
      </c>
      <c r="CX277" s="458">
        <v>14</v>
      </c>
      <c r="CY277" s="458">
        <v>51</v>
      </c>
      <c r="CZ277" s="458">
        <v>13</v>
      </c>
      <c r="DA277" s="458">
        <v>1</v>
      </c>
      <c r="DB277" s="458">
        <v>0</v>
      </c>
      <c r="DC277" s="458">
        <v>8</v>
      </c>
      <c r="DD277" s="458">
        <v>0</v>
      </c>
      <c r="DE277"/>
      <c r="DF277" s="402">
        <v>9425956</v>
      </c>
      <c r="DG277" s="78">
        <v>7.0000000000000007E-2</v>
      </c>
      <c r="DH277" s="419">
        <v>3623.4</v>
      </c>
      <c r="DI277" s="419">
        <v>6618597</v>
      </c>
      <c r="DJ277" s="321">
        <v>2807359</v>
      </c>
      <c r="DK277" s="42">
        <v>1630</v>
      </c>
      <c r="DL277" s="42">
        <v>821</v>
      </c>
      <c r="DM277" s="42">
        <v>10</v>
      </c>
      <c r="DN277" s="42">
        <v>5</v>
      </c>
      <c r="DO277" s="127">
        <v>0.17199999999999999</v>
      </c>
      <c r="DP277" s="458">
        <v>1400</v>
      </c>
      <c r="DQ277" s="458">
        <v>293</v>
      </c>
      <c r="DR277" s="458">
        <v>584</v>
      </c>
      <c r="DS277" s="519">
        <v>189</v>
      </c>
      <c r="DT277" s="144">
        <v>9.7172236503856035E-2</v>
      </c>
      <c r="DU277" s="519">
        <v>444</v>
      </c>
      <c r="DV277" s="419">
        <v>3968619</v>
      </c>
      <c r="DW277" s="519">
        <v>134</v>
      </c>
      <c r="DX277" s="458">
        <v>11787</v>
      </c>
      <c r="DY277" s="452"/>
      <c r="DZ277" s="42">
        <v>4209</v>
      </c>
      <c r="EA277" s="78">
        <v>5.6173177274486515E-2</v>
      </c>
      <c r="EB277" s="42">
        <v>2775</v>
      </c>
      <c r="EC277" s="78">
        <v>3.7035059856664311E-2</v>
      </c>
      <c r="ED277" s="42">
        <v>539</v>
      </c>
      <c r="EE277" s="42">
        <v>98</v>
      </c>
      <c r="EF277" s="42">
        <v>58</v>
      </c>
      <c r="EG277" s="78">
        <v>0.64810000000000001</v>
      </c>
      <c r="EH277" s="78">
        <v>0.22352079379349385</v>
      </c>
      <c r="EI277" s="78">
        <v>0.26400000000000001</v>
      </c>
      <c r="EJ277" s="78">
        <v>0.1346632017798052</v>
      </c>
      <c r="EK277" s="78">
        <v>0.38214843385071195</v>
      </c>
      <c r="EL277" s="78">
        <v>0.2498213304013194</v>
      </c>
      <c r="EM277" s="78">
        <v>-5.4121913795508438E-2</v>
      </c>
      <c r="EN277" s="342">
        <v>112300</v>
      </c>
      <c r="EO277" s="78">
        <v>0.16922944270399218</v>
      </c>
    </row>
    <row r="278" spans="2:146" x14ac:dyDescent="0.25">
      <c r="B278" s="424" t="s">
        <v>246</v>
      </c>
      <c r="C278" s="425">
        <v>540175</v>
      </c>
      <c r="D278" s="424" t="s">
        <v>240</v>
      </c>
      <c r="E278" s="424" t="s">
        <v>11</v>
      </c>
      <c r="F278" s="425">
        <v>7</v>
      </c>
      <c r="G278" s="44">
        <v>661204</v>
      </c>
      <c r="H278" s="44">
        <v>12360</v>
      </c>
      <c r="I278" s="44">
        <v>18839</v>
      </c>
      <c r="J278" s="66">
        <v>18.234856413451823</v>
      </c>
      <c r="K278" s="44">
        <v>6682</v>
      </c>
      <c r="L278" s="66">
        <v>2.5805148159233764</v>
      </c>
      <c r="N278" s="44">
        <v>19838</v>
      </c>
      <c r="O278" s="80">
        <v>3.0002843297983681E-2</v>
      </c>
      <c r="P278" s="66">
        <v>804.02</v>
      </c>
      <c r="Q278" s="364">
        <v>1.2159938536366989E-3</v>
      </c>
      <c r="R278" s="105">
        <v>15</v>
      </c>
      <c r="S278" s="82">
        <v>43646</v>
      </c>
      <c r="T278" s="114">
        <v>1.4</v>
      </c>
      <c r="U278" s="44">
        <v>0</v>
      </c>
      <c r="V278" s="1"/>
      <c r="W278" s="459">
        <v>903</v>
      </c>
      <c r="X278" s="459">
        <v>0</v>
      </c>
      <c r="Y278" s="129">
        <v>0.126</v>
      </c>
      <c r="Z278" s="130">
        <v>4.5518701482004237E-2</v>
      </c>
      <c r="AA278" s="459">
        <v>400</v>
      </c>
      <c r="AB278" s="459">
        <v>650</v>
      </c>
      <c r="AC278" s="459">
        <v>1153</v>
      </c>
      <c r="AD278" s="459">
        <v>400</v>
      </c>
      <c r="AE278" s="459">
        <v>1553</v>
      </c>
      <c r="AF278" s="138">
        <v>118372258</v>
      </c>
      <c r="AH278" s="407">
        <v>42500</v>
      </c>
      <c r="AI278" s="471">
        <v>1429</v>
      </c>
      <c r="AJ278" s="80">
        <v>0.92015453960077265</v>
      </c>
      <c r="AK278" s="407">
        <v>82334486</v>
      </c>
      <c r="AL278" s="129">
        <v>0.69555559208813944</v>
      </c>
      <c r="AM278" s="479">
        <v>1418</v>
      </c>
      <c r="AN278" s="401">
        <v>79492286</v>
      </c>
      <c r="AO278" s="471">
        <v>1406</v>
      </c>
      <c r="AP278" s="401">
        <v>78448486</v>
      </c>
      <c r="AQ278" s="471">
        <v>981</v>
      </c>
      <c r="AR278" s="401">
        <v>70041376</v>
      </c>
      <c r="AS278" s="471">
        <v>425</v>
      </c>
      <c r="AT278" s="395">
        <v>0.30227596017069702</v>
      </c>
      <c r="AU278" s="401">
        <v>8407110</v>
      </c>
      <c r="AV278" s="471">
        <v>88</v>
      </c>
      <c r="AW278" s="139">
        <v>24835314</v>
      </c>
      <c r="AX278" s="471">
        <v>36</v>
      </c>
      <c r="AY278" s="139">
        <v>11202458</v>
      </c>
      <c r="AZ278" s="459">
        <v>229</v>
      </c>
      <c r="BA278" s="129">
        <v>0.14699999999999999</v>
      </c>
      <c r="BB278" s="459">
        <v>327</v>
      </c>
      <c r="BC278" s="129">
        <v>0.21099999999999999</v>
      </c>
      <c r="BD278" s="459">
        <v>997</v>
      </c>
      <c r="BE278" s="129">
        <v>0.64200000000000002</v>
      </c>
      <c r="BF278" s="459">
        <v>1361</v>
      </c>
      <c r="BG278" s="129">
        <v>0.876</v>
      </c>
      <c r="BH278" s="459">
        <v>163</v>
      </c>
      <c r="BI278" s="129">
        <v>0.10495814552479073</v>
      </c>
      <c r="BJ278" s="459">
        <v>157</v>
      </c>
      <c r="BK278" s="459">
        <v>6</v>
      </c>
      <c r="BL278" s="459">
        <v>0</v>
      </c>
      <c r="BM278" s="432">
        <v>1978</v>
      </c>
      <c r="BN278" s="352" t="s">
        <v>811</v>
      </c>
      <c r="BO278" s="77">
        <v>1256</v>
      </c>
      <c r="BP278" s="79">
        <v>0.80899999999999994</v>
      </c>
      <c r="BQ278" s="77">
        <v>297</v>
      </c>
      <c r="BR278" s="79">
        <v>0.191</v>
      </c>
      <c r="BS278" s="490">
        <v>31</v>
      </c>
      <c r="BT278" s="129">
        <v>3.4330011074197121E-2</v>
      </c>
      <c r="BU278" s="313">
        <v>0.65200000000000002</v>
      </c>
      <c r="BW278" s="459">
        <v>1</v>
      </c>
      <c r="BX278" s="459">
        <v>0</v>
      </c>
      <c r="BY278" s="459">
        <v>0</v>
      </c>
      <c r="BZ278" s="459">
        <v>1</v>
      </c>
      <c r="CA278" s="459">
        <v>0</v>
      </c>
      <c r="CB278" s="459">
        <v>0</v>
      </c>
      <c r="CC278" s="459">
        <v>0</v>
      </c>
      <c r="CD278" s="459">
        <v>0</v>
      </c>
      <c r="CE278" s="459">
        <v>0</v>
      </c>
      <c r="CF278" s="459">
        <v>0</v>
      </c>
      <c r="CG278" s="459">
        <v>1</v>
      </c>
      <c r="CH278" s="459">
        <v>0</v>
      </c>
      <c r="CI278" s="439">
        <v>3031.1</v>
      </c>
      <c r="CJ278" s="439">
        <v>120</v>
      </c>
      <c r="CK278" s="129">
        <v>0.04</v>
      </c>
      <c r="CL278" s="459">
        <v>158</v>
      </c>
      <c r="CM278" s="459">
        <v>1</v>
      </c>
      <c r="CN278" s="459">
        <v>157</v>
      </c>
      <c r="CO278" s="503">
        <v>112.4</v>
      </c>
      <c r="CP278" s="503">
        <v>11.3</v>
      </c>
      <c r="CQ278" s="129">
        <v>0.10053380782918149</v>
      </c>
      <c r="CS278" s="479">
        <v>10</v>
      </c>
      <c r="CT278" s="459">
        <v>2</v>
      </c>
      <c r="CU278" s="459">
        <v>2</v>
      </c>
      <c r="CV278" s="459">
        <v>8</v>
      </c>
      <c r="CW278" s="459">
        <v>30</v>
      </c>
      <c r="CX278" s="459">
        <v>3</v>
      </c>
      <c r="CY278" s="459">
        <v>19</v>
      </c>
      <c r="CZ278" s="459">
        <v>7</v>
      </c>
      <c r="DA278" s="459">
        <v>1</v>
      </c>
      <c r="DB278" s="459">
        <v>0</v>
      </c>
      <c r="DC278" s="459">
        <v>3</v>
      </c>
      <c r="DD278" s="459">
        <v>0</v>
      </c>
      <c r="DF278" s="401">
        <v>4553827</v>
      </c>
      <c r="DG278" s="80">
        <v>3.7999999999999999E-2</v>
      </c>
      <c r="DH278" s="407">
        <v>5307.9</v>
      </c>
      <c r="DI278" s="407">
        <v>2921007</v>
      </c>
      <c r="DJ278" s="138">
        <v>1632820</v>
      </c>
      <c r="DK278" s="44">
        <v>1226</v>
      </c>
      <c r="DL278" s="44">
        <v>315</v>
      </c>
      <c r="DM278" s="44">
        <v>8</v>
      </c>
      <c r="DN278" s="44">
        <v>4</v>
      </c>
      <c r="DO278" s="129">
        <v>0.129</v>
      </c>
      <c r="DP278" s="459">
        <v>1185</v>
      </c>
      <c r="DQ278" s="459">
        <v>128</v>
      </c>
      <c r="DR278" s="459">
        <v>206</v>
      </c>
      <c r="DS278" s="479">
        <v>34</v>
      </c>
      <c r="DT278" s="129">
        <v>3.7652270210409747E-2</v>
      </c>
      <c r="DU278" s="479">
        <v>302</v>
      </c>
      <c r="DV278" s="407">
        <v>2860933</v>
      </c>
      <c r="DW278" s="479">
        <v>131</v>
      </c>
      <c r="DX278" s="459">
        <v>2809</v>
      </c>
      <c r="DY278" s="452"/>
      <c r="DZ278" s="44">
        <v>2170</v>
      </c>
      <c r="EA278" s="80">
        <v>0.11518658102871702</v>
      </c>
      <c r="EB278" s="44">
        <v>1236</v>
      </c>
      <c r="EC278" s="80">
        <v>6.5608577949997346E-2</v>
      </c>
      <c r="ED278" s="44">
        <v>226</v>
      </c>
      <c r="EE278" s="44">
        <v>39</v>
      </c>
      <c r="EF278" s="44">
        <v>23</v>
      </c>
      <c r="EG278" s="80">
        <v>0.51849999999999996</v>
      </c>
      <c r="EH278" s="80">
        <v>0.15294821909607903</v>
      </c>
      <c r="EI278" s="80">
        <v>0.2748672974844219</v>
      </c>
      <c r="EJ278" s="80">
        <v>0.11832034751430738</v>
      </c>
      <c r="EK278" s="80">
        <v>0.38616699400180482</v>
      </c>
      <c r="EL278" s="80">
        <v>0.17264768972114325</v>
      </c>
      <c r="EM278" s="80">
        <v>-4.4295302013422806E-2</v>
      </c>
      <c r="EN278" s="340">
        <v>116100</v>
      </c>
      <c r="EO278" s="80">
        <v>0.23427161601435462</v>
      </c>
      <c r="EP278" s="1"/>
    </row>
    <row r="279" spans="2:146" x14ac:dyDescent="0.25">
      <c r="B279" s="3" t="s">
        <v>239</v>
      </c>
      <c r="C279" s="5">
        <v>540267</v>
      </c>
      <c r="D279" s="6" t="s">
        <v>240</v>
      </c>
      <c r="E279" s="6" t="s">
        <v>3</v>
      </c>
      <c r="F279" s="5">
        <v>7</v>
      </c>
      <c r="G279" s="40">
        <v>281</v>
      </c>
      <c r="H279" s="40">
        <v>330</v>
      </c>
      <c r="I279" s="40">
        <v>726</v>
      </c>
      <c r="J279" s="63">
        <v>1653.5231316725979</v>
      </c>
      <c r="K279" s="40">
        <v>303</v>
      </c>
      <c r="L279" s="63">
        <v>2.27</v>
      </c>
      <c r="N279" s="40">
        <v>72</v>
      </c>
      <c r="O279" s="76">
        <v>0.25622775800711739</v>
      </c>
      <c r="P279" s="63">
        <v>3.23</v>
      </c>
      <c r="Q279" s="362">
        <v>1.149466192170818E-2</v>
      </c>
      <c r="R279" s="106">
        <v>15</v>
      </c>
      <c r="S279" s="83" t="s">
        <v>100</v>
      </c>
      <c r="T279" s="88">
        <v>1.3</v>
      </c>
      <c r="U279" s="40">
        <v>0</v>
      </c>
      <c r="V279" s="1"/>
      <c r="W279" s="457">
        <v>19</v>
      </c>
      <c r="X279" s="457">
        <v>0</v>
      </c>
      <c r="Y279" s="317">
        <v>9.0999999999999998E-2</v>
      </c>
      <c r="Z279" s="126">
        <v>0.2638888888888889</v>
      </c>
      <c r="AA279" s="457">
        <v>11</v>
      </c>
      <c r="AB279" s="457">
        <v>11</v>
      </c>
      <c r="AC279" s="457">
        <v>19</v>
      </c>
      <c r="AD279" s="457">
        <v>11</v>
      </c>
      <c r="AE279" s="457">
        <v>30</v>
      </c>
      <c r="AF279" s="149">
        <v>3037350</v>
      </c>
      <c r="AH279" s="374">
        <v>56850</v>
      </c>
      <c r="AI279" s="469">
        <v>21</v>
      </c>
      <c r="AJ279" s="320">
        <v>0.7</v>
      </c>
      <c r="AK279" s="374">
        <v>2216250</v>
      </c>
      <c r="AL279" s="125">
        <v>0.72966566250185194</v>
      </c>
      <c r="AM279" s="477">
        <v>21</v>
      </c>
      <c r="AN279" s="398">
        <v>2216250</v>
      </c>
      <c r="AO279" s="469">
        <v>16</v>
      </c>
      <c r="AP279" s="398">
        <v>1119850</v>
      </c>
      <c r="AQ279" s="480">
        <v>11</v>
      </c>
      <c r="AR279" s="398">
        <v>1009500</v>
      </c>
      <c r="AS279" s="469">
        <v>5</v>
      </c>
      <c r="AT279" s="390">
        <v>0.3125</v>
      </c>
      <c r="AU279" s="398">
        <v>110350</v>
      </c>
      <c r="AV279" s="469">
        <v>9</v>
      </c>
      <c r="AW279" s="140">
        <v>821100</v>
      </c>
      <c r="AX279" s="469">
        <v>0</v>
      </c>
      <c r="AY279" s="140">
        <v>0</v>
      </c>
      <c r="AZ279" s="457">
        <v>6</v>
      </c>
      <c r="BA279" s="125">
        <v>0.2</v>
      </c>
      <c r="BB279" s="457">
        <v>10</v>
      </c>
      <c r="BC279" s="125">
        <v>0.33300000000000002</v>
      </c>
      <c r="BD279" s="457">
        <v>14</v>
      </c>
      <c r="BE279" s="125">
        <v>0.46700000000000003</v>
      </c>
      <c r="BF279" s="457">
        <v>22</v>
      </c>
      <c r="BG279" s="125">
        <v>0.73299999999999998</v>
      </c>
      <c r="BH279" s="457">
        <v>0</v>
      </c>
      <c r="BI279" s="317">
        <v>0</v>
      </c>
      <c r="BJ279" s="457">
        <v>0</v>
      </c>
      <c r="BK279" s="457">
        <v>0</v>
      </c>
      <c r="BL279" s="457">
        <v>0</v>
      </c>
      <c r="BM279" s="430">
        <v>1981</v>
      </c>
      <c r="BN279" s="347" t="s">
        <v>904</v>
      </c>
      <c r="BO279" s="486">
        <v>27</v>
      </c>
      <c r="BP279" s="348">
        <v>0.90100000000000002</v>
      </c>
      <c r="BQ279" s="40">
        <v>3</v>
      </c>
      <c r="BR279" s="320">
        <v>0.1</v>
      </c>
      <c r="BS279" s="491">
        <v>0</v>
      </c>
      <c r="BT279" s="125">
        <v>0</v>
      </c>
      <c r="BU279" s="312">
        <v>0.5</v>
      </c>
      <c r="BW279" s="457">
        <v>0</v>
      </c>
      <c r="BX279" s="457">
        <v>0</v>
      </c>
      <c r="BY279" s="457">
        <v>0</v>
      </c>
      <c r="BZ279" s="457">
        <v>0</v>
      </c>
      <c r="CA279" s="457">
        <v>0</v>
      </c>
      <c r="CB279" s="457">
        <v>0</v>
      </c>
      <c r="CC279" s="457">
        <v>0</v>
      </c>
      <c r="CD279" s="457">
        <v>0</v>
      </c>
      <c r="CE279" s="457">
        <v>0</v>
      </c>
      <c r="CF279" s="457">
        <v>0</v>
      </c>
      <c r="CG279" s="457">
        <v>0</v>
      </c>
      <c r="CH279" s="457">
        <v>0</v>
      </c>
      <c r="CI279" s="440">
        <v>22.4</v>
      </c>
      <c r="CJ279" s="440">
        <v>0.8</v>
      </c>
      <c r="CK279" s="317">
        <v>3.5999999999999997E-2</v>
      </c>
      <c r="CL279" s="457">
        <v>2</v>
      </c>
      <c r="CM279" s="457">
        <v>0</v>
      </c>
      <c r="CN279" s="457">
        <v>2</v>
      </c>
      <c r="CO279" s="501">
        <v>1.2</v>
      </c>
      <c r="CP279" s="501">
        <v>1</v>
      </c>
      <c r="CQ279" s="125">
        <v>0.83333333333333337</v>
      </c>
      <c r="CS279" s="477">
        <v>1</v>
      </c>
      <c r="CT279" s="457">
        <v>0</v>
      </c>
      <c r="CU279" s="457">
        <v>0</v>
      </c>
      <c r="CV279" s="457">
        <v>1</v>
      </c>
      <c r="CW279" s="457">
        <v>1</v>
      </c>
      <c r="CX279" s="457">
        <v>0</v>
      </c>
      <c r="CY279" s="457">
        <v>0</v>
      </c>
      <c r="CZ279" s="457">
        <v>0</v>
      </c>
      <c r="DA279" s="457">
        <v>0</v>
      </c>
      <c r="DB279" s="457">
        <v>0</v>
      </c>
      <c r="DC279" s="457">
        <v>1</v>
      </c>
      <c r="DD279" s="457">
        <v>0</v>
      </c>
      <c r="DF279" s="398">
        <v>58331</v>
      </c>
      <c r="DG279" s="320">
        <v>1.9E-2</v>
      </c>
      <c r="DH279" s="374">
        <v>2769.7</v>
      </c>
      <c r="DI279" s="374">
        <v>44165</v>
      </c>
      <c r="DJ279" s="149">
        <v>14166</v>
      </c>
      <c r="DK279" s="40">
        <v>25</v>
      </c>
      <c r="DL279" s="40">
        <v>5</v>
      </c>
      <c r="DM279" s="40">
        <v>0</v>
      </c>
      <c r="DN279" s="40">
        <v>0</v>
      </c>
      <c r="DO279" s="317">
        <v>1.7999999999999999E-2</v>
      </c>
      <c r="DP279" s="457">
        <v>24</v>
      </c>
      <c r="DQ279" s="457">
        <v>5</v>
      </c>
      <c r="DR279" s="457">
        <v>1</v>
      </c>
      <c r="DS279" s="518">
        <v>0</v>
      </c>
      <c r="DT279" s="148">
        <v>0</v>
      </c>
      <c r="DU279" s="518">
        <v>14</v>
      </c>
      <c r="DV279" s="374">
        <v>135418</v>
      </c>
      <c r="DW279" s="518">
        <v>6</v>
      </c>
      <c r="DX279" s="457">
        <v>14</v>
      </c>
      <c r="DY279" s="452"/>
      <c r="DZ279" s="40">
        <v>32</v>
      </c>
      <c r="EA279" s="76">
        <v>4.4077134986225897E-2</v>
      </c>
      <c r="EB279" s="40">
        <v>20</v>
      </c>
      <c r="EC279" s="76">
        <v>2.7548209366391185E-2</v>
      </c>
      <c r="ED279" s="40">
        <v>5</v>
      </c>
      <c r="EE279" s="40">
        <v>1</v>
      </c>
      <c r="EF279" s="40">
        <v>1</v>
      </c>
      <c r="EG279" s="320">
        <v>0.79730000000000001</v>
      </c>
      <c r="EH279" s="320">
        <v>0.29372937293729373</v>
      </c>
      <c r="EI279" s="320">
        <v>0.39100000000000001</v>
      </c>
      <c r="EJ279" s="320">
        <v>0.18110236220472442</v>
      </c>
      <c r="EK279" s="320">
        <v>0.49586776859504134</v>
      </c>
      <c r="EL279" s="320">
        <v>0.19738751814223512</v>
      </c>
      <c r="EM279" s="320">
        <v>-0.11396011396011399</v>
      </c>
      <c r="EN279" s="341">
        <v>133300</v>
      </c>
      <c r="EO279" s="320">
        <v>0.12103746397694523</v>
      </c>
      <c r="EP279" s="1"/>
    </row>
    <row r="280" spans="2:146" x14ac:dyDescent="0.25">
      <c r="B280" s="3" t="s">
        <v>241</v>
      </c>
      <c r="C280" s="5">
        <v>540177</v>
      </c>
      <c r="D280" s="6" t="s">
        <v>240</v>
      </c>
      <c r="E280" s="6" t="s">
        <v>3</v>
      </c>
      <c r="F280" s="5">
        <v>7</v>
      </c>
      <c r="G280" s="40">
        <v>2325</v>
      </c>
      <c r="H280" s="40">
        <v>3993</v>
      </c>
      <c r="I280" s="40">
        <v>6980</v>
      </c>
      <c r="J280" s="63">
        <v>1921.3763440860216</v>
      </c>
      <c r="K280" s="40">
        <v>2500</v>
      </c>
      <c r="L280" s="63">
        <v>2.61</v>
      </c>
      <c r="N280" s="40">
        <v>307</v>
      </c>
      <c r="O280" s="76">
        <v>0.13204301075268821</v>
      </c>
      <c r="P280" s="63">
        <v>9.11</v>
      </c>
      <c r="Q280" s="362">
        <v>3.9182795698924728E-3</v>
      </c>
      <c r="R280" s="106">
        <v>15</v>
      </c>
      <c r="S280" s="83" t="s">
        <v>100</v>
      </c>
      <c r="T280" s="88">
        <v>0.7</v>
      </c>
      <c r="U280" s="40">
        <v>0</v>
      </c>
      <c r="V280" s="1"/>
      <c r="W280" s="457">
        <v>190</v>
      </c>
      <c r="X280" s="457">
        <v>21</v>
      </c>
      <c r="Y280" s="317">
        <v>5.7000000000000002E-2</v>
      </c>
      <c r="Z280" s="126">
        <v>0.61889250814332253</v>
      </c>
      <c r="AA280" s="457">
        <v>9</v>
      </c>
      <c r="AB280" s="457">
        <v>37</v>
      </c>
      <c r="AC280" s="457">
        <v>218</v>
      </c>
      <c r="AD280" s="457">
        <v>9</v>
      </c>
      <c r="AE280" s="457">
        <v>227</v>
      </c>
      <c r="AF280" s="149">
        <v>18111780</v>
      </c>
      <c r="AH280" s="374">
        <v>59200</v>
      </c>
      <c r="AI280" s="469">
        <v>196</v>
      </c>
      <c r="AJ280" s="320">
        <v>0.86343612334801767</v>
      </c>
      <c r="AK280" s="374">
        <v>12194380</v>
      </c>
      <c r="AL280" s="125">
        <v>0.67328445906476342</v>
      </c>
      <c r="AM280" s="477">
        <v>195</v>
      </c>
      <c r="AN280" s="398">
        <v>12127980</v>
      </c>
      <c r="AO280" s="469">
        <v>181</v>
      </c>
      <c r="AP280" s="398">
        <v>10907380</v>
      </c>
      <c r="AQ280" s="480">
        <v>153</v>
      </c>
      <c r="AR280" s="398">
        <v>10534500</v>
      </c>
      <c r="AS280" s="469">
        <v>28</v>
      </c>
      <c r="AT280" s="390">
        <v>0.1546961325966851</v>
      </c>
      <c r="AU280" s="398">
        <v>372880</v>
      </c>
      <c r="AV280" s="469">
        <v>29</v>
      </c>
      <c r="AW280" s="140">
        <v>5439800</v>
      </c>
      <c r="AX280" s="469">
        <v>2</v>
      </c>
      <c r="AY280" s="140">
        <v>477600</v>
      </c>
      <c r="AZ280" s="457">
        <v>64</v>
      </c>
      <c r="BA280" s="125">
        <v>0.28199999999999997</v>
      </c>
      <c r="BB280" s="457">
        <v>50</v>
      </c>
      <c r="BC280" s="125">
        <v>0.22</v>
      </c>
      <c r="BD280" s="457">
        <v>113</v>
      </c>
      <c r="BE280" s="125">
        <v>0.498</v>
      </c>
      <c r="BF280" s="457">
        <v>158</v>
      </c>
      <c r="BG280" s="125">
        <v>0.69599999999999995</v>
      </c>
      <c r="BH280" s="457">
        <v>1</v>
      </c>
      <c r="BI280" s="317">
        <v>4.4052863436123352E-3</v>
      </c>
      <c r="BJ280" s="457">
        <v>1</v>
      </c>
      <c r="BK280" s="457">
        <v>0</v>
      </c>
      <c r="BL280" s="457">
        <v>0</v>
      </c>
      <c r="BM280" s="430">
        <v>1948</v>
      </c>
      <c r="BN280" s="347" t="s">
        <v>905</v>
      </c>
      <c r="BO280" s="486">
        <v>194</v>
      </c>
      <c r="BP280" s="348">
        <v>0.85499999999999998</v>
      </c>
      <c r="BQ280" s="40">
        <v>33</v>
      </c>
      <c r="BR280" s="320">
        <v>0.14499999999999999</v>
      </c>
      <c r="BS280" s="491">
        <v>1</v>
      </c>
      <c r="BT280" s="125">
        <v>5.263157894736842E-3</v>
      </c>
      <c r="BU280" s="312">
        <v>0.59299999999999997</v>
      </c>
      <c r="BW280" s="457">
        <v>0</v>
      </c>
      <c r="BX280" s="457">
        <v>0</v>
      </c>
      <c r="BY280" s="457">
        <v>0</v>
      </c>
      <c r="BZ280" s="457">
        <v>0</v>
      </c>
      <c r="CA280" s="457">
        <v>0</v>
      </c>
      <c r="CB280" s="457">
        <v>0</v>
      </c>
      <c r="CC280" s="457">
        <v>0</v>
      </c>
      <c r="CD280" s="457">
        <v>0</v>
      </c>
      <c r="CE280" s="457">
        <v>0</v>
      </c>
      <c r="CF280" s="457">
        <v>0</v>
      </c>
      <c r="CG280" s="457">
        <v>0</v>
      </c>
      <c r="CH280" s="457">
        <v>0</v>
      </c>
      <c r="CI280" s="440">
        <v>116.6</v>
      </c>
      <c r="CJ280" s="440">
        <v>1.7</v>
      </c>
      <c r="CK280" s="317">
        <v>1.4999999999999999E-2</v>
      </c>
      <c r="CL280" s="457">
        <v>12</v>
      </c>
      <c r="CM280" s="457">
        <v>0</v>
      </c>
      <c r="CN280" s="457">
        <v>12</v>
      </c>
      <c r="CO280" s="501">
        <v>4.9000000000000004</v>
      </c>
      <c r="CP280" s="501">
        <v>0.1</v>
      </c>
      <c r="CQ280" s="125">
        <v>2.0408163265306121E-2</v>
      </c>
      <c r="CS280" s="477">
        <v>36</v>
      </c>
      <c r="CT280" s="457">
        <v>0</v>
      </c>
      <c r="CU280" s="457">
        <v>0</v>
      </c>
      <c r="CV280" s="457">
        <v>36</v>
      </c>
      <c r="CW280" s="457">
        <v>2</v>
      </c>
      <c r="CX280" s="457">
        <v>1</v>
      </c>
      <c r="CY280" s="457">
        <v>1</v>
      </c>
      <c r="CZ280" s="457">
        <v>1</v>
      </c>
      <c r="DA280" s="457">
        <v>0</v>
      </c>
      <c r="DB280" s="457">
        <v>0</v>
      </c>
      <c r="DC280" s="457">
        <v>0</v>
      </c>
      <c r="DD280" s="457">
        <v>0</v>
      </c>
      <c r="DF280" s="398">
        <v>111796</v>
      </c>
      <c r="DG280" s="320">
        <v>6.0000000000000001E-3</v>
      </c>
      <c r="DH280" s="374">
        <v>3481.8</v>
      </c>
      <c r="DI280" s="374">
        <v>110137</v>
      </c>
      <c r="DJ280" s="149">
        <v>1659</v>
      </c>
      <c r="DK280" s="40">
        <v>208</v>
      </c>
      <c r="DL280" s="40">
        <v>19</v>
      </c>
      <c r="DM280" s="40">
        <v>0</v>
      </c>
      <c r="DN280" s="40">
        <v>0</v>
      </c>
      <c r="DO280" s="317">
        <v>5.0999999999999997E-2</v>
      </c>
      <c r="DP280" s="457">
        <v>208</v>
      </c>
      <c r="DQ280" s="457">
        <v>13</v>
      </c>
      <c r="DR280" s="457">
        <v>6</v>
      </c>
      <c r="DS280" s="477">
        <v>0</v>
      </c>
      <c r="DT280" s="125">
        <v>0</v>
      </c>
      <c r="DU280" s="477">
        <v>219</v>
      </c>
      <c r="DV280" s="374">
        <v>1690103</v>
      </c>
      <c r="DW280" s="477">
        <v>123</v>
      </c>
      <c r="DX280" s="457">
        <v>6</v>
      </c>
      <c r="DY280" s="452"/>
      <c r="DZ280" s="40">
        <v>522</v>
      </c>
      <c r="EA280" s="76">
        <v>7.4785100286532957E-2</v>
      </c>
      <c r="EB280" s="40">
        <v>68</v>
      </c>
      <c r="EC280" s="76">
        <v>9.7421203438395419E-3</v>
      </c>
      <c r="ED280" s="40">
        <v>14</v>
      </c>
      <c r="EE280" s="40">
        <v>2</v>
      </c>
      <c r="EF280" s="40">
        <v>1</v>
      </c>
      <c r="EG280" s="320">
        <v>0.1762</v>
      </c>
      <c r="EH280" s="320">
        <v>0.25480000000000003</v>
      </c>
      <c r="EI280" s="320">
        <v>0.21</v>
      </c>
      <c r="EJ280" s="320">
        <v>8.215234720992029E-2</v>
      </c>
      <c r="EK280" s="320">
        <v>0.32765042979942693</v>
      </c>
      <c r="EL280" s="320">
        <v>0.11445436222286208</v>
      </c>
      <c r="EM280" s="320">
        <v>-2.2554271215111398E-2</v>
      </c>
      <c r="EN280" s="341">
        <v>116200</v>
      </c>
      <c r="EO280" s="320">
        <v>3.8271604938271607E-2</v>
      </c>
      <c r="EP280" s="1"/>
    </row>
    <row r="281" spans="2:146" x14ac:dyDescent="0.25">
      <c r="B281" s="3" t="s">
        <v>242</v>
      </c>
      <c r="C281" s="5">
        <v>540178</v>
      </c>
      <c r="D281" s="6" t="s">
        <v>240</v>
      </c>
      <c r="E281" s="6" t="s">
        <v>3</v>
      </c>
      <c r="F281" s="5">
        <v>7</v>
      </c>
      <c r="G281" s="40">
        <v>207</v>
      </c>
      <c r="H281" s="40">
        <v>122</v>
      </c>
      <c r="I281" s="40">
        <v>110</v>
      </c>
      <c r="J281" s="63">
        <v>340.0966183574879</v>
      </c>
      <c r="K281" s="40">
        <v>62</v>
      </c>
      <c r="L281" s="63">
        <v>1.77</v>
      </c>
      <c r="N281" s="40">
        <v>56</v>
      </c>
      <c r="O281" s="76">
        <v>0.27053140096618361</v>
      </c>
      <c r="P281" s="63">
        <v>2.02</v>
      </c>
      <c r="Q281" s="362">
        <v>9.7584541062801927E-3</v>
      </c>
      <c r="R281" s="106">
        <v>15</v>
      </c>
      <c r="S281" s="83" t="s">
        <v>100</v>
      </c>
      <c r="T281" s="88">
        <v>1.2</v>
      </c>
      <c r="U281" s="40">
        <v>0</v>
      </c>
      <c r="V281" s="1"/>
      <c r="W281" s="457">
        <v>28</v>
      </c>
      <c r="X281" s="457">
        <v>0</v>
      </c>
      <c r="Y281" s="317">
        <v>0.33600000000000002</v>
      </c>
      <c r="Z281" s="126">
        <v>0.5</v>
      </c>
      <c r="AA281" s="457">
        <v>6</v>
      </c>
      <c r="AB281" s="457">
        <v>13</v>
      </c>
      <c r="AC281" s="457">
        <v>35</v>
      </c>
      <c r="AD281" s="457">
        <v>6</v>
      </c>
      <c r="AE281" s="457">
        <v>41</v>
      </c>
      <c r="AF281" s="149">
        <v>3865301</v>
      </c>
      <c r="AH281" s="374">
        <v>52000</v>
      </c>
      <c r="AI281" s="469">
        <v>34</v>
      </c>
      <c r="AJ281" s="320">
        <v>0.82926829268292679</v>
      </c>
      <c r="AK281" s="374">
        <v>1332200</v>
      </c>
      <c r="AL281" s="125">
        <v>0.34465621176720779</v>
      </c>
      <c r="AM281" s="477">
        <v>34</v>
      </c>
      <c r="AN281" s="398">
        <v>1332200</v>
      </c>
      <c r="AO281" s="469">
        <v>34</v>
      </c>
      <c r="AP281" s="398">
        <v>1332200</v>
      </c>
      <c r="AQ281" s="480">
        <v>19</v>
      </c>
      <c r="AR281" s="398">
        <v>1060400</v>
      </c>
      <c r="AS281" s="469">
        <v>15</v>
      </c>
      <c r="AT281" s="390">
        <v>0.44117647058823528</v>
      </c>
      <c r="AU281" s="398">
        <v>271800</v>
      </c>
      <c r="AV281" s="469">
        <v>4</v>
      </c>
      <c r="AW281" s="140">
        <v>801100</v>
      </c>
      <c r="AX281" s="469">
        <v>3</v>
      </c>
      <c r="AY281" s="140">
        <v>1732001</v>
      </c>
      <c r="AZ281" s="457">
        <v>9</v>
      </c>
      <c r="BA281" s="125">
        <v>0.22</v>
      </c>
      <c r="BB281" s="457">
        <v>12</v>
      </c>
      <c r="BC281" s="125">
        <v>0.29299999999999998</v>
      </c>
      <c r="BD281" s="457">
        <v>20</v>
      </c>
      <c r="BE281" s="125">
        <v>0.48799999999999999</v>
      </c>
      <c r="BF281" s="457">
        <v>38</v>
      </c>
      <c r="BG281" s="125">
        <v>0.92700000000000005</v>
      </c>
      <c r="BH281" s="457">
        <v>1</v>
      </c>
      <c r="BI281" s="317">
        <v>2.4390243902439025E-2</v>
      </c>
      <c r="BJ281" s="457">
        <v>1</v>
      </c>
      <c r="BK281" s="457">
        <v>0</v>
      </c>
      <c r="BL281" s="457">
        <v>0</v>
      </c>
      <c r="BM281" s="430">
        <v>1980</v>
      </c>
      <c r="BN281" s="347" t="s">
        <v>817</v>
      </c>
      <c r="BO281" s="486">
        <v>32</v>
      </c>
      <c r="BP281" s="348">
        <v>0.78100000000000003</v>
      </c>
      <c r="BQ281" s="40">
        <v>9</v>
      </c>
      <c r="BR281" s="320">
        <v>0.22</v>
      </c>
      <c r="BS281" s="491">
        <v>0</v>
      </c>
      <c r="BT281" s="125">
        <v>0</v>
      </c>
      <c r="BU281" s="312">
        <v>0.65400000000000003</v>
      </c>
      <c r="BW281" s="457">
        <v>2</v>
      </c>
      <c r="BX281" s="457">
        <v>1</v>
      </c>
      <c r="BY281" s="457">
        <v>0</v>
      </c>
      <c r="BZ281" s="457">
        <v>2</v>
      </c>
      <c r="CA281" s="457">
        <v>0</v>
      </c>
      <c r="CB281" s="457">
        <v>0</v>
      </c>
      <c r="CC281" s="457">
        <v>1</v>
      </c>
      <c r="CD281" s="457">
        <v>0</v>
      </c>
      <c r="CE281" s="457">
        <v>0</v>
      </c>
      <c r="CF281" s="457">
        <v>0</v>
      </c>
      <c r="CG281" s="457">
        <v>1</v>
      </c>
      <c r="CH281" s="457">
        <v>0</v>
      </c>
      <c r="CI281" s="440">
        <v>5.5</v>
      </c>
      <c r="CJ281" s="440">
        <v>0.5</v>
      </c>
      <c r="CK281" s="317">
        <v>9.0999999999999998E-2</v>
      </c>
      <c r="CL281" s="457">
        <v>2</v>
      </c>
      <c r="CM281" s="457">
        <v>0</v>
      </c>
      <c r="CN281" s="457">
        <v>2</v>
      </c>
      <c r="CO281" s="501">
        <v>0</v>
      </c>
      <c r="CP281" s="501">
        <v>0</v>
      </c>
      <c r="CQ281" s="318">
        <v>0</v>
      </c>
      <c r="CS281" s="477">
        <v>0</v>
      </c>
      <c r="CT281" s="457">
        <v>0</v>
      </c>
      <c r="CU281" s="457">
        <v>0</v>
      </c>
      <c r="CV281" s="457">
        <v>0</v>
      </c>
      <c r="CW281" s="457">
        <v>1</v>
      </c>
      <c r="CX281" s="457">
        <v>0</v>
      </c>
      <c r="CY281" s="457">
        <v>0</v>
      </c>
      <c r="CZ281" s="457">
        <v>1</v>
      </c>
      <c r="DA281" s="457">
        <v>0</v>
      </c>
      <c r="DB281" s="457">
        <v>0</v>
      </c>
      <c r="DC281" s="457">
        <v>0</v>
      </c>
      <c r="DD281" s="457">
        <v>0</v>
      </c>
      <c r="DF281" s="398">
        <v>54242</v>
      </c>
      <c r="DG281" s="320">
        <v>1.4E-2</v>
      </c>
      <c r="DH281" s="374">
        <v>2059.1999999999998</v>
      </c>
      <c r="DI281" s="374">
        <v>54242</v>
      </c>
      <c r="DJ281" s="149">
        <v>0</v>
      </c>
      <c r="DK281" s="40">
        <v>34</v>
      </c>
      <c r="DL281" s="40">
        <v>7</v>
      </c>
      <c r="DM281" s="40">
        <v>0</v>
      </c>
      <c r="DN281" s="40">
        <v>0</v>
      </c>
      <c r="DO281" s="317">
        <v>8.7999999999999995E-2</v>
      </c>
      <c r="DP281" s="457">
        <v>31</v>
      </c>
      <c r="DQ281" s="457">
        <v>5</v>
      </c>
      <c r="DR281" s="457">
        <v>5</v>
      </c>
      <c r="DS281" s="477">
        <v>0</v>
      </c>
      <c r="DT281" s="125">
        <v>0</v>
      </c>
      <c r="DU281" s="477">
        <v>4</v>
      </c>
      <c r="DV281" s="374">
        <v>66578</v>
      </c>
      <c r="DW281" s="477">
        <v>0</v>
      </c>
      <c r="DX281" s="457">
        <v>7</v>
      </c>
      <c r="DY281" s="452"/>
      <c r="DZ281" s="40">
        <v>46</v>
      </c>
      <c r="EA281" s="76">
        <v>0.41818181818181815</v>
      </c>
      <c r="EB281" s="40">
        <v>27</v>
      </c>
      <c r="EC281" s="76">
        <v>0.24545454545454545</v>
      </c>
      <c r="ED281" s="40">
        <v>8</v>
      </c>
      <c r="EE281" s="40">
        <v>2</v>
      </c>
      <c r="EF281" s="40">
        <v>1</v>
      </c>
      <c r="EG281" s="320">
        <v>0.93389999999999995</v>
      </c>
      <c r="EH281" s="320">
        <v>0.32258064516129031</v>
      </c>
      <c r="EI281" s="320">
        <v>0.27300000000000002</v>
      </c>
      <c r="EJ281" s="320">
        <v>0.3</v>
      </c>
      <c r="EK281" s="320">
        <v>0.33636363636363631</v>
      </c>
      <c r="EL281" s="320">
        <v>0.38181818181818189</v>
      </c>
      <c r="EM281" s="320">
        <v>-0.33566433566433601</v>
      </c>
      <c r="EN281" s="341">
        <v>109700</v>
      </c>
      <c r="EO281" s="320">
        <v>0.29487179487179488</v>
      </c>
      <c r="EP281" s="1"/>
    </row>
    <row r="282" spans="2:146" x14ac:dyDescent="0.25">
      <c r="B282" s="3" t="s">
        <v>243</v>
      </c>
      <c r="C282" s="5">
        <v>540264</v>
      </c>
      <c r="D282" s="6" t="s">
        <v>240</v>
      </c>
      <c r="E282" s="6" t="s">
        <v>3</v>
      </c>
      <c r="F282" s="5">
        <v>7</v>
      </c>
      <c r="G282" s="40">
        <v>194</v>
      </c>
      <c r="H282" s="40">
        <v>120</v>
      </c>
      <c r="I282" s="40">
        <v>186</v>
      </c>
      <c r="J282" s="63">
        <v>613.60824742268039</v>
      </c>
      <c r="K282" s="40">
        <v>52</v>
      </c>
      <c r="L282" s="63">
        <v>3.58</v>
      </c>
      <c r="N282" s="40">
        <v>37</v>
      </c>
      <c r="O282" s="76">
        <v>0.1907216494845361</v>
      </c>
      <c r="P282" s="63">
        <v>1.65</v>
      </c>
      <c r="Q282" s="362">
        <v>8.505154639175257E-3</v>
      </c>
      <c r="R282" s="106">
        <v>15</v>
      </c>
      <c r="S282" s="83" t="s">
        <v>100</v>
      </c>
      <c r="T282" s="88">
        <v>0</v>
      </c>
      <c r="U282" s="40">
        <v>0</v>
      </c>
      <c r="V282" s="1"/>
      <c r="W282" s="457">
        <v>0</v>
      </c>
      <c r="X282" s="457">
        <v>0</v>
      </c>
      <c r="Y282" s="317">
        <v>0</v>
      </c>
      <c r="Z282" s="126">
        <v>0</v>
      </c>
      <c r="AA282" s="457">
        <v>0</v>
      </c>
      <c r="AB282" s="457">
        <v>0</v>
      </c>
      <c r="AC282" s="457">
        <v>0</v>
      </c>
      <c r="AD282" s="457">
        <v>0</v>
      </c>
      <c r="AE282" s="457">
        <v>0</v>
      </c>
      <c r="AF282" s="374">
        <v>0</v>
      </c>
      <c r="AH282" s="374">
        <v>0</v>
      </c>
      <c r="AI282" s="469">
        <v>0</v>
      </c>
      <c r="AJ282" s="320">
        <v>0</v>
      </c>
      <c r="AK282" s="374">
        <v>0</v>
      </c>
      <c r="AL282" s="125">
        <v>0</v>
      </c>
      <c r="AM282" s="477">
        <v>0</v>
      </c>
      <c r="AN282" s="398">
        <v>0</v>
      </c>
      <c r="AO282" s="469">
        <v>0</v>
      </c>
      <c r="AP282" s="398">
        <v>0</v>
      </c>
      <c r="AQ282" s="480">
        <v>0</v>
      </c>
      <c r="AR282" s="398">
        <v>0</v>
      </c>
      <c r="AS282" s="469">
        <v>0</v>
      </c>
      <c r="AT282" s="390">
        <v>0</v>
      </c>
      <c r="AU282" s="398">
        <v>0</v>
      </c>
      <c r="AV282" s="469">
        <v>0</v>
      </c>
      <c r="AW282" s="140">
        <v>0</v>
      </c>
      <c r="AX282" s="469">
        <v>0</v>
      </c>
      <c r="AY282" s="140">
        <v>0</v>
      </c>
      <c r="AZ282" s="457">
        <v>0</v>
      </c>
      <c r="BA282" s="125">
        <v>0</v>
      </c>
      <c r="BB282" s="457">
        <v>0</v>
      </c>
      <c r="BC282" s="125" t="s">
        <v>100</v>
      </c>
      <c r="BD282" s="457">
        <v>0</v>
      </c>
      <c r="BE282" s="125">
        <v>0</v>
      </c>
      <c r="BF282" s="457">
        <v>0</v>
      </c>
      <c r="BG282" s="125">
        <v>0</v>
      </c>
      <c r="BH282" s="457">
        <v>0</v>
      </c>
      <c r="BI282" s="317">
        <v>0</v>
      </c>
      <c r="BJ282" s="457">
        <v>0</v>
      </c>
      <c r="BK282" s="457">
        <v>0</v>
      </c>
      <c r="BL282" s="457">
        <v>0</v>
      </c>
      <c r="BM282" s="430" t="s">
        <v>100</v>
      </c>
      <c r="BN282" s="347" t="s">
        <v>817</v>
      </c>
      <c r="BO282" s="486">
        <v>0</v>
      </c>
      <c r="BP282" s="348">
        <v>0</v>
      </c>
      <c r="BQ282" s="40">
        <v>0</v>
      </c>
      <c r="BR282" s="348">
        <v>0</v>
      </c>
      <c r="BS282" s="491">
        <v>0</v>
      </c>
      <c r="BT282" s="125">
        <v>0</v>
      </c>
      <c r="BU282" s="312" t="s">
        <v>100</v>
      </c>
      <c r="BW282" s="457">
        <v>0</v>
      </c>
      <c r="BX282" s="457">
        <v>0</v>
      </c>
      <c r="BY282" s="457">
        <v>0</v>
      </c>
      <c r="BZ282" s="457">
        <v>0</v>
      </c>
      <c r="CA282" s="457">
        <v>0</v>
      </c>
      <c r="CB282" s="457">
        <v>0</v>
      </c>
      <c r="CC282" s="457">
        <v>0</v>
      </c>
      <c r="CD282" s="457">
        <v>0</v>
      </c>
      <c r="CE282" s="457">
        <v>0</v>
      </c>
      <c r="CF282" s="457">
        <v>0</v>
      </c>
      <c r="CG282" s="457">
        <v>0</v>
      </c>
      <c r="CH282" s="457">
        <v>0</v>
      </c>
      <c r="CI282" s="440">
        <v>7.2</v>
      </c>
      <c r="CJ282" s="440">
        <v>0</v>
      </c>
      <c r="CK282" s="317">
        <v>0</v>
      </c>
      <c r="CL282" s="457">
        <v>1</v>
      </c>
      <c r="CM282" s="457">
        <v>0</v>
      </c>
      <c r="CN282" s="457">
        <v>1</v>
      </c>
      <c r="CO282" s="501">
        <v>0</v>
      </c>
      <c r="CP282" s="501">
        <v>0</v>
      </c>
      <c r="CQ282" s="318">
        <v>0</v>
      </c>
      <c r="CS282" s="477">
        <v>0</v>
      </c>
      <c r="CT282" s="457">
        <v>0</v>
      </c>
      <c r="CU282" s="457">
        <v>0</v>
      </c>
      <c r="CV282" s="457">
        <v>0</v>
      </c>
      <c r="CW282" s="457">
        <v>0</v>
      </c>
      <c r="CX282" s="457">
        <v>0</v>
      </c>
      <c r="CY282" s="457">
        <v>0</v>
      </c>
      <c r="CZ282" s="457">
        <v>0</v>
      </c>
      <c r="DA282" s="457">
        <v>0</v>
      </c>
      <c r="DB282" s="457">
        <v>0</v>
      </c>
      <c r="DC282" s="457">
        <v>0</v>
      </c>
      <c r="DD282" s="457">
        <v>0</v>
      </c>
      <c r="DF282" s="398">
        <v>0</v>
      </c>
      <c r="DG282" s="320">
        <v>0</v>
      </c>
      <c r="DH282" s="374">
        <v>0</v>
      </c>
      <c r="DI282" s="374">
        <v>0</v>
      </c>
      <c r="DJ282" s="149">
        <v>0</v>
      </c>
      <c r="DK282" s="40">
        <v>0</v>
      </c>
      <c r="DL282" s="40">
        <v>0</v>
      </c>
      <c r="DM282" s="40">
        <v>0</v>
      </c>
      <c r="DN282" s="40">
        <v>0</v>
      </c>
      <c r="DO282" s="317">
        <v>0</v>
      </c>
      <c r="DP282" s="457">
        <v>0</v>
      </c>
      <c r="DQ282" s="457">
        <v>0</v>
      </c>
      <c r="DR282" s="457">
        <v>0</v>
      </c>
      <c r="DS282" s="477">
        <v>0</v>
      </c>
      <c r="DT282" s="125">
        <v>0</v>
      </c>
      <c r="DU282" s="477">
        <v>2</v>
      </c>
      <c r="DV282" s="374">
        <v>2110</v>
      </c>
      <c r="DW282" s="477">
        <v>0</v>
      </c>
      <c r="DX282" s="457">
        <v>0</v>
      </c>
      <c r="DY282" s="452"/>
      <c r="DZ282" s="40">
        <v>0</v>
      </c>
      <c r="EA282" s="76">
        <v>0</v>
      </c>
      <c r="EB282" s="40">
        <v>0</v>
      </c>
      <c r="EC282" s="76">
        <v>0</v>
      </c>
      <c r="ED282" s="40">
        <v>0</v>
      </c>
      <c r="EE282" s="40">
        <v>0</v>
      </c>
      <c r="EF282" s="40">
        <v>0</v>
      </c>
      <c r="EG282" s="320">
        <v>0.61670000000000003</v>
      </c>
      <c r="EH282" s="320">
        <v>0.11538461538461538</v>
      </c>
      <c r="EI282" s="320">
        <v>0.22600000000000001</v>
      </c>
      <c r="EJ282" s="320">
        <v>0.1360544217687075</v>
      </c>
      <c r="EK282" s="320">
        <v>0.29569892473118281</v>
      </c>
      <c r="EL282" s="320">
        <v>0.16129032258064516</v>
      </c>
      <c r="EM282" s="320">
        <v>-0.26244343891402699</v>
      </c>
      <c r="EN282" s="341">
        <v>75000</v>
      </c>
      <c r="EO282" s="320">
        <v>0.43548387096774194</v>
      </c>
      <c r="EP282" s="1"/>
    </row>
    <row r="283" spans="2:146" x14ac:dyDescent="0.25">
      <c r="B283" s="3" t="s">
        <v>244</v>
      </c>
      <c r="C283" s="5">
        <v>540266</v>
      </c>
      <c r="D283" s="6" t="s">
        <v>240</v>
      </c>
      <c r="E283" s="6" t="s">
        <v>3</v>
      </c>
      <c r="F283" s="5">
        <v>7</v>
      </c>
      <c r="G283" s="40">
        <v>293</v>
      </c>
      <c r="H283" s="40">
        <v>378</v>
      </c>
      <c r="I283" s="40">
        <v>792</v>
      </c>
      <c r="J283" s="63">
        <v>1729.9658703071673</v>
      </c>
      <c r="K283" s="40">
        <v>289</v>
      </c>
      <c r="L283" s="63">
        <v>2.74</v>
      </c>
      <c r="N283" s="40">
        <v>22</v>
      </c>
      <c r="O283" s="76">
        <v>7.5085324232081918E-2</v>
      </c>
      <c r="P283" s="63">
        <v>1.82</v>
      </c>
      <c r="Q283" s="362">
        <v>6.2116040955631406E-3</v>
      </c>
      <c r="R283" s="106">
        <v>15</v>
      </c>
      <c r="S283" s="83" t="s">
        <v>100</v>
      </c>
      <c r="T283" s="88">
        <v>0.6</v>
      </c>
      <c r="U283" s="40">
        <v>0</v>
      </c>
      <c r="V283" s="1"/>
      <c r="W283" s="457">
        <v>33</v>
      </c>
      <c r="X283" s="457">
        <v>0</v>
      </c>
      <c r="Y283" s="317">
        <v>0.108</v>
      </c>
      <c r="Z283" s="126">
        <v>1.5</v>
      </c>
      <c r="AA283" s="457">
        <v>26</v>
      </c>
      <c r="AB283" s="457">
        <v>8</v>
      </c>
      <c r="AC283" s="457">
        <v>15</v>
      </c>
      <c r="AD283" s="457">
        <v>26</v>
      </c>
      <c r="AE283" s="457">
        <v>41</v>
      </c>
      <c r="AF283" s="149">
        <v>1814520</v>
      </c>
      <c r="AH283" s="374">
        <v>27330</v>
      </c>
      <c r="AI283" s="469">
        <v>40</v>
      </c>
      <c r="AJ283" s="320">
        <v>0.97560975609756095</v>
      </c>
      <c r="AK283" s="374">
        <v>1723220</v>
      </c>
      <c r="AL283" s="125">
        <v>0.94968366289707473</v>
      </c>
      <c r="AM283" s="477">
        <v>40</v>
      </c>
      <c r="AN283" s="398">
        <v>1723220</v>
      </c>
      <c r="AO283" s="469">
        <v>40</v>
      </c>
      <c r="AP283" s="398">
        <v>1723220</v>
      </c>
      <c r="AQ283" s="480">
        <v>17</v>
      </c>
      <c r="AR283" s="398">
        <v>1361300</v>
      </c>
      <c r="AS283" s="469">
        <v>23</v>
      </c>
      <c r="AT283" s="390">
        <v>0.57499999999999996</v>
      </c>
      <c r="AU283" s="398">
        <v>361920</v>
      </c>
      <c r="AV283" s="469">
        <v>0</v>
      </c>
      <c r="AW283" s="140">
        <v>0</v>
      </c>
      <c r="AX283" s="469">
        <v>1</v>
      </c>
      <c r="AY283" s="140">
        <v>91300</v>
      </c>
      <c r="AZ283" s="457">
        <v>4</v>
      </c>
      <c r="BA283" s="125">
        <v>9.8000000000000004E-2</v>
      </c>
      <c r="BB283" s="457">
        <v>4</v>
      </c>
      <c r="BC283" s="125">
        <v>9.8000000000000004E-2</v>
      </c>
      <c r="BD283" s="457">
        <v>33</v>
      </c>
      <c r="BE283" s="125">
        <v>0.80500000000000005</v>
      </c>
      <c r="BF283" s="457">
        <v>36</v>
      </c>
      <c r="BG283" s="125">
        <v>0.878</v>
      </c>
      <c r="BH283" s="457">
        <v>0</v>
      </c>
      <c r="BI283" s="317">
        <v>0</v>
      </c>
      <c r="BJ283" s="457">
        <v>0</v>
      </c>
      <c r="BK283" s="457">
        <v>0</v>
      </c>
      <c r="BL283" s="457">
        <v>0</v>
      </c>
      <c r="BM283" s="430">
        <v>1951</v>
      </c>
      <c r="BN283" s="347" t="s">
        <v>817</v>
      </c>
      <c r="BO283" s="486">
        <v>41</v>
      </c>
      <c r="BP283" s="348">
        <v>1.0009999999999999</v>
      </c>
      <c r="BQ283" s="40">
        <v>0</v>
      </c>
      <c r="BR283" s="320">
        <v>0</v>
      </c>
      <c r="BS283" s="491">
        <v>0</v>
      </c>
      <c r="BT283" s="125">
        <v>0</v>
      </c>
      <c r="BU283" s="312">
        <v>0.75800000000000001</v>
      </c>
      <c r="BW283" s="457">
        <v>0</v>
      </c>
      <c r="BX283" s="457">
        <v>0</v>
      </c>
      <c r="BY283" s="457">
        <v>0</v>
      </c>
      <c r="BZ283" s="457">
        <v>0</v>
      </c>
      <c r="CA283" s="457">
        <v>0</v>
      </c>
      <c r="CB283" s="457">
        <v>0</v>
      </c>
      <c r="CC283" s="457">
        <v>0</v>
      </c>
      <c r="CD283" s="457">
        <v>0</v>
      </c>
      <c r="CE283" s="457">
        <v>0</v>
      </c>
      <c r="CF283" s="457">
        <v>0</v>
      </c>
      <c r="CG283" s="457">
        <v>0</v>
      </c>
      <c r="CH283" s="457">
        <v>0</v>
      </c>
      <c r="CI283" s="440">
        <v>10.8</v>
      </c>
      <c r="CJ283" s="440">
        <v>0.8</v>
      </c>
      <c r="CK283" s="317">
        <v>7.3999999999999996E-2</v>
      </c>
      <c r="CL283" s="457">
        <v>1</v>
      </c>
      <c r="CM283" s="457">
        <v>0</v>
      </c>
      <c r="CN283" s="457">
        <v>1</v>
      </c>
      <c r="CO283" s="501">
        <v>0</v>
      </c>
      <c r="CP283" s="501">
        <v>0</v>
      </c>
      <c r="CQ283" s="318">
        <v>0</v>
      </c>
      <c r="CS283" s="477">
        <v>0</v>
      </c>
      <c r="CT283" s="457">
        <v>0</v>
      </c>
      <c r="CU283" s="457">
        <v>0</v>
      </c>
      <c r="CV283" s="457">
        <v>0</v>
      </c>
      <c r="CW283" s="457">
        <v>1</v>
      </c>
      <c r="CX283" s="457">
        <v>0</v>
      </c>
      <c r="CY283" s="457">
        <v>1</v>
      </c>
      <c r="CZ283" s="457">
        <v>0</v>
      </c>
      <c r="DA283" s="457">
        <v>0</v>
      </c>
      <c r="DB283" s="457">
        <v>0</v>
      </c>
      <c r="DC283" s="457">
        <v>0</v>
      </c>
      <c r="DD283" s="457">
        <v>0</v>
      </c>
      <c r="DF283" s="398">
        <v>20525</v>
      </c>
      <c r="DG283" s="320">
        <v>1.0999999999999999E-2</v>
      </c>
      <c r="DH283" s="374">
        <v>2916</v>
      </c>
      <c r="DI283" s="374">
        <v>20525</v>
      </c>
      <c r="DJ283" s="149">
        <v>0</v>
      </c>
      <c r="DK283" s="40">
        <v>37</v>
      </c>
      <c r="DL283" s="40">
        <v>4</v>
      </c>
      <c r="DM283" s="40">
        <v>0</v>
      </c>
      <c r="DN283" s="40">
        <v>0</v>
      </c>
      <c r="DO283" s="317">
        <v>7.6999999999999999E-2</v>
      </c>
      <c r="DP283" s="457">
        <v>36</v>
      </c>
      <c r="DQ283" s="457">
        <v>4</v>
      </c>
      <c r="DR283" s="457">
        <v>1</v>
      </c>
      <c r="DS283" s="477">
        <v>0</v>
      </c>
      <c r="DT283" s="125">
        <v>0</v>
      </c>
      <c r="DU283" s="477">
        <v>2</v>
      </c>
      <c r="DV283" s="374">
        <v>9731</v>
      </c>
      <c r="DW283" s="477">
        <v>2</v>
      </c>
      <c r="DX283" s="457">
        <v>0</v>
      </c>
      <c r="DY283" s="452"/>
      <c r="DZ283" s="40">
        <v>90</v>
      </c>
      <c r="EA283" s="76">
        <v>0.11363636363636363</v>
      </c>
      <c r="EB283" s="40">
        <v>25</v>
      </c>
      <c r="EC283" s="76">
        <v>3.1565656565656568E-2</v>
      </c>
      <c r="ED283" s="40">
        <v>5</v>
      </c>
      <c r="EE283" s="40">
        <v>1</v>
      </c>
      <c r="EF283" s="40">
        <v>0</v>
      </c>
      <c r="EG283" s="320">
        <v>0.73560000000000003</v>
      </c>
      <c r="EH283" s="320">
        <v>0.18685121107266436</v>
      </c>
      <c r="EI283" s="320">
        <v>0.24299999999999999</v>
      </c>
      <c r="EJ283" s="320">
        <v>0.15728155339805824</v>
      </c>
      <c r="EK283" s="320">
        <v>0.43560606060606061</v>
      </c>
      <c r="EL283" s="320">
        <v>7.0707070707070704E-2</v>
      </c>
      <c r="EM283" s="320">
        <v>-0.22651933701657501</v>
      </c>
      <c r="EN283" s="341">
        <v>77900</v>
      </c>
      <c r="EO283" s="320">
        <v>0.24571428571428572</v>
      </c>
      <c r="EP283" s="1"/>
    </row>
    <row r="284" spans="2:146" x14ac:dyDescent="0.25">
      <c r="B284" s="3" t="s">
        <v>245</v>
      </c>
      <c r="C284" s="5">
        <v>540265</v>
      </c>
      <c r="D284" s="6" t="s">
        <v>240</v>
      </c>
      <c r="E284" s="6" t="s">
        <v>3</v>
      </c>
      <c r="F284" s="5">
        <v>7</v>
      </c>
      <c r="G284" s="40">
        <v>402</v>
      </c>
      <c r="H284" s="40">
        <v>77</v>
      </c>
      <c r="I284" s="40">
        <v>325</v>
      </c>
      <c r="J284" s="63">
        <v>517.41293532338307</v>
      </c>
      <c r="K284" s="40">
        <v>100</v>
      </c>
      <c r="L284" s="63">
        <v>3.25</v>
      </c>
      <c r="N284" s="40">
        <v>118</v>
      </c>
      <c r="O284" s="76">
        <v>0.29353233830845771</v>
      </c>
      <c r="P284" s="63">
        <v>3.68</v>
      </c>
      <c r="Q284" s="362">
        <v>9.1542288557213934E-3</v>
      </c>
      <c r="R284" s="106">
        <v>15</v>
      </c>
      <c r="S284" s="83" t="s">
        <v>100</v>
      </c>
      <c r="T284" s="88">
        <v>0.8</v>
      </c>
      <c r="U284" s="40">
        <v>0</v>
      </c>
      <c r="V284" s="1"/>
      <c r="W284" s="457">
        <v>17</v>
      </c>
      <c r="X284" s="457">
        <v>0</v>
      </c>
      <c r="Y284" s="317">
        <v>0.28599999999999998</v>
      </c>
      <c r="Z284" s="126">
        <v>0.1440677966101695</v>
      </c>
      <c r="AA284" s="457">
        <v>1</v>
      </c>
      <c r="AB284" s="457">
        <v>5</v>
      </c>
      <c r="AC284" s="457">
        <v>21</v>
      </c>
      <c r="AD284" s="457">
        <v>1</v>
      </c>
      <c r="AE284" s="457">
        <v>22</v>
      </c>
      <c r="AF284" s="149">
        <v>1091467</v>
      </c>
      <c r="AH284" s="374">
        <v>46950</v>
      </c>
      <c r="AI284" s="469">
        <v>21</v>
      </c>
      <c r="AJ284" s="320">
        <v>0.95454545454545459</v>
      </c>
      <c r="AK284" s="374">
        <v>1066467</v>
      </c>
      <c r="AL284" s="125">
        <v>0.97709504730788932</v>
      </c>
      <c r="AM284" s="477">
        <v>21</v>
      </c>
      <c r="AN284" s="398">
        <v>1066467</v>
      </c>
      <c r="AO284" s="469">
        <v>21</v>
      </c>
      <c r="AP284" s="398">
        <v>1066467</v>
      </c>
      <c r="AQ284" s="480">
        <v>21</v>
      </c>
      <c r="AR284" s="398">
        <v>1066467</v>
      </c>
      <c r="AS284" s="469">
        <v>0</v>
      </c>
      <c r="AT284" s="390">
        <v>0</v>
      </c>
      <c r="AU284" s="398">
        <v>0</v>
      </c>
      <c r="AV284" s="469">
        <v>1</v>
      </c>
      <c r="AW284" s="140">
        <v>25000</v>
      </c>
      <c r="AX284" s="469">
        <v>0</v>
      </c>
      <c r="AY284" s="140">
        <v>0</v>
      </c>
      <c r="AZ284" s="457">
        <v>1</v>
      </c>
      <c r="BA284" s="125">
        <v>4.4999999999999998E-2</v>
      </c>
      <c r="BB284" s="457">
        <v>2</v>
      </c>
      <c r="BC284" s="125">
        <v>9.0999999999999998E-2</v>
      </c>
      <c r="BD284" s="457">
        <v>19</v>
      </c>
      <c r="BE284" s="125">
        <v>0.86399999999999999</v>
      </c>
      <c r="BF284" s="457">
        <v>15</v>
      </c>
      <c r="BG284" s="125">
        <v>0.68200000000000005</v>
      </c>
      <c r="BH284" s="457">
        <v>1</v>
      </c>
      <c r="BI284" s="317">
        <v>4.5454545454545456E-2</v>
      </c>
      <c r="BJ284" s="457">
        <v>1</v>
      </c>
      <c r="BK284" s="457">
        <v>0</v>
      </c>
      <c r="BL284" s="457">
        <v>0</v>
      </c>
      <c r="BM284" s="430">
        <v>1942.5</v>
      </c>
      <c r="BN284" s="347" t="s">
        <v>812</v>
      </c>
      <c r="BO284" s="486">
        <v>17</v>
      </c>
      <c r="BP284" s="348">
        <v>0.77300000000000002</v>
      </c>
      <c r="BQ284" s="40">
        <v>5</v>
      </c>
      <c r="BR284" s="320">
        <v>0.22700000000000001</v>
      </c>
      <c r="BS284" s="491">
        <v>0</v>
      </c>
      <c r="BT284" s="125">
        <v>0</v>
      </c>
      <c r="BU284" s="312">
        <v>0.82399999999999995</v>
      </c>
      <c r="BW284" s="457">
        <v>0</v>
      </c>
      <c r="BX284" s="457">
        <v>0</v>
      </c>
      <c r="BY284" s="457">
        <v>0</v>
      </c>
      <c r="BZ284" s="457">
        <v>0</v>
      </c>
      <c r="CA284" s="457">
        <v>0</v>
      </c>
      <c r="CB284" s="457">
        <v>0</v>
      </c>
      <c r="CC284" s="457">
        <v>0</v>
      </c>
      <c r="CD284" s="457">
        <v>0</v>
      </c>
      <c r="CE284" s="457">
        <v>0</v>
      </c>
      <c r="CF284" s="457">
        <v>0</v>
      </c>
      <c r="CG284" s="457">
        <v>0</v>
      </c>
      <c r="CH284" s="457">
        <v>0</v>
      </c>
      <c r="CI284" s="440">
        <v>9.1999999999999993</v>
      </c>
      <c r="CJ284" s="440">
        <v>0.7</v>
      </c>
      <c r="CK284" s="317">
        <v>7.5999999999999998E-2</v>
      </c>
      <c r="CL284" s="457">
        <v>1</v>
      </c>
      <c r="CM284" s="457">
        <v>0</v>
      </c>
      <c r="CN284" s="457">
        <v>1</v>
      </c>
      <c r="CO284" s="501">
        <v>1.2</v>
      </c>
      <c r="CP284" s="501">
        <v>0</v>
      </c>
      <c r="CQ284" s="125">
        <v>0</v>
      </c>
      <c r="CS284" s="477">
        <v>0</v>
      </c>
      <c r="CT284" s="457">
        <v>0</v>
      </c>
      <c r="CU284" s="457">
        <v>0</v>
      </c>
      <c r="CV284" s="457">
        <v>0</v>
      </c>
      <c r="CW284" s="457">
        <v>0</v>
      </c>
      <c r="CX284" s="457">
        <v>0</v>
      </c>
      <c r="CY284" s="457">
        <v>0</v>
      </c>
      <c r="CZ284" s="457">
        <v>0</v>
      </c>
      <c r="DA284" s="457">
        <v>0</v>
      </c>
      <c r="DB284" s="457">
        <v>0</v>
      </c>
      <c r="DC284" s="457">
        <v>0</v>
      </c>
      <c r="DD284" s="457">
        <v>0</v>
      </c>
      <c r="DF284" s="398">
        <v>14262</v>
      </c>
      <c r="DG284" s="320">
        <v>1.2999999999999999E-2</v>
      </c>
      <c r="DH284" s="374">
        <v>1852</v>
      </c>
      <c r="DI284" s="374">
        <v>14262</v>
      </c>
      <c r="DJ284" s="149">
        <v>0</v>
      </c>
      <c r="DK284" s="40">
        <v>19</v>
      </c>
      <c r="DL284" s="40">
        <v>3</v>
      </c>
      <c r="DM284" s="40">
        <v>0</v>
      </c>
      <c r="DN284" s="40">
        <v>0</v>
      </c>
      <c r="DO284" s="317">
        <v>0.04</v>
      </c>
      <c r="DP284" s="457">
        <v>18</v>
      </c>
      <c r="DQ284" s="457">
        <v>3</v>
      </c>
      <c r="DR284" s="457">
        <v>1</v>
      </c>
      <c r="DS284" s="477">
        <v>0</v>
      </c>
      <c r="DT284" s="125">
        <v>0</v>
      </c>
      <c r="DU284" s="477">
        <v>0</v>
      </c>
      <c r="DV284" s="374">
        <v>0</v>
      </c>
      <c r="DW284" s="477">
        <v>0</v>
      </c>
      <c r="DX284" s="457">
        <v>5</v>
      </c>
      <c r="DY284" s="452"/>
      <c r="DZ284" s="40">
        <v>55</v>
      </c>
      <c r="EA284" s="76">
        <v>0.16923076923076924</v>
      </c>
      <c r="EB284" s="40">
        <v>23</v>
      </c>
      <c r="EC284" s="76">
        <v>7.0769230769230765E-2</v>
      </c>
      <c r="ED284" s="40">
        <v>3</v>
      </c>
      <c r="EE284" s="40">
        <v>0</v>
      </c>
      <c r="EF284" s="40">
        <v>0</v>
      </c>
      <c r="EG284" s="320">
        <v>0.46689999999999998</v>
      </c>
      <c r="EH284" s="320">
        <v>0.06</v>
      </c>
      <c r="EI284" s="320">
        <v>0.32899999999999996</v>
      </c>
      <c r="EJ284" s="320">
        <v>0.1524390243902439</v>
      </c>
      <c r="EK284" s="320">
        <v>0.49846153846153846</v>
      </c>
      <c r="EL284" s="320">
        <v>0.13782051282051283</v>
      </c>
      <c r="EM284" s="320">
        <v>-7.0512820512820498E-2</v>
      </c>
      <c r="EN284" s="341">
        <v>156900</v>
      </c>
      <c r="EO284" s="320">
        <v>9.5238095238095233E-2</v>
      </c>
      <c r="EP284" s="1"/>
    </row>
    <row r="285" spans="2:146" x14ac:dyDescent="0.25">
      <c r="B285" s="3" t="s">
        <v>247</v>
      </c>
      <c r="C285" s="5">
        <v>540176</v>
      </c>
      <c r="D285" s="6" t="s">
        <v>240</v>
      </c>
      <c r="E285" s="6" t="s">
        <v>3</v>
      </c>
      <c r="F285" s="5">
        <v>7</v>
      </c>
      <c r="G285" s="40">
        <v>265</v>
      </c>
      <c r="H285" s="40">
        <v>147</v>
      </c>
      <c r="I285" s="40">
        <v>192</v>
      </c>
      <c r="J285" s="63">
        <v>463.69811320754718</v>
      </c>
      <c r="K285" s="40">
        <v>77</v>
      </c>
      <c r="L285" s="63">
        <v>2.4900000000000002</v>
      </c>
      <c r="N285" s="40">
        <v>73</v>
      </c>
      <c r="O285" s="76">
        <v>0.27547169811320749</v>
      </c>
      <c r="P285" s="63">
        <v>2.35</v>
      </c>
      <c r="Q285" s="362">
        <v>8.8679245283018876E-3</v>
      </c>
      <c r="R285" s="106">
        <v>15</v>
      </c>
      <c r="S285" s="83" t="s">
        <v>100</v>
      </c>
      <c r="T285" s="88">
        <v>1.6</v>
      </c>
      <c r="U285" s="40">
        <v>0</v>
      </c>
      <c r="V285" s="1"/>
      <c r="W285" s="457">
        <v>28</v>
      </c>
      <c r="X285" s="457">
        <v>0</v>
      </c>
      <c r="Y285" s="317">
        <v>0.27200000000000002</v>
      </c>
      <c r="Z285" s="126">
        <v>0.38356164383561642</v>
      </c>
      <c r="AA285" s="457">
        <v>3</v>
      </c>
      <c r="AB285" s="457">
        <v>12</v>
      </c>
      <c r="AC285" s="457">
        <v>37</v>
      </c>
      <c r="AD285" s="457">
        <v>3</v>
      </c>
      <c r="AE285" s="457">
        <v>40</v>
      </c>
      <c r="AF285" s="149">
        <v>7254485</v>
      </c>
      <c r="AH285" s="374">
        <v>40250</v>
      </c>
      <c r="AI285" s="469">
        <v>37</v>
      </c>
      <c r="AJ285" s="320">
        <v>0.92500000000000004</v>
      </c>
      <c r="AK285" s="374">
        <v>1603900</v>
      </c>
      <c r="AL285" s="125">
        <v>0.2210908148545348</v>
      </c>
      <c r="AM285" s="477">
        <v>37</v>
      </c>
      <c r="AN285" s="398">
        <v>1603900</v>
      </c>
      <c r="AO285" s="469">
        <v>37</v>
      </c>
      <c r="AP285" s="398">
        <v>1603900</v>
      </c>
      <c r="AQ285" s="480">
        <v>27</v>
      </c>
      <c r="AR285" s="399">
        <v>1388700</v>
      </c>
      <c r="AS285" s="481">
        <v>10</v>
      </c>
      <c r="AT285" s="393">
        <v>0.27027027027027029</v>
      </c>
      <c r="AU285" s="399">
        <v>215200</v>
      </c>
      <c r="AV285" s="469">
        <v>1</v>
      </c>
      <c r="AW285" s="140">
        <v>47000</v>
      </c>
      <c r="AX285" s="469">
        <v>2</v>
      </c>
      <c r="AY285" s="140">
        <v>5603585</v>
      </c>
      <c r="AZ285" s="457">
        <v>6</v>
      </c>
      <c r="BA285" s="125">
        <v>0.15</v>
      </c>
      <c r="BB285" s="457">
        <v>4</v>
      </c>
      <c r="BC285" s="125">
        <v>0.1</v>
      </c>
      <c r="BD285" s="457">
        <v>30</v>
      </c>
      <c r="BE285" s="125">
        <v>0.75</v>
      </c>
      <c r="BF285" s="457">
        <v>22</v>
      </c>
      <c r="BG285" s="125">
        <v>0.55000000000000004</v>
      </c>
      <c r="BH285" s="457">
        <v>1</v>
      </c>
      <c r="BI285" s="317">
        <v>2.5000000000000001E-2</v>
      </c>
      <c r="BJ285" s="457">
        <v>1</v>
      </c>
      <c r="BK285" s="457">
        <v>0</v>
      </c>
      <c r="BL285" s="457">
        <v>0</v>
      </c>
      <c r="BM285" s="430">
        <v>1940</v>
      </c>
      <c r="BN285" s="349" t="s">
        <v>906</v>
      </c>
      <c r="BO285" s="487">
        <v>30</v>
      </c>
      <c r="BP285" s="350">
        <v>0.75</v>
      </c>
      <c r="BQ285" s="489">
        <v>10</v>
      </c>
      <c r="BR285" s="351">
        <v>0.25</v>
      </c>
      <c r="BS285" s="492">
        <v>0</v>
      </c>
      <c r="BT285" s="125">
        <v>0</v>
      </c>
      <c r="BU285" s="312">
        <v>0.85199999999999998</v>
      </c>
      <c r="BW285" s="457">
        <v>1</v>
      </c>
      <c r="BX285" s="457">
        <v>1</v>
      </c>
      <c r="BY285" s="457">
        <v>0</v>
      </c>
      <c r="BZ285" s="457">
        <v>1</v>
      </c>
      <c r="CA285" s="457">
        <v>0</v>
      </c>
      <c r="CB285" s="457">
        <v>0</v>
      </c>
      <c r="CC285" s="457">
        <v>1</v>
      </c>
      <c r="CD285" s="457">
        <v>0</v>
      </c>
      <c r="CE285" s="457">
        <v>0</v>
      </c>
      <c r="CF285" s="457">
        <v>0</v>
      </c>
      <c r="CG285" s="457">
        <v>0</v>
      </c>
      <c r="CH285" s="457">
        <v>0</v>
      </c>
      <c r="CI285" s="440">
        <v>5</v>
      </c>
      <c r="CJ285" s="440">
        <v>1.4</v>
      </c>
      <c r="CK285" s="317">
        <v>0.28000000000000003</v>
      </c>
      <c r="CL285" s="457">
        <v>1</v>
      </c>
      <c r="CM285" s="457">
        <v>0</v>
      </c>
      <c r="CN285" s="457">
        <v>1</v>
      </c>
      <c r="CO285" s="501">
        <v>0</v>
      </c>
      <c r="CP285" s="501">
        <v>0</v>
      </c>
      <c r="CQ285" s="318">
        <v>0</v>
      </c>
      <c r="CS285" s="477">
        <v>0</v>
      </c>
      <c r="CT285" s="514">
        <v>0</v>
      </c>
      <c r="CU285" s="514">
        <v>0</v>
      </c>
      <c r="CV285" s="457">
        <v>0</v>
      </c>
      <c r="CW285" s="457">
        <v>1</v>
      </c>
      <c r="CX285" s="457">
        <v>1</v>
      </c>
      <c r="CY285" s="457">
        <v>1</v>
      </c>
      <c r="CZ285" s="457">
        <v>0</v>
      </c>
      <c r="DA285" s="457">
        <v>0</v>
      </c>
      <c r="DB285" s="457">
        <v>0</v>
      </c>
      <c r="DC285" s="457">
        <v>0</v>
      </c>
      <c r="DD285" s="457">
        <v>0</v>
      </c>
      <c r="DF285" s="398">
        <v>31563</v>
      </c>
      <c r="DG285" s="320">
        <v>4.0000000000000001E-3</v>
      </c>
      <c r="DH285" s="374">
        <v>3418.8</v>
      </c>
      <c r="DI285" s="374">
        <v>22551</v>
      </c>
      <c r="DJ285" s="149">
        <v>9012</v>
      </c>
      <c r="DK285" s="40">
        <v>33</v>
      </c>
      <c r="DL285" s="40">
        <v>7</v>
      </c>
      <c r="DM285" s="40">
        <v>0</v>
      </c>
      <c r="DN285" s="40">
        <v>0</v>
      </c>
      <c r="DO285" s="317">
        <v>7.6999999999999999E-2</v>
      </c>
      <c r="DP285" s="457">
        <v>32</v>
      </c>
      <c r="DQ285" s="457">
        <v>4</v>
      </c>
      <c r="DR285" s="457">
        <v>4</v>
      </c>
      <c r="DS285" s="477">
        <v>0</v>
      </c>
      <c r="DT285" s="125">
        <v>0</v>
      </c>
      <c r="DU285" s="477">
        <v>6</v>
      </c>
      <c r="DV285" s="374">
        <v>19369</v>
      </c>
      <c r="DW285" s="477">
        <v>0</v>
      </c>
      <c r="DX285" s="457">
        <v>1</v>
      </c>
      <c r="DY285" s="452"/>
      <c r="DZ285" s="40">
        <v>67</v>
      </c>
      <c r="EA285" s="76">
        <v>0.34895833333333331</v>
      </c>
      <c r="EB285" s="40">
        <v>45</v>
      </c>
      <c r="EC285" s="76">
        <v>0.234375</v>
      </c>
      <c r="ED285" s="40">
        <v>8</v>
      </c>
      <c r="EE285" s="40">
        <v>1</v>
      </c>
      <c r="EF285" s="40">
        <v>1</v>
      </c>
      <c r="EG285" s="320">
        <v>0.82809999999999995</v>
      </c>
      <c r="EH285" s="320">
        <v>0.19480519480519484</v>
      </c>
      <c r="EI285" s="320">
        <v>0.24</v>
      </c>
      <c r="EJ285" s="320">
        <v>0.25517241379310346</v>
      </c>
      <c r="EK285" s="320">
        <v>0.4375</v>
      </c>
      <c r="EL285" s="320">
        <v>0.15104166666666666</v>
      </c>
      <c r="EM285" s="320">
        <v>-0.24399999999999999</v>
      </c>
      <c r="EN285" s="341">
        <v>80000</v>
      </c>
      <c r="EO285" s="320">
        <v>0.23456790123456789</v>
      </c>
      <c r="EP285" s="1"/>
    </row>
    <row r="286" spans="2:146" s="1" customFormat="1" x14ac:dyDescent="0.25">
      <c r="B286" s="7" t="s">
        <v>240</v>
      </c>
      <c r="C286" s="150">
        <v>54083</v>
      </c>
      <c r="D286" s="7" t="s">
        <v>240</v>
      </c>
      <c r="E286" s="7" t="s">
        <v>0</v>
      </c>
      <c r="F286" s="150">
        <v>7</v>
      </c>
      <c r="G286" s="42">
        <v>665171</v>
      </c>
      <c r="H286" s="42">
        <v>17527</v>
      </c>
      <c r="I286" s="42">
        <v>28150</v>
      </c>
      <c r="J286" s="65">
        <v>27.084764669536103</v>
      </c>
      <c r="K286" s="42">
        <v>10065</v>
      </c>
      <c r="L286" s="65">
        <v>2.59</v>
      </c>
      <c r="M286"/>
      <c r="N286" s="42">
        <v>20523</v>
      </c>
      <c r="O286" s="78">
        <v>3.0853720321541381E-2</v>
      </c>
      <c r="P286" s="65">
        <v>819.17</v>
      </c>
      <c r="Q286" s="363">
        <v>1.2315234647487551E-3</v>
      </c>
      <c r="R286" s="107">
        <v>15</v>
      </c>
      <c r="S286" s="85">
        <v>43646</v>
      </c>
      <c r="T286" s="115">
        <v>1.3</v>
      </c>
      <c r="U286" s="42">
        <v>0</v>
      </c>
      <c r="W286" s="458">
        <v>1218</v>
      </c>
      <c r="X286" s="458">
        <v>21</v>
      </c>
      <c r="Y286" s="127">
        <v>0.111</v>
      </c>
      <c r="Z286" s="128">
        <v>5.9348048530916533E-2</v>
      </c>
      <c r="AA286" s="458">
        <v>456</v>
      </c>
      <c r="AB286" s="458">
        <v>736</v>
      </c>
      <c r="AC286" s="458">
        <v>1498</v>
      </c>
      <c r="AD286" s="458">
        <v>456</v>
      </c>
      <c r="AE286" s="458">
        <v>1954</v>
      </c>
      <c r="AF286" s="321">
        <v>153547161</v>
      </c>
      <c r="AG286"/>
      <c r="AH286" s="419">
        <v>44300</v>
      </c>
      <c r="AI286" s="470">
        <v>1778</v>
      </c>
      <c r="AJ286" s="78">
        <v>0.90992835209825995</v>
      </c>
      <c r="AK286" s="406">
        <v>102470903</v>
      </c>
      <c r="AL286" s="127">
        <v>0.66735784844631552</v>
      </c>
      <c r="AM286" s="478">
        <v>1766</v>
      </c>
      <c r="AN286" s="402">
        <v>99562303</v>
      </c>
      <c r="AO286" s="470">
        <v>1735</v>
      </c>
      <c r="AP286" s="402">
        <v>96201503</v>
      </c>
      <c r="AQ286" s="470">
        <v>1229</v>
      </c>
      <c r="AR286" s="400">
        <v>86462243</v>
      </c>
      <c r="AS286" s="482">
        <v>506</v>
      </c>
      <c r="AT286" s="394">
        <v>0.29164265129682998</v>
      </c>
      <c r="AU286" s="400">
        <v>9739260</v>
      </c>
      <c r="AV286" s="470">
        <v>132</v>
      </c>
      <c r="AW286" s="311">
        <v>31969314</v>
      </c>
      <c r="AX286" s="470">
        <v>44</v>
      </c>
      <c r="AY286" s="311">
        <v>19106944</v>
      </c>
      <c r="AZ286" s="458">
        <v>319</v>
      </c>
      <c r="BA286" s="127">
        <v>0.16300000000000001</v>
      </c>
      <c r="BB286" s="458">
        <v>409</v>
      </c>
      <c r="BC286" s="127">
        <v>0.20899999999999999</v>
      </c>
      <c r="BD286" s="458">
        <v>1226</v>
      </c>
      <c r="BE286" s="127">
        <v>0.627</v>
      </c>
      <c r="BF286" s="458">
        <v>1652</v>
      </c>
      <c r="BG286" s="127">
        <v>0.84499999999999997</v>
      </c>
      <c r="BH286" s="458">
        <v>167</v>
      </c>
      <c r="BI286" s="127">
        <v>8.5465711361310134E-2</v>
      </c>
      <c r="BJ286" s="458">
        <v>161</v>
      </c>
      <c r="BK286" s="458">
        <v>6</v>
      </c>
      <c r="BL286" s="458">
        <v>0</v>
      </c>
      <c r="BM286" s="431">
        <v>1975</v>
      </c>
      <c r="BN286" s="135" t="s">
        <v>100</v>
      </c>
      <c r="BO286" s="42">
        <v>1597</v>
      </c>
      <c r="BP286" s="78">
        <v>0.81799999999999995</v>
      </c>
      <c r="BQ286" s="42">
        <v>357</v>
      </c>
      <c r="BR286" s="78">
        <v>0.183</v>
      </c>
      <c r="BS286" s="493">
        <v>32</v>
      </c>
      <c r="BT286" s="127">
        <v>2.6272577996715927E-2</v>
      </c>
      <c r="BU286" s="314">
        <v>0.65200000000000002</v>
      </c>
      <c r="BV286"/>
      <c r="BW286" s="458">
        <v>4</v>
      </c>
      <c r="BX286" s="458">
        <v>2</v>
      </c>
      <c r="BY286" s="458">
        <v>0</v>
      </c>
      <c r="BZ286" s="458">
        <v>4</v>
      </c>
      <c r="CA286" s="458">
        <v>0</v>
      </c>
      <c r="CB286" s="458">
        <v>0</v>
      </c>
      <c r="CC286" s="458">
        <v>2</v>
      </c>
      <c r="CD286" s="458">
        <v>0</v>
      </c>
      <c r="CE286" s="458">
        <v>0</v>
      </c>
      <c r="CF286" s="458">
        <v>0</v>
      </c>
      <c r="CG286" s="458">
        <v>2</v>
      </c>
      <c r="CH286" s="458">
        <v>0</v>
      </c>
      <c r="CI286" s="441">
        <v>3207.8</v>
      </c>
      <c r="CJ286" s="441">
        <v>125.9</v>
      </c>
      <c r="CK286" s="127">
        <v>3.9E-2</v>
      </c>
      <c r="CL286" s="458">
        <v>178</v>
      </c>
      <c r="CM286" s="458">
        <v>1</v>
      </c>
      <c r="CN286" s="458">
        <v>177</v>
      </c>
      <c r="CO286" s="502">
        <v>119.7</v>
      </c>
      <c r="CP286" s="502">
        <v>12.4</v>
      </c>
      <c r="CQ286" s="127">
        <v>0.1035923141186299</v>
      </c>
      <c r="CR286"/>
      <c r="CS286" s="478">
        <v>47</v>
      </c>
      <c r="CT286" s="458">
        <v>2</v>
      </c>
      <c r="CU286" s="458">
        <v>2</v>
      </c>
      <c r="CV286" s="458">
        <v>45</v>
      </c>
      <c r="CW286" s="458">
        <v>36</v>
      </c>
      <c r="CX286" s="458">
        <v>5</v>
      </c>
      <c r="CY286" s="458">
        <v>22</v>
      </c>
      <c r="CZ286" s="458">
        <v>9</v>
      </c>
      <c r="DA286" s="458">
        <v>1</v>
      </c>
      <c r="DB286" s="458">
        <v>0</v>
      </c>
      <c r="DC286" s="458">
        <v>4</v>
      </c>
      <c r="DD286" s="458">
        <v>0</v>
      </c>
      <c r="DE286"/>
      <c r="DF286" s="402">
        <v>4844546</v>
      </c>
      <c r="DG286" s="78">
        <v>3.2000000000000001E-2</v>
      </c>
      <c r="DH286" s="419">
        <v>4949.3999999999996</v>
      </c>
      <c r="DI286" s="419">
        <v>3186889</v>
      </c>
      <c r="DJ286" s="321">
        <v>1657657</v>
      </c>
      <c r="DK286" s="42">
        <v>1582</v>
      </c>
      <c r="DL286" s="42">
        <v>360</v>
      </c>
      <c r="DM286" s="42">
        <v>8</v>
      </c>
      <c r="DN286" s="42">
        <v>4</v>
      </c>
      <c r="DO286" s="127">
        <v>0.12</v>
      </c>
      <c r="DP286" s="458">
        <v>1534</v>
      </c>
      <c r="DQ286" s="458">
        <v>162</v>
      </c>
      <c r="DR286" s="458">
        <v>224</v>
      </c>
      <c r="DS286" s="519">
        <v>34</v>
      </c>
      <c r="DT286" s="144">
        <v>2.7914614121510674E-2</v>
      </c>
      <c r="DU286" s="519">
        <v>549</v>
      </c>
      <c r="DV286" s="419">
        <v>4784242</v>
      </c>
      <c r="DW286" s="519">
        <v>262</v>
      </c>
      <c r="DX286" s="458">
        <v>2842</v>
      </c>
      <c r="DY286" s="452"/>
      <c r="DZ286" s="42">
        <v>2982</v>
      </c>
      <c r="EA286" s="78">
        <v>0.10593250444049733</v>
      </c>
      <c r="EB286" s="42">
        <v>1444</v>
      </c>
      <c r="EC286" s="78">
        <v>5.1296625222024869E-2</v>
      </c>
      <c r="ED286" s="42">
        <v>269</v>
      </c>
      <c r="EE286" s="42">
        <v>46</v>
      </c>
      <c r="EF286" s="42">
        <v>27</v>
      </c>
      <c r="EG286" s="78">
        <v>0.4259</v>
      </c>
      <c r="EH286" s="78">
        <v>0.18370591157476404</v>
      </c>
      <c r="EI286" s="78">
        <v>0.26400000000000001</v>
      </c>
      <c r="EJ286" s="78">
        <v>0.11506702933747814</v>
      </c>
      <c r="EK286" s="78">
        <v>0.3767317939609236</v>
      </c>
      <c r="EL286" s="78">
        <v>0.15519715969179634</v>
      </c>
      <c r="EM286" s="78">
        <v>-5.0093521509947288E-2</v>
      </c>
      <c r="EN286" s="342">
        <v>116100</v>
      </c>
      <c r="EO286" s="78">
        <v>0.18361153262518967</v>
      </c>
    </row>
    <row r="287" spans="2:146" x14ac:dyDescent="0.25">
      <c r="B287" s="424" t="s">
        <v>154</v>
      </c>
      <c r="C287" s="425">
        <v>540224</v>
      </c>
      <c r="D287" s="424" t="s">
        <v>148</v>
      </c>
      <c r="E287" s="424" t="s">
        <v>11</v>
      </c>
      <c r="F287" s="425">
        <v>5</v>
      </c>
      <c r="G287" s="44">
        <v>286082</v>
      </c>
      <c r="H287" s="44">
        <v>9724</v>
      </c>
      <c r="I287" s="44">
        <v>4774</v>
      </c>
      <c r="J287" s="66">
        <v>10.680014820925468</v>
      </c>
      <c r="K287" s="44">
        <v>1770</v>
      </c>
      <c r="L287" s="66">
        <v>2.6971751412429379</v>
      </c>
      <c r="N287" s="44">
        <v>7944</v>
      </c>
      <c r="O287" s="80">
        <v>2.7768262246488769E-2</v>
      </c>
      <c r="P287" s="66">
        <v>331.96</v>
      </c>
      <c r="Q287" s="364">
        <v>1.1603666081752781E-3</v>
      </c>
      <c r="R287" s="105">
        <v>12</v>
      </c>
      <c r="S287" s="82">
        <v>42105</v>
      </c>
      <c r="T287" s="114">
        <v>1.3</v>
      </c>
      <c r="U287" s="44">
        <v>5</v>
      </c>
      <c r="V287" s="1"/>
      <c r="W287" s="459">
        <v>286</v>
      </c>
      <c r="X287" s="459">
        <v>0</v>
      </c>
      <c r="Y287" s="129">
        <v>4.1000000000000002E-2</v>
      </c>
      <c r="Z287" s="130">
        <v>3.6002014098690839E-2</v>
      </c>
      <c r="AA287" s="459">
        <v>139</v>
      </c>
      <c r="AB287" s="459">
        <v>109</v>
      </c>
      <c r="AC287" s="459">
        <v>256</v>
      </c>
      <c r="AD287" s="459">
        <v>139</v>
      </c>
      <c r="AE287" s="459">
        <v>395</v>
      </c>
      <c r="AF287" s="138">
        <v>17246707</v>
      </c>
      <c r="AH287" s="407">
        <v>30100</v>
      </c>
      <c r="AI287" s="471">
        <v>363</v>
      </c>
      <c r="AJ287" s="80">
        <v>0.91898734177215191</v>
      </c>
      <c r="AK287" s="407">
        <v>14896567</v>
      </c>
      <c r="AL287" s="129">
        <v>0.86373398701560822</v>
      </c>
      <c r="AM287" s="479">
        <v>363</v>
      </c>
      <c r="AN287" s="401">
        <v>14896567</v>
      </c>
      <c r="AO287" s="471">
        <v>362</v>
      </c>
      <c r="AP287" s="401">
        <v>14863167</v>
      </c>
      <c r="AQ287" s="471">
        <v>261</v>
      </c>
      <c r="AR287" s="401">
        <v>12510627</v>
      </c>
      <c r="AS287" s="471">
        <v>101</v>
      </c>
      <c r="AT287" s="395">
        <v>0.27900552486187852</v>
      </c>
      <c r="AU287" s="401">
        <v>2352540</v>
      </c>
      <c r="AV287" s="471">
        <v>25</v>
      </c>
      <c r="AW287" s="139">
        <v>1404960</v>
      </c>
      <c r="AX287" s="471">
        <v>7</v>
      </c>
      <c r="AY287" s="139">
        <v>945180</v>
      </c>
      <c r="AZ287" s="459">
        <v>77</v>
      </c>
      <c r="BA287" s="129">
        <v>0.19500000000000001</v>
      </c>
      <c r="BB287" s="459">
        <v>155</v>
      </c>
      <c r="BC287" s="129">
        <v>0.39200000000000002</v>
      </c>
      <c r="BD287" s="459">
        <v>163</v>
      </c>
      <c r="BE287" s="129">
        <v>0.41299999999999998</v>
      </c>
      <c r="BF287" s="459">
        <v>327</v>
      </c>
      <c r="BG287" s="129">
        <v>0.82799999999999996</v>
      </c>
      <c r="BH287" s="459">
        <v>81</v>
      </c>
      <c r="BI287" s="129">
        <v>0.20506329113924052</v>
      </c>
      <c r="BJ287" s="459">
        <v>57</v>
      </c>
      <c r="BK287" s="459">
        <v>21</v>
      </c>
      <c r="BL287" s="459">
        <v>3</v>
      </c>
      <c r="BM287" s="432">
        <v>1960</v>
      </c>
      <c r="BN287" s="352" t="s">
        <v>907</v>
      </c>
      <c r="BO287" s="77">
        <v>335</v>
      </c>
      <c r="BP287" s="79">
        <v>0.84799999999999998</v>
      </c>
      <c r="BQ287" s="77">
        <v>60</v>
      </c>
      <c r="BR287" s="79">
        <v>0.152</v>
      </c>
      <c r="BS287" s="490">
        <v>11</v>
      </c>
      <c r="BT287" s="129">
        <v>3.8461538461538464E-2</v>
      </c>
      <c r="BU287" s="313">
        <v>0.94199999999999995</v>
      </c>
      <c r="BW287" s="459">
        <v>1</v>
      </c>
      <c r="BX287" s="459">
        <v>0</v>
      </c>
      <c r="BY287" s="459">
        <v>0</v>
      </c>
      <c r="BZ287" s="459">
        <v>1</v>
      </c>
      <c r="CA287" s="459">
        <v>0</v>
      </c>
      <c r="CB287" s="459">
        <v>0</v>
      </c>
      <c r="CC287" s="459">
        <v>0</v>
      </c>
      <c r="CD287" s="459">
        <v>0</v>
      </c>
      <c r="CE287" s="459">
        <v>0</v>
      </c>
      <c r="CF287" s="459">
        <v>0</v>
      </c>
      <c r="CG287" s="459">
        <v>0</v>
      </c>
      <c r="CH287" s="459">
        <v>1</v>
      </c>
      <c r="CI287" s="439">
        <v>2093.5</v>
      </c>
      <c r="CJ287" s="439">
        <v>107.5</v>
      </c>
      <c r="CK287" s="129">
        <v>5.0999999999999997E-2</v>
      </c>
      <c r="CL287" s="459">
        <v>109</v>
      </c>
      <c r="CM287" s="459">
        <v>91</v>
      </c>
      <c r="CN287" s="459">
        <v>18</v>
      </c>
      <c r="CO287" s="503">
        <v>21.9</v>
      </c>
      <c r="CP287" s="503">
        <v>0.5</v>
      </c>
      <c r="CQ287" s="129">
        <v>2.2831050228310504E-2</v>
      </c>
      <c r="CS287" s="479">
        <v>0</v>
      </c>
      <c r="CT287" s="459">
        <v>0</v>
      </c>
      <c r="CU287" s="459">
        <v>0</v>
      </c>
      <c r="CV287" s="459">
        <v>0</v>
      </c>
      <c r="CW287" s="459">
        <v>7</v>
      </c>
      <c r="CX287" s="459">
        <v>1</v>
      </c>
      <c r="CY287" s="459">
        <v>6</v>
      </c>
      <c r="CZ287" s="459">
        <v>1</v>
      </c>
      <c r="DA287" s="459">
        <v>0</v>
      </c>
      <c r="DB287" s="459">
        <v>0</v>
      </c>
      <c r="DC287" s="459">
        <v>0</v>
      </c>
      <c r="DD287" s="459">
        <v>0</v>
      </c>
      <c r="DF287" s="401">
        <v>974324</v>
      </c>
      <c r="DG287" s="80">
        <v>5.6000000000000001E-2</v>
      </c>
      <c r="DH287" s="407">
        <v>3245.4</v>
      </c>
      <c r="DI287" s="407">
        <v>891112</v>
      </c>
      <c r="DJ287" s="138">
        <v>83212</v>
      </c>
      <c r="DK287" s="44">
        <v>255</v>
      </c>
      <c r="DL287" s="44">
        <v>140</v>
      </c>
      <c r="DM287" s="44">
        <v>0</v>
      </c>
      <c r="DN287" s="44">
        <v>0</v>
      </c>
      <c r="DO287" s="129">
        <v>0.14099999999999999</v>
      </c>
      <c r="DP287" s="459">
        <v>223</v>
      </c>
      <c r="DQ287" s="459">
        <v>61</v>
      </c>
      <c r="DR287" s="459">
        <v>80</v>
      </c>
      <c r="DS287" s="479">
        <v>31</v>
      </c>
      <c r="DT287" s="129">
        <v>0.10839160839160839</v>
      </c>
      <c r="DU287" s="479">
        <v>32</v>
      </c>
      <c r="DV287" s="407">
        <v>326485</v>
      </c>
      <c r="DW287" s="479">
        <v>9</v>
      </c>
      <c r="DX287" s="459">
        <v>1223</v>
      </c>
      <c r="DY287" s="452"/>
      <c r="DZ287" s="44">
        <v>718</v>
      </c>
      <c r="EA287" s="80">
        <v>0.15039798910766652</v>
      </c>
      <c r="EB287" s="44">
        <v>386</v>
      </c>
      <c r="EC287" s="80">
        <v>8.0854629241726012E-2</v>
      </c>
      <c r="ED287" s="44">
        <v>67</v>
      </c>
      <c r="EE287" s="44">
        <v>11</v>
      </c>
      <c r="EF287" s="44">
        <v>6</v>
      </c>
      <c r="EG287" s="80">
        <v>0.70369999999999999</v>
      </c>
      <c r="EH287" s="80">
        <v>0.11468926553672316</v>
      </c>
      <c r="EI287" s="80">
        <v>0.30559646539027985</v>
      </c>
      <c r="EJ287" s="80">
        <v>0.16194665933461644</v>
      </c>
      <c r="EK287" s="80">
        <v>0.37431922915793886</v>
      </c>
      <c r="EL287" s="80">
        <v>0.25974025974025972</v>
      </c>
      <c r="EM287" s="80">
        <v>-0.20885200553250299</v>
      </c>
      <c r="EN287" s="340">
        <v>97100</v>
      </c>
      <c r="EO287" s="80">
        <v>0.20911127707244212</v>
      </c>
      <c r="EP287" s="1"/>
    </row>
    <row r="288" spans="2:146" x14ac:dyDescent="0.25">
      <c r="B288" s="3" t="s">
        <v>147</v>
      </c>
      <c r="C288" s="5">
        <v>540262</v>
      </c>
      <c r="D288" s="6" t="s">
        <v>148</v>
      </c>
      <c r="E288" s="6" t="s">
        <v>3</v>
      </c>
      <c r="F288" s="5">
        <v>5</v>
      </c>
      <c r="G288" s="40">
        <v>215</v>
      </c>
      <c r="H288" s="40">
        <v>109</v>
      </c>
      <c r="I288" s="40">
        <v>62</v>
      </c>
      <c r="J288" s="63">
        <v>184.55813953488371</v>
      </c>
      <c r="K288" s="40">
        <v>25</v>
      </c>
      <c r="L288" s="63">
        <v>2.48</v>
      </c>
      <c r="N288" s="40">
        <v>22</v>
      </c>
      <c r="O288" s="76">
        <v>0.10232558139534879</v>
      </c>
      <c r="P288" s="63">
        <v>1.44</v>
      </c>
      <c r="Q288" s="362">
        <v>6.6976744186046516E-3</v>
      </c>
      <c r="R288" s="106">
        <v>12</v>
      </c>
      <c r="S288" s="83" t="s">
        <v>100</v>
      </c>
      <c r="T288" s="88">
        <v>2.7</v>
      </c>
      <c r="U288" s="40">
        <v>0</v>
      </c>
      <c r="V288" s="1"/>
      <c r="W288" s="457">
        <v>14</v>
      </c>
      <c r="X288" s="457">
        <v>0</v>
      </c>
      <c r="Y288" s="317">
        <v>0.156</v>
      </c>
      <c r="Z288" s="126">
        <v>0.63636363636363635</v>
      </c>
      <c r="AA288" s="457">
        <v>4</v>
      </c>
      <c r="AB288" s="457">
        <v>3</v>
      </c>
      <c r="AC288" s="457">
        <v>13</v>
      </c>
      <c r="AD288" s="457">
        <v>4</v>
      </c>
      <c r="AE288" s="457">
        <v>17</v>
      </c>
      <c r="AF288" s="149">
        <v>372100</v>
      </c>
      <c r="AH288" s="374">
        <v>16200</v>
      </c>
      <c r="AI288" s="469">
        <v>16</v>
      </c>
      <c r="AJ288" s="320">
        <v>0.94117647058823528</v>
      </c>
      <c r="AK288" s="374">
        <v>334040</v>
      </c>
      <c r="AL288" s="125">
        <v>0.89771566783122814</v>
      </c>
      <c r="AM288" s="477">
        <v>16</v>
      </c>
      <c r="AN288" s="398">
        <v>334040</v>
      </c>
      <c r="AO288" s="469">
        <v>16</v>
      </c>
      <c r="AP288" s="398">
        <v>334040</v>
      </c>
      <c r="AQ288" s="480">
        <v>12</v>
      </c>
      <c r="AR288" s="398">
        <v>275400</v>
      </c>
      <c r="AS288" s="469">
        <v>4</v>
      </c>
      <c r="AT288" s="390">
        <v>0.25</v>
      </c>
      <c r="AU288" s="398">
        <v>58640</v>
      </c>
      <c r="AV288" s="469">
        <v>0</v>
      </c>
      <c r="AW288" s="140">
        <v>0</v>
      </c>
      <c r="AX288" s="469">
        <v>1</v>
      </c>
      <c r="AY288" s="140">
        <v>38060</v>
      </c>
      <c r="AZ288" s="457">
        <v>0</v>
      </c>
      <c r="BA288" s="125">
        <v>0</v>
      </c>
      <c r="BB288" s="457">
        <v>11</v>
      </c>
      <c r="BC288" s="125">
        <v>0.64700000000000002</v>
      </c>
      <c r="BD288" s="457">
        <v>6</v>
      </c>
      <c r="BE288" s="125">
        <v>0.35299999999999998</v>
      </c>
      <c r="BF288" s="457">
        <v>15</v>
      </c>
      <c r="BG288" s="125">
        <v>0.88200000000000001</v>
      </c>
      <c r="BH288" s="457">
        <v>6</v>
      </c>
      <c r="BI288" s="317">
        <v>0.35294117647058826</v>
      </c>
      <c r="BJ288" s="457">
        <v>6</v>
      </c>
      <c r="BK288" s="457">
        <v>0</v>
      </c>
      <c r="BL288" s="457">
        <v>0</v>
      </c>
      <c r="BM288" s="430">
        <v>1920</v>
      </c>
      <c r="BN288" s="347" t="s">
        <v>812</v>
      </c>
      <c r="BO288" s="486">
        <v>15</v>
      </c>
      <c r="BP288" s="348">
        <v>0.88200000000000001</v>
      </c>
      <c r="BQ288" s="40">
        <v>2</v>
      </c>
      <c r="BR288" s="320">
        <v>0.11799999999999999</v>
      </c>
      <c r="BS288" s="491">
        <v>0</v>
      </c>
      <c r="BT288" s="125">
        <v>0</v>
      </c>
      <c r="BU288" s="312">
        <v>0.84599999999999997</v>
      </c>
      <c r="BW288" s="457">
        <v>0</v>
      </c>
      <c r="BX288" s="457">
        <v>0</v>
      </c>
      <c r="BY288" s="457">
        <v>0</v>
      </c>
      <c r="BZ288" s="457">
        <v>0</v>
      </c>
      <c r="CA288" s="457">
        <v>0</v>
      </c>
      <c r="CB288" s="457">
        <v>0</v>
      </c>
      <c r="CC288" s="457">
        <v>0</v>
      </c>
      <c r="CD288" s="457">
        <v>0</v>
      </c>
      <c r="CE288" s="457">
        <v>0</v>
      </c>
      <c r="CF288" s="457">
        <v>0</v>
      </c>
      <c r="CG288" s="457">
        <v>0</v>
      </c>
      <c r="CH288" s="457">
        <v>0</v>
      </c>
      <c r="CI288" s="440">
        <v>4.3</v>
      </c>
      <c r="CJ288" s="440">
        <v>0.8</v>
      </c>
      <c r="CK288" s="317">
        <v>0.186</v>
      </c>
      <c r="CL288" s="457">
        <v>3</v>
      </c>
      <c r="CM288" s="457">
        <v>3</v>
      </c>
      <c r="CN288" s="457">
        <v>0</v>
      </c>
      <c r="CO288" s="501">
        <v>0</v>
      </c>
      <c r="CP288" s="501">
        <v>0</v>
      </c>
      <c r="CQ288" s="318">
        <v>0</v>
      </c>
      <c r="CS288" s="477">
        <v>0</v>
      </c>
      <c r="CT288" s="457">
        <v>0</v>
      </c>
      <c r="CU288" s="457">
        <v>0</v>
      </c>
      <c r="CV288" s="457">
        <v>0</v>
      </c>
      <c r="CW288" s="457">
        <v>1</v>
      </c>
      <c r="CX288" s="457">
        <v>0</v>
      </c>
      <c r="CY288" s="457">
        <v>1</v>
      </c>
      <c r="CZ288" s="457">
        <v>0</v>
      </c>
      <c r="DA288" s="457">
        <v>0</v>
      </c>
      <c r="DB288" s="457">
        <v>0</v>
      </c>
      <c r="DC288" s="457">
        <v>0</v>
      </c>
      <c r="DD288" s="457">
        <v>0</v>
      </c>
      <c r="DF288" s="398">
        <v>40215</v>
      </c>
      <c r="DG288" s="320">
        <v>0.108</v>
      </c>
      <c r="DH288" s="374">
        <v>2960.5</v>
      </c>
      <c r="DI288" s="374">
        <v>40215</v>
      </c>
      <c r="DJ288" s="149">
        <v>0</v>
      </c>
      <c r="DK288" s="40">
        <v>9</v>
      </c>
      <c r="DL288" s="40">
        <v>8</v>
      </c>
      <c r="DM288" s="40">
        <v>0</v>
      </c>
      <c r="DN288" s="40">
        <v>0</v>
      </c>
      <c r="DO288" s="317">
        <v>0.16800000000000001</v>
      </c>
      <c r="DP288" s="457">
        <v>7</v>
      </c>
      <c r="DQ288" s="457">
        <v>2</v>
      </c>
      <c r="DR288" s="457">
        <v>8</v>
      </c>
      <c r="DS288" s="518">
        <v>0</v>
      </c>
      <c r="DT288" s="148">
        <v>0</v>
      </c>
      <c r="DU288" s="518">
        <v>0</v>
      </c>
      <c r="DV288" s="374">
        <v>0</v>
      </c>
      <c r="DW288" s="518">
        <v>0</v>
      </c>
      <c r="DX288" s="457">
        <v>67</v>
      </c>
      <c r="DY288" s="452"/>
      <c r="DZ288" s="40">
        <v>32</v>
      </c>
      <c r="EA288" s="76">
        <v>0.5161290322580645</v>
      </c>
      <c r="EB288" s="40">
        <v>22</v>
      </c>
      <c r="EC288" s="76">
        <v>0.35483870967741937</v>
      </c>
      <c r="ED288" s="40">
        <v>6</v>
      </c>
      <c r="EE288" s="40">
        <v>1</v>
      </c>
      <c r="EF288" s="40">
        <v>1</v>
      </c>
      <c r="EG288" s="320">
        <v>0.98670000000000002</v>
      </c>
      <c r="EH288" s="320">
        <v>0.36</v>
      </c>
      <c r="EI288" s="320">
        <v>0.57100000000000006</v>
      </c>
      <c r="EJ288" s="320">
        <v>0.32500000000000001</v>
      </c>
      <c r="EK288" s="320">
        <v>0.35483870967741937</v>
      </c>
      <c r="EL288" s="320">
        <v>0.41935483870967744</v>
      </c>
      <c r="EM288" s="320">
        <v>-0.18556701030927802</v>
      </c>
      <c r="EN288" s="341">
        <v>36300</v>
      </c>
      <c r="EO288" s="320">
        <v>0.13333333333333333</v>
      </c>
      <c r="EP288" s="1"/>
    </row>
    <row r="289" spans="2:146" x14ac:dyDescent="0.25">
      <c r="B289" s="3" t="s">
        <v>149</v>
      </c>
      <c r="C289" s="5">
        <v>540179</v>
      </c>
      <c r="D289" s="6" t="s">
        <v>148</v>
      </c>
      <c r="E289" s="6" t="s">
        <v>3</v>
      </c>
      <c r="F289" s="5">
        <v>5</v>
      </c>
      <c r="G289" s="40">
        <v>312</v>
      </c>
      <c r="H289" s="40">
        <v>248</v>
      </c>
      <c r="I289" s="40">
        <v>242</v>
      </c>
      <c r="J289" s="63">
        <v>496.41025641025635</v>
      </c>
      <c r="K289" s="40">
        <v>97</v>
      </c>
      <c r="L289" s="63">
        <v>2.4900000000000002</v>
      </c>
      <c r="N289" s="40">
        <v>38</v>
      </c>
      <c r="O289" s="76">
        <v>0.12179487179487181</v>
      </c>
      <c r="P289" s="63">
        <v>1.52</v>
      </c>
      <c r="Q289" s="362">
        <v>4.871794871794872E-3</v>
      </c>
      <c r="R289" s="106">
        <v>12</v>
      </c>
      <c r="S289" s="83" t="s">
        <v>100</v>
      </c>
      <c r="T289" s="88">
        <v>0.7</v>
      </c>
      <c r="U289" s="40">
        <v>0</v>
      </c>
      <c r="V289" s="1"/>
      <c r="W289" s="457">
        <v>40</v>
      </c>
      <c r="X289" s="457">
        <v>0</v>
      </c>
      <c r="Y289" s="317">
        <v>0.17299999999999999</v>
      </c>
      <c r="Z289" s="126">
        <v>1.0526315789473684</v>
      </c>
      <c r="AA289" s="457">
        <v>20</v>
      </c>
      <c r="AB289" s="457">
        <v>3</v>
      </c>
      <c r="AC289" s="457">
        <v>23</v>
      </c>
      <c r="AD289" s="457">
        <v>20</v>
      </c>
      <c r="AE289" s="457">
        <v>43</v>
      </c>
      <c r="AF289" s="149">
        <v>1621220</v>
      </c>
      <c r="AH289" s="374">
        <v>30200</v>
      </c>
      <c r="AI289" s="469">
        <v>38</v>
      </c>
      <c r="AJ289" s="320">
        <v>0.88372093023255816</v>
      </c>
      <c r="AK289" s="374">
        <v>1430320</v>
      </c>
      <c r="AL289" s="125">
        <v>0.88224917037786355</v>
      </c>
      <c r="AM289" s="477">
        <v>38</v>
      </c>
      <c r="AN289" s="398">
        <v>1430320</v>
      </c>
      <c r="AO289" s="469">
        <v>37</v>
      </c>
      <c r="AP289" s="398">
        <v>1355820</v>
      </c>
      <c r="AQ289" s="480">
        <v>29</v>
      </c>
      <c r="AR289" s="398">
        <v>1030200</v>
      </c>
      <c r="AS289" s="469">
        <v>8</v>
      </c>
      <c r="AT289" s="390">
        <v>0.2162162162162162</v>
      </c>
      <c r="AU289" s="398">
        <v>325620</v>
      </c>
      <c r="AV289" s="469">
        <v>5</v>
      </c>
      <c r="AW289" s="140">
        <v>190900</v>
      </c>
      <c r="AX289" s="469">
        <v>0</v>
      </c>
      <c r="AY289" s="140">
        <v>0</v>
      </c>
      <c r="AZ289" s="457">
        <v>6</v>
      </c>
      <c r="BA289" s="125">
        <v>0.14000000000000001</v>
      </c>
      <c r="BB289" s="457">
        <v>17</v>
      </c>
      <c r="BC289" s="125">
        <v>0.39500000000000002</v>
      </c>
      <c r="BD289" s="457">
        <v>20</v>
      </c>
      <c r="BE289" s="125">
        <v>0.46500000000000002</v>
      </c>
      <c r="BF289" s="457">
        <v>23</v>
      </c>
      <c r="BG289" s="125">
        <v>0.53500000000000003</v>
      </c>
      <c r="BH289" s="457">
        <v>5</v>
      </c>
      <c r="BI289" s="317">
        <v>0.11627906976744186</v>
      </c>
      <c r="BJ289" s="457">
        <v>5</v>
      </c>
      <c r="BK289" s="457">
        <v>0</v>
      </c>
      <c r="BL289" s="457">
        <v>0</v>
      </c>
      <c r="BM289" s="430">
        <v>1920</v>
      </c>
      <c r="BN289" s="347" t="s">
        <v>799</v>
      </c>
      <c r="BO289" s="486">
        <v>40</v>
      </c>
      <c r="BP289" s="348">
        <v>0.92999999999999994</v>
      </c>
      <c r="BQ289" s="40">
        <v>3</v>
      </c>
      <c r="BR289" s="320">
        <v>7.0000000000000007E-2</v>
      </c>
      <c r="BS289" s="491">
        <v>0</v>
      </c>
      <c r="BT289" s="125">
        <v>0</v>
      </c>
      <c r="BU289" s="312">
        <v>0.83299999999999996</v>
      </c>
      <c r="BW289" s="457">
        <v>0</v>
      </c>
      <c r="BX289" s="457">
        <v>0</v>
      </c>
      <c r="BY289" s="457">
        <v>0</v>
      </c>
      <c r="BZ289" s="457">
        <v>0</v>
      </c>
      <c r="CA289" s="457">
        <v>0</v>
      </c>
      <c r="CB289" s="457">
        <v>0</v>
      </c>
      <c r="CC289" s="457">
        <v>0</v>
      </c>
      <c r="CD289" s="457">
        <v>0</v>
      </c>
      <c r="CE289" s="457">
        <v>0</v>
      </c>
      <c r="CF289" s="457">
        <v>0</v>
      </c>
      <c r="CG289" s="457">
        <v>0</v>
      </c>
      <c r="CH289" s="457">
        <v>0</v>
      </c>
      <c r="CI289" s="440">
        <v>9.3000000000000007</v>
      </c>
      <c r="CJ289" s="440">
        <v>2.2000000000000002</v>
      </c>
      <c r="CK289" s="317">
        <v>0.23699999999999999</v>
      </c>
      <c r="CL289" s="457">
        <v>3</v>
      </c>
      <c r="CM289" s="457">
        <v>0</v>
      </c>
      <c r="CN289" s="457">
        <v>3</v>
      </c>
      <c r="CO289" s="501">
        <v>0.8</v>
      </c>
      <c r="CP289" s="501">
        <v>0</v>
      </c>
      <c r="CQ289" s="125">
        <v>0</v>
      </c>
      <c r="CS289" s="477">
        <v>1</v>
      </c>
      <c r="CT289" s="457">
        <v>0</v>
      </c>
      <c r="CU289" s="457">
        <v>1</v>
      </c>
      <c r="CV289" s="457">
        <v>0</v>
      </c>
      <c r="CW289" s="457">
        <v>1</v>
      </c>
      <c r="CX289" s="457">
        <v>0</v>
      </c>
      <c r="CY289" s="457">
        <v>0</v>
      </c>
      <c r="CZ289" s="457">
        <v>1</v>
      </c>
      <c r="DA289" s="457">
        <v>0</v>
      </c>
      <c r="DB289" s="457">
        <v>0</v>
      </c>
      <c r="DC289" s="457">
        <v>0</v>
      </c>
      <c r="DD289" s="457">
        <v>0</v>
      </c>
      <c r="DF289" s="398">
        <v>43670</v>
      </c>
      <c r="DG289" s="320">
        <v>2.7E-2</v>
      </c>
      <c r="DH289" s="374">
        <v>1763.3</v>
      </c>
      <c r="DI289" s="374">
        <v>33121</v>
      </c>
      <c r="DJ289" s="149">
        <v>10549</v>
      </c>
      <c r="DK289" s="40">
        <v>32</v>
      </c>
      <c r="DL289" s="40">
        <v>11</v>
      </c>
      <c r="DM289" s="40">
        <v>0</v>
      </c>
      <c r="DN289" s="40">
        <v>0</v>
      </c>
      <c r="DO289" s="317">
        <v>5.1999999999999998E-2</v>
      </c>
      <c r="DP289" s="457">
        <v>25</v>
      </c>
      <c r="DQ289" s="457">
        <v>12</v>
      </c>
      <c r="DR289" s="457">
        <v>6</v>
      </c>
      <c r="DS289" s="477">
        <v>0</v>
      </c>
      <c r="DT289" s="125">
        <v>0</v>
      </c>
      <c r="DU289" s="477">
        <v>15</v>
      </c>
      <c r="DV289" s="374">
        <v>59018</v>
      </c>
      <c r="DW289" s="477">
        <v>4</v>
      </c>
      <c r="DX289" s="457">
        <v>61</v>
      </c>
      <c r="DY289" s="452"/>
      <c r="DZ289" s="40">
        <v>97</v>
      </c>
      <c r="EA289" s="76">
        <v>0.40082644628099173</v>
      </c>
      <c r="EB289" s="40">
        <v>32</v>
      </c>
      <c r="EC289" s="76">
        <v>0.13223140495867769</v>
      </c>
      <c r="ED289" s="40">
        <v>8</v>
      </c>
      <c r="EE289" s="40">
        <v>1</v>
      </c>
      <c r="EF289" s="40">
        <v>1</v>
      </c>
      <c r="EG289" s="320">
        <v>0.83250000000000002</v>
      </c>
      <c r="EH289" s="320">
        <v>0.49484536082474229</v>
      </c>
      <c r="EI289" s="320">
        <v>0.10400000000000001</v>
      </c>
      <c r="EJ289" s="320">
        <v>0.296875</v>
      </c>
      <c r="EK289" s="320">
        <v>0.26859504132231404</v>
      </c>
      <c r="EL289" s="320">
        <v>0.37190082644628097</v>
      </c>
      <c r="EM289" s="320">
        <v>-0.373665480427046</v>
      </c>
      <c r="EN289" s="341">
        <v>62300</v>
      </c>
      <c r="EO289" s="320">
        <v>7.7519379844961239E-2</v>
      </c>
      <c r="EP289" s="1"/>
    </row>
    <row r="290" spans="2:146" x14ac:dyDescent="0.25">
      <c r="B290" s="3" t="s">
        <v>150</v>
      </c>
      <c r="C290" s="5">
        <v>540180</v>
      </c>
      <c r="D290" s="6" t="s">
        <v>148</v>
      </c>
      <c r="E290" s="6" t="s">
        <v>3</v>
      </c>
      <c r="F290" s="5">
        <v>5</v>
      </c>
      <c r="G290" s="40">
        <v>720</v>
      </c>
      <c r="H290" s="40">
        <v>305</v>
      </c>
      <c r="I290" s="40">
        <v>195</v>
      </c>
      <c r="J290" s="63">
        <v>173.33333333333334</v>
      </c>
      <c r="K290" s="40">
        <v>66</v>
      </c>
      <c r="L290" s="63">
        <v>2.95</v>
      </c>
      <c r="N290" s="40">
        <v>33</v>
      </c>
      <c r="O290" s="76">
        <v>4.583333333333333E-2</v>
      </c>
      <c r="P290" s="63">
        <v>2.62</v>
      </c>
      <c r="Q290" s="362">
        <v>3.638888888888889E-3</v>
      </c>
      <c r="R290" s="106">
        <v>12</v>
      </c>
      <c r="S290" s="83" t="s">
        <v>100</v>
      </c>
      <c r="T290" s="88">
        <v>0.9</v>
      </c>
      <c r="U290" s="40">
        <v>0</v>
      </c>
      <c r="V290" s="1"/>
      <c r="W290" s="457">
        <v>11</v>
      </c>
      <c r="X290" s="457">
        <v>0</v>
      </c>
      <c r="Y290" s="317">
        <v>5.8999999999999997E-2</v>
      </c>
      <c r="Z290" s="126">
        <v>0.33333333333333331</v>
      </c>
      <c r="AA290" s="457">
        <v>8</v>
      </c>
      <c r="AB290" s="457">
        <v>7</v>
      </c>
      <c r="AC290" s="457">
        <v>10</v>
      </c>
      <c r="AD290" s="457">
        <v>8</v>
      </c>
      <c r="AE290" s="457">
        <v>18</v>
      </c>
      <c r="AF290" s="149">
        <v>959470</v>
      </c>
      <c r="AH290" s="374">
        <v>35700</v>
      </c>
      <c r="AI290" s="469">
        <v>11</v>
      </c>
      <c r="AJ290" s="320">
        <v>0.61111111111111116</v>
      </c>
      <c r="AK290" s="374">
        <v>377880</v>
      </c>
      <c r="AL290" s="125">
        <v>0.39384243384368461</v>
      </c>
      <c r="AM290" s="477">
        <v>11</v>
      </c>
      <c r="AN290" s="398">
        <v>377880</v>
      </c>
      <c r="AO290" s="469">
        <v>11</v>
      </c>
      <c r="AP290" s="398">
        <v>377880</v>
      </c>
      <c r="AQ290" s="480">
        <v>6</v>
      </c>
      <c r="AR290" s="398">
        <v>244100</v>
      </c>
      <c r="AS290" s="469">
        <v>5</v>
      </c>
      <c r="AT290" s="390">
        <v>0.45454545454545447</v>
      </c>
      <c r="AU290" s="398">
        <v>133780</v>
      </c>
      <c r="AV290" s="469">
        <v>7</v>
      </c>
      <c r="AW290" s="140">
        <v>581590</v>
      </c>
      <c r="AX290" s="469">
        <v>0</v>
      </c>
      <c r="AY290" s="140">
        <v>0</v>
      </c>
      <c r="AZ290" s="457">
        <v>0</v>
      </c>
      <c r="BA290" s="125">
        <v>0</v>
      </c>
      <c r="BB290" s="457">
        <v>11</v>
      </c>
      <c r="BC290" s="125">
        <v>0.61099999999999999</v>
      </c>
      <c r="BD290" s="457">
        <v>7</v>
      </c>
      <c r="BE290" s="125">
        <v>0.38900000000000001</v>
      </c>
      <c r="BF290" s="457">
        <v>17</v>
      </c>
      <c r="BG290" s="125">
        <v>0.94399999999999995</v>
      </c>
      <c r="BH290" s="457">
        <v>2</v>
      </c>
      <c r="BI290" s="317">
        <v>0.1111111111111111</v>
      </c>
      <c r="BJ290" s="457">
        <v>2</v>
      </c>
      <c r="BK290" s="457">
        <v>0</v>
      </c>
      <c r="BL290" s="457">
        <v>0</v>
      </c>
      <c r="BM290" s="430">
        <v>1975</v>
      </c>
      <c r="BN290" s="347" t="s">
        <v>817</v>
      </c>
      <c r="BO290" s="486">
        <v>12</v>
      </c>
      <c r="BP290" s="348">
        <v>0.66800000000000015</v>
      </c>
      <c r="BQ290" s="40">
        <v>6</v>
      </c>
      <c r="BR290" s="320">
        <v>0.33300000000000002</v>
      </c>
      <c r="BS290" s="491">
        <v>0</v>
      </c>
      <c r="BT290" s="125">
        <v>0</v>
      </c>
      <c r="BU290" s="312">
        <v>0.4</v>
      </c>
      <c r="BW290" s="457">
        <v>0</v>
      </c>
      <c r="BX290" s="457">
        <v>0</v>
      </c>
      <c r="BY290" s="457">
        <v>0</v>
      </c>
      <c r="BZ290" s="457">
        <v>0</v>
      </c>
      <c r="CA290" s="457">
        <v>0</v>
      </c>
      <c r="CB290" s="457">
        <v>0</v>
      </c>
      <c r="CC290" s="457">
        <v>0</v>
      </c>
      <c r="CD290" s="457">
        <v>0</v>
      </c>
      <c r="CE290" s="457">
        <v>0</v>
      </c>
      <c r="CF290" s="457">
        <v>0</v>
      </c>
      <c r="CG290" s="457">
        <v>0</v>
      </c>
      <c r="CH290" s="457">
        <v>0</v>
      </c>
      <c r="CI290" s="440">
        <v>20.7</v>
      </c>
      <c r="CJ290" s="440">
        <v>1.7</v>
      </c>
      <c r="CK290" s="317">
        <v>8.2000000000000003E-2</v>
      </c>
      <c r="CL290" s="457">
        <v>6</v>
      </c>
      <c r="CM290" s="457">
        <v>3</v>
      </c>
      <c r="CN290" s="457">
        <v>3</v>
      </c>
      <c r="CO290" s="501">
        <v>1.8</v>
      </c>
      <c r="CP290" s="501">
        <v>0.7</v>
      </c>
      <c r="CQ290" s="125">
        <v>0.38888888888888884</v>
      </c>
      <c r="CS290" s="477">
        <v>0</v>
      </c>
      <c r="CT290" s="457">
        <v>0</v>
      </c>
      <c r="CU290" s="457">
        <v>0</v>
      </c>
      <c r="CV290" s="457">
        <v>0</v>
      </c>
      <c r="CW290" s="457">
        <v>0</v>
      </c>
      <c r="CX290" s="457">
        <v>0</v>
      </c>
      <c r="CY290" s="457">
        <v>0</v>
      </c>
      <c r="CZ290" s="457">
        <v>0</v>
      </c>
      <c r="DA290" s="457">
        <v>0</v>
      </c>
      <c r="DB290" s="457">
        <v>0</v>
      </c>
      <c r="DC290" s="457">
        <v>0</v>
      </c>
      <c r="DD290" s="457">
        <v>0</v>
      </c>
      <c r="DF290" s="398">
        <v>28302</v>
      </c>
      <c r="DG290" s="320">
        <v>2.9000000000000001E-2</v>
      </c>
      <c r="DH290" s="374">
        <v>960</v>
      </c>
      <c r="DI290" s="374">
        <v>7427</v>
      </c>
      <c r="DJ290" s="149">
        <v>20875</v>
      </c>
      <c r="DK290" s="40">
        <v>15</v>
      </c>
      <c r="DL290" s="40">
        <v>3</v>
      </c>
      <c r="DM290" s="40">
        <v>0</v>
      </c>
      <c r="DN290" s="40">
        <v>0</v>
      </c>
      <c r="DO290" s="317">
        <v>4.3999999999999997E-2</v>
      </c>
      <c r="DP290" s="457">
        <v>12</v>
      </c>
      <c r="DQ290" s="457">
        <v>6</v>
      </c>
      <c r="DR290" s="457">
        <v>0</v>
      </c>
      <c r="DS290" s="477">
        <v>0</v>
      </c>
      <c r="DT290" s="125">
        <v>0</v>
      </c>
      <c r="DU290" s="477">
        <v>1</v>
      </c>
      <c r="DV290" s="374">
        <v>9033</v>
      </c>
      <c r="DW290" s="477">
        <v>0</v>
      </c>
      <c r="DX290" s="457">
        <v>30</v>
      </c>
      <c r="DY290" s="452"/>
      <c r="DZ290" s="40">
        <v>18</v>
      </c>
      <c r="EA290" s="76">
        <v>9.2307692307692313E-2</v>
      </c>
      <c r="EB290" s="40">
        <v>3</v>
      </c>
      <c r="EC290" s="76">
        <v>1.5384615384615385E-2</v>
      </c>
      <c r="ED290" s="40">
        <v>1</v>
      </c>
      <c r="EE290" s="40">
        <v>0</v>
      </c>
      <c r="EF290" s="40">
        <v>0</v>
      </c>
      <c r="EG290" s="320">
        <v>0.7268</v>
      </c>
      <c r="EH290" s="320">
        <v>0.13636363636363635</v>
      </c>
      <c r="EI290" s="320">
        <v>0.154</v>
      </c>
      <c r="EJ290" s="320">
        <v>0.12837837837837837</v>
      </c>
      <c r="EK290" s="320">
        <v>0.37435897435897436</v>
      </c>
      <c r="EL290" s="320">
        <v>0.29743589743589743</v>
      </c>
      <c r="EM290" s="320">
        <v>-0.391184573002755</v>
      </c>
      <c r="EN290" s="341">
        <v>78000</v>
      </c>
      <c r="EO290" s="320">
        <v>0.33673469387755101</v>
      </c>
      <c r="EP290" s="1"/>
    </row>
    <row r="291" spans="2:146" x14ac:dyDescent="0.25">
      <c r="B291" s="3" t="s">
        <v>151</v>
      </c>
      <c r="C291" s="5">
        <v>540132</v>
      </c>
      <c r="D291" s="6" t="s">
        <v>148</v>
      </c>
      <c r="E291" s="6" t="s">
        <v>3</v>
      </c>
      <c r="F291" s="5">
        <v>5</v>
      </c>
      <c r="G291" s="40">
        <v>1020</v>
      </c>
      <c r="H291" s="40">
        <v>1191</v>
      </c>
      <c r="I291" s="40">
        <v>1711</v>
      </c>
      <c r="J291" s="63">
        <v>1073.5686274509803</v>
      </c>
      <c r="K291" s="40">
        <v>669</v>
      </c>
      <c r="L291" s="63">
        <v>2.5</v>
      </c>
      <c r="N291" s="40">
        <v>21</v>
      </c>
      <c r="O291" s="76">
        <v>2.058823529411765E-2</v>
      </c>
      <c r="P291" s="63">
        <v>2.19</v>
      </c>
      <c r="Q291" s="362">
        <v>2.1470588235294121E-3</v>
      </c>
      <c r="R291" s="106">
        <v>12</v>
      </c>
      <c r="S291" s="83" t="s">
        <v>100</v>
      </c>
      <c r="T291" s="88">
        <v>0.2</v>
      </c>
      <c r="U291" s="40">
        <v>0</v>
      </c>
      <c r="V291" s="1"/>
      <c r="W291" s="457">
        <v>1</v>
      </c>
      <c r="X291" s="457">
        <v>0</v>
      </c>
      <c r="Y291" s="317">
        <v>1E-3</v>
      </c>
      <c r="Z291" s="126">
        <v>4.7619047619047616E-2</v>
      </c>
      <c r="AA291" s="457">
        <v>1</v>
      </c>
      <c r="AB291" s="457">
        <v>0</v>
      </c>
      <c r="AC291" s="457">
        <v>0</v>
      </c>
      <c r="AD291" s="457">
        <v>1</v>
      </c>
      <c r="AE291" s="457">
        <v>1</v>
      </c>
      <c r="AF291" s="149">
        <v>17000</v>
      </c>
      <c r="AH291" s="374">
        <v>0</v>
      </c>
      <c r="AI291" s="469">
        <v>1</v>
      </c>
      <c r="AJ291" s="320">
        <v>1</v>
      </c>
      <c r="AK291" s="374">
        <v>17000</v>
      </c>
      <c r="AL291" s="125">
        <v>1</v>
      </c>
      <c r="AM291" s="477">
        <v>1</v>
      </c>
      <c r="AN291" s="398">
        <v>17000</v>
      </c>
      <c r="AO291" s="469">
        <v>1</v>
      </c>
      <c r="AP291" s="398">
        <v>17000</v>
      </c>
      <c r="AQ291" s="480">
        <v>0</v>
      </c>
      <c r="AR291" s="398">
        <v>0</v>
      </c>
      <c r="AS291" s="469">
        <v>1</v>
      </c>
      <c r="AT291" s="390">
        <v>1</v>
      </c>
      <c r="AU291" s="398">
        <v>17000</v>
      </c>
      <c r="AV291" s="469">
        <v>0</v>
      </c>
      <c r="AW291" s="140">
        <v>0</v>
      </c>
      <c r="AX291" s="469">
        <v>0</v>
      </c>
      <c r="AY291" s="140">
        <v>0</v>
      </c>
      <c r="AZ291" s="457">
        <v>0</v>
      </c>
      <c r="BA291" s="125">
        <v>0</v>
      </c>
      <c r="BB291" s="457">
        <v>0</v>
      </c>
      <c r="BC291" s="125">
        <v>0</v>
      </c>
      <c r="BD291" s="457">
        <v>1</v>
      </c>
      <c r="BE291" s="125">
        <v>1</v>
      </c>
      <c r="BF291" s="457">
        <v>1</v>
      </c>
      <c r="BG291" s="125">
        <v>1</v>
      </c>
      <c r="BH291" s="457">
        <v>0</v>
      </c>
      <c r="BI291" s="317">
        <v>0</v>
      </c>
      <c r="BJ291" s="457">
        <v>0</v>
      </c>
      <c r="BK291" s="457">
        <v>0</v>
      </c>
      <c r="BL291" s="457">
        <v>0</v>
      </c>
      <c r="BM291" s="430" t="s">
        <v>100</v>
      </c>
      <c r="BN291" s="347" t="s">
        <v>908</v>
      </c>
      <c r="BO291" s="486">
        <v>1</v>
      </c>
      <c r="BP291" s="348">
        <v>1</v>
      </c>
      <c r="BQ291" s="40">
        <v>0</v>
      </c>
      <c r="BR291" s="320">
        <v>0</v>
      </c>
      <c r="BS291" s="491">
        <v>0</v>
      </c>
      <c r="BT291" s="125">
        <v>0</v>
      </c>
      <c r="BU291" s="312">
        <v>1</v>
      </c>
      <c r="BW291" s="457">
        <v>0</v>
      </c>
      <c r="BX291" s="457">
        <v>0</v>
      </c>
      <c r="BY291" s="457">
        <v>0</v>
      </c>
      <c r="BZ291" s="457">
        <v>0</v>
      </c>
      <c r="CA291" s="457">
        <v>0</v>
      </c>
      <c r="CB291" s="457">
        <v>0</v>
      </c>
      <c r="CC291" s="457">
        <v>0</v>
      </c>
      <c r="CD291" s="457">
        <v>0</v>
      </c>
      <c r="CE291" s="457">
        <v>0</v>
      </c>
      <c r="CF291" s="457">
        <v>0</v>
      </c>
      <c r="CG291" s="457">
        <v>0</v>
      </c>
      <c r="CH291" s="457">
        <v>0</v>
      </c>
      <c r="CI291" s="440">
        <v>31.1</v>
      </c>
      <c r="CJ291" s="440">
        <v>0.1</v>
      </c>
      <c r="CK291" s="317">
        <v>3.0000000000000001E-3</v>
      </c>
      <c r="CL291" s="457">
        <v>1</v>
      </c>
      <c r="CM291" s="457">
        <v>1</v>
      </c>
      <c r="CN291" s="457">
        <v>0</v>
      </c>
      <c r="CO291" s="501">
        <v>0</v>
      </c>
      <c r="CP291" s="501">
        <v>0</v>
      </c>
      <c r="CQ291" s="318">
        <v>0</v>
      </c>
      <c r="CS291" s="477">
        <v>0</v>
      </c>
      <c r="CT291" s="457">
        <v>0</v>
      </c>
      <c r="CU291" s="457">
        <v>0</v>
      </c>
      <c r="CV291" s="457">
        <v>0</v>
      </c>
      <c r="CW291" s="457">
        <v>0</v>
      </c>
      <c r="CX291" s="457">
        <v>0</v>
      </c>
      <c r="CY291" s="457">
        <v>0</v>
      </c>
      <c r="CZ291" s="457">
        <v>0</v>
      </c>
      <c r="DA291" s="457">
        <v>0</v>
      </c>
      <c r="DB291" s="457">
        <v>0</v>
      </c>
      <c r="DC291" s="457">
        <v>0</v>
      </c>
      <c r="DD291" s="457">
        <v>0</v>
      </c>
      <c r="DF291" s="398">
        <v>0</v>
      </c>
      <c r="DG291" s="320">
        <v>0</v>
      </c>
      <c r="DH291" s="374">
        <v>0</v>
      </c>
      <c r="DI291" s="374">
        <v>0</v>
      </c>
      <c r="DJ291" s="149">
        <v>0</v>
      </c>
      <c r="DK291" s="40">
        <v>1</v>
      </c>
      <c r="DL291" s="40">
        <v>0</v>
      </c>
      <c r="DM291" s="40">
        <v>0</v>
      </c>
      <c r="DN291" s="40">
        <v>0</v>
      </c>
      <c r="DO291" s="317">
        <v>0</v>
      </c>
      <c r="DP291" s="457">
        <v>1</v>
      </c>
      <c r="DQ291" s="457">
        <v>0</v>
      </c>
      <c r="DR291" s="457">
        <v>0</v>
      </c>
      <c r="DS291" s="477">
        <v>0</v>
      </c>
      <c r="DT291" s="125">
        <v>0</v>
      </c>
      <c r="DU291" s="477">
        <v>0</v>
      </c>
      <c r="DV291" s="374">
        <v>0</v>
      </c>
      <c r="DW291" s="477">
        <v>0</v>
      </c>
      <c r="DX291" s="457">
        <v>0</v>
      </c>
      <c r="DY291" s="452"/>
      <c r="DZ291" s="40">
        <v>2</v>
      </c>
      <c r="EA291" s="76">
        <v>1.1689070718877848E-3</v>
      </c>
      <c r="EB291" s="40">
        <v>0</v>
      </c>
      <c r="EC291" s="76">
        <v>0</v>
      </c>
      <c r="ED291" s="40">
        <v>0</v>
      </c>
      <c r="EE291" s="40">
        <v>0</v>
      </c>
      <c r="EF291" s="40">
        <v>0</v>
      </c>
      <c r="EG291" s="320">
        <v>0.85899999999999999</v>
      </c>
      <c r="EH291" s="320">
        <v>0.19282511210762332</v>
      </c>
      <c r="EI291" s="320">
        <v>0.29600000000000004</v>
      </c>
      <c r="EJ291" s="320">
        <v>0.13116197183098591</v>
      </c>
      <c r="EK291" s="320">
        <v>0.50672121566335482</v>
      </c>
      <c r="EL291" s="320">
        <v>0.25852782764811488</v>
      </c>
      <c r="EM291" s="320">
        <v>-0.13059701492537301</v>
      </c>
      <c r="EN291" s="341">
        <v>95700</v>
      </c>
      <c r="EO291" s="320">
        <v>0.22802547770700637</v>
      </c>
      <c r="EP291" s="1"/>
    </row>
    <row r="292" spans="2:146" x14ac:dyDescent="0.25">
      <c r="B292" s="3" t="s">
        <v>152</v>
      </c>
      <c r="C292" s="5">
        <v>540182</v>
      </c>
      <c r="D292" s="6" t="s">
        <v>148</v>
      </c>
      <c r="E292" s="6" t="s">
        <v>3</v>
      </c>
      <c r="F292" s="5">
        <v>5</v>
      </c>
      <c r="G292" s="40">
        <v>1742</v>
      </c>
      <c r="H292" s="40">
        <v>916</v>
      </c>
      <c r="I292" s="40">
        <v>1353</v>
      </c>
      <c r="J292" s="63">
        <v>497.08381171067731</v>
      </c>
      <c r="K292" s="40">
        <v>422</v>
      </c>
      <c r="L292" s="63">
        <v>3.21</v>
      </c>
      <c r="N292" s="40">
        <v>52</v>
      </c>
      <c r="O292" s="76">
        <v>2.9850746268656719E-2</v>
      </c>
      <c r="P292" s="63">
        <v>2.42</v>
      </c>
      <c r="Q292" s="362">
        <v>1.389207807118255E-3</v>
      </c>
      <c r="R292" s="106">
        <v>12</v>
      </c>
      <c r="S292" s="83" t="s">
        <v>100</v>
      </c>
      <c r="T292" s="88">
        <v>0.7</v>
      </c>
      <c r="U292" s="40">
        <v>0</v>
      </c>
      <c r="V292" s="1"/>
      <c r="W292" s="457">
        <v>24</v>
      </c>
      <c r="X292" s="457">
        <v>0</v>
      </c>
      <c r="Y292" s="317">
        <v>3.5999999999999997E-2</v>
      </c>
      <c r="Z292" s="126">
        <v>0.46153846153846156</v>
      </c>
      <c r="AA292" s="457">
        <v>8</v>
      </c>
      <c r="AB292" s="457">
        <v>9</v>
      </c>
      <c r="AC292" s="457">
        <v>25</v>
      </c>
      <c r="AD292" s="457">
        <v>8</v>
      </c>
      <c r="AE292" s="457">
        <v>33</v>
      </c>
      <c r="AF292" s="149">
        <v>9473631</v>
      </c>
      <c r="AH292" s="374">
        <v>67800</v>
      </c>
      <c r="AI292" s="469">
        <v>16</v>
      </c>
      <c r="AJ292" s="320">
        <v>0.48484848484848492</v>
      </c>
      <c r="AK292" s="374">
        <v>983420</v>
      </c>
      <c r="AL292" s="125">
        <v>0.1038060274882988</v>
      </c>
      <c r="AM292" s="477">
        <v>16</v>
      </c>
      <c r="AN292" s="398">
        <v>983420</v>
      </c>
      <c r="AO292" s="469">
        <v>16</v>
      </c>
      <c r="AP292" s="398">
        <v>983420</v>
      </c>
      <c r="AQ292" s="480">
        <v>15</v>
      </c>
      <c r="AR292" s="398">
        <v>975000</v>
      </c>
      <c r="AS292" s="469">
        <v>1</v>
      </c>
      <c r="AT292" s="390">
        <v>6.25E-2</v>
      </c>
      <c r="AU292" s="398">
        <v>8420</v>
      </c>
      <c r="AV292" s="469">
        <v>14</v>
      </c>
      <c r="AW292" s="140">
        <v>2148300</v>
      </c>
      <c r="AX292" s="469">
        <v>3</v>
      </c>
      <c r="AY292" s="140">
        <v>6341911</v>
      </c>
      <c r="AZ292" s="457">
        <v>3</v>
      </c>
      <c r="BA292" s="125">
        <v>9.0999999999999998E-2</v>
      </c>
      <c r="BB292" s="457">
        <v>21</v>
      </c>
      <c r="BC292" s="125">
        <v>0.63600000000000001</v>
      </c>
      <c r="BD292" s="457">
        <v>9</v>
      </c>
      <c r="BE292" s="125">
        <v>0.27300000000000002</v>
      </c>
      <c r="BF292" s="457">
        <v>26</v>
      </c>
      <c r="BG292" s="125">
        <v>0.78800000000000003</v>
      </c>
      <c r="BH292" s="457">
        <v>6</v>
      </c>
      <c r="BI292" s="317">
        <v>0.18181818181818182</v>
      </c>
      <c r="BJ292" s="457">
        <v>6</v>
      </c>
      <c r="BK292" s="457">
        <v>0</v>
      </c>
      <c r="BL292" s="457">
        <v>0</v>
      </c>
      <c r="BM292" s="430">
        <v>1963</v>
      </c>
      <c r="BN292" s="347" t="s">
        <v>909</v>
      </c>
      <c r="BO292" s="486">
        <v>28</v>
      </c>
      <c r="BP292" s="348">
        <v>0.84899999999999998</v>
      </c>
      <c r="BQ292" s="40">
        <v>5</v>
      </c>
      <c r="BR292" s="320">
        <v>0.152</v>
      </c>
      <c r="BS292" s="491">
        <v>1</v>
      </c>
      <c r="BT292" s="125">
        <v>4.1666666666666664E-2</v>
      </c>
      <c r="BU292" s="312">
        <v>1</v>
      </c>
      <c r="BW292" s="457">
        <v>0</v>
      </c>
      <c r="BX292" s="457">
        <v>0</v>
      </c>
      <c r="BY292" s="457">
        <v>0</v>
      </c>
      <c r="BZ292" s="457">
        <v>0</v>
      </c>
      <c r="CA292" s="457">
        <v>0</v>
      </c>
      <c r="CB292" s="457">
        <v>0</v>
      </c>
      <c r="CC292" s="457">
        <v>0</v>
      </c>
      <c r="CD292" s="457">
        <v>0</v>
      </c>
      <c r="CE292" s="457">
        <v>0</v>
      </c>
      <c r="CF292" s="457">
        <v>0</v>
      </c>
      <c r="CG292" s="457">
        <v>0</v>
      </c>
      <c r="CH292" s="457">
        <v>0</v>
      </c>
      <c r="CI292" s="440">
        <v>46</v>
      </c>
      <c r="CJ292" s="440">
        <v>0.6</v>
      </c>
      <c r="CK292" s="317">
        <v>1.2999999999999999E-2</v>
      </c>
      <c r="CL292" s="457">
        <v>5</v>
      </c>
      <c r="CM292" s="457">
        <v>2</v>
      </c>
      <c r="CN292" s="457">
        <v>3</v>
      </c>
      <c r="CO292" s="501">
        <v>1.5</v>
      </c>
      <c r="CP292" s="501">
        <v>0</v>
      </c>
      <c r="CQ292" s="125">
        <v>0</v>
      </c>
      <c r="CS292" s="477">
        <v>0</v>
      </c>
      <c r="CT292" s="457">
        <v>0</v>
      </c>
      <c r="CU292" s="457">
        <v>0</v>
      </c>
      <c r="CV292" s="457">
        <v>0</v>
      </c>
      <c r="CW292" s="457">
        <v>2</v>
      </c>
      <c r="CX292" s="457">
        <v>1</v>
      </c>
      <c r="CY292" s="457">
        <v>0</v>
      </c>
      <c r="CZ292" s="457">
        <v>0</v>
      </c>
      <c r="DA292" s="457">
        <v>0</v>
      </c>
      <c r="DB292" s="457">
        <v>1</v>
      </c>
      <c r="DC292" s="457">
        <v>1</v>
      </c>
      <c r="DD292" s="457">
        <v>0</v>
      </c>
      <c r="DF292" s="398">
        <v>545348</v>
      </c>
      <c r="DG292" s="320">
        <v>5.8000000000000003E-2</v>
      </c>
      <c r="DH292" s="374">
        <v>2433.1</v>
      </c>
      <c r="DI292" s="374">
        <v>15357</v>
      </c>
      <c r="DJ292" s="149">
        <v>529991</v>
      </c>
      <c r="DK292" s="40">
        <v>24</v>
      </c>
      <c r="DL292" s="40">
        <v>8</v>
      </c>
      <c r="DM292" s="40">
        <v>0</v>
      </c>
      <c r="DN292" s="40">
        <v>1</v>
      </c>
      <c r="DO292" s="317">
        <v>5.8000000000000003E-2</v>
      </c>
      <c r="DP292" s="457">
        <v>21</v>
      </c>
      <c r="DQ292" s="457">
        <v>10</v>
      </c>
      <c r="DR292" s="457">
        <v>2</v>
      </c>
      <c r="DS292" s="477">
        <v>0</v>
      </c>
      <c r="DT292" s="125">
        <v>0</v>
      </c>
      <c r="DU292" s="477">
        <v>20</v>
      </c>
      <c r="DV292" s="374">
        <v>124484</v>
      </c>
      <c r="DW292" s="477">
        <v>3</v>
      </c>
      <c r="DX292" s="457">
        <v>51</v>
      </c>
      <c r="DY292" s="452"/>
      <c r="DZ292" s="40">
        <v>35</v>
      </c>
      <c r="EA292" s="76">
        <v>2.5868440502586843E-2</v>
      </c>
      <c r="EB292" s="40">
        <v>13</v>
      </c>
      <c r="EC292" s="76">
        <v>9.6082779009608286E-3</v>
      </c>
      <c r="ED292" s="40">
        <v>2</v>
      </c>
      <c r="EE292" s="40">
        <v>0</v>
      </c>
      <c r="EF292" s="40">
        <v>0</v>
      </c>
      <c r="EG292" s="320">
        <v>0.83699999999999997</v>
      </c>
      <c r="EH292" s="320">
        <v>0.21800947867298578</v>
      </c>
      <c r="EI292" s="320">
        <v>0.19</v>
      </c>
      <c r="EJ292" s="320">
        <v>0.21868131868131868</v>
      </c>
      <c r="EK292" s="320">
        <v>0.38580931263858093</v>
      </c>
      <c r="EL292" s="320">
        <v>0.28085735402808576</v>
      </c>
      <c r="EM292" s="320">
        <v>-9.9914602903501293E-2</v>
      </c>
      <c r="EN292" s="341">
        <v>55400</v>
      </c>
      <c r="EO292" s="320">
        <v>0.22970297029702974</v>
      </c>
      <c r="EP292" s="1"/>
    </row>
    <row r="293" spans="2:146" x14ac:dyDescent="0.25">
      <c r="B293" s="3" t="s">
        <v>153</v>
      </c>
      <c r="C293" s="5">
        <v>540263</v>
      </c>
      <c r="D293" s="6" t="s">
        <v>148</v>
      </c>
      <c r="E293" s="6" t="s">
        <v>3</v>
      </c>
      <c r="F293" s="5">
        <v>5</v>
      </c>
      <c r="G293" s="40">
        <v>156</v>
      </c>
      <c r="H293" s="40">
        <v>136</v>
      </c>
      <c r="I293" s="40">
        <v>339</v>
      </c>
      <c r="J293" s="63">
        <v>1390.7692307692307</v>
      </c>
      <c r="K293" s="40">
        <v>72</v>
      </c>
      <c r="L293" s="63">
        <v>4.71</v>
      </c>
      <c r="N293" s="40">
        <v>16</v>
      </c>
      <c r="O293" s="76">
        <v>0.1025641025641026</v>
      </c>
      <c r="P293" s="63">
        <v>1.02</v>
      </c>
      <c r="Q293" s="362">
        <v>6.538461538461539E-3</v>
      </c>
      <c r="R293" s="106">
        <v>12</v>
      </c>
      <c r="S293" s="83" t="s">
        <v>100</v>
      </c>
      <c r="T293" s="88">
        <v>0.6</v>
      </c>
      <c r="U293" s="40">
        <v>0</v>
      </c>
      <c r="V293" s="1"/>
      <c r="W293" s="457">
        <v>8</v>
      </c>
      <c r="X293" s="457">
        <v>0</v>
      </c>
      <c r="Y293" s="317">
        <v>0.11</v>
      </c>
      <c r="Z293" s="126">
        <v>0.5</v>
      </c>
      <c r="AA293" s="457">
        <v>5</v>
      </c>
      <c r="AB293" s="457">
        <v>7</v>
      </c>
      <c r="AC293" s="457">
        <v>10</v>
      </c>
      <c r="AD293" s="457">
        <v>5</v>
      </c>
      <c r="AE293" s="457">
        <v>15</v>
      </c>
      <c r="AF293" s="149">
        <v>636140</v>
      </c>
      <c r="AH293" s="374">
        <v>0</v>
      </c>
      <c r="AI293" s="469">
        <v>13</v>
      </c>
      <c r="AJ293" s="320">
        <v>0.8666666666666667</v>
      </c>
      <c r="AK293" s="374">
        <v>444020</v>
      </c>
      <c r="AL293" s="125">
        <v>0.69799100826862015</v>
      </c>
      <c r="AM293" s="477">
        <v>13</v>
      </c>
      <c r="AN293" s="398">
        <v>444020</v>
      </c>
      <c r="AO293" s="469">
        <v>13</v>
      </c>
      <c r="AP293" s="398">
        <v>444020</v>
      </c>
      <c r="AQ293" s="480">
        <v>8</v>
      </c>
      <c r="AR293" s="399">
        <v>392400</v>
      </c>
      <c r="AS293" s="481">
        <v>5</v>
      </c>
      <c r="AT293" s="393">
        <v>0.38461538461538458</v>
      </c>
      <c r="AU293" s="399">
        <v>51620</v>
      </c>
      <c r="AV293" s="469">
        <v>1</v>
      </c>
      <c r="AW293" s="140">
        <v>39100</v>
      </c>
      <c r="AX293" s="469">
        <v>1</v>
      </c>
      <c r="AY293" s="140">
        <v>153020</v>
      </c>
      <c r="AZ293" s="457">
        <v>2</v>
      </c>
      <c r="BA293" s="125">
        <v>0</v>
      </c>
      <c r="BB293" s="457">
        <v>6</v>
      </c>
      <c r="BC293" s="125">
        <v>0.4</v>
      </c>
      <c r="BD293" s="457">
        <v>7</v>
      </c>
      <c r="BE293" s="125">
        <v>0.46700000000000003</v>
      </c>
      <c r="BF293" s="457">
        <v>11</v>
      </c>
      <c r="BG293" s="125">
        <v>0.73299999999999998</v>
      </c>
      <c r="BH293" s="457">
        <v>0</v>
      </c>
      <c r="BI293" s="317">
        <v>0</v>
      </c>
      <c r="BJ293" s="457">
        <v>0</v>
      </c>
      <c r="BK293" s="457">
        <v>0</v>
      </c>
      <c r="BL293" s="457">
        <v>0</v>
      </c>
      <c r="BM293" s="430">
        <v>1950</v>
      </c>
      <c r="BN293" s="349" t="s">
        <v>906</v>
      </c>
      <c r="BO293" s="487">
        <v>14</v>
      </c>
      <c r="BP293" s="350">
        <v>0.93300000000000005</v>
      </c>
      <c r="BQ293" s="489">
        <v>1</v>
      </c>
      <c r="BR293" s="351">
        <v>6.7000000000000004E-2</v>
      </c>
      <c r="BS293" s="492">
        <v>0</v>
      </c>
      <c r="BT293" s="125">
        <v>0</v>
      </c>
      <c r="BU293" s="312">
        <v>0.85699999999999998</v>
      </c>
      <c r="BW293" s="457">
        <v>0</v>
      </c>
      <c r="BX293" s="457">
        <v>0</v>
      </c>
      <c r="BY293" s="457">
        <v>0</v>
      </c>
      <c r="BZ293" s="457">
        <v>0</v>
      </c>
      <c r="CA293" s="457">
        <v>0</v>
      </c>
      <c r="CB293" s="457">
        <v>0</v>
      </c>
      <c r="CC293" s="457">
        <v>0</v>
      </c>
      <c r="CD293" s="457">
        <v>0</v>
      </c>
      <c r="CE293" s="457">
        <v>0</v>
      </c>
      <c r="CF293" s="457">
        <v>0</v>
      </c>
      <c r="CG293" s="457">
        <v>0</v>
      </c>
      <c r="CH293" s="457">
        <v>0</v>
      </c>
      <c r="CI293" s="440">
        <v>4.7</v>
      </c>
      <c r="CJ293" s="440">
        <v>0.3</v>
      </c>
      <c r="CK293" s="317">
        <v>6.4000000000000001E-2</v>
      </c>
      <c r="CL293" s="457">
        <v>2</v>
      </c>
      <c r="CM293" s="457">
        <v>1</v>
      </c>
      <c r="CN293" s="457">
        <v>1</v>
      </c>
      <c r="CO293" s="501">
        <v>0</v>
      </c>
      <c r="CP293" s="501">
        <v>0</v>
      </c>
      <c r="CQ293" s="318">
        <v>0</v>
      </c>
      <c r="CS293" s="477">
        <v>0</v>
      </c>
      <c r="CT293" s="514">
        <v>0</v>
      </c>
      <c r="CU293" s="514">
        <v>0</v>
      </c>
      <c r="CV293" s="457">
        <v>0</v>
      </c>
      <c r="CW293" s="457">
        <v>1</v>
      </c>
      <c r="CX293" s="457">
        <v>0</v>
      </c>
      <c r="CY293" s="457">
        <v>1</v>
      </c>
      <c r="CZ293" s="457">
        <v>0</v>
      </c>
      <c r="DA293" s="457">
        <v>0</v>
      </c>
      <c r="DB293" s="457">
        <v>0</v>
      </c>
      <c r="DC293" s="457">
        <v>0</v>
      </c>
      <c r="DD293" s="457">
        <v>0</v>
      </c>
      <c r="DF293" s="398">
        <v>6379</v>
      </c>
      <c r="DG293" s="320">
        <v>0.01</v>
      </c>
      <c r="DH293" s="374">
        <v>3189.5</v>
      </c>
      <c r="DI293" s="374">
        <v>6379</v>
      </c>
      <c r="DJ293" s="149">
        <v>0</v>
      </c>
      <c r="DK293" s="40">
        <v>14</v>
      </c>
      <c r="DL293" s="40">
        <v>1</v>
      </c>
      <c r="DM293" s="40">
        <v>0</v>
      </c>
      <c r="DN293" s="40">
        <v>0</v>
      </c>
      <c r="DO293" s="317">
        <v>7.0999999999999994E-2</v>
      </c>
      <c r="DP293" s="457">
        <v>13</v>
      </c>
      <c r="DQ293" s="457">
        <v>1</v>
      </c>
      <c r="DR293" s="457">
        <v>1</v>
      </c>
      <c r="DS293" s="477">
        <v>0</v>
      </c>
      <c r="DT293" s="125">
        <v>0</v>
      </c>
      <c r="DU293" s="477">
        <v>0</v>
      </c>
      <c r="DV293" s="374">
        <v>0</v>
      </c>
      <c r="DW293" s="477">
        <v>0</v>
      </c>
      <c r="DX293" s="457">
        <v>6</v>
      </c>
      <c r="DY293" s="452"/>
      <c r="DZ293" s="40">
        <v>33</v>
      </c>
      <c r="EA293" s="76">
        <v>9.7345132743362831E-2</v>
      </c>
      <c r="EB293" s="40">
        <v>19</v>
      </c>
      <c r="EC293" s="76">
        <v>5.6047197640117993E-2</v>
      </c>
      <c r="ED293" s="40">
        <v>3</v>
      </c>
      <c r="EE293" s="40">
        <v>0</v>
      </c>
      <c r="EF293" s="40">
        <v>0</v>
      </c>
      <c r="EG293" s="320">
        <v>0.63870000000000005</v>
      </c>
      <c r="EH293" s="320">
        <v>0.1111111111111111</v>
      </c>
      <c r="EI293" s="320">
        <v>0.125</v>
      </c>
      <c r="EJ293" s="320">
        <v>0.53928571428571426</v>
      </c>
      <c r="EK293" s="320">
        <v>0.31268436578171094</v>
      </c>
      <c r="EL293" s="320">
        <v>0.61061946902654862</v>
      </c>
      <c r="EM293" s="320">
        <v>-0.123376623376623</v>
      </c>
      <c r="EN293" s="341">
        <v>101300</v>
      </c>
      <c r="EO293" s="320">
        <v>0.30588235294117649</v>
      </c>
      <c r="EP293" s="1"/>
    </row>
    <row r="294" spans="2:146" s="1" customFormat="1" x14ac:dyDescent="0.25">
      <c r="B294" s="7" t="s">
        <v>148</v>
      </c>
      <c r="C294" s="150">
        <v>54085</v>
      </c>
      <c r="D294" s="7" t="s">
        <v>148</v>
      </c>
      <c r="E294" s="7" t="s">
        <v>0</v>
      </c>
      <c r="F294" s="150">
        <v>5</v>
      </c>
      <c r="G294" s="42">
        <v>290247</v>
      </c>
      <c r="H294" s="42">
        <v>12629</v>
      </c>
      <c r="I294" s="42">
        <v>8676</v>
      </c>
      <c r="J294" s="65">
        <v>19.130740369409502</v>
      </c>
      <c r="K294" s="42">
        <v>3121</v>
      </c>
      <c r="L294" s="65">
        <v>2.77</v>
      </c>
      <c r="M294"/>
      <c r="N294" s="42">
        <v>8126</v>
      </c>
      <c r="O294" s="78">
        <v>2.799684406729441E-2</v>
      </c>
      <c r="P294" s="65">
        <v>342.78</v>
      </c>
      <c r="Q294" s="363">
        <v>1.1810103947382019E-3</v>
      </c>
      <c r="R294" s="107">
        <v>12</v>
      </c>
      <c r="S294" s="85">
        <v>42105</v>
      </c>
      <c r="T294" s="115">
        <v>1.1000000000000001</v>
      </c>
      <c r="U294" s="42">
        <v>5</v>
      </c>
      <c r="W294" s="458">
        <v>384</v>
      </c>
      <c r="X294" s="458">
        <v>0</v>
      </c>
      <c r="Y294" s="127">
        <v>4.1000000000000002E-2</v>
      </c>
      <c r="Z294" s="128">
        <v>4.7255722372631058E-2</v>
      </c>
      <c r="AA294" s="458">
        <v>185</v>
      </c>
      <c r="AB294" s="458">
        <v>138</v>
      </c>
      <c r="AC294" s="458">
        <v>337</v>
      </c>
      <c r="AD294" s="458">
        <v>185</v>
      </c>
      <c r="AE294" s="458">
        <v>522</v>
      </c>
      <c r="AF294" s="321">
        <v>30326268</v>
      </c>
      <c r="AG294"/>
      <c r="AH294" s="419">
        <v>31015</v>
      </c>
      <c r="AI294" s="470">
        <v>458</v>
      </c>
      <c r="AJ294" s="78">
        <v>0.87739463601532564</v>
      </c>
      <c r="AK294" s="406">
        <v>18483247</v>
      </c>
      <c r="AL294" s="127">
        <v>0.60947977509134987</v>
      </c>
      <c r="AM294" s="478">
        <v>458</v>
      </c>
      <c r="AN294" s="402">
        <v>18483247</v>
      </c>
      <c r="AO294" s="470">
        <v>456</v>
      </c>
      <c r="AP294" s="402">
        <v>18375347</v>
      </c>
      <c r="AQ294" s="470">
        <v>331</v>
      </c>
      <c r="AR294" s="400">
        <v>15427727</v>
      </c>
      <c r="AS294" s="482">
        <v>125</v>
      </c>
      <c r="AT294" s="394">
        <v>0.27412280701754388</v>
      </c>
      <c r="AU294" s="400">
        <v>2947620</v>
      </c>
      <c r="AV294" s="470">
        <v>52</v>
      </c>
      <c r="AW294" s="311">
        <v>4364850</v>
      </c>
      <c r="AX294" s="470">
        <v>12</v>
      </c>
      <c r="AY294" s="311">
        <v>7478171</v>
      </c>
      <c r="AZ294" s="458">
        <v>88</v>
      </c>
      <c r="BA294" s="127">
        <v>0.16900000000000001</v>
      </c>
      <c r="BB294" s="458">
        <v>221</v>
      </c>
      <c r="BC294" s="127">
        <v>0.42299999999999999</v>
      </c>
      <c r="BD294" s="458">
        <v>213</v>
      </c>
      <c r="BE294" s="127">
        <v>0.40799999999999997</v>
      </c>
      <c r="BF294" s="458">
        <v>420</v>
      </c>
      <c r="BG294" s="127">
        <v>0.80500000000000005</v>
      </c>
      <c r="BH294" s="458">
        <v>100</v>
      </c>
      <c r="BI294" s="127">
        <v>0.19157088122605365</v>
      </c>
      <c r="BJ294" s="458">
        <v>76</v>
      </c>
      <c r="BK294" s="458">
        <v>21</v>
      </c>
      <c r="BL294" s="458">
        <v>3</v>
      </c>
      <c r="BM294" s="431">
        <v>1959</v>
      </c>
      <c r="BN294" s="135" t="s">
        <v>100</v>
      </c>
      <c r="BO294" s="42">
        <v>445</v>
      </c>
      <c r="BP294" s="78">
        <v>0.85199999999999998</v>
      </c>
      <c r="BQ294" s="42">
        <v>77</v>
      </c>
      <c r="BR294" s="78">
        <v>0.14799999999999999</v>
      </c>
      <c r="BS294" s="493">
        <v>12</v>
      </c>
      <c r="BT294" s="127">
        <v>3.125E-2</v>
      </c>
      <c r="BU294" s="314">
        <v>0.91800000000000004</v>
      </c>
      <c r="BV294"/>
      <c r="BW294" s="458">
        <v>1</v>
      </c>
      <c r="BX294" s="458">
        <v>0</v>
      </c>
      <c r="BY294" s="458">
        <v>0</v>
      </c>
      <c r="BZ294" s="458">
        <v>1</v>
      </c>
      <c r="CA294" s="458">
        <v>0</v>
      </c>
      <c r="CB294" s="458">
        <v>0</v>
      </c>
      <c r="CC294" s="458">
        <v>0</v>
      </c>
      <c r="CD294" s="458">
        <v>0</v>
      </c>
      <c r="CE294" s="458">
        <v>0</v>
      </c>
      <c r="CF294" s="458">
        <v>0</v>
      </c>
      <c r="CG294" s="458">
        <v>0</v>
      </c>
      <c r="CH294" s="458">
        <v>1</v>
      </c>
      <c r="CI294" s="441">
        <v>2209.6</v>
      </c>
      <c r="CJ294" s="441">
        <v>113.2</v>
      </c>
      <c r="CK294" s="127">
        <v>5.0999999999999997E-2</v>
      </c>
      <c r="CL294" s="458">
        <v>129</v>
      </c>
      <c r="CM294" s="458">
        <v>101</v>
      </c>
      <c r="CN294" s="458">
        <v>28</v>
      </c>
      <c r="CO294" s="502">
        <v>26</v>
      </c>
      <c r="CP294" s="502">
        <v>1.2</v>
      </c>
      <c r="CQ294" s="127">
        <v>4.6153846153846149E-2</v>
      </c>
      <c r="CR294"/>
      <c r="CS294" s="478">
        <v>1</v>
      </c>
      <c r="CT294" s="458">
        <v>0</v>
      </c>
      <c r="CU294" s="458">
        <v>1</v>
      </c>
      <c r="CV294" s="458">
        <v>0</v>
      </c>
      <c r="CW294" s="458">
        <v>12</v>
      </c>
      <c r="CX294" s="458">
        <v>2</v>
      </c>
      <c r="CY294" s="458">
        <v>8</v>
      </c>
      <c r="CZ294" s="458">
        <v>2</v>
      </c>
      <c r="DA294" s="458">
        <v>0</v>
      </c>
      <c r="DB294" s="458">
        <v>1</v>
      </c>
      <c r="DC294" s="458">
        <v>1</v>
      </c>
      <c r="DD294" s="458">
        <v>0</v>
      </c>
      <c r="DE294"/>
      <c r="DF294" s="402">
        <v>1638238</v>
      </c>
      <c r="DG294" s="78">
        <v>5.3999999999999999E-2</v>
      </c>
      <c r="DH294" s="419">
        <v>2858.6</v>
      </c>
      <c r="DI294" s="419">
        <v>993611</v>
      </c>
      <c r="DJ294" s="321">
        <v>644627</v>
      </c>
      <c r="DK294" s="42">
        <v>350</v>
      </c>
      <c r="DL294" s="42">
        <v>171</v>
      </c>
      <c r="DM294" s="42">
        <v>0</v>
      </c>
      <c r="DN294" s="42">
        <v>1</v>
      </c>
      <c r="DO294" s="127">
        <v>0.11600000000000001</v>
      </c>
      <c r="DP294" s="458">
        <v>302</v>
      </c>
      <c r="DQ294" s="458">
        <v>92</v>
      </c>
      <c r="DR294" s="458">
        <v>97</v>
      </c>
      <c r="DS294" s="519">
        <v>31</v>
      </c>
      <c r="DT294" s="144">
        <v>8.0729166666666671E-2</v>
      </c>
      <c r="DU294" s="519">
        <v>68</v>
      </c>
      <c r="DV294" s="419">
        <v>519020</v>
      </c>
      <c r="DW294" s="519">
        <v>16</v>
      </c>
      <c r="DX294" s="458">
        <v>1438</v>
      </c>
      <c r="DY294" s="452"/>
      <c r="DZ294" s="42">
        <v>935</v>
      </c>
      <c r="EA294" s="78">
        <v>0.10776855693868143</v>
      </c>
      <c r="EB294" s="42">
        <v>475</v>
      </c>
      <c r="EC294" s="78">
        <v>5.4748732134624251E-2</v>
      </c>
      <c r="ED294" s="42">
        <v>87</v>
      </c>
      <c r="EE294" s="42">
        <v>13</v>
      </c>
      <c r="EF294" s="42">
        <v>8</v>
      </c>
      <c r="EG294" s="78">
        <v>0.8518</v>
      </c>
      <c r="EH294" s="78">
        <v>0.15956424223005447</v>
      </c>
      <c r="EI294" s="78">
        <v>0.27699999999999997</v>
      </c>
      <c r="EJ294" s="78">
        <v>0.18555888380892319</v>
      </c>
      <c r="EK294" s="78">
        <v>0.39672660212079303</v>
      </c>
      <c r="EL294" s="78">
        <v>0.28172765169059749</v>
      </c>
      <c r="EM294" s="78">
        <v>-0.19188439085079911</v>
      </c>
      <c r="EN294" s="342">
        <v>97100</v>
      </c>
      <c r="EO294" s="78">
        <v>0.21531322505800465</v>
      </c>
    </row>
    <row r="295" spans="2:146" x14ac:dyDescent="0.25">
      <c r="B295" s="424" t="s">
        <v>157</v>
      </c>
      <c r="C295" s="425">
        <v>540183</v>
      </c>
      <c r="D295" s="424" t="s">
        <v>156</v>
      </c>
      <c r="E295" s="424" t="s">
        <v>11</v>
      </c>
      <c r="F295" s="425">
        <v>5</v>
      </c>
      <c r="G295" s="44">
        <v>308461</v>
      </c>
      <c r="H295" s="44">
        <v>14678</v>
      </c>
      <c r="I295" s="44">
        <v>11823</v>
      </c>
      <c r="J295" s="66">
        <v>24.530556537131112</v>
      </c>
      <c r="K295" s="44">
        <v>4389</v>
      </c>
      <c r="L295" s="66">
        <v>2.6869446343130554</v>
      </c>
      <c r="N295" s="44">
        <v>6897</v>
      </c>
      <c r="O295" s="80">
        <v>2.2359390652302889E-2</v>
      </c>
      <c r="P295" s="66">
        <v>309.99</v>
      </c>
      <c r="Q295" s="364">
        <v>1.004956866508246E-3</v>
      </c>
      <c r="R295" s="105">
        <v>18</v>
      </c>
      <c r="S295" s="82">
        <v>45168</v>
      </c>
      <c r="T295" s="114">
        <v>1.3</v>
      </c>
      <c r="U295" s="44">
        <v>6</v>
      </c>
      <c r="V295" s="1"/>
      <c r="W295" s="459">
        <v>532</v>
      </c>
      <c r="X295" s="459">
        <v>1</v>
      </c>
      <c r="Y295" s="129">
        <v>5.6000000000000001E-2</v>
      </c>
      <c r="Z295" s="130">
        <v>7.7134986225895319E-2</v>
      </c>
      <c r="AA295" s="459">
        <v>217</v>
      </c>
      <c r="AB295" s="459">
        <v>296</v>
      </c>
      <c r="AC295" s="459">
        <v>611</v>
      </c>
      <c r="AD295" s="459">
        <v>217</v>
      </c>
      <c r="AE295" s="459">
        <v>828</v>
      </c>
      <c r="AF295" s="138">
        <v>71263100</v>
      </c>
      <c r="AH295" s="407">
        <v>53750</v>
      </c>
      <c r="AI295" s="471">
        <v>773</v>
      </c>
      <c r="AJ295" s="80">
        <v>0.93357487922705318</v>
      </c>
      <c r="AK295" s="407">
        <v>45192260</v>
      </c>
      <c r="AL295" s="129">
        <v>0.63416073676278462</v>
      </c>
      <c r="AM295" s="479">
        <v>773</v>
      </c>
      <c r="AN295" s="401">
        <v>45192260</v>
      </c>
      <c r="AO295" s="471">
        <v>771</v>
      </c>
      <c r="AP295" s="401">
        <v>45103360</v>
      </c>
      <c r="AQ295" s="471">
        <v>610</v>
      </c>
      <c r="AR295" s="401">
        <v>42649770</v>
      </c>
      <c r="AS295" s="471">
        <v>161</v>
      </c>
      <c r="AT295" s="395">
        <v>0.20881971465629051</v>
      </c>
      <c r="AU295" s="401">
        <v>2453590</v>
      </c>
      <c r="AV295" s="471">
        <v>29</v>
      </c>
      <c r="AW295" s="139">
        <v>4373710</v>
      </c>
      <c r="AX295" s="471">
        <v>26</v>
      </c>
      <c r="AY295" s="139">
        <v>21697130</v>
      </c>
      <c r="AZ295" s="459">
        <v>154</v>
      </c>
      <c r="BA295" s="129">
        <v>0.186</v>
      </c>
      <c r="BB295" s="459">
        <v>228</v>
      </c>
      <c r="BC295" s="129">
        <v>0.27500000000000002</v>
      </c>
      <c r="BD295" s="459">
        <v>446</v>
      </c>
      <c r="BE295" s="129">
        <v>0.53900000000000003</v>
      </c>
      <c r="BF295" s="459">
        <v>748</v>
      </c>
      <c r="BG295" s="129">
        <v>0.90300000000000002</v>
      </c>
      <c r="BH295" s="459">
        <v>105</v>
      </c>
      <c r="BI295" s="129">
        <v>0.12681159420289856</v>
      </c>
      <c r="BJ295" s="459">
        <v>91</v>
      </c>
      <c r="BK295" s="459">
        <v>13</v>
      </c>
      <c r="BL295" s="459">
        <v>1</v>
      </c>
      <c r="BM295" s="432">
        <v>1975</v>
      </c>
      <c r="BN295" s="352" t="s">
        <v>906</v>
      </c>
      <c r="BO295" s="77">
        <v>597</v>
      </c>
      <c r="BP295" s="79">
        <v>0.72099999999999997</v>
      </c>
      <c r="BQ295" s="77">
        <v>231</v>
      </c>
      <c r="BR295" s="79">
        <v>0.27900000000000003</v>
      </c>
      <c r="BS295" s="490">
        <v>20</v>
      </c>
      <c r="BT295" s="129">
        <v>3.7593984962406013E-2</v>
      </c>
      <c r="BU295" s="313">
        <v>0.84099999999999997</v>
      </c>
      <c r="BW295" s="459">
        <v>2</v>
      </c>
      <c r="BX295" s="459">
        <v>2</v>
      </c>
      <c r="BY295" s="459">
        <v>0</v>
      </c>
      <c r="BZ295" s="459">
        <v>1</v>
      </c>
      <c r="CA295" s="459">
        <v>1</v>
      </c>
      <c r="CB295" s="459">
        <v>0</v>
      </c>
      <c r="CC295" s="459">
        <v>2</v>
      </c>
      <c r="CD295" s="459">
        <v>0</v>
      </c>
      <c r="CE295" s="459">
        <v>0</v>
      </c>
      <c r="CF295" s="459">
        <v>0</v>
      </c>
      <c r="CG295" s="459">
        <v>0</v>
      </c>
      <c r="CH295" s="459">
        <v>0</v>
      </c>
      <c r="CI295" s="439">
        <v>2071.6</v>
      </c>
      <c r="CJ295" s="439">
        <v>134.80000000000001</v>
      </c>
      <c r="CK295" s="129">
        <v>6.5000000000000002E-2</v>
      </c>
      <c r="CL295" s="459">
        <v>122</v>
      </c>
      <c r="CM295" s="459">
        <v>102</v>
      </c>
      <c r="CN295" s="459">
        <v>20</v>
      </c>
      <c r="CO295" s="503">
        <v>0</v>
      </c>
      <c r="CP295" s="503">
        <v>0</v>
      </c>
      <c r="CQ295" s="319">
        <v>0</v>
      </c>
      <c r="CS295" s="479">
        <v>0</v>
      </c>
      <c r="CT295" s="459">
        <v>0</v>
      </c>
      <c r="CU295" s="459">
        <v>0</v>
      </c>
      <c r="CV295" s="459">
        <v>0</v>
      </c>
      <c r="CW295" s="459">
        <v>25</v>
      </c>
      <c r="CX295" s="459">
        <v>5</v>
      </c>
      <c r="CY295" s="459">
        <v>20</v>
      </c>
      <c r="CZ295" s="459">
        <v>3</v>
      </c>
      <c r="DA295" s="459">
        <v>0</v>
      </c>
      <c r="DB295" s="459">
        <v>0</v>
      </c>
      <c r="DC295" s="459">
        <v>2</v>
      </c>
      <c r="DD295" s="459">
        <v>0</v>
      </c>
      <c r="DF295" s="401">
        <v>2870484</v>
      </c>
      <c r="DG295" s="80">
        <v>0.04</v>
      </c>
      <c r="DH295" s="407">
        <v>4886</v>
      </c>
      <c r="DI295" s="407">
        <v>2048589</v>
      </c>
      <c r="DJ295" s="138">
        <v>821895</v>
      </c>
      <c r="DK295" s="44">
        <v>590</v>
      </c>
      <c r="DL295" s="44">
        <v>234</v>
      </c>
      <c r="DM295" s="44">
        <v>3</v>
      </c>
      <c r="DN295" s="44">
        <v>1</v>
      </c>
      <c r="DO295" s="129">
        <v>0.114</v>
      </c>
      <c r="DP295" s="459">
        <v>555</v>
      </c>
      <c r="DQ295" s="459">
        <v>108</v>
      </c>
      <c r="DR295" s="459">
        <v>150</v>
      </c>
      <c r="DS295" s="479">
        <v>15</v>
      </c>
      <c r="DT295" s="129">
        <v>2.819548872180451E-2</v>
      </c>
      <c r="DU295" s="479">
        <v>84</v>
      </c>
      <c r="DV295" s="407">
        <v>2224595</v>
      </c>
      <c r="DW295" s="479">
        <v>20</v>
      </c>
      <c r="DX295" s="459">
        <v>1378</v>
      </c>
      <c r="DY295" s="452"/>
      <c r="DZ295" s="44">
        <v>1334</v>
      </c>
      <c r="EA295" s="80">
        <v>0.11283092277763682</v>
      </c>
      <c r="EB295" s="44">
        <v>721</v>
      </c>
      <c r="EC295" s="80">
        <v>6.0982830076968621E-2</v>
      </c>
      <c r="ED295" s="44">
        <v>141</v>
      </c>
      <c r="EE295" s="44">
        <v>23</v>
      </c>
      <c r="EF295" s="44">
        <v>14</v>
      </c>
      <c r="EG295" s="80">
        <v>0.81479999999999997</v>
      </c>
      <c r="EH295" s="80">
        <v>0.17179311916154019</v>
      </c>
      <c r="EI295" s="80">
        <v>0.34809688581314879</v>
      </c>
      <c r="EJ295" s="80">
        <v>0.19174898314933178</v>
      </c>
      <c r="EK295" s="80">
        <v>0.38002199103442441</v>
      </c>
      <c r="EL295" s="80">
        <v>0.25822312648355372</v>
      </c>
      <c r="EM295" s="80">
        <v>-4.8864917082595404E-2</v>
      </c>
      <c r="EN295" s="340">
        <v>107200</v>
      </c>
      <c r="EO295" s="80">
        <v>0.2905825079738123</v>
      </c>
      <c r="EP295" s="1"/>
    </row>
    <row r="296" spans="2:146" x14ac:dyDescent="0.25">
      <c r="B296" s="3" t="s">
        <v>155</v>
      </c>
      <c r="C296" s="5">
        <v>540184</v>
      </c>
      <c r="D296" s="6" t="s">
        <v>156</v>
      </c>
      <c r="E296" s="6" t="s">
        <v>3</v>
      </c>
      <c r="F296" s="5">
        <v>5</v>
      </c>
      <c r="G296" s="40">
        <v>125</v>
      </c>
      <c r="H296" s="40">
        <v>103</v>
      </c>
      <c r="I296" s="40">
        <v>120</v>
      </c>
      <c r="J296" s="63">
        <v>614.4</v>
      </c>
      <c r="K296" s="40">
        <v>47</v>
      </c>
      <c r="L296" s="63">
        <v>2.5499999999999998</v>
      </c>
      <c r="N296" s="40">
        <v>60</v>
      </c>
      <c r="O296" s="76">
        <v>0.48</v>
      </c>
      <c r="P296" s="63">
        <v>1.64</v>
      </c>
      <c r="Q296" s="362">
        <v>1.312E-2</v>
      </c>
      <c r="R296" s="106">
        <v>18</v>
      </c>
      <c r="S296" s="83" t="s">
        <v>100</v>
      </c>
      <c r="T296" s="88">
        <v>1.2</v>
      </c>
      <c r="U296" s="40">
        <v>0</v>
      </c>
      <c r="V296" s="1"/>
      <c r="W296" s="457">
        <v>20</v>
      </c>
      <c r="X296" s="457">
        <v>0</v>
      </c>
      <c r="Y296" s="317">
        <v>0.28199999999999997</v>
      </c>
      <c r="Z296" s="126">
        <v>0.33333333333333331</v>
      </c>
      <c r="AA296" s="457">
        <v>1</v>
      </c>
      <c r="AB296" s="457">
        <v>9</v>
      </c>
      <c r="AC296" s="457">
        <v>28</v>
      </c>
      <c r="AD296" s="457">
        <v>1</v>
      </c>
      <c r="AE296" s="457">
        <v>29</v>
      </c>
      <c r="AF296" s="149">
        <v>1417570</v>
      </c>
      <c r="AH296" s="374">
        <v>45400</v>
      </c>
      <c r="AI296" s="469">
        <v>23</v>
      </c>
      <c r="AJ296" s="320">
        <v>0.7931034482758621</v>
      </c>
      <c r="AK296" s="374">
        <v>1008600</v>
      </c>
      <c r="AL296" s="125">
        <v>0.71149925576867457</v>
      </c>
      <c r="AM296" s="477">
        <v>23</v>
      </c>
      <c r="AN296" s="398">
        <v>1008600</v>
      </c>
      <c r="AO296" s="469">
        <v>23</v>
      </c>
      <c r="AP296" s="398">
        <v>1008600</v>
      </c>
      <c r="AQ296" s="480">
        <v>23</v>
      </c>
      <c r="AR296" s="398">
        <v>1008600</v>
      </c>
      <c r="AS296" s="469">
        <v>0</v>
      </c>
      <c r="AT296" s="390">
        <v>0</v>
      </c>
      <c r="AU296" s="398">
        <v>0</v>
      </c>
      <c r="AV296" s="469">
        <v>3</v>
      </c>
      <c r="AW296" s="140">
        <v>71200</v>
      </c>
      <c r="AX296" s="469">
        <v>3</v>
      </c>
      <c r="AY296" s="140">
        <v>337770</v>
      </c>
      <c r="AZ296" s="457">
        <v>0</v>
      </c>
      <c r="BA296" s="125">
        <v>0</v>
      </c>
      <c r="BB296" s="457">
        <v>17</v>
      </c>
      <c r="BC296" s="125">
        <v>0.58599999999999997</v>
      </c>
      <c r="BD296" s="457">
        <v>12</v>
      </c>
      <c r="BE296" s="125">
        <v>0.41399999999999998</v>
      </c>
      <c r="BF296" s="457">
        <v>24</v>
      </c>
      <c r="BG296" s="125">
        <v>0.82799999999999996</v>
      </c>
      <c r="BH296" s="457">
        <v>5</v>
      </c>
      <c r="BI296" s="317">
        <v>0.17241379310344829</v>
      </c>
      <c r="BJ296" s="457">
        <v>5</v>
      </c>
      <c r="BK296" s="457">
        <v>0</v>
      </c>
      <c r="BL296" s="457">
        <v>0</v>
      </c>
      <c r="BM296" s="430">
        <v>1920</v>
      </c>
      <c r="BN296" s="347" t="s">
        <v>910</v>
      </c>
      <c r="BO296" s="486">
        <v>24</v>
      </c>
      <c r="BP296" s="348">
        <v>0.82700000000000007</v>
      </c>
      <c r="BQ296" s="40">
        <v>5</v>
      </c>
      <c r="BR296" s="320">
        <v>0.17199999999999999</v>
      </c>
      <c r="BS296" s="491">
        <v>0</v>
      </c>
      <c r="BT296" s="125">
        <v>0</v>
      </c>
      <c r="BU296" s="312">
        <v>0.73299999999999998</v>
      </c>
      <c r="BW296" s="457">
        <v>1</v>
      </c>
      <c r="BX296" s="457">
        <v>0</v>
      </c>
      <c r="BY296" s="457">
        <v>0</v>
      </c>
      <c r="BZ296" s="457">
        <v>1</v>
      </c>
      <c r="CA296" s="457">
        <v>0</v>
      </c>
      <c r="CB296" s="457">
        <v>0</v>
      </c>
      <c r="CC296" s="457">
        <v>0</v>
      </c>
      <c r="CD296" s="457">
        <v>0</v>
      </c>
      <c r="CE296" s="457">
        <v>0</v>
      </c>
      <c r="CF296" s="457">
        <v>0</v>
      </c>
      <c r="CG296" s="457">
        <v>1</v>
      </c>
      <c r="CH296" s="457">
        <v>0</v>
      </c>
      <c r="CI296" s="440">
        <v>4.2</v>
      </c>
      <c r="CJ296" s="440">
        <v>1.5</v>
      </c>
      <c r="CK296" s="317">
        <v>0.35699999999999998</v>
      </c>
      <c r="CL296" s="457">
        <v>1</v>
      </c>
      <c r="CM296" s="457">
        <v>0</v>
      </c>
      <c r="CN296" s="457">
        <v>1</v>
      </c>
      <c r="CO296" s="501">
        <v>0</v>
      </c>
      <c r="CP296" s="501">
        <v>0</v>
      </c>
      <c r="CQ296" s="318">
        <v>0</v>
      </c>
      <c r="CS296" s="477">
        <v>0</v>
      </c>
      <c r="CT296" s="457">
        <v>0</v>
      </c>
      <c r="CU296" s="457">
        <v>0</v>
      </c>
      <c r="CV296" s="457">
        <v>0</v>
      </c>
      <c r="CW296" s="457">
        <v>1</v>
      </c>
      <c r="CX296" s="457">
        <v>0</v>
      </c>
      <c r="CY296" s="457">
        <v>1</v>
      </c>
      <c r="CZ296" s="457">
        <v>0</v>
      </c>
      <c r="DA296" s="457">
        <v>0</v>
      </c>
      <c r="DB296" s="457">
        <v>0</v>
      </c>
      <c r="DC296" s="457">
        <v>0</v>
      </c>
      <c r="DD296" s="457">
        <v>0</v>
      </c>
      <c r="DF296" s="398">
        <v>42020</v>
      </c>
      <c r="DG296" s="320">
        <v>0.03</v>
      </c>
      <c r="DH296" s="374">
        <v>1327.4</v>
      </c>
      <c r="DI296" s="374">
        <v>36712</v>
      </c>
      <c r="DJ296" s="149">
        <v>5308</v>
      </c>
      <c r="DK296" s="40">
        <v>20</v>
      </c>
      <c r="DL296" s="40">
        <v>9</v>
      </c>
      <c r="DM296" s="40">
        <v>0</v>
      </c>
      <c r="DN296" s="40">
        <v>0</v>
      </c>
      <c r="DO296" s="317">
        <v>4.5999999999999999E-2</v>
      </c>
      <c r="DP296" s="457">
        <v>15</v>
      </c>
      <c r="DQ296" s="457">
        <v>8</v>
      </c>
      <c r="DR296" s="457">
        <v>6</v>
      </c>
      <c r="DS296" s="518">
        <v>0</v>
      </c>
      <c r="DT296" s="148">
        <v>0</v>
      </c>
      <c r="DU296" s="518">
        <v>44</v>
      </c>
      <c r="DV296" s="374">
        <v>280481</v>
      </c>
      <c r="DW296" s="518">
        <v>12</v>
      </c>
      <c r="DX296" s="457">
        <v>59</v>
      </c>
      <c r="DY296" s="452"/>
      <c r="DZ296" s="40">
        <v>38</v>
      </c>
      <c r="EA296" s="76">
        <v>0.31666666666666665</v>
      </c>
      <c r="EB296" s="40">
        <v>20</v>
      </c>
      <c r="EC296" s="76">
        <v>0.16666666666666666</v>
      </c>
      <c r="ED296" s="40">
        <v>5</v>
      </c>
      <c r="EE296" s="40">
        <v>1</v>
      </c>
      <c r="EF296" s="40">
        <v>1</v>
      </c>
      <c r="EG296" s="320">
        <v>0.97789999999999999</v>
      </c>
      <c r="EH296" s="320">
        <v>0.2978723404255319</v>
      </c>
      <c r="EI296" s="320">
        <v>0.46200000000000002</v>
      </c>
      <c r="EJ296" s="320">
        <v>0.17857142857142858</v>
      </c>
      <c r="EK296" s="320">
        <v>0.53333333333333333</v>
      </c>
      <c r="EL296" s="320">
        <v>0.29166666666666669</v>
      </c>
      <c r="EM296" s="320">
        <v>-0.175824175824176</v>
      </c>
      <c r="EN296" s="341">
        <v>55800</v>
      </c>
      <c r="EO296" s="320">
        <v>8.8235294117647065E-2</v>
      </c>
      <c r="EP296" s="1"/>
    </row>
    <row r="297" spans="2:146" x14ac:dyDescent="0.25">
      <c r="B297" s="3" t="s">
        <v>158</v>
      </c>
      <c r="C297" s="5">
        <v>540185</v>
      </c>
      <c r="D297" s="6" t="s">
        <v>156</v>
      </c>
      <c r="E297" s="6" t="s">
        <v>3</v>
      </c>
      <c r="F297" s="5">
        <v>5</v>
      </c>
      <c r="G297" s="40">
        <v>810</v>
      </c>
      <c r="H297" s="40">
        <v>1334</v>
      </c>
      <c r="I297" s="40">
        <v>2186</v>
      </c>
      <c r="J297" s="63">
        <v>1727.2098765432099</v>
      </c>
      <c r="K297" s="40">
        <v>940</v>
      </c>
      <c r="L297" s="63">
        <v>2.2599999999999998</v>
      </c>
      <c r="N297" s="40">
        <v>132</v>
      </c>
      <c r="O297" s="76">
        <v>0.162962962962963</v>
      </c>
      <c r="P297" s="63">
        <v>4.5100000000000007</v>
      </c>
      <c r="Q297" s="362">
        <v>5.5679012345679017E-3</v>
      </c>
      <c r="R297" s="106">
        <v>18</v>
      </c>
      <c r="S297" s="83" t="s">
        <v>100</v>
      </c>
      <c r="T297" s="88">
        <v>4.0999999999999996</v>
      </c>
      <c r="U297" s="40">
        <v>0</v>
      </c>
      <c r="V297" s="1"/>
      <c r="W297" s="457">
        <v>189</v>
      </c>
      <c r="X297" s="457">
        <v>75</v>
      </c>
      <c r="Y297" s="317">
        <v>0.16500000000000001</v>
      </c>
      <c r="Z297" s="126">
        <v>1.4318181818181819</v>
      </c>
      <c r="AA297" s="457">
        <v>8</v>
      </c>
      <c r="AB297" s="457">
        <v>31</v>
      </c>
      <c r="AC297" s="457">
        <v>212</v>
      </c>
      <c r="AD297" s="457">
        <v>8</v>
      </c>
      <c r="AE297" s="457">
        <v>220</v>
      </c>
      <c r="AF297" s="149">
        <v>32680930</v>
      </c>
      <c r="AH297" s="374">
        <v>44200</v>
      </c>
      <c r="AI297" s="469">
        <v>172</v>
      </c>
      <c r="AJ297" s="320">
        <v>0.78181818181818186</v>
      </c>
      <c r="AK297" s="374">
        <v>7679000</v>
      </c>
      <c r="AL297" s="125">
        <v>0.23496883350626799</v>
      </c>
      <c r="AM297" s="477">
        <v>172</v>
      </c>
      <c r="AN297" s="398">
        <v>7679000</v>
      </c>
      <c r="AO297" s="469">
        <v>164</v>
      </c>
      <c r="AP297" s="398">
        <v>6900000</v>
      </c>
      <c r="AQ297" s="480">
        <v>162</v>
      </c>
      <c r="AR297" s="399">
        <v>6883800</v>
      </c>
      <c r="AS297" s="481">
        <v>2</v>
      </c>
      <c r="AT297" s="393">
        <v>1.2195121951219509E-2</v>
      </c>
      <c r="AU297" s="399">
        <v>16200</v>
      </c>
      <c r="AV297" s="469">
        <v>38</v>
      </c>
      <c r="AW297" s="140">
        <v>10818090</v>
      </c>
      <c r="AX297" s="469">
        <v>10</v>
      </c>
      <c r="AY297" s="140">
        <v>14183840</v>
      </c>
      <c r="AZ297" s="457">
        <v>41</v>
      </c>
      <c r="BA297" s="125">
        <v>0.186</v>
      </c>
      <c r="BB297" s="457">
        <v>94</v>
      </c>
      <c r="BC297" s="125">
        <v>0.42699999999999999</v>
      </c>
      <c r="BD297" s="457">
        <v>85</v>
      </c>
      <c r="BE297" s="125">
        <v>0.38600000000000001</v>
      </c>
      <c r="BF297" s="457">
        <v>178</v>
      </c>
      <c r="BG297" s="125">
        <v>0.80900000000000005</v>
      </c>
      <c r="BH297" s="457">
        <v>124</v>
      </c>
      <c r="BI297" s="317">
        <v>0.5636363636363636</v>
      </c>
      <c r="BJ297" s="457">
        <v>109</v>
      </c>
      <c r="BK297" s="457">
        <v>15</v>
      </c>
      <c r="BL297" s="457">
        <v>0</v>
      </c>
      <c r="BM297" s="430">
        <v>1945</v>
      </c>
      <c r="BN297" s="349" t="s">
        <v>911</v>
      </c>
      <c r="BO297" s="487">
        <v>188</v>
      </c>
      <c r="BP297" s="350">
        <v>0.85499999999999998</v>
      </c>
      <c r="BQ297" s="489">
        <v>32</v>
      </c>
      <c r="BR297" s="351">
        <v>0.14499999999999999</v>
      </c>
      <c r="BS297" s="492">
        <v>13</v>
      </c>
      <c r="BT297" s="125">
        <v>6.8783068783068779E-2</v>
      </c>
      <c r="BU297" s="312">
        <v>0.54800000000000004</v>
      </c>
      <c r="BW297" s="457">
        <v>3</v>
      </c>
      <c r="BX297" s="457">
        <v>1</v>
      </c>
      <c r="BY297" s="457">
        <v>0</v>
      </c>
      <c r="BZ297" s="457">
        <v>3</v>
      </c>
      <c r="CA297" s="457">
        <v>0</v>
      </c>
      <c r="CB297" s="457">
        <v>0</v>
      </c>
      <c r="CC297" s="457">
        <v>1</v>
      </c>
      <c r="CD297" s="457">
        <v>0</v>
      </c>
      <c r="CE297" s="457">
        <v>0</v>
      </c>
      <c r="CF297" s="457">
        <v>0</v>
      </c>
      <c r="CG297" s="457">
        <v>1</v>
      </c>
      <c r="CH297" s="457">
        <v>1</v>
      </c>
      <c r="CI297" s="440">
        <v>30</v>
      </c>
      <c r="CJ297" s="440">
        <v>3.9</v>
      </c>
      <c r="CK297" s="317">
        <v>0.13</v>
      </c>
      <c r="CL297" s="457">
        <v>5</v>
      </c>
      <c r="CM297" s="457">
        <v>0</v>
      </c>
      <c r="CN297" s="457">
        <v>5</v>
      </c>
      <c r="CO297" s="501">
        <v>0</v>
      </c>
      <c r="CP297" s="501">
        <v>0</v>
      </c>
      <c r="CQ297" s="318">
        <v>0</v>
      </c>
      <c r="CS297" s="477">
        <v>1</v>
      </c>
      <c r="CT297" s="514">
        <v>0</v>
      </c>
      <c r="CU297" s="514">
        <v>1</v>
      </c>
      <c r="CV297" s="457">
        <v>0</v>
      </c>
      <c r="CW297" s="457">
        <v>7</v>
      </c>
      <c r="CX297" s="457">
        <v>1</v>
      </c>
      <c r="CY297" s="457">
        <v>2</v>
      </c>
      <c r="CZ297" s="457">
        <v>5</v>
      </c>
      <c r="DA297" s="457">
        <v>0</v>
      </c>
      <c r="DB297" s="457">
        <v>0</v>
      </c>
      <c r="DC297" s="457">
        <v>0</v>
      </c>
      <c r="DD297" s="457">
        <v>0</v>
      </c>
      <c r="DF297" s="398">
        <v>1739421</v>
      </c>
      <c r="DG297" s="320">
        <v>5.2999999999999999E-2</v>
      </c>
      <c r="DH297" s="374">
        <v>9089.4</v>
      </c>
      <c r="DI297" s="374">
        <v>1418584</v>
      </c>
      <c r="DJ297" s="149">
        <v>320837</v>
      </c>
      <c r="DK297" s="40">
        <v>65</v>
      </c>
      <c r="DL297" s="40">
        <v>154</v>
      </c>
      <c r="DM297" s="40">
        <v>1</v>
      </c>
      <c r="DN297" s="40">
        <v>0</v>
      </c>
      <c r="DO297" s="317">
        <v>0.23400000000000001</v>
      </c>
      <c r="DP297" s="457">
        <v>62</v>
      </c>
      <c r="DQ297" s="457">
        <v>26</v>
      </c>
      <c r="DR297" s="457">
        <v>127</v>
      </c>
      <c r="DS297" s="477">
        <v>5</v>
      </c>
      <c r="DT297" s="125">
        <v>2.6455026455026454E-2</v>
      </c>
      <c r="DU297" s="477">
        <v>47</v>
      </c>
      <c r="DV297" s="374">
        <v>763907</v>
      </c>
      <c r="DW297" s="477">
        <v>14</v>
      </c>
      <c r="DX297" s="457">
        <v>1015</v>
      </c>
      <c r="DY297" s="452"/>
      <c r="DZ297" s="40">
        <v>386</v>
      </c>
      <c r="EA297" s="76">
        <v>0.17657822506861848</v>
      </c>
      <c r="EB297" s="40">
        <v>325</v>
      </c>
      <c r="EC297" s="76">
        <v>0.14867337602927722</v>
      </c>
      <c r="ED297" s="40">
        <v>82</v>
      </c>
      <c r="EE297" s="40">
        <v>16</v>
      </c>
      <c r="EF297" s="40">
        <v>9</v>
      </c>
      <c r="EG297" s="320">
        <v>0.85019999999999996</v>
      </c>
      <c r="EH297" s="320">
        <v>0.37978723404255321</v>
      </c>
      <c r="EI297" s="320">
        <v>0.34499999999999997</v>
      </c>
      <c r="EJ297" s="320">
        <v>0.22926192031352058</v>
      </c>
      <c r="EK297" s="320">
        <v>0.41491308325709059</v>
      </c>
      <c r="EL297" s="320">
        <v>0.30314406381980291</v>
      </c>
      <c r="EM297" s="320">
        <v>-0.111541774332472</v>
      </c>
      <c r="EN297" s="341">
        <v>97300</v>
      </c>
      <c r="EO297" s="320">
        <v>2.9360967184801381E-2</v>
      </c>
      <c r="EP297" s="1"/>
    </row>
    <row r="298" spans="2:146" s="1" customFormat="1" x14ac:dyDescent="0.25">
      <c r="B298" s="7" t="s">
        <v>156</v>
      </c>
      <c r="C298" s="150">
        <v>54087</v>
      </c>
      <c r="D298" s="7" t="s">
        <v>156</v>
      </c>
      <c r="E298" s="7" t="s">
        <v>0</v>
      </c>
      <c r="F298" s="150">
        <v>5</v>
      </c>
      <c r="G298" s="42">
        <v>309396</v>
      </c>
      <c r="H298" s="42">
        <v>16115</v>
      </c>
      <c r="I298" s="42">
        <v>14129</v>
      </c>
      <c r="J298" s="65">
        <v>29.226492908764172</v>
      </c>
      <c r="K298" s="42">
        <v>5376</v>
      </c>
      <c r="L298" s="65">
        <v>2.61</v>
      </c>
      <c r="M298"/>
      <c r="N298" s="42">
        <v>7089</v>
      </c>
      <c r="O298" s="78">
        <v>2.2912384129077298E-2</v>
      </c>
      <c r="P298" s="65">
        <v>314.92</v>
      </c>
      <c r="Q298" s="363">
        <v>1.017857431438776E-3</v>
      </c>
      <c r="R298" s="107">
        <v>18</v>
      </c>
      <c r="S298" s="85">
        <v>45168</v>
      </c>
      <c r="T298" s="115">
        <v>1.6</v>
      </c>
      <c r="U298" s="42">
        <v>6</v>
      </c>
      <c r="W298" s="458">
        <v>741</v>
      </c>
      <c r="X298" s="458">
        <v>76</v>
      </c>
      <c r="Y298" s="127">
        <v>6.7000000000000004E-2</v>
      </c>
      <c r="Z298" s="128">
        <v>0.10452814219212865</v>
      </c>
      <c r="AA298" s="458">
        <v>226</v>
      </c>
      <c r="AB298" s="458">
        <v>336</v>
      </c>
      <c r="AC298" s="458">
        <v>851</v>
      </c>
      <c r="AD298" s="458">
        <v>226</v>
      </c>
      <c r="AE298" s="458">
        <v>1077</v>
      </c>
      <c r="AF298" s="321">
        <v>105361600</v>
      </c>
      <c r="AG298"/>
      <c r="AH298" s="419">
        <v>49600</v>
      </c>
      <c r="AI298" s="470">
        <v>968</v>
      </c>
      <c r="AJ298" s="78">
        <v>0.89879294336118853</v>
      </c>
      <c r="AK298" s="406">
        <v>53879860</v>
      </c>
      <c r="AL298" s="127">
        <v>0.51138042702464659</v>
      </c>
      <c r="AM298" s="478">
        <v>968</v>
      </c>
      <c r="AN298" s="402">
        <v>53879860</v>
      </c>
      <c r="AO298" s="470">
        <v>958</v>
      </c>
      <c r="AP298" s="402">
        <v>53011960</v>
      </c>
      <c r="AQ298" s="470">
        <v>795</v>
      </c>
      <c r="AR298" s="400">
        <v>50542170</v>
      </c>
      <c r="AS298" s="482">
        <v>163</v>
      </c>
      <c r="AT298" s="394">
        <v>0.1701461377870564</v>
      </c>
      <c r="AU298" s="400">
        <v>2469790</v>
      </c>
      <c r="AV298" s="470">
        <v>70</v>
      </c>
      <c r="AW298" s="311">
        <v>15263000</v>
      </c>
      <c r="AX298" s="470">
        <v>39</v>
      </c>
      <c r="AY298" s="311">
        <v>36218740</v>
      </c>
      <c r="AZ298" s="458">
        <v>195</v>
      </c>
      <c r="BA298" s="127">
        <v>0.18099999999999999</v>
      </c>
      <c r="BB298" s="458">
        <v>339</v>
      </c>
      <c r="BC298" s="127">
        <v>0.315</v>
      </c>
      <c r="BD298" s="458">
        <v>543</v>
      </c>
      <c r="BE298" s="127">
        <v>0.504</v>
      </c>
      <c r="BF298" s="458">
        <v>950</v>
      </c>
      <c r="BG298" s="127">
        <v>0.88200000000000001</v>
      </c>
      <c r="BH298" s="458">
        <v>234</v>
      </c>
      <c r="BI298" s="127">
        <v>0.21727019498607242</v>
      </c>
      <c r="BJ298" s="458">
        <v>205</v>
      </c>
      <c r="BK298" s="458">
        <v>28</v>
      </c>
      <c r="BL298" s="458">
        <v>1</v>
      </c>
      <c r="BM298" s="431">
        <v>1969</v>
      </c>
      <c r="BN298" s="135" t="s">
        <v>100</v>
      </c>
      <c r="BO298" s="42">
        <v>809</v>
      </c>
      <c r="BP298" s="78">
        <v>0.751</v>
      </c>
      <c r="BQ298" s="42">
        <v>268</v>
      </c>
      <c r="BR298" s="78">
        <v>0.249</v>
      </c>
      <c r="BS298" s="493">
        <v>33</v>
      </c>
      <c r="BT298" s="127">
        <v>4.4534412955465584E-2</v>
      </c>
      <c r="BU298" s="314">
        <v>0.77</v>
      </c>
      <c r="BV298"/>
      <c r="BW298" s="458">
        <v>6</v>
      </c>
      <c r="BX298" s="458">
        <v>3</v>
      </c>
      <c r="BY298" s="458">
        <v>0</v>
      </c>
      <c r="BZ298" s="458">
        <v>5</v>
      </c>
      <c r="CA298" s="458">
        <v>1</v>
      </c>
      <c r="CB298" s="458">
        <v>0</v>
      </c>
      <c r="CC298" s="458">
        <v>3</v>
      </c>
      <c r="CD298" s="458">
        <v>0</v>
      </c>
      <c r="CE298" s="458">
        <v>0</v>
      </c>
      <c r="CF298" s="458">
        <v>0</v>
      </c>
      <c r="CG298" s="458">
        <v>2</v>
      </c>
      <c r="CH298" s="458">
        <v>1</v>
      </c>
      <c r="CI298" s="441">
        <v>2105.8000000000002</v>
      </c>
      <c r="CJ298" s="441">
        <v>140.19999999999999</v>
      </c>
      <c r="CK298" s="127">
        <v>6.7000000000000004E-2</v>
      </c>
      <c r="CL298" s="458">
        <v>128</v>
      </c>
      <c r="CM298" s="458">
        <v>102</v>
      </c>
      <c r="CN298" s="458">
        <v>26</v>
      </c>
      <c r="CO298" s="502">
        <v>0</v>
      </c>
      <c r="CP298" s="502">
        <v>0</v>
      </c>
      <c r="CQ298" s="323">
        <v>0</v>
      </c>
      <c r="CR298"/>
      <c r="CS298" s="478">
        <v>1</v>
      </c>
      <c r="CT298" s="458">
        <v>0</v>
      </c>
      <c r="CU298" s="458">
        <v>1</v>
      </c>
      <c r="CV298" s="458">
        <v>0</v>
      </c>
      <c r="CW298" s="458">
        <v>33</v>
      </c>
      <c r="CX298" s="458">
        <v>6</v>
      </c>
      <c r="CY298" s="458">
        <v>23</v>
      </c>
      <c r="CZ298" s="458">
        <v>8</v>
      </c>
      <c r="DA298" s="458">
        <v>0</v>
      </c>
      <c r="DB298" s="458">
        <v>0</v>
      </c>
      <c r="DC298" s="458">
        <v>2</v>
      </c>
      <c r="DD298" s="458">
        <v>0</v>
      </c>
      <c r="DE298"/>
      <c r="DF298" s="402">
        <v>4651925</v>
      </c>
      <c r="DG298" s="78">
        <v>4.3999999999999997E-2</v>
      </c>
      <c r="DH298" s="419">
        <v>6270.9</v>
      </c>
      <c r="DI298" s="419">
        <v>3503885</v>
      </c>
      <c r="DJ298" s="321">
        <v>1148040</v>
      </c>
      <c r="DK298" s="42">
        <v>675</v>
      </c>
      <c r="DL298" s="42">
        <v>397</v>
      </c>
      <c r="DM298" s="42">
        <v>4</v>
      </c>
      <c r="DN298" s="42">
        <v>1</v>
      </c>
      <c r="DO298" s="127">
        <v>0.14599999999999999</v>
      </c>
      <c r="DP298" s="458">
        <v>632</v>
      </c>
      <c r="DQ298" s="458">
        <v>142</v>
      </c>
      <c r="DR298" s="458">
        <v>283</v>
      </c>
      <c r="DS298" s="519">
        <v>20</v>
      </c>
      <c r="DT298" s="144">
        <v>2.6990553306342781E-2</v>
      </c>
      <c r="DU298" s="519">
        <v>175</v>
      </c>
      <c r="DV298" s="419">
        <v>3268983</v>
      </c>
      <c r="DW298" s="519">
        <v>46</v>
      </c>
      <c r="DX298" s="458">
        <v>2452</v>
      </c>
      <c r="DY298" s="452"/>
      <c r="DZ298" s="42">
        <v>1758</v>
      </c>
      <c r="EA298" s="78">
        <v>0.12442494160945573</v>
      </c>
      <c r="EB298" s="42">
        <v>1066</v>
      </c>
      <c r="EC298" s="78">
        <v>7.5447660839408306E-2</v>
      </c>
      <c r="ED298" s="42">
        <v>228</v>
      </c>
      <c r="EE298" s="42">
        <v>40</v>
      </c>
      <c r="EF298" s="42">
        <v>24</v>
      </c>
      <c r="EG298" s="78">
        <v>0.81479999999999997</v>
      </c>
      <c r="EH298" s="78">
        <v>0.20926339285714285</v>
      </c>
      <c r="EI298" s="78">
        <v>0.34899999999999998</v>
      </c>
      <c r="EJ298" s="78">
        <v>0.19726027397260273</v>
      </c>
      <c r="EK298" s="78">
        <v>0.38672234411494089</v>
      </c>
      <c r="EL298" s="78">
        <v>0.26532355663130919</v>
      </c>
      <c r="EM298" s="78">
        <v>-6.016347313412837E-2</v>
      </c>
      <c r="EN298" s="342">
        <v>107200</v>
      </c>
      <c r="EO298" s="78">
        <v>0.24655436447166923</v>
      </c>
    </row>
    <row r="299" spans="2:146" x14ac:dyDescent="0.25">
      <c r="B299" s="424" t="s">
        <v>34</v>
      </c>
      <c r="C299" s="425">
        <v>540186</v>
      </c>
      <c r="D299" s="424" t="s">
        <v>33</v>
      </c>
      <c r="E299" s="424" t="s">
        <v>11</v>
      </c>
      <c r="F299" s="425">
        <v>1</v>
      </c>
      <c r="G299" s="44">
        <v>233224</v>
      </c>
      <c r="H299" s="44">
        <v>9169</v>
      </c>
      <c r="I299" s="44">
        <v>9774</v>
      </c>
      <c r="J299" s="66">
        <v>26.821253387301478</v>
      </c>
      <c r="K299" s="44">
        <v>3994</v>
      </c>
      <c r="L299" s="66">
        <v>2.2653980971457184</v>
      </c>
      <c r="N299" s="44">
        <v>3953</v>
      </c>
      <c r="O299" s="80">
        <v>1.694937056220629E-2</v>
      </c>
      <c r="P299" s="66">
        <v>251.96</v>
      </c>
      <c r="Q299" s="364">
        <v>1.0803347854423211E-3</v>
      </c>
      <c r="R299" s="105">
        <v>16</v>
      </c>
      <c r="S299" s="82">
        <v>42550</v>
      </c>
      <c r="T299" s="114">
        <v>4.5</v>
      </c>
      <c r="U299" s="44">
        <v>73</v>
      </c>
      <c r="V299" s="1"/>
      <c r="W299" s="459">
        <v>818</v>
      </c>
      <c r="X299" s="459">
        <v>158</v>
      </c>
      <c r="Y299" s="129">
        <v>0.10100000000000001</v>
      </c>
      <c r="Z299" s="130">
        <v>0.20693144447255249</v>
      </c>
      <c r="AA299" s="459">
        <v>137</v>
      </c>
      <c r="AB299" s="459">
        <v>106</v>
      </c>
      <c r="AC299" s="459">
        <v>787</v>
      </c>
      <c r="AD299" s="459">
        <v>137</v>
      </c>
      <c r="AE299" s="459">
        <v>924</v>
      </c>
      <c r="AF299" s="138">
        <v>48441248</v>
      </c>
      <c r="AH299" s="407">
        <v>36650</v>
      </c>
      <c r="AI299" s="471">
        <v>888</v>
      </c>
      <c r="AJ299" s="80">
        <v>0.96208017334777896</v>
      </c>
      <c r="AK299" s="407">
        <v>41330198</v>
      </c>
      <c r="AL299" s="129">
        <v>0.85320258470632304</v>
      </c>
      <c r="AM299" s="479">
        <v>886</v>
      </c>
      <c r="AN299" s="401">
        <v>40900698</v>
      </c>
      <c r="AO299" s="471">
        <v>885</v>
      </c>
      <c r="AP299" s="401">
        <v>40840798</v>
      </c>
      <c r="AQ299" s="471">
        <v>662</v>
      </c>
      <c r="AR299" s="401">
        <v>36889838</v>
      </c>
      <c r="AS299" s="471">
        <v>223</v>
      </c>
      <c r="AT299" s="395">
        <v>0.25197740112994349</v>
      </c>
      <c r="AU299" s="401">
        <v>3950960</v>
      </c>
      <c r="AV299" s="471">
        <v>18</v>
      </c>
      <c r="AW299" s="139">
        <v>4110270</v>
      </c>
      <c r="AX299" s="471">
        <v>11</v>
      </c>
      <c r="AY299" s="139">
        <v>2942220</v>
      </c>
      <c r="AZ299" s="459">
        <v>127</v>
      </c>
      <c r="BA299" s="129">
        <v>0.13700000000000001</v>
      </c>
      <c r="BB299" s="459">
        <v>241</v>
      </c>
      <c r="BC299" s="129">
        <v>0.26100000000000001</v>
      </c>
      <c r="BD299" s="459">
        <v>556</v>
      </c>
      <c r="BE299" s="129">
        <v>0.60199999999999998</v>
      </c>
      <c r="BF299" s="459">
        <v>873</v>
      </c>
      <c r="BG299" s="129">
        <v>0.94499999999999995</v>
      </c>
      <c r="BH299" s="459">
        <v>450</v>
      </c>
      <c r="BI299" s="129">
        <v>0.48701298701298701</v>
      </c>
      <c r="BJ299" s="459">
        <v>267</v>
      </c>
      <c r="BK299" s="459">
        <v>155</v>
      </c>
      <c r="BL299" s="459">
        <v>28</v>
      </c>
      <c r="BM299" s="432">
        <v>1973</v>
      </c>
      <c r="BN299" s="352" t="s">
        <v>912</v>
      </c>
      <c r="BO299" s="77">
        <v>586</v>
      </c>
      <c r="BP299" s="79">
        <v>0.63400000000000001</v>
      </c>
      <c r="BQ299" s="77">
        <v>338</v>
      </c>
      <c r="BR299" s="79">
        <v>0.36599999999999999</v>
      </c>
      <c r="BS299" s="490">
        <v>166</v>
      </c>
      <c r="BT299" s="129">
        <v>0.20293398533007334</v>
      </c>
      <c r="BU299" s="313">
        <v>0.70199999999999996</v>
      </c>
      <c r="BW299" s="459">
        <v>3</v>
      </c>
      <c r="BX299" s="459">
        <v>1</v>
      </c>
      <c r="BY299" s="459">
        <v>1</v>
      </c>
      <c r="BZ299" s="459">
        <v>0</v>
      </c>
      <c r="CA299" s="459">
        <v>0</v>
      </c>
      <c r="CB299" s="459">
        <v>2</v>
      </c>
      <c r="CC299" s="459">
        <v>0</v>
      </c>
      <c r="CD299" s="459">
        <v>0</v>
      </c>
      <c r="CE299" s="459">
        <v>0</v>
      </c>
      <c r="CF299" s="459">
        <v>1</v>
      </c>
      <c r="CG299" s="459">
        <v>2</v>
      </c>
      <c r="CH299" s="459">
        <v>0</v>
      </c>
      <c r="CI299" s="439">
        <v>1615.1</v>
      </c>
      <c r="CJ299" s="439">
        <v>102</v>
      </c>
      <c r="CK299" s="129">
        <v>6.3E-2</v>
      </c>
      <c r="CL299" s="459">
        <v>59</v>
      </c>
      <c r="CM299" s="459">
        <v>29</v>
      </c>
      <c r="CN299" s="459">
        <v>30</v>
      </c>
      <c r="CO299" s="503">
        <v>36.200000000000003</v>
      </c>
      <c r="CP299" s="503">
        <v>2.4</v>
      </c>
      <c r="CQ299" s="129">
        <v>6.6298342541436461E-2</v>
      </c>
      <c r="CS299" s="479">
        <v>1</v>
      </c>
      <c r="CT299" s="459">
        <v>0</v>
      </c>
      <c r="CU299" s="459">
        <v>0</v>
      </c>
      <c r="CV299" s="459">
        <v>1</v>
      </c>
      <c r="CW299" s="459">
        <v>7</v>
      </c>
      <c r="CX299" s="459">
        <v>1</v>
      </c>
      <c r="CY299" s="459">
        <v>6</v>
      </c>
      <c r="CZ299" s="459">
        <v>1</v>
      </c>
      <c r="DA299" s="459">
        <v>0</v>
      </c>
      <c r="DB299" s="459">
        <v>0</v>
      </c>
      <c r="DC299" s="459">
        <v>0</v>
      </c>
      <c r="DD299" s="459">
        <v>0</v>
      </c>
      <c r="DF299" s="401">
        <v>10581091</v>
      </c>
      <c r="DG299" s="80">
        <v>0.218</v>
      </c>
      <c r="DH299" s="407">
        <v>11619.3</v>
      </c>
      <c r="DI299" s="407">
        <v>9734159</v>
      </c>
      <c r="DJ299" s="138">
        <v>846932</v>
      </c>
      <c r="DK299" s="44">
        <v>351</v>
      </c>
      <c r="DL299" s="44">
        <v>536</v>
      </c>
      <c r="DM299" s="44">
        <v>27</v>
      </c>
      <c r="DN299" s="44">
        <v>4</v>
      </c>
      <c r="DO299" s="129">
        <v>0.37</v>
      </c>
      <c r="DP299" s="459">
        <v>321</v>
      </c>
      <c r="DQ299" s="459">
        <v>87</v>
      </c>
      <c r="DR299" s="459">
        <v>303</v>
      </c>
      <c r="DS299" s="479">
        <v>207</v>
      </c>
      <c r="DT299" s="129">
        <v>0.25305623471882638</v>
      </c>
      <c r="DU299" s="479">
        <v>444</v>
      </c>
      <c r="DV299" s="407">
        <v>7679227</v>
      </c>
      <c r="DW299" s="479">
        <v>145</v>
      </c>
      <c r="DX299" s="459">
        <v>6458</v>
      </c>
      <c r="DY299" s="452"/>
      <c r="DZ299" s="44">
        <v>1782</v>
      </c>
      <c r="EA299" s="80">
        <v>0.18232044198895028</v>
      </c>
      <c r="EB299" s="44">
        <v>1480</v>
      </c>
      <c r="EC299" s="80">
        <v>0.15142214037241661</v>
      </c>
      <c r="ED299" s="44">
        <v>283</v>
      </c>
      <c r="EE299" s="44">
        <v>56</v>
      </c>
      <c r="EF299" s="44">
        <v>32</v>
      </c>
      <c r="EG299" s="80">
        <v>0.75919999999999999</v>
      </c>
      <c r="EH299" s="80">
        <v>0.16274411617426141</v>
      </c>
      <c r="EI299" s="80">
        <v>0.30800160836349016</v>
      </c>
      <c r="EJ299" s="80">
        <v>0.15160796324655437</v>
      </c>
      <c r="EK299" s="80">
        <v>0.38009003478616743</v>
      </c>
      <c r="EL299" s="80">
        <v>0.31808158765159866</v>
      </c>
      <c r="EM299" s="80">
        <v>-0.13661007910407999</v>
      </c>
      <c r="EN299" s="340">
        <v>104500</v>
      </c>
      <c r="EO299" s="80">
        <v>0.1754418954494171</v>
      </c>
      <c r="EP299" s="1"/>
    </row>
    <row r="300" spans="2:146" x14ac:dyDescent="0.25">
      <c r="B300" s="3" t="s">
        <v>32</v>
      </c>
      <c r="C300" s="5">
        <v>540187</v>
      </c>
      <c r="D300" s="6" t="s">
        <v>33</v>
      </c>
      <c r="E300" s="6" t="s">
        <v>3</v>
      </c>
      <c r="F300" s="5">
        <v>1</v>
      </c>
      <c r="G300" s="40">
        <v>1940</v>
      </c>
      <c r="H300" s="40">
        <v>1656</v>
      </c>
      <c r="I300" s="40">
        <v>2351</v>
      </c>
      <c r="J300" s="63">
        <v>775.58762886597935</v>
      </c>
      <c r="K300" s="40">
        <v>988</v>
      </c>
      <c r="L300" s="63">
        <v>2.35</v>
      </c>
      <c r="N300" s="40">
        <v>261</v>
      </c>
      <c r="O300" s="76">
        <v>0.1345360824742268</v>
      </c>
      <c r="P300" s="63">
        <v>10.28</v>
      </c>
      <c r="Q300" s="362">
        <v>5.2989690721649482E-3</v>
      </c>
      <c r="R300" s="106">
        <v>16</v>
      </c>
      <c r="S300" s="83" t="s">
        <v>100</v>
      </c>
      <c r="T300" s="88">
        <v>1.2</v>
      </c>
      <c r="U300" s="40">
        <v>0</v>
      </c>
      <c r="V300" s="1"/>
      <c r="W300" s="457">
        <v>30</v>
      </c>
      <c r="X300" s="457">
        <v>3</v>
      </c>
      <c r="Y300" s="317">
        <v>2.4E-2</v>
      </c>
      <c r="Z300" s="126">
        <v>0.11494252873563218</v>
      </c>
      <c r="AA300" s="457">
        <v>4</v>
      </c>
      <c r="AB300" s="457">
        <v>9</v>
      </c>
      <c r="AC300" s="457">
        <v>35</v>
      </c>
      <c r="AD300" s="457">
        <v>4</v>
      </c>
      <c r="AE300" s="457">
        <v>39</v>
      </c>
      <c r="AF300" s="149">
        <v>4376280</v>
      </c>
      <c r="AH300" s="374">
        <v>33400</v>
      </c>
      <c r="AI300" s="469">
        <v>28</v>
      </c>
      <c r="AJ300" s="320">
        <v>0.71794871794871795</v>
      </c>
      <c r="AK300" s="374">
        <v>1534550</v>
      </c>
      <c r="AL300" s="125">
        <v>0.35065169504693477</v>
      </c>
      <c r="AM300" s="477">
        <v>28</v>
      </c>
      <c r="AN300" s="398">
        <v>1534550</v>
      </c>
      <c r="AO300" s="469">
        <v>28</v>
      </c>
      <c r="AP300" s="398">
        <v>1534550</v>
      </c>
      <c r="AQ300" s="480">
        <v>14</v>
      </c>
      <c r="AR300" s="399">
        <v>1375600</v>
      </c>
      <c r="AS300" s="481">
        <v>14</v>
      </c>
      <c r="AT300" s="393">
        <v>0.5</v>
      </c>
      <c r="AU300" s="399">
        <v>158950</v>
      </c>
      <c r="AV300" s="469">
        <v>9</v>
      </c>
      <c r="AW300" s="140">
        <v>944000</v>
      </c>
      <c r="AX300" s="469">
        <v>2</v>
      </c>
      <c r="AY300" s="140">
        <v>1897730</v>
      </c>
      <c r="AZ300" s="457">
        <v>2</v>
      </c>
      <c r="BA300" s="125">
        <v>5.0999999999999997E-2</v>
      </c>
      <c r="BB300" s="457">
        <v>17</v>
      </c>
      <c r="BC300" s="125">
        <v>0.436</v>
      </c>
      <c r="BD300" s="457">
        <v>20</v>
      </c>
      <c r="BE300" s="125">
        <v>0.51300000000000001</v>
      </c>
      <c r="BF300" s="457">
        <v>35</v>
      </c>
      <c r="BG300" s="125">
        <v>0.89700000000000002</v>
      </c>
      <c r="BH300" s="457">
        <v>7</v>
      </c>
      <c r="BI300" s="317">
        <v>0.17948717948717949</v>
      </c>
      <c r="BJ300" s="457">
        <v>5</v>
      </c>
      <c r="BK300" s="457">
        <v>2</v>
      </c>
      <c r="BL300" s="457">
        <v>0</v>
      </c>
      <c r="BM300" s="430">
        <v>1979</v>
      </c>
      <c r="BN300" s="349" t="s">
        <v>883</v>
      </c>
      <c r="BO300" s="487">
        <v>26</v>
      </c>
      <c r="BP300" s="350">
        <v>0.66600000000000004</v>
      </c>
      <c r="BQ300" s="489">
        <v>13</v>
      </c>
      <c r="BR300" s="351">
        <v>0.33300000000000002</v>
      </c>
      <c r="BS300" s="492">
        <v>2</v>
      </c>
      <c r="BT300" s="125">
        <v>6.6666666666666666E-2</v>
      </c>
      <c r="BU300" s="312">
        <v>0.23799999999999999</v>
      </c>
      <c r="BW300" s="457">
        <v>2</v>
      </c>
      <c r="BX300" s="457">
        <v>1</v>
      </c>
      <c r="BY300" s="457">
        <v>0</v>
      </c>
      <c r="BZ300" s="457">
        <v>1</v>
      </c>
      <c r="CA300" s="457">
        <v>0</v>
      </c>
      <c r="CB300" s="457">
        <v>1</v>
      </c>
      <c r="CC300" s="457">
        <v>1</v>
      </c>
      <c r="CD300" s="457">
        <v>0</v>
      </c>
      <c r="CE300" s="457">
        <v>0</v>
      </c>
      <c r="CF300" s="457">
        <v>0</v>
      </c>
      <c r="CG300" s="457">
        <v>1</v>
      </c>
      <c r="CH300" s="457">
        <v>0</v>
      </c>
      <c r="CI300" s="440">
        <v>50.3</v>
      </c>
      <c r="CJ300" s="440">
        <v>3.8</v>
      </c>
      <c r="CK300" s="317">
        <v>7.5999999999999998E-2</v>
      </c>
      <c r="CL300" s="457">
        <v>5</v>
      </c>
      <c r="CM300" s="457">
        <v>3</v>
      </c>
      <c r="CN300" s="457">
        <v>2</v>
      </c>
      <c r="CO300" s="501">
        <v>4.7</v>
      </c>
      <c r="CP300" s="501">
        <v>0</v>
      </c>
      <c r="CQ300" s="125">
        <v>0</v>
      </c>
      <c r="CS300" s="477">
        <v>0</v>
      </c>
      <c r="CT300" s="514">
        <v>0</v>
      </c>
      <c r="CU300" s="514">
        <v>0</v>
      </c>
      <c r="CV300" s="457">
        <v>0</v>
      </c>
      <c r="CW300" s="457">
        <v>1</v>
      </c>
      <c r="CX300" s="457">
        <v>0</v>
      </c>
      <c r="CY300" s="457">
        <v>0</v>
      </c>
      <c r="CZ300" s="457">
        <v>0</v>
      </c>
      <c r="DA300" s="457">
        <v>0</v>
      </c>
      <c r="DB300" s="457">
        <v>0</v>
      </c>
      <c r="DC300" s="457">
        <v>1</v>
      </c>
      <c r="DD300" s="457">
        <v>0</v>
      </c>
      <c r="DF300" s="398">
        <v>128137</v>
      </c>
      <c r="DG300" s="320">
        <v>2.9000000000000001E-2</v>
      </c>
      <c r="DH300" s="374">
        <v>4654.6000000000004</v>
      </c>
      <c r="DI300" s="374">
        <v>89630</v>
      </c>
      <c r="DJ300" s="149">
        <v>38507</v>
      </c>
      <c r="DK300" s="40">
        <v>28</v>
      </c>
      <c r="DL300" s="40">
        <v>11</v>
      </c>
      <c r="DM300" s="40">
        <v>0</v>
      </c>
      <c r="DN300" s="40">
        <v>0</v>
      </c>
      <c r="DO300" s="317">
        <v>0.127</v>
      </c>
      <c r="DP300" s="457">
        <v>28</v>
      </c>
      <c r="DQ300" s="457">
        <v>3</v>
      </c>
      <c r="DR300" s="457">
        <v>8</v>
      </c>
      <c r="DS300" s="518">
        <v>0</v>
      </c>
      <c r="DT300" s="148">
        <v>0</v>
      </c>
      <c r="DU300" s="518">
        <v>22</v>
      </c>
      <c r="DV300" s="374">
        <v>299330</v>
      </c>
      <c r="DW300" s="518">
        <v>9</v>
      </c>
      <c r="DX300" s="457">
        <v>39</v>
      </c>
      <c r="DY300" s="452"/>
      <c r="DZ300" s="40">
        <v>49</v>
      </c>
      <c r="EA300" s="76">
        <v>2.0842194810718844E-2</v>
      </c>
      <c r="EB300" s="40">
        <v>14</v>
      </c>
      <c r="EC300" s="76">
        <v>5.9549128030625268E-3</v>
      </c>
      <c r="ED300" s="40">
        <v>3</v>
      </c>
      <c r="EE300" s="40">
        <v>1</v>
      </c>
      <c r="EF300" s="40">
        <v>0</v>
      </c>
      <c r="EG300" s="320">
        <v>0.81489999999999996</v>
      </c>
      <c r="EH300" s="320">
        <v>0.37955465587044535</v>
      </c>
      <c r="EI300" s="320">
        <v>0.25</v>
      </c>
      <c r="EJ300" s="320">
        <v>0.17876754118364857</v>
      </c>
      <c r="EK300" s="320">
        <v>0.41854529987239475</v>
      </c>
      <c r="EL300" s="320">
        <v>0.24277705907718844</v>
      </c>
      <c r="EM300" s="320">
        <v>-0.161061285500747</v>
      </c>
      <c r="EN300" s="341">
        <v>79000</v>
      </c>
      <c r="EO300" s="320">
        <v>3.8518518518518521E-2</v>
      </c>
      <c r="EP300" s="1"/>
    </row>
    <row r="301" spans="2:146" s="1" customFormat="1" x14ac:dyDescent="0.25">
      <c r="B301" s="7" t="s">
        <v>33</v>
      </c>
      <c r="C301" s="150">
        <v>54089</v>
      </c>
      <c r="D301" s="7" t="s">
        <v>33</v>
      </c>
      <c r="E301" s="7" t="s">
        <v>0</v>
      </c>
      <c r="F301" s="150">
        <v>1</v>
      </c>
      <c r="G301" s="42">
        <v>235164</v>
      </c>
      <c r="H301" s="42">
        <v>10825</v>
      </c>
      <c r="I301" s="42">
        <v>12125</v>
      </c>
      <c r="J301" s="65">
        <v>32.998248031161232</v>
      </c>
      <c r="K301" s="42">
        <v>4982</v>
      </c>
      <c r="L301" s="65">
        <v>2.2799999999999998</v>
      </c>
      <c r="M301"/>
      <c r="N301" s="42">
        <v>4214</v>
      </c>
      <c r="O301" s="78">
        <v>1.7919409433416678E-2</v>
      </c>
      <c r="P301" s="65">
        <v>262.02999999999997</v>
      </c>
      <c r="Q301" s="363">
        <v>1.1143716216503569E-3</v>
      </c>
      <c r="R301" s="107">
        <v>16</v>
      </c>
      <c r="S301" s="85">
        <v>42550</v>
      </c>
      <c r="T301" s="115">
        <v>4.5</v>
      </c>
      <c r="U301" s="42">
        <v>73</v>
      </c>
      <c r="W301" s="458">
        <v>848</v>
      </c>
      <c r="X301" s="458">
        <v>161</v>
      </c>
      <c r="Y301" s="127">
        <v>8.8999999999999996E-2</v>
      </c>
      <c r="Z301" s="128">
        <v>0.20123398196487899</v>
      </c>
      <c r="AA301" s="458">
        <v>141</v>
      </c>
      <c r="AB301" s="458">
        <v>115</v>
      </c>
      <c r="AC301" s="458">
        <v>822</v>
      </c>
      <c r="AD301" s="458">
        <v>141</v>
      </c>
      <c r="AE301" s="458">
        <v>963</v>
      </c>
      <c r="AF301" s="321">
        <v>52817528</v>
      </c>
      <c r="AG301"/>
      <c r="AH301" s="419">
        <v>36700</v>
      </c>
      <c r="AI301" s="470">
        <v>916</v>
      </c>
      <c r="AJ301" s="78">
        <v>0.95218295218295224</v>
      </c>
      <c r="AK301" s="406">
        <v>42864748</v>
      </c>
      <c r="AL301" s="127">
        <v>0.81156293418351577</v>
      </c>
      <c r="AM301" s="478">
        <v>914</v>
      </c>
      <c r="AN301" s="402">
        <v>42435248</v>
      </c>
      <c r="AO301" s="470">
        <v>913</v>
      </c>
      <c r="AP301" s="402">
        <v>42375348</v>
      </c>
      <c r="AQ301" s="470">
        <v>676</v>
      </c>
      <c r="AR301" s="400">
        <v>38265438</v>
      </c>
      <c r="AS301" s="482">
        <v>237</v>
      </c>
      <c r="AT301" s="394">
        <v>0.25958378970427171</v>
      </c>
      <c r="AU301" s="400">
        <v>4109910</v>
      </c>
      <c r="AV301" s="470">
        <v>27</v>
      </c>
      <c r="AW301" s="311">
        <v>5054270</v>
      </c>
      <c r="AX301" s="470">
        <v>13</v>
      </c>
      <c r="AY301" s="311">
        <v>4839950</v>
      </c>
      <c r="AZ301" s="458">
        <v>129</v>
      </c>
      <c r="BA301" s="127">
        <v>0.13400000000000001</v>
      </c>
      <c r="BB301" s="458">
        <v>258</v>
      </c>
      <c r="BC301" s="127">
        <v>0.26800000000000002</v>
      </c>
      <c r="BD301" s="458">
        <v>576</v>
      </c>
      <c r="BE301" s="127">
        <v>0.59799999999999998</v>
      </c>
      <c r="BF301" s="458">
        <v>908</v>
      </c>
      <c r="BG301" s="127">
        <v>0.94299999999999995</v>
      </c>
      <c r="BH301" s="458">
        <v>457</v>
      </c>
      <c r="BI301" s="127">
        <v>0.47455867082035308</v>
      </c>
      <c r="BJ301" s="458">
        <v>272</v>
      </c>
      <c r="BK301" s="458">
        <v>157</v>
      </c>
      <c r="BL301" s="458">
        <v>28</v>
      </c>
      <c r="BM301" s="431">
        <v>1973</v>
      </c>
      <c r="BN301" s="135" t="s">
        <v>100</v>
      </c>
      <c r="BO301" s="42">
        <v>612</v>
      </c>
      <c r="BP301" s="78">
        <v>0.63500000000000012</v>
      </c>
      <c r="BQ301" s="42">
        <v>351</v>
      </c>
      <c r="BR301" s="78">
        <v>0.36399999999999999</v>
      </c>
      <c r="BS301" s="493">
        <v>168</v>
      </c>
      <c r="BT301" s="127">
        <v>0.19811320754716982</v>
      </c>
      <c r="BU301" s="314">
        <v>0.69</v>
      </c>
      <c r="BV301"/>
      <c r="BW301" s="458">
        <v>5</v>
      </c>
      <c r="BX301" s="458">
        <v>2</v>
      </c>
      <c r="BY301" s="458">
        <v>1</v>
      </c>
      <c r="BZ301" s="458">
        <v>1</v>
      </c>
      <c r="CA301" s="458">
        <v>0</v>
      </c>
      <c r="CB301" s="458">
        <v>3</v>
      </c>
      <c r="CC301" s="458">
        <v>1</v>
      </c>
      <c r="CD301" s="458">
        <v>0</v>
      </c>
      <c r="CE301" s="458">
        <v>0</v>
      </c>
      <c r="CF301" s="458">
        <v>1</v>
      </c>
      <c r="CG301" s="458">
        <v>3</v>
      </c>
      <c r="CH301" s="458">
        <v>0</v>
      </c>
      <c r="CI301" s="441">
        <v>1665.4</v>
      </c>
      <c r="CJ301" s="441">
        <v>105.8</v>
      </c>
      <c r="CK301" s="127">
        <v>6.4000000000000001E-2</v>
      </c>
      <c r="CL301" s="458">
        <v>64</v>
      </c>
      <c r="CM301" s="458">
        <v>32</v>
      </c>
      <c r="CN301" s="458">
        <v>32</v>
      </c>
      <c r="CO301" s="502">
        <v>40.900000000000013</v>
      </c>
      <c r="CP301" s="502">
        <v>2.4</v>
      </c>
      <c r="CQ301" s="127">
        <v>5.8679706601466972E-2</v>
      </c>
      <c r="CR301"/>
      <c r="CS301" s="478">
        <v>1</v>
      </c>
      <c r="CT301" s="458">
        <v>0</v>
      </c>
      <c r="CU301" s="458">
        <v>0</v>
      </c>
      <c r="CV301" s="458">
        <v>1</v>
      </c>
      <c r="CW301" s="458">
        <v>8</v>
      </c>
      <c r="CX301" s="458">
        <v>1</v>
      </c>
      <c r="CY301" s="458">
        <v>6</v>
      </c>
      <c r="CZ301" s="458">
        <v>1</v>
      </c>
      <c r="DA301" s="458">
        <v>0</v>
      </c>
      <c r="DB301" s="458">
        <v>0</v>
      </c>
      <c r="DC301" s="458">
        <v>1</v>
      </c>
      <c r="DD301" s="458">
        <v>0</v>
      </c>
      <c r="DE301"/>
      <c r="DF301" s="402">
        <v>10709228</v>
      </c>
      <c r="DG301" s="78">
        <v>0.20300000000000001</v>
      </c>
      <c r="DH301" s="419">
        <v>11456.6</v>
      </c>
      <c r="DI301" s="419">
        <v>9823789</v>
      </c>
      <c r="DJ301" s="321">
        <v>885439</v>
      </c>
      <c r="DK301" s="42">
        <v>379</v>
      </c>
      <c r="DL301" s="42">
        <v>547</v>
      </c>
      <c r="DM301" s="42">
        <v>27</v>
      </c>
      <c r="DN301" s="42">
        <v>4</v>
      </c>
      <c r="DO301" s="127">
        <v>0.36499999999999999</v>
      </c>
      <c r="DP301" s="458">
        <v>349</v>
      </c>
      <c r="DQ301" s="458">
        <v>90</v>
      </c>
      <c r="DR301" s="458">
        <v>311</v>
      </c>
      <c r="DS301" s="519">
        <v>207</v>
      </c>
      <c r="DT301" s="144">
        <v>0.24410377358490565</v>
      </c>
      <c r="DU301" s="519">
        <v>466</v>
      </c>
      <c r="DV301" s="419">
        <v>7978557</v>
      </c>
      <c r="DW301" s="519">
        <v>154</v>
      </c>
      <c r="DX301" s="458">
        <v>6497</v>
      </c>
      <c r="DY301" s="452"/>
      <c r="DZ301" s="42">
        <v>1831</v>
      </c>
      <c r="EA301" s="78">
        <v>0.15101030927835052</v>
      </c>
      <c r="EB301" s="42">
        <v>1494</v>
      </c>
      <c r="EC301" s="78">
        <v>0.12321649484536082</v>
      </c>
      <c r="ED301" s="42">
        <v>286</v>
      </c>
      <c r="EE301" s="42">
        <v>57</v>
      </c>
      <c r="EF301" s="42">
        <v>32</v>
      </c>
      <c r="EG301" s="78">
        <v>0.77769999999999995</v>
      </c>
      <c r="EH301" s="78">
        <v>0.20574066639903654</v>
      </c>
      <c r="EI301" s="78">
        <v>0.29799999999999999</v>
      </c>
      <c r="EJ301" s="78">
        <v>0.15630606860158311</v>
      </c>
      <c r="EK301" s="78">
        <v>0.38754639175257727</v>
      </c>
      <c r="EL301" s="78">
        <v>0.30274826587057685</v>
      </c>
      <c r="EM301" s="78">
        <v>-0.14130825016155668</v>
      </c>
      <c r="EN301" s="342">
        <v>104500</v>
      </c>
      <c r="EO301" s="78">
        <v>0.14772045590881824</v>
      </c>
    </row>
    <row r="302" spans="2:146" x14ac:dyDescent="0.25">
      <c r="B302" s="424" t="s">
        <v>220</v>
      </c>
      <c r="C302" s="425">
        <v>540188</v>
      </c>
      <c r="D302" s="424" t="s">
        <v>218</v>
      </c>
      <c r="E302" s="424" t="s">
        <v>11</v>
      </c>
      <c r="F302" s="425">
        <v>6</v>
      </c>
      <c r="G302" s="44">
        <v>109727</v>
      </c>
      <c r="H302" s="44">
        <v>5916</v>
      </c>
      <c r="I302" s="44">
        <v>11639</v>
      </c>
      <c r="J302" s="66">
        <v>67.886299634547555</v>
      </c>
      <c r="K302" s="44">
        <v>4548</v>
      </c>
      <c r="L302" s="66">
        <v>2.5004397537379068</v>
      </c>
      <c r="N302" s="44">
        <v>3174</v>
      </c>
      <c r="O302" s="80">
        <v>2.8926335359574219E-2</v>
      </c>
      <c r="P302" s="66">
        <v>124.21</v>
      </c>
      <c r="Q302" s="364">
        <v>1.1319912145597709E-3</v>
      </c>
      <c r="R302" s="105">
        <v>14</v>
      </c>
      <c r="S302" s="82">
        <v>42945</v>
      </c>
      <c r="T302" s="114">
        <v>2.1</v>
      </c>
      <c r="U302" s="44">
        <v>8</v>
      </c>
      <c r="V302" s="1"/>
      <c r="W302" s="459">
        <v>222</v>
      </c>
      <c r="X302" s="459">
        <v>16</v>
      </c>
      <c r="Y302" s="129">
        <v>4.3999999999999997E-2</v>
      </c>
      <c r="Z302" s="130">
        <v>6.9943289224952743E-2</v>
      </c>
      <c r="AA302" s="459">
        <v>102</v>
      </c>
      <c r="AB302" s="459">
        <v>39</v>
      </c>
      <c r="AC302" s="459">
        <v>159</v>
      </c>
      <c r="AD302" s="459">
        <v>102</v>
      </c>
      <c r="AE302" s="459">
        <v>261</v>
      </c>
      <c r="AF302" s="138">
        <v>24838772</v>
      </c>
      <c r="AH302" s="407">
        <v>41500</v>
      </c>
      <c r="AI302" s="471">
        <v>232</v>
      </c>
      <c r="AJ302" s="80">
        <v>0.88888888888888884</v>
      </c>
      <c r="AK302" s="407">
        <v>14117672</v>
      </c>
      <c r="AL302" s="129">
        <v>0.56837238169423188</v>
      </c>
      <c r="AM302" s="479">
        <v>231</v>
      </c>
      <c r="AN302" s="401">
        <v>12809672</v>
      </c>
      <c r="AO302" s="471">
        <v>225</v>
      </c>
      <c r="AP302" s="401">
        <v>12502172</v>
      </c>
      <c r="AQ302" s="471">
        <v>163</v>
      </c>
      <c r="AR302" s="401">
        <v>10727392</v>
      </c>
      <c r="AS302" s="471">
        <v>62</v>
      </c>
      <c r="AT302" s="395">
        <v>0.27555555555555561</v>
      </c>
      <c r="AU302" s="401">
        <v>1774780</v>
      </c>
      <c r="AV302" s="471">
        <v>21</v>
      </c>
      <c r="AW302" s="139">
        <v>3249690</v>
      </c>
      <c r="AX302" s="471">
        <v>8</v>
      </c>
      <c r="AY302" s="139">
        <v>7471410</v>
      </c>
      <c r="AZ302" s="459">
        <v>70</v>
      </c>
      <c r="BA302" s="129">
        <v>0.26800000000000002</v>
      </c>
      <c r="BB302" s="459">
        <v>66</v>
      </c>
      <c r="BC302" s="129">
        <v>0.253</v>
      </c>
      <c r="BD302" s="459">
        <v>125</v>
      </c>
      <c r="BE302" s="129">
        <v>0.47899999999999998</v>
      </c>
      <c r="BF302" s="459">
        <v>221</v>
      </c>
      <c r="BG302" s="129">
        <v>0.84699999999999998</v>
      </c>
      <c r="BH302" s="459">
        <v>81</v>
      </c>
      <c r="BI302" s="129">
        <v>0.31034482758620691</v>
      </c>
      <c r="BJ302" s="459">
        <v>62</v>
      </c>
      <c r="BK302" s="459">
        <v>14</v>
      </c>
      <c r="BL302" s="459">
        <v>5</v>
      </c>
      <c r="BM302" s="432">
        <v>1965</v>
      </c>
      <c r="BN302" s="352" t="s">
        <v>846</v>
      </c>
      <c r="BO302" s="77">
        <v>220</v>
      </c>
      <c r="BP302" s="79">
        <v>0.84299999999999997</v>
      </c>
      <c r="BQ302" s="77">
        <v>41</v>
      </c>
      <c r="BR302" s="79">
        <v>0.157</v>
      </c>
      <c r="BS302" s="490">
        <v>13</v>
      </c>
      <c r="BT302" s="129">
        <v>5.8558558558558557E-2</v>
      </c>
      <c r="BU302" s="313">
        <v>0.71399999999999997</v>
      </c>
      <c r="BW302" s="459">
        <v>1</v>
      </c>
      <c r="BX302" s="459">
        <v>0</v>
      </c>
      <c r="BY302" s="459">
        <v>0</v>
      </c>
      <c r="BZ302" s="459">
        <v>0</v>
      </c>
      <c r="CA302" s="459">
        <v>1</v>
      </c>
      <c r="CB302" s="459">
        <v>0</v>
      </c>
      <c r="CC302" s="459">
        <v>0</v>
      </c>
      <c r="CD302" s="459">
        <v>0</v>
      </c>
      <c r="CE302" s="459">
        <v>0</v>
      </c>
      <c r="CF302" s="459">
        <v>0</v>
      </c>
      <c r="CG302" s="459">
        <v>1</v>
      </c>
      <c r="CH302" s="459">
        <v>0</v>
      </c>
      <c r="CI302" s="439">
        <v>879.7</v>
      </c>
      <c r="CJ302" s="439">
        <v>35.1</v>
      </c>
      <c r="CK302" s="129">
        <v>0.04</v>
      </c>
      <c r="CL302" s="459">
        <v>62</v>
      </c>
      <c r="CM302" s="459">
        <v>37</v>
      </c>
      <c r="CN302" s="459">
        <v>25</v>
      </c>
      <c r="CO302" s="503">
        <v>33.6</v>
      </c>
      <c r="CP302" s="503">
        <v>3.5</v>
      </c>
      <c r="CQ302" s="129">
        <v>0.10416666666666666</v>
      </c>
      <c r="CS302" s="479">
        <v>0</v>
      </c>
      <c r="CT302" s="459">
        <v>0</v>
      </c>
      <c r="CU302" s="459">
        <v>0</v>
      </c>
      <c r="CV302" s="459">
        <v>0</v>
      </c>
      <c r="CW302" s="459">
        <v>6</v>
      </c>
      <c r="CX302" s="459">
        <v>1</v>
      </c>
      <c r="CY302" s="459">
        <v>4</v>
      </c>
      <c r="CZ302" s="459">
        <v>1</v>
      </c>
      <c r="DA302" s="459">
        <v>0</v>
      </c>
      <c r="DB302" s="459">
        <v>0</v>
      </c>
      <c r="DC302" s="459">
        <v>1</v>
      </c>
      <c r="DD302" s="459">
        <v>0</v>
      </c>
      <c r="DF302" s="401">
        <v>2379235</v>
      </c>
      <c r="DG302" s="80">
        <v>9.6000000000000002E-2</v>
      </c>
      <c r="DH302" s="407">
        <v>7545.3</v>
      </c>
      <c r="DI302" s="407">
        <v>1820127</v>
      </c>
      <c r="DJ302" s="138">
        <v>559108</v>
      </c>
      <c r="DK302" s="44">
        <v>135</v>
      </c>
      <c r="DL302" s="44">
        <v>115</v>
      </c>
      <c r="DM302" s="44">
        <v>8</v>
      </c>
      <c r="DN302" s="44">
        <v>3</v>
      </c>
      <c r="DO302" s="129">
        <v>0.16600000000000001</v>
      </c>
      <c r="DP302" s="459">
        <v>124</v>
      </c>
      <c r="DQ302" s="459">
        <v>36</v>
      </c>
      <c r="DR302" s="459">
        <v>85</v>
      </c>
      <c r="DS302" s="479">
        <v>16</v>
      </c>
      <c r="DT302" s="129">
        <v>7.2072072072072071E-2</v>
      </c>
      <c r="DU302" s="479">
        <v>36</v>
      </c>
      <c r="DV302" s="407">
        <v>483547</v>
      </c>
      <c r="DW302" s="479">
        <v>7</v>
      </c>
      <c r="DX302" s="459">
        <v>1261</v>
      </c>
      <c r="DY302" s="452"/>
      <c r="DZ302" s="44">
        <v>510</v>
      </c>
      <c r="EA302" s="80">
        <v>4.3818197439642582E-2</v>
      </c>
      <c r="EB302" s="44">
        <v>345</v>
      </c>
      <c r="EC302" s="80">
        <v>2.9641721797405277E-2</v>
      </c>
      <c r="ED302" s="44">
        <v>56</v>
      </c>
      <c r="EE302" s="44">
        <v>10</v>
      </c>
      <c r="EF302" s="44">
        <v>6</v>
      </c>
      <c r="EG302" s="80">
        <v>0.2407</v>
      </c>
      <c r="EH302" s="80">
        <v>0.12137203166226912</v>
      </c>
      <c r="EI302" s="80">
        <v>0.22467402206619858</v>
      </c>
      <c r="EJ302" s="80">
        <v>0.10951340158748418</v>
      </c>
      <c r="EK302" s="80">
        <v>0.37640690780994929</v>
      </c>
      <c r="EL302" s="80">
        <v>0.20242701371790361</v>
      </c>
      <c r="EM302" s="80">
        <v>2.2331202381994899E-2</v>
      </c>
      <c r="EN302" s="340">
        <v>120000</v>
      </c>
      <c r="EO302" s="80">
        <v>0.1752326993120194</v>
      </c>
      <c r="EP302" s="1"/>
    </row>
    <row r="303" spans="2:146" x14ac:dyDescent="0.25">
      <c r="B303" s="3" t="s">
        <v>217</v>
      </c>
      <c r="C303" s="5">
        <v>540189</v>
      </c>
      <c r="D303" s="6" t="s">
        <v>218</v>
      </c>
      <c r="E303" s="6" t="s">
        <v>3</v>
      </c>
      <c r="F303" s="5">
        <v>6</v>
      </c>
      <c r="G303" s="40">
        <v>196</v>
      </c>
      <c r="H303" s="40">
        <v>152</v>
      </c>
      <c r="I303" s="40">
        <v>315</v>
      </c>
      <c r="J303" s="63">
        <v>1028.5714285714284</v>
      </c>
      <c r="K303" s="40">
        <v>99</v>
      </c>
      <c r="L303" s="63">
        <v>3.18</v>
      </c>
      <c r="N303" s="40">
        <v>21</v>
      </c>
      <c r="O303" s="76">
        <v>0.1071428571428571</v>
      </c>
      <c r="P303" s="63">
        <v>1.82</v>
      </c>
      <c r="Q303" s="362">
        <v>9.285714285714286E-3</v>
      </c>
      <c r="R303" s="106">
        <v>14</v>
      </c>
      <c r="S303" s="83" t="s">
        <v>100</v>
      </c>
      <c r="T303" s="88">
        <v>1.8</v>
      </c>
      <c r="U303" s="40">
        <v>0</v>
      </c>
      <c r="V303" s="1"/>
      <c r="W303" s="457">
        <v>12</v>
      </c>
      <c r="X303" s="457">
        <v>0</v>
      </c>
      <c r="Y303" s="317">
        <v>8.5999999999999993E-2</v>
      </c>
      <c r="Z303" s="126">
        <v>0.5714285714285714</v>
      </c>
      <c r="AA303" s="457">
        <v>0</v>
      </c>
      <c r="AB303" s="457">
        <v>1</v>
      </c>
      <c r="AC303" s="457">
        <v>13</v>
      </c>
      <c r="AD303" s="457">
        <v>0</v>
      </c>
      <c r="AE303" s="457">
        <v>13</v>
      </c>
      <c r="AF303" s="149">
        <v>532660</v>
      </c>
      <c r="AH303" s="374">
        <v>33400</v>
      </c>
      <c r="AI303" s="469">
        <v>7</v>
      </c>
      <c r="AJ303" s="320">
        <v>0.53846153846153844</v>
      </c>
      <c r="AK303" s="374">
        <v>259900</v>
      </c>
      <c r="AL303" s="125">
        <v>0.48792850974355118</v>
      </c>
      <c r="AM303" s="477">
        <v>7</v>
      </c>
      <c r="AN303" s="398">
        <v>259900</v>
      </c>
      <c r="AO303" s="469">
        <v>7</v>
      </c>
      <c r="AP303" s="398">
        <v>259900</v>
      </c>
      <c r="AQ303" s="480">
        <v>6</v>
      </c>
      <c r="AR303" s="398">
        <v>234900</v>
      </c>
      <c r="AS303" s="469">
        <v>1</v>
      </c>
      <c r="AT303" s="390">
        <v>0.14285714285714279</v>
      </c>
      <c r="AU303" s="398">
        <v>25000</v>
      </c>
      <c r="AV303" s="469">
        <v>3</v>
      </c>
      <c r="AW303" s="140">
        <v>61320</v>
      </c>
      <c r="AX303" s="469">
        <v>3</v>
      </c>
      <c r="AY303" s="140">
        <v>211440</v>
      </c>
      <c r="AZ303" s="457">
        <v>2</v>
      </c>
      <c r="BA303" s="125">
        <v>0.154</v>
      </c>
      <c r="BB303" s="457">
        <v>6</v>
      </c>
      <c r="BC303" s="125">
        <v>0.46200000000000002</v>
      </c>
      <c r="BD303" s="457">
        <v>5</v>
      </c>
      <c r="BE303" s="125">
        <v>0.38500000000000001</v>
      </c>
      <c r="BF303" s="457">
        <v>10</v>
      </c>
      <c r="BG303" s="125">
        <v>0.76900000000000002</v>
      </c>
      <c r="BH303" s="457">
        <v>4</v>
      </c>
      <c r="BI303" s="317">
        <v>0.30769230769230771</v>
      </c>
      <c r="BJ303" s="457">
        <v>4</v>
      </c>
      <c r="BK303" s="457">
        <v>0</v>
      </c>
      <c r="BL303" s="457">
        <v>0</v>
      </c>
      <c r="BM303" s="430">
        <v>1932.5</v>
      </c>
      <c r="BN303" s="347" t="s">
        <v>860</v>
      </c>
      <c r="BO303" s="486">
        <v>12</v>
      </c>
      <c r="BP303" s="348">
        <v>0.92300000000000004</v>
      </c>
      <c r="BQ303" s="40">
        <v>1</v>
      </c>
      <c r="BR303" s="320">
        <v>7.6999999999999999E-2</v>
      </c>
      <c r="BS303" s="491">
        <v>0</v>
      </c>
      <c r="BT303" s="125">
        <v>0</v>
      </c>
      <c r="BU303" s="312">
        <v>0.83299999999999996</v>
      </c>
      <c r="BW303" s="457">
        <v>0</v>
      </c>
      <c r="BX303" s="457">
        <v>0</v>
      </c>
      <c r="BY303" s="457">
        <v>0</v>
      </c>
      <c r="BZ303" s="457">
        <v>0</v>
      </c>
      <c r="CA303" s="457">
        <v>0</v>
      </c>
      <c r="CB303" s="457">
        <v>0</v>
      </c>
      <c r="CC303" s="457">
        <v>0</v>
      </c>
      <c r="CD303" s="457">
        <v>0</v>
      </c>
      <c r="CE303" s="457">
        <v>0</v>
      </c>
      <c r="CF303" s="457">
        <v>0</v>
      </c>
      <c r="CG303" s="457">
        <v>0</v>
      </c>
      <c r="CH303" s="457">
        <v>0</v>
      </c>
      <c r="CI303" s="440">
        <v>8.1</v>
      </c>
      <c r="CJ303" s="440">
        <v>0.5</v>
      </c>
      <c r="CK303" s="317">
        <v>6.2E-2</v>
      </c>
      <c r="CL303" s="457">
        <v>4</v>
      </c>
      <c r="CM303" s="457">
        <v>4</v>
      </c>
      <c r="CN303" s="457">
        <v>0</v>
      </c>
      <c r="CO303" s="501">
        <v>1.2</v>
      </c>
      <c r="CP303" s="501">
        <v>0</v>
      </c>
      <c r="CQ303" s="125">
        <v>0</v>
      </c>
      <c r="CS303" s="477">
        <v>0</v>
      </c>
      <c r="CT303" s="457">
        <v>0</v>
      </c>
      <c r="CU303" s="457">
        <v>0</v>
      </c>
      <c r="CV303" s="457">
        <v>0</v>
      </c>
      <c r="CW303" s="457">
        <v>3</v>
      </c>
      <c r="CX303" s="457">
        <v>3</v>
      </c>
      <c r="CY303" s="457">
        <v>1</v>
      </c>
      <c r="CZ303" s="457">
        <v>1</v>
      </c>
      <c r="DA303" s="457">
        <v>0</v>
      </c>
      <c r="DB303" s="457">
        <v>0</v>
      </c>
      <c r="DC303" s="457">
        <v>1</v>
      </c>
      <c r="DD303" s="457">
        <v>0</v>
      </c>
      <c r="DF303" s="398">
        <v>28750</v>
      </c>
      <c r="DG303" s="320">
        <v>5.3999999999999999E-2</v>
      </c>
      <c r="DH303" s="374">
        <v>1375.8</v>
      </c>
      <c r="DI303" s="374">
        <v>5339</v>
      </c>
      <c r="DJ303" s="149">
        <v>23411</v>
      </c>
      <c r="DK303" s="40">
        <v>8</v>
      </c>
      <c r="DL303" s="40">
        <v>5</v>
      </c>
      <c r="DM303" s="40">
        <v>0</v>
      </c>
      <c r="DN303" s="40">
        <v>0</v>
      </c>
      <c r="DO303" s="317">
        <v>6.5000000000000002E-2</v>
      </c>
      <c r="DP303" s="457">
        <v>5</v>
      </c>
      <c r="DQ303" s="457">
        <v>4</v>
      </c>
      <c r="DR303" s="457">
        <v>4</v>
      </c>
      <c r="DS303" s="518">
        <v>0</v>
      </c>
      <c r="DT303" s="148">
        <v>0</v>
      </c>
      <c r="DU303" s="518">
        <v>2</v>
      </c>
      <c r="DV303" s="374">
        <v>69000</v>
      </c>
      <c r="DW303" s="518">
        <v>0</v>
      </c>
      <c r="DX303" s="457">
        <v>15</v>
      </c>
      <c r="DY303" s="452"/>
      <c r="DZ303" s="40">
        <v>19</v>
      </c>
      <c r="EA303" s="76">
        <v>6.0317460317460318E-2</v>
      </c>
      <c r="EB303" s="40">
        <v>13</v>
      </c>
      <c r="EC303" s="76">
        <v>4.1269841269841269E-2</v>
      </c>
      <c r="ED303" s="40">
        <v>2</v>
      </c>
      <c r="EE303" s="40">
        <v>0</v>
      </c>
      <c r="EF303" s="40">
        <v>0</v>
      </c>
      <c r="EG303" s="320">
        <v>0.29070000000000001</v>
      </c>
      <c r="EH303" s="320">
        <v>0.14141414141414141</v>
      </c>
      <c r="EI303" s="320">
        <v>0.16899999999999998</v>
      </c>
      <c r="EJ303" s="320">
        <v>4.3010752688172046E-2</v>
      </c>
      <c r="EK303" s="320">
        <v>0.48253968253968255</v>
      </c>
      <c r="EL303" s="320">
        <v>0.14603174603174604</v>
      </c>
      <c r="EM303" s="320">
        <v>-9.6153846153846194E-3</v>
      </c>
      <c r="EN303" s="341">
        <v>93300</v>
      </c>
      <c r="EO303" s="320">
        <v>0.13934426229508196</v>
      </c>
      <c r="EP303" s="1"/>
    </row>
    <row r="304" spans="2:146" x14ac:dyDescent="0.25">
      <c r="B304" s="3" t="s">
        <v>219</v>
      </c>
      <c r="C304" s="5">
        <v>540190</v>
      </c>
      <c r="D304" s="6" t="s">
        <v>218</v>
      </c>
      <c r="E304" s="6" t="s">
        <v>3</v>
      </c>
      <c r="F304" s="5">
        <v>6</v>
      </c>
      <c r="G304" s="40">
        <v>2433</v>
      </c>
      <c r="H304" s="40">
        <v>2406</v>
      </c>
      <c r="I304" s="40">
        <v>4773</v>
      </c>
      <c r="J304" s="63">
        <v>1255.5363748458692</v>
      </c>
      <c r="K304" s="40">
        <v>1910</v>
      </c>
      <c r="L304" s="63">
        <v>2.4700000000000002</v>
      </c>
      <c r="N304" s="40">
        <v>224</v>
      </c>
      <c r="O304" s="76">
        <v>9.2067406494040285E-2</v>
      </c>
      <c r="P304" s="63">
        <v>7.92</v>
      </c>
      <c r="Q304" s="362">
        <v>3.2552404438964239E-3</v>
      </c>
      <c r="R304" s="106">
        <v>14</v>
      </c>
      <c r="S304" s="83" t="s">
        <v>100</v>
      </c>
      <c r="T304" s="88">
        <v>1.5</v>
      </c>
      <c r="U304" s="40">
        <v>2</v>
      </c>
      <c r="V304" s="1"/>
      <c r="W304" s="457">
        <v>135</v>
      </c>
      <c r="X304" s="457">
        <v>0</v>
      </c>
      <c r="Y304" s="317">
        <v>6.4000000000000001E-2</v>
      </c>
      <c r="Z304" s="126">
        <v>0.6026785714285714</v>
      </c>
      <c r="AA304" s="457">
        <v>53</v>
      </c>
      <c r="AB304" s="457">
        <v>18</v>
      </c>
      <c r="AC304" s="457">
        <v>100</v>
      </c>
      <c r="AD304" s="457">
        <v>53</v>
      </c>
      <c r="AE304" s="457">
        <v>153</v>
      </c>
      <c r="AF304" s="149">
        <v>28527060</v>
      </c>
      <c r="AH304" s="374">
        <v>57900</v>
      </c>
      <c r="AI304" s="469">
        <v>134</v>
      </c>
      <c r="AJ304" s="320">
        <v>0.87581699346405228</v>
      </c>
      <c r="AK304" s="374">
        <v>8409232</v>
      </c>
      <c r="AL304" s="125">
        <v>0.29478088523668411</v>
      </c>
      <c r="AM304" s="477">
        <v>134</v>
      </c>
      <c r="AN304" s="398">
        <v>8409232</v>
      </c>
      <c r="AO304" s="469">
        <v>119</v>
      </c>
      <c r="AP304" s="398">
        <v>7718600</v>
      </c>
      <c r="AQ304" s="480">
        <v>116</v>
      </c>
      <c r="AR304" s="399">
        <v>7661200</v>
      </c>
      <c r="AS304" s="481">
        <v>3</v>
      </c>
      <c r="AT304" s="393">
        <v>2.5210084033613449E-2</v>
      </c>
      <c r="AU304" s="399">
        <v>57400</v>
      </c>
      <c r="AV304" s="469">
        <v>12</v>
      </c>
      <c r="AW304" s="140">
        <v>2046342</v>
      </c>
      <c r="AX304" s="469">
        <v>7</v>
      </c>
      <c r="AY304" s="140">
        <v>18071486</v>
      </c>
      <c r="AZ304" s="457">
        <v>82</v>
      </c>
      <c r="BA304" s="125">
        <v>0.53600000000000003</v>
      </c>
      <c r="BB304" s="457">
        <v>30</v>
      </c>
      <c r="BC304" s="125">
        <v>0.19600000000000001</v>
      </c>
      <c r="BD304" s="457">
        <v>41</v>
      </c>
      <c r="BE304" s="125">
        <v>0.26800000000000002</v>
      </c>
      <c r="BF304" s="457">
        <v>97</v>
      </c>
      <c r="BG304" s="125">
        <v>0.63400000000000001</v>
      </c>
      <c r="BH304" s="457">
        <v>21</v>
      </c>
      <c r="BI304" s="317">
        <v>0.13725490196078433</v>
      </c>
      <c r="BJ304" s="457">
        <v>18</v>
      </c>
      <c r="BK304" s="457">
        <v>2</v>
      </c>
      <c r="BL304" s="457">
        <v>1</v>
      </c>
      <c r="BM304" s="430">
        <v>1940</v>
      </c>
      <c r="BN304" s="349" t="s">
        <v>808</v>
      </c>
      <c r="BO304" s="487">
        <v>143</v>
      </c>
      <c r="BP304" s="350">
        <v>0.93400000000000005</v>
      </c>
      <c r="BQ304" s="489">
        <v>10</v>
      </c>
      <c r="BR304" s="351">
        <v>6.5000000000000002E-2</v>
      </c>
      <c r="BS304" s="492">
        <v>3</v>
      </c>
      <c r="BT304" s="125">
        <v>2.2222222222222223E-2</v>
      </c>
      <c r="BU304" s="312">
        <v>0.72</v>
      </c>
      <c r="BW304" s="457">
        <v>1</v>
      </c>
      <c r="BX304" s="457">
        <v>1</v>
      </c>
      <c r="BY304" s="457">
        <v>0</v>
      </c>
      <c r="BZ304" s="457">
        <v>0</v>
      </c>
      <c r="CA304" s="457">
        <v>1</v>
      </c>
      <c r="CB304" s="457">
        <v>0</v>
      </c>
      <c r="CC304" s="457">
        <v>1</v>
      </c>
      <c r="CD304" s="457">
        <v>0</v>
      </c>
      <c r="CE304" s="457">
        <v>0</v>
      </c>
      <c r="CF304" s="457">
        <v>0</v>
      </c>
      <c r="CG304" s="457">
        <v>0</v>
      </c>
      <c r="CH304" s="457">
        <v>0</v>
      </c>
      <c r="CI304" s="440">
        <v>75.5</v>
      </c>
      <c r="CJ304" s="440">
        <v>4.3</v>
      </c>
      <c r="CK304" s="317">
        <v>5.7000000000000002E-2</v>
      </c>
      <c r="CL304" s="457">
        <v>7</v>
      </c>
      <c r="CM304" s="457">
        <v>7</v>
      </c>
      <c r="CN304" s="457">
        <v>0</v>
      </c>
      <c r="CO304" s="501">
        <v>4.9000000000000004</v>
      </c>
      <c r="CP304" s="501">
        <v>0.1</v>
      </c>
      <c r="CQ304" s="125">
        <v>2.0408163265306121E-2</v>
      </c>
      <c r="CS304" s="477">
        <v>0</v>
      </c>
      <c r="CT304" s="514">
        <v>0</v>
      </c>
      <c r="CU304" s="514">
        <v>0</v>
      </c>
      <c r="CV304" s="457">
        <v>0</v>
      </c>
      <c r="CW304" s="457">
        <v>4</v>
      </c>
      <c r="CX304" s="457">
        <v>3</v>
      </c>
      <c r="CY304" s="457">
        <v>2</v>
      </c>
      <c r="CZ304" s="457">
        <v>2</v>
      </c>
      <c r="DA304" s="457">
        <v>0</v>
      </c>
      <c r="DB304" s="457">
        <v>0</v>
      </c>
      <c r="DC304" s="457">
        <v>0</v>
      </c>
      <c r="DD304" s="457">
        <v>0</v>
      </c>
      <c r="DF304" s="398">
        <v>601692</v>
      </c>
      <c r="DG304" s="320">
        <v>2.1000000000000001E-2</v>
      </c>
      <c r="DH304" s="374">
        <v>3878.6</v>
      </c>
      <c r="DI304" s="374">
        <v>354424</v>
      </c>
      <c r="DJ304" s="149">
        <v>247268</v>
      </c>
      <c r="DK304" s="40">
        <v>90</v>
      </c>
      <c r="DL304" s="40">
        <v>60</v>
      </c>
      <c r="DM304" s="40">
        <v>3</v>
      </c>
      <c r="DN304" s="40">
        <v>0</v>
      </c>
      <c r="DO304" s="317">
        <v>7.6999999999999999E-2</v>
      </c>
      <c r="DP304" s="457">
        <v>84</v>
      </c>
      <c r="DQ304" s="457">
        <v>41</v>
      </c>
      <c r="DR304" s="457">
        <v>26</v>
      </c>
      <c r="DS304" s="477">
        <v>2</v>
      </c>
      <c r="DT304" s="125">
        <v>1.4814814814814815E-2</v>
      </c>
      <c r="DU304" s="477">
        <v>18</v>
      </c>
      <c r="DV304" s="374">
        <v>67163</v>
      </c>
      <c r="DW304" s="477">
        <v>0</v>
      </c>
      <c r="DX304" s="457">
        <v>284</v>
      </c>
      <c r="DY304" s="452"/>
      <c r="DZ304" s="40">
        <v>366</v>
      </c>
      <c r="EA304" s="76">
        <v>7.6681332495285984E-2</v>
      </c>
      <c r="EB304" s="40">
        <v>153</v>
      </c>
      <c r="EC304" s="76">
        <v>3.2055311125078569E-2</v>
      </c>
      <c r="ED304" s="40">
        <v>32</v>
      </c>
      <c r="EE304" s="40">
        <v>6</v>
      </c>
      <c r="EF304" s="40">
        <v>3</v>
      </c>
      <c r="EG304" s="320">
        <v>0.43169999999999997</v>
      </c>
      <c r="EH304" s="320">
        <v>0.26387434554973821</v>
      </c>
      <c r="EI304" s="320">
        <v>0.13500000000000001</v>
      </c>
      <c r="EJ304" s="320">
        <v>0.13230590287874383</v>
      </c>
      <c r="EK304" s="320">
        <v>0.33857112926880367</v>
      </c>
      <c r="EL304" s="320">
        <v>0.1782599446926186</v>
      </c>
      <c r="EM304" s="320">
        <v>-8.5592563903950397E-2</v>
      </c>
      <c r="EN304" s="341">
        <v>74500</v>
      </c>
      <c r="EO304" s="320">
        <v>3.0100334448160536E-2</v>
      </c>
      <c r="EP304" s="1"/>
    </row>
    <row r="305" spans="2:146" s="1" customFormat="1" x14ac:dyDescent="0.25">
      <c r="B305" s="7" t="s">
        <v>218</v>
      </c>
      <c r="C305" s="150">
        <v>54091</v>
      </c>
      <c r="D305" s="7" t="s">
        <v>218</v>
      </c>
      <c r="E305" s="7" t="s">
        <v>0</v>
      </c>
      <c r="F305" s="150">
        <v>6</v>
      </c>
      <c r="G305" s="42">
        <v>112356</v>
      </c>
      <c r="H305" s="42">
        <v>8474</v>
      </c>
      <c r="I305" s="42">
        <v>16727</v>
      </c>
      <c r="J305" s="65">
        <v>95.280002848089993</v>
      </c>
      <c r="K305" s="42">
        <v>6557</v>
      </c>
      <c r="L305" s="65">
        <v>2.5</v>
      </c>
      <c r="M305"/>
      <c r="N305" s="42">
        <v>3419</v>
      </c>
      <c r="O305" s="78">
        <v>3.0430061589946239E-2</v>
      </c>
      <c r="P305" s="65">
        <v>133.18</v>
      </c>
      <c r="Q305" s="363">
        <v>1.1853500066752701E-3</v>
      </c>
      <c r="R305" s="107">
        <v>14</v>
      </c>
      <c r="S305" s="85">
        <v>42945</v>
      </c>
      <c r="T305" s="115">
        <v>1.9</v>
      </c>
      <c r="U305" s="42">
        <v>10</v>
      </c>
      <c r="W305" s="458">
        <v>369</v>
      </c>
      <c r="X305" s="458">
        <v>16</v>
      </c>
      <c r="Y305" s="127">
        <v>0.05</v>
      </c>
      <c r="Z305" s="128">
        <v>0.10792629423808131</v>
      </c>
      <c r="AA305" s="458">
        <v>155</v>
      </c>
      <c r="AB305" s="458">
        <v>58</v>
      </c>
      <c r="AC305" s="458">
        <v>272</v>
      </c>
      <c r="AD305" s="458">
        <v>155</v>
      </c>
      <c r="AE305" s="458">
        <v>427</v>
      </c>
      <c r="AF305" s="321">
        <v>53898492</v>
      </c>
      <c r="AG305"/>
      <c r="AH305" s="419">
        <v>47900</v>
      </c>
      <c r="AI305" s="470">
        <v>373</v>
      </c>
      <c r="AJ305" s="78">
        <v>0.87353629976580793</v>
      </c>
      <c r="AK305" s="406">
        <v>22786804</v>
      </c>
      <c r="AL305" s="127">
        <v>0.42277257033462079</v>
      </c>
      <c r="AM305" s="478">
        <v>372</v>
      </c>
      <c r="AN305" s="402">
        <v>21478804</v>
      </c>
      <c r="AO305" s="470">
        <v>351</v>
      </c>
      <c r="AP305" s="402">
        <v>20480672</v>
      </c>
      <c r="AQ305" s="470">
        <v>285</v>
      </c>
      <c r="AR305" s="400">
        <v>18623492</v>
      </c>
      <c r="AS305" s="482">
        <v>66</v>
      </c>
      <c r="AT305" s="394">
        <v>0.188034188034188</v>
      </c>
      <c r="AU305" s="400">
        <v>1857180</v>
      </c>
      <c r="AV305" s="470">
        <v>36</v>
      </c>
      <c r="AW305" s="311">
        <v>5357352</v>
      </c>
      <c r="AX305" s="470">
        <v>18</v>
      </c>
      <c r="AY305" s="311">
        <v>25754336</v>
      </c>
      <c r="AZ305" s="458">
        <v>154</v>
      </c>
      <c r="BA305" s="127">
        <v>0.36099999999999999</v>
      </c>
      <c r="BB305" s="458">
        <v>102</v>
      </c>
      <c r="BC305" s="127">
        <v>0.23899999999999999</v>
      </c>
      <c r="BD305" s="458">
        <v>171</v>
      </c>
      <c r="BE305" s="127">
        <v>0.4</v>
      </c>
      <c r="BF305" s="458">
        <v>328</v>
      </c>
      <c r="BG305" s="127">
        <v>0.76800000000000002</v>
      </c>
      <c r="BH305" s="458">
        <v>106</v>
      </c>
      <c r="BI305" s="127">
        <v>0.24824355971896955</v>
      </c>
      <c r="BJ305" s="458">
        <v>84</v>
      </c>
      <c r="BK305" s="458">
        <v>16</v>
      </c>
      <c r="BL305" s="458">
        <v>6</v>
      </c>
      <c r="BM305" s="431">
        <v>1954</v>
      </c>
      <c r="BN305" s="135" t="s">
        <v>100</v>
      </c>
      <c r="BO305" s="42">
        <v>375</v>
      </c>
      <c r="BP305" s="78">
        <v>0.878</v>
      </c>
      <c r="BQ305" s="42">
        <v>52</v>
      </c>
      <c r="BR305" s="78">
        <v>0.122</v>
      </c>
      <c r="BS305" s="493">
        <v>16</v>
      </c>
      <c r="BT305" s="127">
        <v>4.3360433604336043E-2</v>
      </c>
      <c r="BU305" s="314">
        <v>0.71899999999999997</v>
      </c>
      <c r="BV305"/>
      <c r="BW305" s="458">
        <v>2</v>
      </c>
      <c r="BX305" s="458">
        <v>1</v>
      </c>
      <c r="BY305" s="458">
        <v>0</v>
      </c>
      <c r="BZ305" s="458">
        <v>0</v>
      </c>
      <c r="CA305" s="458">
        <v>2</v>
      </c>
      <c r="CB305" s="458">
        <v>0</v>
      </c>
      <c r="CC305" s="458">
        <v>1</v>
      </c>
      <c r="CD305" s="458">
        <v>0</v>
      </c>
      <c r="CE305" s="458">
        <v>0</v>
      </c>
      <c r="CF305" s="458">
        <v>0</v>
      </c>
      <c r="CG305" s="458">
        <v>1</v>
      </c>
      <c r="CH305" s="458">
        <v>0</v>
      </c>
      <c r="CI305" s="441">
        <v>963.30000000000007</v>
      </c>
      <c r="CJ305" s="441">
        <v>39.9</v>
      </c>
      <c r="CK305" s="127">
        <v>4.1000000000000002E-2</v>
      </c>
      <c r="CL305" s="458">
        <v>73</v>
      </c>
      <c r="CM305" s="458">
        <v>48</v>
      </c>
      <c r="CN305" s="458">
        <v>25</v>
      </c>
      <c r="CO305" s="502">
        <v>39.700000000000003</v>
      </c>
      <c r="CP305" s="502">
        <v>3.6</v>
      </c>
      <c r="CQ305" s="127">
        <v>9.06801007556675E-2</v>
      </c>
      <c r="CR305"/>
      <c r="CS305" s="478">
        <v>0</v>
      </c>
      <c r="CT305" s="458">
        <v>0</v>
      </c>
      <c r="CU305" s="458">
        <v>0</v>
      </c>
      <c r="CV305" s="458">
        <v>0</v>
      </c>
      <c r="CW305" s="458">
        <v>13</v>
      </c>
      <c r="CX305" s="458">
        <v>7</v>
      </c>
      <c r="CY305" s="458">
        <v>7</v>
      </c>
      <c r="CZ305" s="458">
        <v>4</v>
      </c>
      <c r="DA305" s="458">
        <v>0</v>
      </c>
      <c r="DB305" s="458">
        <v>0</v>
      </c>
      <c r="DC305" s="458">
        <v>2</v>
      </c>
      <c r="DD305" s="458">
        <v>0</v>
      </c>
      <c r="DE305"/>
      <c r="DF305" s="402">
        <v>3009677</v>
      </c>
      <c r="DG305" s="78">
        <v>5.6000000000000001E-2</v>
      </c>
      <c r="DH305" s="419">
        <v>5718.2</v>
      </c>
      <c r="DI305" s="419">
        <v>2179890</v>
      </c>
      <c r="DJ305" s="321">
        <v>829787</v>
      </c>
      <c r="DK305" s="42">
        <v>233</v>
      </c>
      <c r="DL305" s="42">
        <v>180</v>
      </c>
      <c r="DM305" s="42">
        <v>11</v>
      </c>
      <c r="DN305" s="42">
        <v>3</v>
      </c>
      <c r="DO305" s="127">
        <v>0.13300000000000001</v>
      </c>
      <c r="DP305" s="458">
        <v>213</v>
      </c>
      <c r="DQ305" s="458">
        <v>81</v>
      </c>
      <c r="DR305" s="458">
        <v>115</v>
      </c>
      <c r="DS305" s="519">
        <v>18</v>
      </c>
      <c r="DT305" s="144">
        <v>4.878048780487805E-2</v>
      </c>
      <c r="DU305" s="519">
        <v>56</v>
      </c>
      <c r="DV305" s="419">
        <v>619710</v>
      </c>
      <c r="DW305" s="519">
        <v>7</v>
      </c>
      <c r="DX305" s="458">
        <v>1560</v>
      </c>
      <c r="DY305" s="452"/>
      <c r="DZ305" s="42">
        <v>895</v>
      </c>
      <c r="EA305" s="78">
        <v>5.3506307168051652E-2</v>
      </c>
      <c r="EB305" s="42">
        <v>511</v>
      </c>
      <c r="EC305" s="78">
        <v>3.0549411131703234E-2</v>
      </c>
      <c r="ED305" s="42">
        <v>90</v>
      </c>
      <c r="EE305" s="42">
        <v>16</v>
      </c>
      <c r="EF305" s="42">
        <v>9</v>
      </c>
      <c r="EG305" s="78">
        <v>0.22220000000000001</v>
      </c>
      <c r="EH305" s="78">
        <v>0.16318438310202837</v>
      </c>
      <c r="EI305" s="78">
        <v>0.19699999999999998</v>
      </c>
      <c r="EJ305" s="78">
        <v>0.11487254424419549</v>
      </c>
      <c r="EK305" s="78">
        <v>0.36760925449871462</v>
      </c>
      <c r="EL305" s="78">
        <v>0.19441054430070787</v>
      </c>
      <c r="EM305" s="78">
        <v>-1.1245930748742229E-2</v>
      </c>
      <c r="EN305" s="342">
        <v>120000</v>
      </c>
      <c r="EO305" s="78">
        <v>0.12808476394849785</v>
      </c>
    </row>
    <row r="306" spans="2:146" x14ac:dyDescent="0.25">
      <c r="B306" s="424" t="s">
        <v>254</v>
      </c>
      <c r="C306" s="425">
        <v>540191</v>
      </c>
      <c r="D306" s="424" t="s">
        <v>249</v>
      </c>
      <c r="E306" s="424" t="s">
        <v>11</v>
      </c>
      <c r="F306" s="425">
        <v>7</v>
      </c>
      <c r="G306" s="44">
        <v>264953</v>
      </c>
      <c r="H306" s="44">
        <v>6375</v>
      </c>
      <c r="I306" s="44">
        <v>3328</v>
      </c>
      <c r="J306" s="66">
        <v>8.0388597222903684</v>
      </c>
      <c r="K306" s="44">
        <v>1436</v>
      </c>
      <c r="L306" s="66">
        <v>2.2604456824512535</v>
      </c>
      <c r="N306" s="44">
        <v>7519</v>
      </c>
      <c r="O306" s="80">
        <v>2.8378618094529968E-2</v>
      </c>
      <c r="P306" s="66">
        <v>302.76</v>
      </c>
      <c r="Q306" s="364">
        <v>1.142693232384612E-3</v>
      </c>
      <c r="R306" s="105">
        <v>18</v>
      </c>
      <c r="S306" s="82">
        <v>43646</v>
      </c>
      <c r="T306" s="114">
        <v>1.4</v>
      </c>
      <c r="U306" s="44">
        <v>19</v>
      </c>
      <c r="V306" s="1"/>
      <c r="W306" s="459">
        <v>278</v>
      </c>
      <c r="X306" s="459">
        <v>36</v>
      </c>
      <c r="Y306" s="129">
        <v>5.3999999999999999E-2</v>
      </c>
      <c r="Z306" s="130">
        <v>3.697300172895332E-2</v>
      </c>
      <c r="AA306" s="459">
        <v>79</v>
      </c>
      <c r="AB306" s="459">
        <v>67</v>
      </c>
      <c r="AC306" s="459">
        <v>266</v>
      </c>
      <c r="AD306" s="459">
        <v>79</v>
      </c>
      <c r="AE306" s="459">
        <v>345</v>
      </c>
      <c r="AF306" s="138">
        <v>23363672</v>
      </c>
      <c r="AH306" s="407">
        <v>42700</v>
      </c>
      <c r="AI306" s="471">
        <v>319</v>
      </c>
      <c r="AJ306" s="80">
        <v>0.92463768115942024</v>
      </c>
      <c r="AK306" s="407">
        <v>16470082</v>
      </c>
      <c r="AL306" s="129">
        <v>0.70494406872344384</v>
      </c>
      <c r="AM306" s="479">
        <v>319</v>
      </c>
      <c r="AN306" s="401">
        <v>16470082</v>
      </c>
      <c r="AO306" s="471">
        <v>316</v>
      </c>
      <c r="AP306" s="401">
        <v>16371382</v>
      </c>
      <c r="AQ306" s="471">
        <v>241</v>
      </c>
      <c r="AR306" s="401">
        <v>14883352</v>
      </c>
      <c r="AS306" s="471">
        <v>75</v>
      </c>
      <c r="AT306" s="395">
        <v>0.23734177215189869</v>
      </c>
      <c r="AU306" s="401">
        <v>1488030</v>
      </c>
      <c r="AV306" s="471">
        <v>16</v>
      </c>
      <c r="AW306" s="139">
        <v>4841324</v>
      </c>
      <c r="AX306" s="471">
        <v>10</v>
      </c>
      <c r="AY306" s="139">
        <v>2052266</v>
      </c>
      <c r="AZ306" s="459">
        <v>48</v>
      </c>
      <c r="BA306" s="129">
        <v>0.13900000000000001</v>
      </c>
      <c r="BB306" s="459">
        <v>74</v>
      </c>
      <c r="BC306" s="129">
        <v>0.214</v>
      </c>
      <c r="BD306" s="459">
        <v>223</v>
      </c>
      <c r="BE306" s="129">
        <v>0.64600000000000002</v>
      </c>
      <c r="BF306" s="459">
        <v>300</v>
      </c>
      <c r="BG306" s="129">
        <v>0.87</v>
      </c>
      <c r="BH306" s="459">
        <v>86</v>
      </c>
      <c r="BI306" s="129">
        <v>0.24927536231884059</v>
      </c>
      <c r="BJ306" s="459">
        <v>52</v>
      </c>
      <c r="BK306" s="459">
        <v>21</v>
      </c>
      <c r="BL306" s="459">
        <v>13</v>
      </c>
      <c r="BM306" s="432">
        <v>1982</v>
      </c>
      <c r="BN306" s="352" t="s">
        <v>846</v>
      </c>
      <c r="BO306" s="77">
        <v>238</v>
      </c>
      <c r="BP306" s="79">
        <v>0.69</v>
      </c>
      <c r="BQ306" s="77">
        <v>107</v>
      </c>
      <c r="BR306" s="79">
        <v>0.31</v>
      </c>
      <c r="BS306" s="490">
        <v>37</v>
      </c>
      <c r="BT306" s="129">
        <v>0.13309352517985612</v>
      </c>
      <c r="BU306" s="313">
        <v>0.69799999999999995</v>
      </c>
      <c r="BW306" s="459">
        <v>0</v>
      </c>
      <c r="BX306" s="459">
        <v>0</v>
      </c>
      <c r="BY306" s="459">
        <v>0</v>
      </c>
      <c r="BZ306" s="459">
        <v>0</v>
      </c>
      <c r="CA306" s="459">
        <v>0</v>
      </c>
      <c r="CB306" s="459">
        <v>0</v>
      </c>
      <c r="CC306" s="459">
        <v>0</v>
      </c>
      <c r="CD306" s="459">
        <v>0</v>
      </c>
      <c r="CE306" s="459">
        <v>0</v>
      </c>
      <c r="CF306" s="459">
        <v>0</v>
      </c>
      <c r="CG306" s="459">
        <v>0</v>
      </c>
      <c r="CH306" s="459">
        <v>0</v>
      </c>
      <c r="CI306" s="439">
        <v>1273.3</v>
      </c>
      <c r="CJ306" s="439">
        <v>74.099999999999994</v>
      </c>
      <c r="CK306" s="129">
        <v>5.8000000000000003E-2</v>
      </c>
      <c r="CL306" s="459">
        <v>56</v>
      </c>
      <c r="CM306" s="459">
        <v>24</v>
      </c>
      <c r="CN306" s="459">
        <v>32</v>
      </c>
      <c r="CO306" s="503">
        <v>24</v>
      </c>
      <c r="CP306" s="503">
        <v>1.3</v>
      </c>
      <c r="CQ306" s="129">
        <v>5.4166666666666669E-2</v>
      </c>
      <c r="CS306" s="479">
        <v>0</v>
      </c>
      <c r="CT306" s="459">
        <v>0</v>
      </c>
      <c r="CU306" s="459">
        <v>0</v>
      </c>
      <c r="CV306" s="459">
        <v>0</v>
      </c>
      <c r="CW306" s="459">
        <v>5</v>
      </c>
      <c r="CX306" s="459">
        <v>2</v>
      </c>
      <c r="CY306" s="459">
        <v>3</v>
      </c>
      <c r="CZ306" s="459">
        <v>0</v>
      </c>
      <c r="DA306" s="459">
        <v>0</v>
      </c>
      <c r="DB306" s="459">
        <v>0</v>
      </c>
      <c r="DC306" s="459">
        <v>2</v>
      </c>
      <c r="DD306" s="459">
        <v>0</v>
      </c>
      <c r="DF306" s="401">
        <v>2186327</v>
      </c>
      <c r="DG306" s="80">
        <v>9.4E-2</v>
      </c>
      <c r="DH306" s="407">
        <v>8288.1</v>
      </c>
      <c r="DI306" s="407">
        <v>1442884</v>
      </c>
      <c r="DJ306" s="138">
        <v>743443</v>
      </c>
      <c r="DK306" s="44">
        <v>217</v>
      </c>
      <c r="DL306" s="44">
        <v>124</v>
      </c>
      <c r="DM306" s="44">
        <v>3</v>
      </c>
      <c r="DN306" s="44">
        <v>1</v>
      </c>
      <c r="DO306" s="129">
        <v>0.193</v>
      </c>
      <c r="DP306" s="459">
        <v>206</v>
      </c>
      <c r="DQ306" s="459">
        <v>38</v>
      </c>
      <c r="DR306" s="459">
        <v>62</v>
      </c>
      <c r="DS306" s="479">
        <v>39</v>
      </c>
      <c r="DT306" s="129">
        <v>0.14028776978417265</v>
      </c>
      <c r="DU306" s="479">
        <v>89</v>
      </c>
      <c r="DV306" s="407">
        <v>591681</v>
      </c>
      <c r="DW306" s="479">
        <v>27</v>
      </c>
      <c r="DX306" s="459">
        <v>1656</v>
      </c>
      <c r="DY306" s="452"/>
      <c r="DZ306" s="44">
        <v>590</v>
      </c>
      <c r="EA306" s="80">
        <v>0.17728365384615385</v>
      </c>
      <c r="EB306" s="44">
        <v>398</v>
      </c>
      <c r="EC306" s="80">
        <v>0.11959134615384616</v>
      </c>
      <c r="ED306" s="44">
        <v>69</v>
      </c>
      <c r="EE306" s="44">
        <v>14</v>
      </c>
      <c r="EF306" s="44">
        <v>8</v>
      </c>
      <c r="EG306" s="80">
        <v>0.1111</v>
      </c>
      <c r="EH306" s="80">
        <v>6.0584958217270196E-2</v>
      </c>
      <c r="EI306" s="80">
        <v>0.20633187772925765</v>
      </c>
      <c r="EJ306" s="80">
        <v>9.662921348314607E-2</v>
      </c>
      <c r="EK306" s="80">
        <v>0.35216346153846151</v>
      </c>
      <c r="EL306" s="80">
        <v>0.22181146025878004</v>
      </c>
      <c r="EM306" s="80">
        <v>-3.2770097286226298E-2</v>
      </c>
      <c r="EN306" s="340">
        <v>137300</v>
      </c>
      <c r="EO306" s="80">
        <v>5.8281198551201847E-2</v>
      </c>
      <c r="EP306" s="1"/>
    </row>
    <row r="307" spans="2:146" x14ac:dyDescent="0.25">
      <c r="B307" s="3" t="s">
        <v>248</v>
      </c>
      <c r="C307" s="5">
        <v>540260</v>
      </c>
      <c r="D307" s="6" t="s">
        <v>249</v>
      </c>
      <c r="E307" s="6" t="s">
        <v>3</v>
      </c>
      <c r="F307" s="5">
        <v>7</v>
      </c>
      <c r="G307" s="40">
        <v>1280</v>
      </c>
      <c r="H307" s="40">
        <v>537</v>
      </c>
      <c r="I307" s="40">
        <v>846</v>
      </c>
      <c r="J307" s="63">
        <v>423</v>
      </c>
      <c r="K307" s="40">
        <v>378</v>
      </c>
      <c r="L307" s="63">
        <v>2.2400000000000002</v>
      </c>
      <c r="N307" s="40">
        <v>98</v>
      </c>
      <c r="O307" s="76">
        <v>7.6562500000000006E-2</v>
      </c>
      <c r="P307" s="63">
        <v>2.69</v>
      </c>
      <c r="Q307" s="362">
        <v>2.1015625000000001E-3</v>
      </c>
      <c r="R307" s="106">
        <v>18</v>
      </c>
      <c r="S307" s="83" t="s">
        <v>100</v>
      </c>
      <c r="T307" s="88">
        <v>0</v>
      </c>
      <c r="U307" s="40">
        <v>0</v>
      </c>
      <c r="V307" s="1"/>
      <c r="W307" s="457">
        <v>0</v>
      </c>
      <c r="X307" s="457">
        <v>0</v>
      </c>
      <c r="Y307" s="317">
        <v>4.0000000000000001E-3</v>
      </c>
      <c r="Z307" s="126">
        <v>0</v>
      </c>
      <c r="AA307" s="457">
        <v>0</v>
      </c>
      <c r="AB307" s="457">
        <v>2</v>
      </c>
      <c r="AC307" s="457">
        <v>2</v>
      </c>
      <c r="AD307" s="457">
        <v>0</v>
      </c>
      <c r="AE307" s="457">
        <v>2</v>
      </c>
      <c r="AF307" s="374">
        <v>507600</v>
      </c>
      <c r="AH307" s="374">
        <v>0</v>
      </c>
      <c r="AI307" s="469">
        <v>0</v>
      </c>
      <c r="AJ307" s="320">
        <v>0</v>
      </c>
      <c r="AK307" s="374">
        <v>0</v>
      </c>
      <c r="AL307" s="125">
        <v>0</v>
      </c>
      <c r="AM307" s="477">
        <v>0</v>
      </c>
      <c r="AN307" s="398">
        <v>0</v>
      </c>
      <c r="AO307" s="469">
        <v>0</v>
      </c>
      <c r="AP307" s="398">
        <v>0</v>
      </c>
      <c r="AQ307" s="480">
        <v>0</v>
      </c>
      <c r="AR307" s="398">
        <v>0</v>
      </c>
      <c r="AS307" s="469">
        <v>0</v>
      </c>
      <c r="AT307" s="390">
        <v>0</v>
      </c>
      <c r="AU307" s="398">
        <v>0</v>
      </c>
      <c r="AV307" s="469">
        <v>2</v>
      </c>
      <c r="AW307" s="140">
        <v>507600</v>
      </c>
      <c r="AX307" s="469">
        <v>0</v>
      </c>
      <c r="AY307" s="140">
        <v>0</v>
      </c>
      <c r="AZ307" s="457">
        <v>0</v>
      </c>
      <c r="BA307" s="125">
        <v>0</v>
      </c>
      <c r="BB307" s="457">
        <v>2</v>
      </c>
      <c r="BC307" s="125">
        <v>1</v>
      </c>
      <c r="BD307" s="457">
        <v>0</v>
      </c>
      <c r="BE307" s="125">
        <v>0</v>
      </c>
      <c r="BF307" s="457">
        <v>1</v>
      </c>
      <c r="BG307" s="125">
        <v>0.5</v>
      </c>
      <c r="BH307" s="457">
        <v>0</v>
      </c>
      <c r="BI307" s="317">
        <v>0</v>
      </c>
      <c r="BJ307" s="457">
        <v>0</v>
      </c>
      <c r="BK307" s="457">
        <v>0</v>
      </c>
      <c r="BL307" s="457">
        <v>0</v>
      </c>
      <c r="BM307" s="430">
        <v>1993</v>
      </c>
      <c r="BN307" s="347" t="s">
        <v>913</v>
      </c>
      <c r="BO307" s="486">
        <v>0</v>
      </c>
      <c r="BP307" s="348">
        <v>0</v>
      </c>
      <c r="BQ307" s="40">
        <v>2</v>
      </c>
      <c r="BR307" s="320">
        <v>1</v>
      </c>
      <c r="BS307" s="491">
        <v>0</v>
      </c>
      <c r="BT307" s="125">
        <v>0</v>
      </c>
      <c r="BU307" s="312" t="s">
        <v>100</v>
      </c>
      <c r="BW307" s="457">
        <v>0</v>
      </c>
      <c r="BX307" s="457">
        <v>0</v>
      </c>
      <c r="BY307" s="457">
        <v>0</v>
      </c>
      <c r="BZ307" s="457">
        <v>0</v>
      </c>
      <c r="CA307" s="457">
        <v>0</v>
      </c>
      <c r="CB307" s="457">
        <v>0</v>
      </c>
      <c r="CC307" s="457">
        <v>0</v>
      </c>
      <c r="CD307" s="457">
        <v>0</v>
      </c>
      <c r="CE307" s="457">
        <v>0</v>
      </c>
      <c r="CF307" s="457">
        <v>0</v>
      </c>
      <c r="CG307" s="457">
        <v>0</v>
      </c>
      <c r="CH307" s="457">
        <v>0</v>
      </c>
      <c r="CI307" s="440">
        <v>24.8</v>
      </c>
      <c r="CJ307" s="440">
        <v>0.4</v>
      </c>
      <c r="CK307" s="317">
        <v>1.6E-2</v>
      </c>
      <c r="CL307" s="457">
        <v>2</v>
      </c>
      <c r="CM307" s="457">
        <v>0</v>
      </c>
      <c r="CN307" s="457">
        <v>2</v>
      </c>
      <c r="CO307" s="501">
        <v>1.3</v>
      </c>
      <c r="CP307" s="501">
        <v>0</v>
      </c>
      <c r="CQ307" s="125">
        <v>0</v>
      </c>
      <c r="CS307" s="477">
        <v>0</v>
      </c>
      <c r="CT307" s="457">
        <v>0</v>
      </c>
      <c r="CU307" s="457">
        <v>0</v>
      </c>
      <c r="CV307" s="457">
        <v>0</v>
      </c>
      <c r="CW307" s="457">
        <v>0</v>
      </c>
      <c r="CX307" s="457">
        <v>0</v>
      </c>
      <c r="CY307" s="457">
        <v>0</v>
      </c>
      <c r="CZ307" s="457">
        <v>0</v>
      </c>
      <c r="DA307" s="457">
        <v>0</v>
      </c>
      <c r="DB307" s="457">
        <v>0</v>
      </c>
      <c r="DC307" s="457">
        <v>0</v>
      </c>
      <c r="DD307" s="457">
        <v>0</v>
      </c>
      <c r="DF307" s="398">
        <v>0</v>
      </c>
      <c r="DG307" s="320">
        <v>0</v>
      </c>
      <c r="DH307" s="374">
        <v>0</v>
      </c>
      <c r="DI307" s="374">
        <v>0</v>
      </c>
      <c r="DJ307" s="149">
        <v>0</v>
      </c>
      <c r="DK307" s="40">
        <v>2</v>
      </c>
      <c r="DL307" s="40">
        <v>0</v>
      </c>
      <c r="DM307" s="40">
        <v>0</v>
      </c>
      <c r="DN307" s="40">
        <v>0</v>
      </c>
      <c r="DO307" s="317">
        <v>0</v>
      </c>
      <c r="DP307" s="457">
        <v>2</v>
      </c>
      <c r="DQ307" s="457">
        <v>0</v>
      </c>
      <c r="DR307" s="457">
        <v>0</v>
      </c>
      <c r="DS307" s="518">
        <v>0</v>
      </c>
      <c r="DT307" s="148">
        <v>0</v>
      </c>
      <c r="DU307" s="518">
        <v>1</v>
      </c>
      <c r="DV307" s="374">
        <v>5577</v>
      </c>
      <c r="DW307" s="518">
        <v>0</v>
      </c>
      <c r="DX307" s="457">
        <v>0</v>
      </c>
      <c r="DY307" s="452"/>
      <c r="DZ307" s="40">
        <v>0</v>
      </c>
      <c r="EA307" s="76">
        <v>0</v>
      </c>
      <c r="EB307" s="40">
        <v>0</v>
      </c>
      <c r="EC307" s="76">
        <v>0</v>
      </c>
      <c r="ED307" s="40">
        <v>0</v>
      </c>
      <c r="EE307" s="40">
        <v>0</v>
      </c>
      <c r="EF307" s="40">
        <v>0</v>
      </c>
      <c r="EG307" s="320">
        <v>0.44490000000000002</v>
      </c>
      <c r="EH307" s="320">
        <v>0.23809523809523805</v>
      </c>
      <c r="EI307" s="320">
        <v>0.23600000000000002</v>
      </c>
      <c r="EJ307" s="320">
        <v>0.15191740412979352</v>
      </c>
      <c r="EK307" s="320">
        <v>0.31914893617021278</v>
      </c>
      <c r="EL307" s="320">
        <v>0.18912529550827423</v>
      </c>
      <c r="EM307" s="320">
        <v>-9.0909090909090898E-2</v>
      </c>
      <c r="EN307" s="341">
        <v>133300</v>
      </c>
      <c r="EO307" s="320">
        <v>8.4566596194503171E-2</v>
      </c>
      <c r="EP307" s="1"/>
    </row>
    <row r="308" spans="2:146" x14ac:dyDescent="0.25">
      <c r="B308" s="3" t="s">
        <v>250</v>
      </c>
      <c r="C308" s="5">
        <v>540192</v>
      </c>
      <c r="D308" s="6" t="s">
        <v>249</v>
      </c>
      <c r="E308" s="6" t="s">
        <v>3</v>
      </c>
      <c r="F308" s="5">
        <v>7</v>
      </c>
      <c r="G308" s="40">
        <v>166</v>
      </c>
      <c r="H308" s="40">
        <v>208</v>
      </c>
      <c r="I308" s="40">
        <v>202</v>
      </c>
      <c r="J308" s="63">
        <v>778.79518072289147</v>
      </c>
      <c r="K308" s="40">
        <v>90</v>
      </c>
      <c r="L308" s="63">
        <v>2.2400000000000002</v>
      </c>
      <c r="N308" s="40">
        <v>83</v>
      </c>
      <c r="O308" s="76">
        <v>0.5</v>
      </c>
      <c r="P308" s="63">
        <v>2.4</v>
      </c>
      <c r="Q308" s="362">
        <v>1.44578313253012E-2</v>
      </c>
      <c r="R308" s="106">
        <v>18</v>
      </c>
      <c r="S308" s="83" t="s">
        <v>100</v>
      </c>
      <c r="T308" s="88">
        <v>2.2000000000000002</v>
      </c>
      <c r="U308" s="40">
        <v>0</v>
      </c>
      <c r="V308" s="1"/>
      <c r="W308" s="457">
        <v>11</v>
      </c>
      <c r="X308" s="457">
        <v>0</v>
      </c>
      <c r="Y308" s="317">
        <v>5.8000000000000003E-2</v>
      </c>
      <c r="Z308" s="126">
        <v>0.13253012048192772</v>
      </c>
      <c r="AA308" s="457">
        <v>2</v>
      </c>
      <c r="AB308" s="457">
        <v>1</v>
      </c>
      <c r="AC308" s="457">
        <v>10</v>
      </c>
      <c r="AD308" s="457">
        <v>2</v>
      </c>
      <c r="AE308" s="457">
        <v>12</v>
      </c>
      <c r="AF308" s="149">
        <v>691190</v>
      </c>
      <c r="AH308" s="374">
        <v>47550</v>
      </c>
      <c r="AI308" s="469">
        <v>11</v>
      </c>
      <c r="AJ308" s="320">
        <v>0.91666666666666663</v>
      </c>
      <c r="AK308" s="374">
        <v>620590</v>
      </c>
      <c r="AL308" s="125">
        <v>0.89785731853759454</v>
      </c>
      <c r="AM308" s="477">
        <v>11</v>
      </c>
      <c r="AN308" s="398">
        <v>620590</v>
      </c>
      <c r="AO308" s="469">
        <v>11</v>
      </c>
      <c r="AP308" s="398">
        <v>620590</v>
      </c>
      <c r="AQ308" s="480">
        <v>8</v>
      </c>
      <c r="AR308" s="398">
        <v>539800</v>
      </c>
      <c r="AS308" s="469">
        <v>3</v>
      </c>
      <c r="AT308" s="390">
        <v>0.27272727272727271</v>
      </c>
      <c r="AU308" s="398">
        <v>80790</v>
      </c>
      <c r="AV308" s="469">
        <v>0</v>
      </c>
      <c r="AW308" s="140">
        <v>0</v>
      </c>
      <c r="AX308" s="469">
        <v>1</v>
      </c>
      <c r="AY308" s="140">
        <v>70600</v>
      </c>
      <c r="AZ308" s="457">
        <v>3</v>
      </c>
      <c r="BA308" s="125">
        <v>0.25</v>
      </c>
      <c r="BB308" s="457">
        <v>3</v>
      </c>
      <c r="BC308" s="125">
        <v>0.25</v>
      </c>
      <c r="BD308" s="457">
        <v>6</v>
      </c>
      <c r="BE308" s="125">
        <v>0.5</v>
      </c>
      <c r="BF308" s="457">
        <v>11</v>
      </c>
      <c r="BG308" s="125">
        <v>0.91700000000000004</v>
      </c>
      <c r="BH308" s="457">
        <v>2</v>
      </c>
      <c r="BI308" s="317">
        <v>0.16666666666666666</v>
      </c>
      <c r="BJ308" s="457">
        <v>2</v>
      </c>
      <c r="BK308" s="457">
        <v>0</v>
      </c>
      <c r="BL308" s="457">
        <v>0</v>
      </c>
      <c r="BM308" s="430">
        <v>1987.5</v>
      </c>
      <c r="BN308" s="347" t="s">
        <v>913</v>
      </c>
      <c r="BO308" s="486">
        <v>4</v>
      </c>
      <c r="BP308" s="348">
        <v>0.33300000000000002</v>
      </c>
      <c r="BQ308" s="40">
        <v>8</v>
      </c>
      <c r="BR308" s="320">
        <v>0.66700000000000004</v>
      </c>
      <c r="BS308" s="491">
        <v>2</v>
      </c>
      <c r="BT308" s="125">
        <v>0.18181818181818182</v>
      </c>
      <c r="BU308" s="312">
        <v>0.8</v>
      </c>
      <c r="BW308" s="457">
        <v>0</v>
      </c>
      <c r="BX308" s="457">
        <v>0</v>
      </c>
      <c r="BY308" s="457">
        <v>0</v>
      </c>
      <c r="BZ308" s="457">
        <v>0</v>
      </c>
      <c r="CA308" s="457">
        <v>0</v>
      </c>
      <c r="CB308" s="457">
        <v>0</v>
      </c>
      <c r="CC308" s="457">
        <v>0</v>
      </c>
      <c r="CD308" s="457">
        <v>0</v>
      </c>
      <c r="CE308" s="457">
        <v>0</v>
      </c>
      <c r="CF308" s="457">
        <v>0</v>
      </c>
      <c r="CG308" s="457">
        <v>0</v>
      </c>
      <c r="CH308" s="457">
        <v>0</v>
      </c>
      <c r="CI308" s="440">
        <v>5.4</v>
      </c>
      <c r="CJ308" s="440">
        <v>1</v>
      </c>
      <c r="CK308" s="317">
        <v>0.185</v>
      </c>
      <c r="CL308" s="457">
        <v>0</v>
      </c>
      <c r="CM308" s="457">
        <v>0</v>
      </c>
      <c r="CN308" s="457">
        <v>0</v>
      </c>
      <c r="CO308" s="501">
        <v>1.2</v>
      </c>
      <c r="CP308" s="501">
        <v>1</v>
      </c>
      <c r="CQ308" s="125">
        <v>0.83333333333333337</v>
      </c>
      <c r="CS308" s="477">
        <v>0</v>
      </c>
      <c r="CT308" s="457">
        <v>0</v>
      </c>
      <c r="CU308" s="457">
        <v>0</v>
      </c>
      <c r="CV308" s="457">
        <v>0</v>
      </c>
      <c r="CW308" s="457">
        <v>1</v>
      </c>
      <c r="CX308" s="457">
        <v>0</v>
      </c>
      <c r="CY308" s="457">
        <v>1</v>
      </c>
      <c r="CZ308" s="457">
        <v>0</v>
      </c>
      <c r="DA308" s="457">
        <v>0</v>
      </c>
      <c r="DB308" s="457">
        <v>0</v>
      </c>
      <c r="DC308" s="457">
        <v>0</v>
      </c>
      <c r="DD308" s="457">
        <v>0</v>
      </c>
      <c r="DF308" s="398">
        <v>68232</v>
      </c>
      <c r="DG308" s="320">
        <v>9.9000000000000005E-2</v>
      </c>
      <c r="DH308" s="374">
        <v>1528.6</v>
      </c>
      <c r="DI308" s="374">
        <v>68116</v>
      </c>
      <c r="DJ308" s="149">
        <v>116</v>
      </c>
      <c r="DK308" s="40">
        <v>8</v>
      </c>
      <c r="DL308" s="40">
        <v>4</v>
      </c>
      <c r="DM308" s="40">
        <v>0</v>
      </c>
      <c r="DN308" s="40">
        <v>0</v>
      </c>
      <c r="DO308" s="317">
        <v>2.4E-2</v>
      </c>
      <c r="DP308" s="457">
        <v>6</v>
      </c>
      <c r="DQ308" s="457">
        <v>4</v>
      </c>
      <c r="DR308" s="457">
        <v>2</v>
      </c>
      <c r="DS308" s="477">
        <v>0</v>
      </c>
      <c r="DT308" s="125">
        <v>0</v>
      </c>
      <c r="DU308" s="477">
        <v>0</v>
      </c>
      <c r="DV308" s="374">
        <v>0</v>
      </c>
      <c r="DW308" s="477">
        <v>0</v>
      </c>
      <c r="DX308" s="457">
        <v>19</v>
      </c>
      <c r="DY308" s="452"/>
      <c r="DZ308" s="40">
        <v>22</v>
      </c>
      <c r="EA308" s="76">
        <v>0.10891089108910891</v>
      </c>
      <c r="EB308" s="40">
        <v>16</v>
      </c>
      <c r="EC308" s="76">
        <v>7.9207920792079209E-2</v>
      </c>
      <c r="ED308" s="40">
        <v>3</v>
      </c>
      <c r="EE308" s="40">
        <v>1</v>
      </c>
      <c r="EF308" s="40">
        <v>0</v>
      </c>
      <c r="EG308" s="320">
        <v>0.69599999999999995</v>
      </c>
      <c r="EH308" s="320">
        <v>6.6666666666666666E-2</v>
      </c>
      <c r="EI308" s="320">
        <v>0.41700000000000004</v>
      </c>
      <c r="EJ308" s="320">
        <v>0.10191082802547773</v>
      </c>
      <c r="EK308" s="320">
        <v>0.48019801980198018</v>
      </c>
      <c r="EL308" s="320">
        <v>0.3316831683168317</v>
      </c>
      <c r="EM308" s="320">
        <v>-6.0344827586206906E-2</v>
      </c>
      <c r="EN308" s="341">
        <v>83600</v>
      </c>
      <c r="EO308" s="320">
        <v>9.6153846153846173E-2</v>
      </c>
      <c r="EP308" s="1"/>
    </row>
    <row r="309" spans="2:146" x14ac:dyDescent="0.25">
      <c r="B309" s="3" t="s">
        <v>251</v>
      </c>
      <c r="C309" s="5">
        <v>540193</v>
      </c>
      <c r="D309" s="6" t="s">
        <v>249</v>
      </c>
      <c r="E309" s="6" t="s">
        <v>3</v>
      </c>
      <c r="F309" s="5">
        <v>7</v>
      </c>
      <c r="G309" s="40">
        <v>274</v>
      </c>
      <c r="H309" s="40">
        <v>231</v>
      </c>
      <c r="I309" s="40">
        <v>394</v>
      </c>
      <c r="J309" s="63">
        <v>920.29197080291965</v>
      </c>
      <c r="K309" s="40">
        <v>154</v>
      </c>
      <c r="L309" s="63">
        <v>2.56</v>
      </c>
      <c r="N309" s="40">
        <v>65</v>
      </c>
      <c r="O309" s="76">
        <v>0.23722627737226279</v>
      </c>
      <c r="P309" s="63">
        <v>2.41</v>
      </c>
      <c r="Q309" s="362">
        <v>8.7956204379562048E-3</v>
      </c>
      <c r="R309" s="106">
        <v>18</v>
      </c>
      <c r="S309" s="83" t="s">
        <v>100</v>
      </c>
      <c r="T309" s="88">
        <v>5</v>
      </c>
      <c r="U309" s="40">
        <v>0</v>
      </c>
      <c r="V309" s="1"/>
      <c r="W309" s="457">
        <v>16</v>
      </c>
      <c r="X309" s="457">
        <v>1</v>
      </c>
      <c r="Y309" s="317">
        <v>7.3999999999999996E-2</v>
      </c>
      <c r="Z309" s="126">
        <v>0.24615384615384617</v>
      </c>
      <c r="AA309" s="457">
        <v>1</v>
      </c>
      <c r="AB309" s="457">
        <v>1</v>
      </c>
      <c r="AC309" s="457">
        <v>16</v>
      </c>
      <c r="AD309" s="457">
        <v>1</v>
      </c>
      <c r="AE309" s="457">
        <v>17</v>
      </c>
      <c r="AF309" s="149">
        <v>2311200</v>
      </c>
      <c r="AH309" s="374">
        <v>69700</v>
      </c>
      <c r="AI309" s="469">
        <v>14</v>
      </c>
      <c r="AJ309" s="320">
        <v>0.82352941176470584</v>
      </c>
      <c r="AK309" s="374">
        <v>1276400</v>
      </c>
      <c r="AL309" s="125">
        <v>0.55226722049151955</v>
      </c>
      <c r="AM309" s="477">
        <v>14</v>
      </c>
      <c r="AN309" s="398">
        <v>1276400</v>
      </c>
      <c r="AO309" s="469">
        <v>14</v>
      </c>
      <c r="AP309" s="398">
        <v>1276400</v>
      </c>
      <c r="AQ309" s="480">
        <v>14</v>
      </c>
      <c r="AR309" s="398">
        <v>1276400</v>
      </c>
      <c r="AS309" s="469">
        <v>0</v>
      </c>
      <c r="AT309" s="390">
        <v>0</v>
      </c>
      <c r="AU309" s="398">
        <v>0</v>
      </c>
      <c r="AV309" s="469">
        <v>2</v>
      </c>
      <c r="AW309" s="140">
        <v>886800</v>
      </c>
      <c r="AX309" s="469">
        <v>1</v>
      </c>
      <c r="AY309" s="140">
        <v>148000</v>
      </c>
      <c r="AZ309" s="457">
        <v>9</v>
      </c>
      <c r="BA309" s="125">
        <v>0.52900000000000003</v>
      </c>
      <c r="BB309" s="457">
        <v>5</v>
      </c>
      <c r="BC309" s="125">
        <v>0.29399999999999998</v>
      </c>
      <c r="BD309" s="457">
        <v>3</v>
      </c>
      <c r="BE309" s="125">
        <v>0.17599999999999999</v>
      </c>
      <c r="BF309" s="457">
        <v>7</v>
      </c>
      <c r="BG309" s="125">
        <v>0.41199999999999998</v>
      </c>
      <c r="BH309" s="457">
        <v>14</v>
      </c>
      <c r="BI309" s="317">
        <v>0.82352941176470584</v>
      </c>
      <c r="BJ309" s="457">
        <v>14</v>
      </c>
      <c r="BK309" s="457">
        <v>0</v>
      </c>
      <c r="BL309" s="457">
        <v>0</v>
      </c>
      <c r="BM309" s="430">
        <v>1986</v>
      </c>
      <c r="BN309" s="347" t="s">
        <v>808</v>
      </c>
      <c r="BO309" s="486">
        <v>10</v>
      </c>
      <c r="BP309" s="348">
        <v>0.58799999999999997</v>
      </c>
      <c r="BQ309" s="40">
        <v>7</v>
      </c>
      <c r="BR309" s="320">
        <v>0.41199999999999998</v>
      </c>
      <c r="BS309" s="491">
        <v>5</v>
      </c>
      <c r="BT309" s="125">
        <v>0.3125</v>
      </c>
      <c r="BU309" s="312">
        <v>0.69199999999999995</v>
      </c>
      <c r="BW309" s="457">
        <v>0</v>
      </c>
      <c r="BX309" s="457">
        <v>0</v>
      </c>
      <c r="BY309" s="457">
        <v>0</v>
      </c>
      <c r="BZ309" s="457">
        <v>0</v>
      </c>
      <c r="CA309" s="457">
        <v>0</v>
      </c>
      <c r="CB309" s="457">
        <v>0</v>
      </c>
      <c r="CC309" s="457">
        <v>0</v>
      </c>
      <c r="CD309" s="457">
        <v>0</v>
      </c>
      <c r="CE309" s="457">
        <v>0</v>
      </c>
      <c r="CF309" s="457">
        <v>0</v>
      </c>
      <c r="CG309" s="457">
        <v>0</v>
      </c>
      <c r="CH309" s="457">
        <v>0</v>
      </c>
      <c r="CI309" s="440">
        <v>7.5</v>
      </c>
      <c r="CJ309" s="440">
        <v>0.6</v>
      </c>
      <c r="CK309" s="317">
        <v>0.08</v>
      </c>
      <c r="CL309" s="457">
        <v>1</v>
      </c>
      <c r="CM309" s="457">
        <v>0</v>
      </c>
      <c r="CN309" s="457">
        <v>1</v>
      </c>
      <c r="CO309" s="501">
        <v>0.6</v>
      </c>
      <c r="CP309" s="501">
        <v>0</v>
      </c>
      <c r="CQ309" s="125">
        <v>0</v>
      </c>
      <c r="CS309" s="477">
        <v>0</v>
      </c>
      <c r="CT309" s="457">
        <v>0</v>
      </c>
      <c r="CU309" s="457">
        <v>0</v>
      </c>
      <c r="CV309" s="457">
        <v>0</v>
      </c>
      <c r="CW309" s="457">
        <v>1</v>
      </c>
      <c r="CX309" s="457">
        <v>0</v>
      </c>
      <c r="CY309" s="457">
        <v>1</v>
      </c>
      <c r="CZ309" s="457">
        <v>0</v>
      </c>
      <c r="DA309" s="457">
        <v>0</v>
      </c>
      <c r="DB309" s="457">
        <v>0</v>
      </c>
      <c r="DC309" s="457">
        <v>0</v>
      </c>
      <c r="DD309" s="457">
        <v>0</v>
      </c>
      <c r="DF309" s="398">
        <v>391573</v>
      </c>
      <c r="DG309" s="320">
        <v>0.16900000000000001</v>
      </c>
      <c r="DH309" s="374">
        <v>21920.400000000001</v>
      </c>
      <c r="DI309" s="374">
        <v>228009</v>
      </c>
      <c r="DJ309" s="149">
        <v>163564</v>
      </c>
      <c r="DK309" s="40">
        <v>3</v>
      </c>
      <c r="DL309" s="40">
        <v>12</v>
      </c>
      <c r="DM309" s="40">
        <v>2</v>
      </c>
      <c r="DN309" s="40">
        <v>0</v>
      </c>
      <c r="DO309" s="317">
        <v>0.23599999999999999</v>
      </c>
      <c r="DP309" s="457">
        <v>3</v>
      </c>
      <c r="DQ309" s="457">
        <v>0</v>
      </c>
      <c r="DR309" s="457">
        <v>14</v>
      </c>
      <c r="DS309" s="477">
        <v>0</v>
      </c>
      <c r="DT309" s="125">
        <v>0</v>
      </c>
      <c r="DU309" s="477">
        <v>32</v>
      </c>
      <c r="DV309" s="374">
        <v>291671</v>
      </c>
      <c r="DW309" s="477">
        <v>27</v>
      </c>
      <c r="DX309" s="457">
        <v>199</v>
      </c>
      <c r="DY309" s="452"/>
      <c r="DZ309" s="40">
        <v>33</v>
      </c>
      <c r="EA309" s="76">
        <v>8.3756345177664976E-2</v>
      </c>
      <c r="EB309" s="40">
        <v>28</v>
      </c>
      <c r="EC309" s="76">
        <v>7.1065989847715741E-2</v>
      </c>
      <c r="ED309" s="40">
        <v>6</v>
      </c>
      <c r="EE309" s="40">
        <v>1</v>
      </c>
      <c r="EF309" s="40">
        <v>1</v>
      </c>
      <c r="EG309" s="320">
        <v>0.7621</v>
      </c>
      <c r="EH309" s="320">
        <v>0.14935064935064934</v>
      </c>
      <c r="EI309" s="320">
        <v>0.47100000000000003</v>
      </c>
      <c r="EJ309" s="320">
        <v>0.16494845360824739</v>
      </c>
      <c r="EK309" s="320">
        <v>0.56345177664974622</v>
      </c>
      <c r="EL309" s="320">
        <v>0.35786802030456855</v>
      </c>
      <c r="EM309" s="320">
        <v>-0.161764705882353</v>
      </c>
      <c r="EN309" s="341">
        <v>107500</v>
      </c>
      <c r="EO309" s="320">
        <v>1.5384615384615385E-2</v>
      </c>
      <c r="EP309" s="1"/>
    </row>
    <row r="310" spans="2:146" x14ac:dyDescent="0.25">
      <c r="B310" s="3" t="s">
        <v>252</v>
      </c>
      <c r="C310" s="5">
        <v>540194</v>
      </c>
      <c r="D310" s="6" t="s">
        <v>249</v>
      </c>
      <c r="E310" s="6" t="s">
        <v>3</v>
      </c>
      <c r="F310" s="5">
        <v>7</v>
      </c>
      <c r="G310" s="40">
        <v>529</v>
      </c>
      <c r="H310" s="40">
        <v>960</v>
      </c>
      <c r="I310" s="40">
        <v>1520</v>
      </c>
      <c r="J310" s="63">
        <v>1838.9413988657843</v>
      </c>
      <c r="K310" s="40">
        <v>535</v>
      </c>
      <c r="L310" s="63">
        <v>2.83</v>
      </c>
      <c r="N310" s="40">
        <v>230</v>
      </c>
      <c r="O310" s="76">
        <v>0.43478260869565222</v>
      </c>
      <c r="P310" s="63">
        <v>4.0199999999999996</v>
      </c>
      <c r="Q310" s="362">
        <v>7.5992438563327021E-3</v>
      </c>
      <c r="R310" s="106">
        <v>18</v>
      </c>
      <c r="S310" s="83" t="s">
        <v>100</v>
      </c>
      <c r="T310" s="88">
        <v>3.3</v>
      </c>
      <c r="U310" s="40">
        <v>0</v>
      </c>
      <c r="V310" s="1"/>
      <c r="W310" s="457">
        <v>249</v>
      </c>
      <c r="X310" s="457">
        <v>82</v>
      </c>
      <c r="Y310" s="317">
        <v>0.25900000000000001</v>
      </c>
      <c r="Z310" s="126">
        <v>1.0826086956521739</v>
      </c>
      <c r="AA310" s="457">
        <v>6</v>
      </c>
      <c r="AB310" s="457">
        <v>0</v>
      </c>
      <c r="AC310" s="457">
        <v>243</v>
      </c>
      <c r="AD310" s="457">
        <v>6</v>
      </c>
      <c r="AE310" s="457">
        <v>249</v>
      </c>
      <c r="AF310" s="149">
        <v>22849841</v>
      </c>
      <c r="AH310" s="374">
        <v>57600</v>
      </c>
      <c r="AI310" s="469">
        <v>187</v>
      </c>
      <c r="AJ310" s="320">
        <v>0.75100401606425704</v>
      </c>
      <c r="AK310" s="374">
        <v>10579980</v>
      </c>
      <c r="AL310" s="125">
        <v>0.46302204028465671</v>
      </c>
      <c r="AM310" s="477">
        <v>187</v>
      </c>
      <c r="AN310" s="398">
        <v>10579980</v>
      </c>
      <c r="AO310" s="469">
        <v>178</v>
      </c>
      <c r="AP310" s="398">
        <v>9943480</v>
      </c>
      <c r="AQ310" s="480">
        <v>158</v>
      </c>
      <c r="AR310" s="398">
        <v>9513300</v>
      </c>
      <c r="AS310" s="469">
        <v>20</v>
      </c>
      <c r="AT310" s="390">
        <v>0.11235955056179769</v>
      </c>
      <c r="AU310" s="398">
        <v>430180</v>
      </c>
      <c r="AV310" s="469">
        <v>50</v>
      </c>
      <c r="AW310" s="140">
        <v>6914581</v>
      </c>
      <c r="AX310" s="469">
        <v>12</v>
      </c>
      <c r="AY310" s="140">
        <v>5355280</v>
      </c>
      <c r="AZ310" s="457">
        <v>44</v>
      </c>
      <c r="BA310" s="125">
        <v>0.17699999999999999</v>
      </c>
      <c r="BB310" s="457">
        <v>77</v>
      </c>
      <c r="BC310" s="125">
        <v>0.309</v>
      </c>
      <c r="BD310" s="457">
        <v>128</v>
      </c>
      <c r="BE310" s="125">
        <v>0.51400000000000001</v>
      </c>
      <c r="BF310" s="457">
        <v>137</v>
      </c>
      <c r="BG310" s="125">
        <v>0.55000000000000004</v>
      </c>
      <c r="BH310" s="457">
        <v>123</v>
      </c>
      <c r="BI310" s="317">
        <v>0.49397590361445781</v>
      </c>
      <c r="BJ310" s="457">
        <v>114</v>
      </c>
      <c r="BK310" s="457">
        <v>9</v>
      </c>
      <c r="BL310" s="457">
        <v>0</v>
      </c>
      <c r="BM310" s="430">
        <v>1940</v>
      </c>
      <c r="BN310" s="347" t="s">
        <v>914</v>
      </c>
      <c r="BO310" s="486">
        <v>178</v>
      </c>
      <c r="BP310" s="348">
        <v>0.71499999999999997</v>
      </c>
      <c r="BQ310" s="40">
        <v>71</v>
      </c>
      <c r="BR310" s="320">
        <v>0.28499999999999998</v>
      </c>
      <c r="BS310" s="491">
        <v>32</v>
      </c>
      <c r="BT310" s="125">
        <v>0.12851405622489959</v>
      </c>
      <c r="BU310" s="312">
        <v>0.73299999999999998</v>
      </c>
      <c r="BW310" s="457">
        <v>3</v>
      </c>
      <c r="BX310" s="457">
        <v>2</v>
      </c>
      <c r="BY310" s="457">
        <v>0</v>
      </c>
      <c r="BZ310" s="457">
        <v>3</v>
      </c>
      <c r="CA310" s="457">
        <v>0</v>
      </c>
      <c r="CB310" s="457">
        <v>0</v>
      </c>
      <c r="CC310" s="457">
        <v>0</v>
      </c>
      <c r="CD310" s="457">
        <v>0</v>
      </c>
      <c r="CE310" s="457">
        <v>0</v>
      </c>
      <c r="CF310" s="457">
        <v>2</v>
      </c>
      <c r="CG310" s="457">
        <v>1</v>
      </c>
      <c r="CH310" s="457">
        <v>0</v>
      </c>
      <c r="CI310" s="440">
        <v>20.399999999999999</v>
      </c>
      <c r="CJ310" s="440">
        <v>8.5</v>
      </c>
      <c r="CK310" s="317">
        <v>0.41699999999999998</v>
      </c>
      <c r="CL310" s="457">
        <v>1</v>
      </c>
      <c r="CM310" s="457">
        <v>0</v>
      </c>
      <c r="CN310" s="457">
        <v>1</v>
      </c>
      <c r="CO310" s="501">
        <v>1.4</v>
      </c>
      <c r="CP310" s="501">
        <v>0.9</v>
      </c>
      <c r="CQ310" s="125">
        <v>0.6428571428571429</v>
      </c>
      <c r="CS310" s="477">
        <v>3</v>
      </c>
      <c r="CT310" s="457">
        <v>2</v>
      </c>
      <c r="CU310" s="457">
        <v>3</v>
      </c>
      <c r="CV310" s="457">
        <v>0</v>
      </c>
      <c r="CW310" s="457">
        <v>9</v>
      </c>
      <c r="CX310" s="457">
        <v>8</v>
      </c>
      <c r="CY310" s="457">
        <v>4</v>
      </c>
      <c r="CZ310" s="457">
        <v>4</v>
      </c>
      <c r="DA310" s="457">
        <v>0</v>
      </c>
      <c r="DB310" s="457">
        <v>1</v>
      </c>
      <c r="DC310" s="457">
        <v>0</v>
      </c>
      <c r="DD310" s="457">
        <v>0</v>
      </c>
      <c r="DF310" s="398">
        <v>3022712</v>
      </c>
      <c r="DG310" s="320">
        <v>0.13200000000000001</v>
      </c>
      <c r="DH310" s="374">
        <v>7929.6</v>
      </c>
      <c r="DI310" s="374">
        <v>1728881</v>
      </c>
      <c r="DJ310" s="149">
        <v>1293831</v>
      </c>
      <c r="DK310" s="40">
        <v>47</v>
      </c>
      <c r="DL310" s="40">
        <v>194</v>
      </c>
      <c r="DM310" s="40">
        <v>5</v>
      </c>
      <c r="DN310" s="40">
        <v>3</v>
      </c>
      <c r="DO310" s="317">
        <v>0.13200000000000001</v>
      </c>
      <c r="DP310" s="457">
        <v>41</v>
      </c>
      <c r="DQ310" s="457">
        <v>46</v>
      </c>
      <c r="DR310" s="457">
        <v>157</v>
      </c>
      <c r="DS310" s="477">
        <v>5</v>
      </c>
      <c r="DT310" s="125">
        <v>2.0080321285140562E-2</v>
      </c>
      <c r="DU310" s="477">
        <v>251</v>
      </c>
      <c r="DV310" s="374">
        <v>6223178</v>
      </c>
      <c r="DW310" s="477">
        <v>118</v>
      </c>
      <c r="DX310" s="457">
        <v>1629</v>
      </c>
      <c r="DY310" s="452"/>
      <c r="DZ310" s="40">
        <v>580</v>
      </c>
      <c r="EA310" s="76">
        <v>0.38157894736842107</v>
      </c>
      <c r="EB310" s="40">
        <v>538</v>
      </c>
      <c r="EC310" s="76">
        <v>0.35394736842105262</v>
      </c>
      <c r="ED310" s="40">
        <v>108</v>
      </c>
      <c r="EE310" s="40">
        <v>17</v>
      </c>
      <c r="EF310" s="40">
        <v>10</v>
      </c>
      <c r="EG310" s="320">
        <v>0.68279999999999996</v>
      </c>
      <c r="EH310" s="320">
        <v>0.18317757009345795</v>
      </c>
      <c r="EI310" s="320">
        <v>0.249</v>
      </c>
      <c r="EJ310" s="320">
        <v>0.15343915343915343</v>
      </c>
      <c r="EK310" s="320">
        <v>0.36052631578947369</v>
      </c>
      <c r="EL310" s="320">
        <v>0.32430647291941883</v>
      </c>
      <c r="EM310" s="320">
        <v>-0.10639730639730599</v>
      </c>
      <c r="EN310" s="341">
        <v>83300</v>
      </c>
      <c r="EO310" s="320">
        <v>8.3993660855784469E-2</v>
      </c>
      <c r="EP310" s="1"/>
    </row>
    <row r="311" spans="2:146" x14ac:dyDescent="0.25">
      <c r="B311" s="3" t="s">
        <v>253</v>
      </c>
      <c r="C311" s="5">
        <v>540261</v>
      </c>
      <c r="D311" s="6" t="s">
        <v>249</v>
      </c>
      <c r="E311" s="6" t="s">
        <v>3</v>
      </c>
      <c r="F311" s="5">
        <v>7</v>
      </c>
      <c r="G311" s="40">
        <v>2257</v>
      </c>
      <c r="H311" s="40">
        <v>537</v>
      </c>
      <c r="I311" s="40">
        <v>532</v>
      </c>
      <c r="J311" s="63">
        <v>150.85511741249445</v>
      </c>
      <c r="K311" s="40">
        <v>197</v>
      </c>
      <c r="L311" s="63">
        <v>2.31</v>
      </c>
      <c r="N311" s="40">
        <v>115</v>
      </c>
      <c r="O311" s="76">
        <v>5.0952591936198492E-2</v>
      </c>
      <c r="P311" s="63">
        <v>5.0199999999999996</v>
      </c>
      <c r="Q311" s="362">
        <v>2.224191404519273E-3</v>
      </c>
      <c r="R311" s="106">
        <v>18</v>
      </c>
      <c r="S311" s="83" t="s">
        <v>100</v>
      </c>
      <c r="T311" s="88">
        <v>0</v>
      </c>
      <c r="U311" s="40">
        <v>0</v>
      </c>
      <c r="V311" s="1"/>
      <c r="W311" s="457">
        <v>0</v>
      </c>
      <c r="X311" s="457">
        <v>0</v>
      </c>
      <c r="Y311" s="317">
        <v>0</v>
      </c>
      <c r="Z311" s="126">
        <v>0</v>
      </c>
      <c r="AA311" s="457">
        <v>0</v>
      </c>
      <c r="AB311" s="457">
        <v>0</v>
      </c>
      <c r="AC311" s="457">
        <v>0</v>
      </c>
      <c r="AD311" s="457">
        <v>0</v>
      </c>
      <c r="AE311" s="457">
        <v>0</v>
      </c>
      <c r="AF311" s="374">
        <v>0</v>
      </c>
      <c r="AH311" s="374">
        <v>0</v>
      </c>
      <c r="AI311" s="469">
        <v>0</v>
      </c>
      <c r="AJ311" s="320">
        <v>0</v>
      </c>
      <c r="AK311" s="374">
        <v>0</v>
      </c>
      <c r="AL311" s="125">
        <v>0</v>
      </c>
      <c r="AM311" s="477">
        <v>0</v>
      </c>
      <c r="AN311" s="398">
        <v>0</v>
      </c>
      <c r="AO311" s="469">
        <v>0</v>
      </c>
      <c r="AP311" s="398">
        <v>0</v>
      </c>
      <c r="AQ311" s="480">
        <v>0</v>
      </c>
      <c r="AR311" s="399">
        <v>0</v>
      </c>
      <c r="AS311" s="481">
        <v>0</v>
      </c>
      <c r="AT311" s="393">
        <v>0</v>
      </c>
      <c r="AU311" s="399">
        <v>0</v>
      </c>
      <c r="AV311" s="469">
        <v>0</v>
      </c>
      <c r="AW311" s="140">
        <v>0</v>
      </c>
      <c r="AX311" s="469">
        <v>0</v>
      </c>
      <c r="AY311" s="140">
        <v>0</v>
      </c>
      <c r="AZ311" s="457">
        <v>0</v>
      </c>
      <c r="BA311" s="125">
        <v>0</v>
      </c>
      <c r="BB311" s="457">
        <v>0</v>
      </c>
      <c r="BC311" s="125" t="s">
        <v>100</v>
      </c>
      <c r="BD311" s="457">
        <v>0</v>
      </c>
      <c r="BE311" s="125">
        <v>0</v>
      </c>
      <c r="BF311" s="457">
        <v>0</v>
      </c>
      <c r="BG311" s="125">
        <v>0</v>
      </c>
      <c r="BH311" s="457">
        <v>0</v>
      </c>
      <c r="BI311" s="317">
        <v>0</v>
      </c>
      <c r="BJ311" s="457">
        <v>0</v>
      </c>
      <c r="BK311" s="457">
        <v>0</v>
      </c>
      <c r="BL311" s="457">
        <v>0</v>
      </c>
      <c r="BM311" s="430" t="s">
        <v>100</v>
      </c>
      <c r="BN311" s="349" t="s">
        <v>906</v>
      </c>
      <c r="BO311" s="487">
        <v>0</v>
      </c>
      <c r="BP311" s="350">
        <v>0</v>
      </c>
      <c r="BQ311" s="489">
        <v>0</v>
      </c>
      <c r="BR311" s="348">
        <v>0</v>
      </c>
      <c r="BS311" s="492">
        <v>0</v>
      </c>
      <c r="BT311" s="125">
        <v>0</v>
      </c>
      <c r="BU311" s="312" t="s">
        <v>100</v>
      </c>
      <c r="BW311" s="457">
        <v>0</v>
      </c>
      <c r="BX311" s="457">
        <v>0</v>
      </c>
      <c r="BY311" s="457">
        <v>0</v>
      </c>
      <c r="BZ311" s="457">
        <v>0</v>
      </c>
      <c r="CA311" s="457">
        <v>0</v>
      </c>
      <c r="CB311" s="457">
        <v>0</v>
      </c>
      <c r="CC311" s="457">
        <v>0</v>
      </c>
      <c r="CD311" s="457">
        <v>0</v>
      </c>
      <c r="CE311" s="457">
        <v>0</v>
      </c>
      <c r="CF311" s="457">
        <v>0</v>
      </c>
      <c r="CG311" s="457">
        <v>0</v>
      </c>
      <c r="CH311" s="457">
        <v>0</v>
      </c>
      <c r="CI311" s="440">
        <v>23.5</v>
      </c>
      <c r="CJ311" s="440">
        <v>0.1</v>
      </c>
      <c r="CK311" s="317">
        <v>4.0000000000000001E-3</v>
      </c>
      <c r="CL311" s="457">
        <v>1</v>
      </c>
      <c r="CM311" s="457">
        <v>0</v>
      </c>
      <c r="CN311" s="457">
        <v>1</v>
      </c>
      <c r="CO311" s="501">
        <v>3.3</v>
      </c>
      <c r="CP311" s="501">
        <v>0</v>
      </c>
      <c r="CQ311" s="125">
        <v>0</v>
      </c>
      <c r="CS311" s="477">
        <v>0</v>
      </c>
      <c r="CT311" s="514">
        <v>0</v>
      </c>
      <c r="CU311" s="514">
        <v>0</v>
      </c>
      <c r="CV311" s="457">
        <v>0</v>
      </c>
      <c r="CW311" s="457">
        <v>0</v>
      </c>
      <c r="CX311" s="457">
        <v>0</v>
      </c>
      <c r="CY311" s="457">
        <v>0</v>
      </c>
      <c r="CZ311" s="457">
        <v>0</v>
      </c>
      <c r="DA311" s="457">
        <v>0</v>
      </c>
      <c r="DB311" s="457">
        <v>0</v>
      </c>
      <c r="DC311" s="457">
        <v>0</v>
      </c>
      <c r="DD311" s="457">
        <v>0</v>
      </c>
      <c r="DF311" s="398">
        <v>0</v>
      </c>
      <c r="DG311" s="320">
        <v>0</v>
      </c>
      <c r="DH311" s="374">
        <v>0</v>
      </c>
      <c r="DI311" s="374">
        <v>0</v>
      </c>
      <c r="DJ311" s="149">
        <v>0</v>
      </c>
      <c r="DK311" s="40">
        <v>0</v>
      </c>
      <c r="DL311" s="40">
        <v>0</v>
      </c>
      <c r="DM311" s="40">
        <v>0</v>
      </c>
      <c r="DN311" s="40">
        <v>0</v>
      </c>
      <c r="DO311" s="317">
        <v>0</v>
      </c>
      <c r="DP311" s="457">
        <v>0</v>
      </c>
      <c r="DQ311" s="457">
        <v>0</v>
      </c>
      <c r="DR311" s="457">
        <v>0</v>
      </c>
      <c r="DS311" s="477">
        <v>0</v>
      </c>
      <c r="DT311" s="125">
        <v>0</v>
      </c>
      <c r="DU311" s="477">
        <v>1</v>
      </c>
      <c r="DV311" s="374">
        <v>0</v>
      </c>
      <c r="DW311" s="477">
        <v>0</v>
      </c>
      <c r="DX311" s="457">
        <v>0</v>
      </c>
      <c r="DY311" s="452"/>
      <c r="DZ311" s="40">
        <v>0</v>
      </c>
      <c r="EA311" s="76">
        <v>0</v>
      </c>
      <c r="EB311" s="40">
        <v>0</v>
      </c>
      <c r="EC311" s="76">
        <v>0</v>
      </c>
      <c r="ED311" s="40">
        <v>0</v>
      </c>
      <c r="EE311" s="40">
        <v>0</v>
      </c>
      <c r="EF311" s="40">
        <v>0</v>
      </c>
      <c r="EG311" s="320">
        <v>0.30830000000000002</v>
      </c>
      <c r="EH311" s="320">
        <v>2.030456852791878E-2</v>
      </c>
      <c r="EI311" s="320">
        <v>0.20399999999999999</v>
      </c>
      <c r="EJ311" s="320">
        <v>0.13478260869565217</v>
      </c>
      <c r="EK311" s="320">
        <v>0.53383458646616544</v>
      </c>
      <c r="EL311" s="320">
        <v>0.16703296703296699</v>
      </c>
      <c r="EM311" s="320">
        <v>4.2662116040955607E-2</v>
      </c>
      <c r="EN311" s="341">
        <v>97500</v>
      </c>
      <c r="EO311" s="320">
        <v>6.1433447098976107E-2</v>
      </c>
      <c r="EP311" s="1"/>
    </row>
    <row r="312" spans="2:146" s="1" customFormat="1" x14ac:dyDescent="0.25">
      <c r="B312" s="7" t="s">
        <v>249</v>
      </c>
      <c r="C312" s="150">
        <v>54093</v>
      </c>
      <c r="D312" s="7" t="s">
        <v>249</v>
      </c>
      <c r="E312" s="7" t="s">
        <v>0</v>
      </c>
      <c r="F312" s="150">
        <v>7</v>
      </c>
      <c r="G312" s="42">
        <v>269459</v>
      </c>
      <c r="H312" s="42">
        <v>8848</v>
      </c>
      <c r="I312" s="42">
        <v>6822</v>
      </c>
      <c r="J312" s="65">
        <v>16.203132944158479</v>
      </c>
      <c r="K312" s="42">
        <v>2790</v>
      </c>
      <c r="L312" s="65">
        <v>2.39</v>
      </c>
      <c r="M312"/>
      <c r="N312" s="42">
        <v>8110</v>
      </c>
      <c r="O312" s="78">
        <v>3.009734319506864E-2</v>
      </c>
      <c r="P312" s="65">
        <v>318.01</v>
      </c>
      <c r="Q312" s="363">
        <v>1.1801839247674961E-3</v>
      </c>
      <c r="R312" s="107">
        <v>18</v>
      </c>
      <c r="S312" s="85">
        <v>43646</v>
      </c>
      <c r="T312" s="115">
        <v>2.7</v>
      </c>
      <c r="U312" s="42">
        <v>19</v>
      </c>
      <c r="W312" s="458">
        <v>554</v>
      </c>
      <c r="X312" s="458">
        <v>119</v>
      </c>
      <c r="Y312" s="127">
        <v>7.0999999999999994E-2</v>
      </c>
      <c r="Z312" s="128">
        <v>6.8310727496917384E-2</v>
      </c>
      <c r="AA312" s="458">
        <v>88</v>
      </c>
      <c r="AB312" s="458">
        <v>71</v>
      </c>
      <c r="AC312" s="458">
        <v>537</v>
      </c>
      <c r="AD312" s="458">
        <v>88</v>
      </c>
      <c r="AE312" s="458">
        <v>625</v>
      </c>
      <c r="AF312" s="321">
        <v>49723503</v>
      </c>
      <c r="AG312"/>
      <c r="AH312" s="419">
        <v>50500</v>
      </c>
      <c r="AI312" s="470">
        <v>531</v>
      </c>
      <c r="AJ312" s="78">
        <v>0.84960000000000002</v>
      </c>
      <c r="AK312" s="406">
        <v>28947052</v>
      </c>
      <c r="AL312" s="127">
        <v>0.58216035181592096</v>
      </c>
      <c r="AM312" s="478">
        <v>531</v>
      </c>
      <c r="AN312" s="402">
        <v>28947052</v>
      </c>
      <c r="AO312" s="470">
        <v>519</v>
      </c>
      <c r="AP312" s="402">
        <v>28211852</v>
      </c>
      <c r="AQ312" s="470">
        <v>421</v>
      </c>
      <c r="AR312" s="400">
        <v>26212852</v>
      </c>
      <c r="AS312" s="482">
        <v>98</v>
      </c>
      <c r="AT312" s="394">
        <v>0.18882466281310209</v>
      </c>
      <c r="AU312" s="400">
        <v>1999000</v>
      </c>
      <c r="AV312" s="470">
        <v>70</v>
      </c>
      <c r="AW312" s="311">
        <v>13150305</v>
      </c>
      <c r="AX312" s="470">
        <v>24</v>
      </c>
      <c r="AY312" s="311">
        <v>7626146</v>
      </c>
      <c r="AZ312" s="458">
        <v>104</v>
      </c>
      <c r="BA312" s="127">
        <v>0.16600000000000001</v>
      </c>
      <c r="BB312" s="458">
        <v>161</v>
      </c>
      <c r="BC312" s="127">
        <v>0.25800000000000001</v>
      </c>
      <c r="BD312" s="458">
        <v>360</v>
      </c>
      <c r="BE312" s="127">
        <v>0.57599999999999996</v>
      </c>
      <c r="BF312" s="458">
        <v>456</v>
      </c>
      <c r="BG312" s="127">
        <v>0.73</v>
      </c>
      <c r="BH312" s="458">
        <v>225</v>
      </c>
      <c r="BI312" s="127">
        <v>0.36</v>
      </c>
      <c r="BJ312" s="458">
        <v>182</v>
      </c>
      <c r="BK312" s="458">
        <v>30</v>
      </c>
      <c r="BL312" s="458">
        <v>13</v>
      </c>
      <c r="BM312" s="431">
        <v>1973</v>
      </c>
      <c r="BN312" s="135" t="s">
        <v>100</v>
      </c>
      <c r="BO312" s="42">
        <v>430</v>
      </c>
      <c r="BP312" s="78">
        <v>0.68800000000000006</v>
      </c>
      <c r="BQ312" s="42">
        <v>195</v>
      </c>
      <c r="BR312" s="78">
        <v>0.312</v>
      </c>
      <c r="BS312" s="493">
        <v>76</v>
      </c>
      <c r="BT312" s="127">
        <v>0.13718411552346571</v>
      </c>
      <c r="BU312" s="314">
        <v>0.71399999999999997</v>
      </c>
      <c r="BV312"/>
      <c r="BW312" s="458">
        <v>3</v>
      </c>
      <c r="BX312" s="458">
        <v>2</v>
      </c>
      <c r="BY312" s="458">
        <v>0</v>
      </c>
      <c r="BZ312" s="458">
        <v>3</v>
      </c>
      <c r="CA312" s="458">
        <v>0</v>
      </c>
      <c r="CB312" s="458">
        <v>0</v>
      </c>
      <c r="CC312" s="458">
        <v>0</v>
      </c>
      <c r="CD312" s="458">
        <v>0</v>
      </c>
      <c r="CE312" s="458">
        <v>0</v>
      </c>
      <c r="CF312" s="458">
        <v>2</v>
      </c>
      <c r="CG312" s="458">
        <v>1</v>
      </c>
      <c r="CH312" s="458">
        <v>0</v>
      </c>
      <c r="CI312" s="441">
        <v>1354.9</v>
      </c>
      <c r="CJ312" s="441">
        <v>84.699999999999989</v>
      </c>
      <c r="CK312" s="127">
        <v>6.3E-2</v>
      </c>
      <c r="CL312" s="458">
        <v>61</v>
      </c>
      <c r="CM312" s="458">
        <v>24</v>
      </c>
      <c r="CN312" s="458">
        <v>37</v>
      </c>
      <c r="CO312" s="502">
        <v>31.8</v>
      </c>
      <c r="CP312" s="502">
        <v>3.2</v>
      </c>
      <c r="CQ312" s="127">
        <v>0.10062893081761007</v>
      </c>
      <c r="CR312"/>
      <c r="CS312" s="478">
        <v>3</v>
      </c>
      <c r="CT312" s="458">
        <v>2</v>
      </c>
      <c r="CU312" s="458">
        <v>3</v>
      </c>
      <c r="CV312" s="458">
        <v>0</v>
      </c>
      <c r="CW312" s="458">
        <v>16</v>
      </c>
      <c r="CX312" s="458">
        <v>10</v>
      </c>
      <c r="CY312" s="458">
        <v>9</v>
      </c>
      <c r="CZ312" s="458">
        <v>4</v>
      </c>
      <c r="DA312" s="458">
        <v>0</v>
      </c>
      <c r="DB312" s="458">
        <v>1</v>
      </c>
      <c r="DC312" s="458">
        <v>2</v>
      </c>
      <c r="DD312" s="458">
        <v>0</v>
      </c>
      <c r="DE312"/>
      <c r="DF312" s="402">
        <v>5668844</v>
      </c>
      <c r="DG312" s="78">
        <v>0.114</v>
      </c>
      <c r="DH312" s="419">
        <v>8322.4</v>
      </c>
      <c r="DI312" s="419">
        <v>3467890</v>
      </c>
      <c r="DJ312" s="321">
        <v>2200954</v>
      </c>
      <c r="DK312" s="42">
        <v>277</v>
      </c>
      <c r="DL312" s="42">
        <v>334</v>
      </c>
      <c r="DM312" s="42">
        <v>10</v>
      </c>
      <c r="DN312" s="42">
        <v>4</v>
      </c>
      <c r="DO312" s="127">
        <v>0.156</v>
      </c>
      <c r="DP312" s="458">
        <v>258</v>
      </c>
      <c r="DQ312" s="458">
        <v>88</v>
      </c>
      <c r="DR312" s="458">
        <v>235</v>
      </c>
      <c r="DS312" s="519">
        <v>44</v>
      </c>
      <c r="DT312" s="144">
        <v>7.9422382671480149E-2</v>
      </c>
      <c r="DU312" s="519">
        <v>374</v>
      </c>
      <c r="DV312" s="419">
        <v>7112107</v>
      </c>
      <c r="DW312" s="519">
        <v>172</v>
      </c>
      <c r="DX312" s="458">
        <v>3503</v>
      </c>
      <c r="DY312" s="452"/>
      <c r="DZ312" s="42">
        <v>1225</v>
      </c>
      <c r="EA312" s="78">
        <v>0.17956610964526531</v>
      </c>
      <c r="EB312" s="42">
        <v>980</v>
      </c>
      <c r="EC312" s="78">
        <v>0.14365288771621226</v>
      </c>
      <c r="ED312" s="42">
        <v>186</v>
      </c>
      <c r="EE312" s="42">
        <v>33</v>
      </c>
      <c r="EF312" s="42">
        <v>19</v>
      </c>
      <c r="EG312" s="78">
        <v>0.29620000000000002</v>
      </c>
      <c r="EH312" s="78">
        <v>0.11039426523297491</v>
      </c>
      <c r="EI312" s="78">
        <v>0.24199999999999999</v>
      </c>
      <c r="EJ312" s="78">
        <v>0.12263450834879407</v>
      </c>
      <c r="EK312" s="78">
        <v>0.38009381413075344</v>
      </c>
      <c r="EL312" s="78">
        <v>0.24861048520354515</v>
      </c>
      <c r="EM312" s="78">
        <v>-5.3073799187788824E-2</v>
      </c>
      <c r="EN312" s="342">
        <v>137300</v>
      </c>
      <c r="EO312" s="78">
        <v>6.3596027889287976E-2</v>
      </c>
    </row>
    <row r="313" spans="2:146" x14ac:dyDescent="0.25">
      <c r="B313" s="424" t="s">
        <v>164</v>
      </c>
      <c r="C313" s="425">
        <v>540277</v>
      </c>
      <c r="D313" s="424" t="s">
        <v>160</v>
      </c>
      <c r="E313" s="424" t="s">
        <v>11</v>
      </c>
      <c r="F313" s="425">
        <v>5</v>
      </c>
      <c r="G313" s="44">
        <v>165903</v>
      </c>
      <c r="H313" s="44">
        <v>4142</v>
      </c>
      <c r="I313" s="44">
        <v>5278</v>
      </c>
      <c r="J313" s="66">
        <v>20.360813246294523</v>
      </c>
      <c r="K313" s="44">
        <v>1688</v>
      </c>
      <c r="L313" s="66">
        <v>3.0888625592417061</v>
      </c>
      <c r="N313" s="44">
        <v>8078</v>
      </c>
      <c r="O313" s="80">
        <v>4.8691102632261021E-2</v>
      </c>
      <c r="P313" s="66">
        <v>200.67</v>
      </c>
      <c r="Q313" s="364">
        <v>1.209562214064845E-3</v>
      </c>
      <c r="R313" s="105">
        <v>16</v>
      </c>
      <c r="S313" s="82">
        <v>42945</v>
      </c>
      <c r="T313" s="114">
        <v>1.6</v>
      </c>
      <c r="U313" s="44">
        <v>16</v>
      </c>
      <c r="V313" s="1"/>
      <c r="W313" s="459">
        <v>415</v>
      </c>
      <c r="X313" s="459">
        <v>4</v>
      </c>
      <c r="Y313" s="129">
        <v>0.16200000000000001</v>
      </c>
      <c r="Z313" s="130">
        <v>5.1374102500618968E-2</v>
      </c>
      <c r="AA313" s="459">
        <v>73</v>
      </c>
      <c r="AB313" s="459">
        <v>257</v>
      </c>
      <c r="AC313" s="459">
        <v>599</v>
      </c>
      <c r="AD313" s="459">
        <v>73</v>
      </c>
      <c r="AE313" s="459">
        <v>672</v>
      </c>
      <c r="AF313" s="138">
        <v>44698581</v>
      </c>
      <c r="AH313" s="407">
        <v>33000</v>
      </c>
      <c r="AI313" s="471">
        <v>640</v>
      </c>
      <c r="AJ313" s="80">
        <v>0.95238095238095233</v>
      </c>
      <c r="AK313" s="407">
        <v>28583411</v>
      </c>
      <c r="AL313" s="129">
        <v>0.63947021047491415</v>
      </c>
      <c r="AM313" s="479">
        <v>640</v>
      </c>
      <c r="AN313" s="401">
        <v>28583411</v>
      </c>
      <c r="AO313" s="471">
        <v>635</v>
      </c>
      <c r="AP313" s="401">
        <v>28320811</v>
      </c>
      <c r="AQ313" s="471">
        <v>472</v>
      </c>
      <c r="AR313" s="401">
        <v>24224090</v>
      </c>
      <c r="AS313" s="471">
        <v>163</v>
      </c>
      <c r="AT313" s="395">
        <v>0.25669291338582678</v>
      </c>
      <c r="AU313" s="401">
        <v>4096721</v>
      </c>
      <c r="AV313" s="471">
        <v>17</v>
      </c>
      <c r="AW313" s="139">
        <v>2303850</v>
      </c>
      <c r="AX313" s="471">
        <v>15</v>
      </c>
      <c r="AY313" s="139">
        <v>13811320</v>
      </c>
      <c r="AZ313" s="459">
        <v>205</v>
      </c>
      <c r="BA313" s="129">
        <v>0.30499999999999999</v>
      </c>
      <c r="BB313" s="459">
        <v>169</v>
      </c>
      <c r="BC313" s="129">
        <v>0.251</v>
      </c>
      <c r="BD313" s="459">
        <v>298</v>
      </c>
      <c r="BE313" s="129">
        <v>0.443</v>
      </c>
      <c r="BF313" s="459">
        <v>591</v>
      </c>
      <c r="BG313" s="129">
        <v>0.879</v>
      </c>
      <c r="BH313" s="459">
        <v>114</v>
      </c>
      <c r="BI313" s="129">
        <v>0.16964285714285715</v>
      </c>
      <c r="BJ313" s="459">
        <v>67</v>
      </c>
      <c r="BK313" s="459">
        <v>42</v>
      </c>
      <c r="BL313" s="459">
        <v>5</v>
      </c>
      <c r="BM313" s="432">
        <v>1960</v>
      </c>
      <c r="BN313" s="352" t="s">
        <v>915</v>
      </c>
      <c r="BO313" s="77">
        <v>570</v>
      </c>
      <c r="BP313" s="79">
        <v>0.84799999999999998</v>
      </c>
      <c r="BQ313" s="77">
        <v>102</v>
      </c>
      <c r="BR313" s="79">
        <v>0.152</v>
      </c>
      <c r="BS313" s="490">
        <v>17</v>
      </c>
      <c r="BT313" s="129">
        <v>4.0963855421686748E-2</v>
      </c>
      <c r="BU313" s="313">
        <v>0.79900000000000004</v>
      </c>
      <c r="BW313" s="459">
        <v>2</v>
      </c>
      <c r="BX313" s="459">
        <v>1</v>
      </c>
      <c r="BY313" s="459">
        <v>0</v>
      </c>
      <c r="BZ313" s="459">
        <v>2</v>
      </c>
      <c r="CA313" s="459">
        <v>0</v>
      </c>
      <c r="CB313" s="459">
        <v>0</v>
      </c>
      <c r="CC313" s="459">
        <v>1</v>
      </c>
      <c r="CD313" s="459">
        <v>0</v>
      </c>
      <c r="CE313" s="459">
        <v>0</v>
      </c>
      <c r="CF313" s="459">
        <v>0</v>
      </c>
      <c r="CG313" s="459">
        <v>1</v>
      </c>
      <c r="CH313" s="459">
        <v>0</v>
      </c>
      <c r="CI313" s="439">
        <v>1073.4000000000001</v>
      </c>
      <c r="CJ313" s="439">
        <v>90.6</v>
      </c>
      <c r="CK313" s="129">
        <v>8.4000000000000005E-2</v>
      </c>
      <c r="CL313" s="459">
        <v>72</v>
      </c>
      <c r="CM313" s="459">
        <v>60</v>
      </c>
      <c r="CN313" s="459">
        <v>12</v>
      </c>
      <c r="CO313" s="503">
        <v>11.7</v>
      </c>
      <c r="CP313" s="503">
        <v>8.3000000000000007</v>
      </c>
      <c r="CQ313" s="129">
        <v>0.70940170940170955</v>
      </c>
      <c r="CS313" s="479">
        <v>0</v>
      </c>
      <c r="CT313" s="459">
        <v>0</v>
      </c>
      <c r="CU313" s="459">
        <v>0</v>
      </c>
      <c r="CV313" s="459">
        <v>0</v>
      </c>
      <c r="CW313" s="459">
        <v>11</v>
      </c>
      <c r="CX313" s="459">
        <v>2</v>
      </c>
      <c r="CY313" s="459">
        <v>9</v>
      </c>
      <c r="CZ313" s="459">
        <v>0</v>
      </c>
      <c r="DA313" s="459">
        <v>0</v>
      </c>
      <c r="DB313" s="459">
        <v>0</v>
      </c>
      <c r="DC313" s="459">
        <v>2</v>
      </c>
      <c r="DD313" s="459">
        <v>0</v>
      </c>
      <c r="DF313" s="401">
        <v>2709294</v>
      </c>
      <c r="DG313" s="80">
        <v>6.0999999999999999E-2</v>
      </c>
      <c r="DH313" s="407">
        <v>4607.7</v>
      </c>
      <c r="DI313" s="407">
        <v>1982949</v>
      </c>
      <c r="DJ313" s="138">
        <v>726345</v>
      </c>
      <c r="DK313" s="44">
        <v>470</v>
      </c>
      <c r="DL313" s="44">
        <v>193</v>
      </c>
      <c r="DM313" s="44">
        <v>7</v>
      </c>
      <c r="DN313" s="44">
        <v>2</v>
      </c>
      <c r="DO313" s="129">
        <v>0.16</v>
      </c>
      <c r="DP313" s="459">
        <v>436</v>
      </c>
      <c r="DQ313" s="459">
        <v>79</v>
      </c>
      <c r="DR313" s="459">
        <v>107</v>
      </c>
      <c r="DS313" s="479">
        <v>50</v>
      </c>
      <c r="DT313" s="129">
        <v>0.12048192771084337</v>
      </c>
      <c r="DU313" s="479">
        <v>32</v>
      </c>
      <c r="DV313" s="407">
        <v>216039</v>
      </c>
      <c r="DW313" s="479">
        <v>2</v>
      </c>
      <c r="DX313" s="459">
        <v>2316</v>
      </c>
      <c r="DY313" s="452"/>
      <c r="DZ313" s="44">
        <v>1227</v>
      </c>
      <c r="EA313" s="80">
        <v>0.23247442212959454</v>
      </c>
      <c r="EB313" s="44">
        <v>754</v>
      </c>
      <c r="EC313" s="80">
        <v>0.14285714285714285</v>
      </c>
      <c r="ED313" s="44">
        <v>127</v>
      </c>
      <c r="EE313" s="44">
        <v>18</v>
      </c>
      <c r="EF313" s="44">
        <v>11</v>
      </c>
      <c r="EG313" s="80">
        <v>0.59250000000000003</v>
      </c>
      <c r="EH313" s="80">
        <v>0.11452849999236986</v>
      </c>
      <c r="EI313" s="80">
        <v>0.3069549470753089</v>
      </c>
      <c r="EJ313" s="80">
        <v>9.9737216239908347E-2</v>
      </c>
      <c r="EK313" s="80">
        <v>0.38349880672911746</v>
      </c>
      <c r="EL313" s="80">
        <v>0.19961028016694854</v>
      </c>
      <c r="EM313" s="80">
        <v>-0.12758679664785399</v>
      </c>
      <c r="EN313" s="340">
        <v>96000</v>
      </c>
      <c r="EO313" s="80">
        <v>0.21391369047619047</v>
      </c>
      <c r="EP313" s="1"/>
    </row>
    <row r="314" spans="2:146" x14ac:dyDescent="0.25">
      <c r="B314" s="13" t="s">
        <v>162</v>
      </c>
      <c r="C314" s="5">
        <v>540196</v>
      </c>
      <c r="D314" s="6" t="s">
        <v>160</v>
      </c>
      <c r="E314" s="6" t="s">
        <v>23</v>
      </c>
      <c r="F314" s="5">
        <v>5</v>
      </c>
      <c r="G314" s="40">
        <v>210</v>
      </c>
      <c r="H314" s="40">
        <v>815</v>
      </c>
      <c r="I314" s="40">
        <v>951</v>
      </c>
      <c r="J314" s="63">
        <v>2898.2857142857142</v>
      </c>
      <c r="K314" s="40">
        <v>367</v>
      </c>
      <c r="L314" s="63">
        <v>2.59</v>
      </c>
      <c r="N314" s="40">
        <v>35</v>
      </c>
      <c r="O314" s="76">
        <v>0.16666666666666671</v>
      </c>
      <c r="P314" s="63">
        <v>0.32</v>
      </c>
      <c r="Q314" s="362">
        <v>1.5238095238095241E-3</v>
      </c>
      <c r="R314" s="106">
        <v>16</v>
      </c>
      <c r="S314" s="83" t="s">
        <v>100</v>
      </c>
      <c r="T314" s="88">
        <v>0.7</v>
      </c>
      <c r="U314" s="40">
        <v>0</v>
      </c>
      <c r="V314" s="1"/>
      <c r="W314" s="457">
        <v>1</v>
      </c>
      <c r="X314" s="457">
        <v>0</v>
      </c>
      <c r="Y314" s="317">
        <v>5.0000000000000001E-3</v>
      </c>
      <c r="Z314" s="126">
        <v>2.8571428571428571E-2</v>
      </c>
      <c r="AA314" s="457">
        <v>1</v>
      </c>
      <c r="AB314" s="457">
        <v>3</v>
      </c>
      <c r="AC314" s="457">
        <v>3</v>
      </c>
      <c r="AD314" s="457">
        <v>1</v>
      </c>
      <c r="AE314" s="457">
        <v>4</v>
      </c>
      <c r="AF314" s="149">
        <v>262920</v>
      </c>
      <c r="AH314" s="374">
        <v>60350</v>
      </c>
      <c r="AI314" s="469">
        <v>2</v>
      </c>
      <c r="AJ314" s="320">
        <v>0.92</v>
      </c>
      <c r="AK314" s="374">
        <v>92920</v>
      </c>
      <c r="AL314" s="125">
        <v>0.35341548760079111</v>
      </c>
      <c r="AM314" s="477">
        <v>2</v>
      </c>
      <c r="AN314" s="398">
        <v>92920</v>
      </c>
      <c r="AO314" s="469">
        <v>2</v>
      </c>
      <c r="AP314" s="398">
        <v>92920</v>
      </c>
      <c r="AQ314" s="480">
        <v>1</v>
      </c>
      <c r="AR314" s="398">
        <v>72500</v>
      </c>
      <c r="AS314" s="469">
        <v>1</v>
      </c>
      <c r="AT314" s="390">
        <v>0.5</v>
      </c>
      <c r="AU314" s="398">
        <v>20420</v>
      </c>
      <c r="AV314" s="469">
        <v>2</v>
      </c>
      <c r="AW314" s="140">
        <v>170000</v>
      </c>
      <c r="AX314" s="469">
        <v>0</v>
      </c>
      <c r="AY314" s="140">
        <v>0</v>
      </c>
      <c r="AZ314" s="457">
        <v>0</v>
      </c>
      <c r="BA314" s="125">
        <v>0</v>
      </c>
      <c r="BB314" s="457">
        <v>3</v>
      </c>
      <c r="BC314" s="125">
        <v>0.75</v>
      </c>
      <c r="BD314" s="457">
        <v>1</v>
      </c>
      <c r="BE314" s="125">
        <v>0.25</v>
      </c>
      <c r="BF314" s="457">
        <v>4</v>
      </c>
      <c r="BG314" s="125">
        <v>1</v>
      </c>
      <c r="BH314" s="457">
        <v>0</v>
      </c>
      <c r="BI314" s="317">
        <v>0</v>
      </c>
      <c r="BJ314" s="457">
        <v>0</v>
      </c>
      <c r="BK314" s="457">
        <v>0</v>
      </c>
      <c r="BL314" s="457">
        <v>0</v>
      </c>
      <c r="BM314" s="430">
        <v>1977</v>
      </c>
      <c r="BN314" s="124" t="s">
        <v>916</v>
      </c>
      <c r="BO314" s="486">
        <v>3</v>
      </c>
      <c r="BP314" s="348">
        <v>0.75</v>
      </c>
      <c r="BQ314" s="40">
        <v>1</v>
      </c>
      <c r="BR314" s="320">
        <v>0.25</v>
      </c>
      <c r="BS314" s="491">
        <v>0</v>
      </c>
      <c r="BT314" s="125">
        <v>0</v>
      </c>
      <c r="BU314" s="436" t="s">
        <v>100</v>
      </c>
      <c r="BW314" s="457">
        <v>0</v>
      </c>
      <c r="BX314" s="457">
        <v>0</v>
      </c>
      <c r="BY314" s="457">
        <v>0</v>
      </c>
      <c r="BZ314" s="457">
        <v>0</v>
      </c>
      <c r="CA314" s="457">
        <v>0</v>
      </c>
      <c r="CB314" s="457">
        <v>0</v>
      </c>
      <c r="CC314" s="457">
        <v>0</v>
      </c>
      <c r="CD314" s="457">
        <v>0</v>
      </c>
      <c r="CE314" s="457">
        <v>0</v>
      </c>
      <c r="CF314" s="457">
        <v>0</v>
      </c>
      <c r="CG314" s="457">
        <v>0</v>
      </c>
      <c r="CH314" s="457">
        <v>0</v>
      </c>
      <c r="CI314" s="88">
        <v>8.4</v>
      </c>
      <c r="CJ314" s="88">
        <v>0.7</v>
      </c>
      <c r="CK314" s="76">
        <v>8.3000000000000004E-2</v>
      </c>
      <c r="CL314" s="40">
        <v>0</v>
      </c>
      <c r="CM314" s="40">
        <v>0</v>
      </c>
      <c r="CN314" s="457">
        <v>0</v>
      </c>
      <c r="CO314" s="63">
        <v>0.9</v>
      </c>
      <c r="CP314" s="63">
        <v>0.4</v>
      </c>
      <c r="CQ314" s="76">
        <v>0.57099999999999995</v>
      </c>
      <c r="CS314" s="40">
        <v>0</v>
      </c>
      <c r="CT314" s="40">
        <v>0</v>
      </c>
      <c r="CU314" s="457">
        <v>0</v>
      </c>
      <c r="CV314" s="40">
        <v>0</v>
      </c>
      <c r="CW314" s="40">
        <v>0</v>
      </c>
      <c r="CX314" s="40">
        <v>0</v>
      </c>
      <c r="CY314" s="515">
        <v>0</v>
      </c>
      <c r="CZ314" s="40">
        <v>0</v>
      </c>
      <c r="DA314" s="40">
        <v>0</v>
      </c>
      <c r="DB314" s="40">
        <v>0</v>
      </c>
      <c r="DC314" s="457">
        <v>0</v>
      </c>
      <c r="DD314" s="457">
        <v>0</v>
      </c>
      <c r="DF314" s="447">
        <v>0</v>
      </c>
      <c r="DG314" s="449">
        <v>0</v>
      </c>
      <c r="DH314" s="374">
        <v>0</v>
      </c>
      <c r="DI314" s="374">
        <v>0</v>
      </c>
      <c r="DJ314" s="149">
        <v>0</v>
      </c>
      <c r="DK314" s="457">
        <v>4</v>
      </c>
      <c r="DL314" s="457">
        <v>0</v>
      </c>
      <c r="DM314" s="457">
        <v>0</v>
      </c>
      <c r="DN314" s="457">
        <v>0</v>
      </c>
      <c r="DO314" s="317">
        <v>0</v>
      </c>
      <c r="DP314" s="457">
        <v>4</v>
      </c>
      <c r="DQ314" s="457">
        <v>0</v>
      </c>
      <c r="DR314" s="457">
        <v>0</v>
      </c>
      <c r="DS314" s="518">
        <v>0</v>
      </c>
      <c r="DT314" s="148">
        <v>0</v>
      </c>
      <c r="DU314" s="520">
        <v>0</v>
      </c>
      <c r="DV314" s="374">
        <v>0</v>
      </c>
      <c r="DW314" s="518">
        <v>0</v>
      </c>
      <c r="DX314" s="457">
        <v>0</v>
      </c>
      <c r="DY314" s="452"/>
      <c r="DZ314" s="40">
        <v>0</v>
      </c>
      <c r="EA314" s="76">
        <v>0</v>
      </c>
      <c r="EB314" s="40">
        <v>0</v>
      </c>
      <c r="EC314" s="76">
        <v>0</v>
      </c>
      <c r="ED314" s="40">
        <v>0</v>
      </c>
      <c r="EE314" s="40">
        <v>0</v>
      </c>
      <c r="EF314" s="40">
        <v>0</v>
      </c>
      <c r="EG314" s="320">
        <v>0.50660000000000005</v>
      </c>
      <c r="EH314" s="320">
        <v>0.151738672286618</v>
      </c>
      <c r="EI314" s="320">
        <v>0.23300000000000001</v>
      </c>
      <c r="EJ314" s="320">
        <v>0.105963791267306</v>
      </c>
      <c r="EK314" s="320">
        <v>0.38064253761691702</v>
      </c>
      <c r="EL314" s="320">
        <v>0.21350142334282199</v>
      </c>
      <c r="EM314" s="320">
        <v>-3.536345776031434E-2</v>
      </c>
      <c r="EN314" s="341">
        <v>79200</v>
      </c>
      <c r="EO314" s="320">
        <v>8.8838268792710687E-2</v>
      </c>
      <c r="EP314" s="1"/>
    </row>
    <row r="315" spans="2:146" x14ac:dyDescent="0.25">
      <c r="B315" s="3" t="s">
        <v>159</v>
      </c>
      <c r="C315" s="5">
        <v>540259</v>
      </c>
      <c r="D315" s="6" t="s">
        <v>160</v>
      </c>
      <c r="E315" s="6" t="s">
        <v>3</v>
      </c>
      <c r="F315" s="5">
        <v>5</v>
      </c>
      <c r="G315" s="40">
        <v>65</v>
      </c>
      <c r="H315" s="40">
        <v>100</v>
      </c>
      <c r="I315" s="40">
        <v>97</v>
      </c>
      <c r="J315" s="63">
        <v>955.07692307692309</v>
      </c>
      <c r="K315" s="40">
        <v>27</v>
      </c>
      <c r="L315" s="63">
        <v>3.59</v>
      </c>
      <c r="N315" s="40">
        <v>38</v>
      </c>
      <c r="O315" s="76">
        <v>0.58461538461538465</v>
      </c>
      <c r="P315" s="63">
        <v>0.53</v>
      </c>
      <c r="Q315" s="362">
        <v>8.1538461538461539E-3</v>
      </c>
      <c r="R315" s="106">
        <v>16</v>
      </c>
      <c r="S315" s="83" t="s">
        <v>100</v>
      </c>
      <c r="T315" s="88">
        <v>7.6</v>
      </c>
      <c r="U315" s="40">
        <v>6</v>
      </c>
      <c r="V315" s="1"/>
      <c r="W315" s="457">
        <v>58</v>
      </c>
      <c r="X315" s="457">
        <v>0</v>
      </c>
      <c r="Y315" s="317">
        <v>0.57999999999999996</v>
      </c>
      <c r="Z315" s="126">
        <v>1.5263157894736843</v>
      </c>
      <c r="AA315" s="457">
        <v>3</v>
      </c>
      <c r="AB315" s="457">
        <v>0</v>
      </c>
      <c r="AC315" s="457">
        <v>55</v>
      </c>
      <c r="AD315" s="457">
        <v>3</v>
      </c>
      <c r="AE315" s="457">
        <v>58</v>
      </c>
      <c r="AF315" s="149">
        <v>1903973</v>
      </c>
      <c r="AH315" s="374">
        <v>28795</v>
      </c>
      <c r="AI315" s="469">
        <v>52</v>
      </c>
      <c r="AJ315" s="320">
        <v>0.89655172413793105</v>
      </c>
      <c r="AK315" s="374">
        <v>1589993</v>
      </c>
      <c r="AL315" s="125">
        <v>0.83509219931164991</v>
      </c>
      <c r="AM315" s="477">
        <v>52</v>
      </c>
      <c r="AN315" s="398">
        <v>1589993</v>
      </c>
      <c r="AO315" s="469">
        <v>52</v>
      </c>
      <c r="AP315" s="398">
        <v>1589993</v>
      </c>
      <c r="AQ315" s="480">
        <v>34</v>
      </c>
      <c r="AR315" s="398">
        <v>1141593</v>
      </c>
      <c r="AS315" s="469">
        <v>18</v>
      </c>
      <c r="AT315" s="390">
        <v>0.34615384615384609</v>
      </c>
      <c r="AU315" s="398">
        <v>448400</v>
      </c>
      <c r="AV315" s="469">
        <v>4</v>
      </c>
      <c r="AW315" s="140">
        <v>139820</v>
      </c>
      <c r="AX315" s="469">
        <v>2</v>
      </c>
      <c r="AY315" s="140">
        <v>174160</v>
      </c>
      <c r="AZ315" s="457">
        <v>8</v>
      </c>
      <c r="BA315" s="125">
        <v>0.13800000000000001</v>
      </c>
      <c r="BB315" s="457">
        <v>14</v>
      </c>
      <c r="BC315" s="125">
        <v>0.24099999999999999</v>
      </c>
      <c r="BD315" s="457">
        <v>36</v>
      </c>
      <c r="BE315" s="125">
        <v>0.621</v>
      </c>
      <c r="BF315" s="457">
        <v>39</v>
      </c>
      <c r="BG315" s="125">
        <v>0.67200000000000004</v>
      </c>
      <c r="BH315" s="457">
        <v>46</v>
      </c>
      <c r="BI315" s="317">
        <v>0.7931034482758621</v>
      </c>
      <c r="BJ315" s="457">
        <v>18</v>
      </c>
      <c r="BK315" s="457">
        <v>28</v>
      </c>
      <c r="BL315" s="457">
        <v>0</v>
      </c>
      <c r="BM315" s="430">
        <v>1939</v>
      </c>
      <c r="BN315" s="347" t="s">
        <v>915</v>
      </c>
      <c r="BO315" s="486">
        <v>53</v>
      </c>
      <c r="BP315" s="348">
        <v>0.91400000000000003</v>
      </c>
      <c r="BQ315" s="40">
        <v>5</v>
      </c>
      <c r="BR315" s="320">
        <v>8.5999999999999993E-2</v>
      </c>
      <c r="BS315" s="491">
        <v>5</v>
      </c>
      <c r="BT315" s="125">
        <v>8.6206896551724144E-2</v>
      </c>
      <c r="BU315" s="312">
        <v>0.69199999999999995</v>
      </c>
      <c r="BW315" s="457">
        <v>0</v>
      </c>
      <c r="BX315" s="457">
        <v>0</v>
      </c>
      <c r="BY315" s="457">
        <v>0</v>
      </c>
      <c r="BZ315" s="457">
        <v>0</v>
      </c>
      <c r="CA315" s="457">
        <v>0</v>
      </c>
      <c r="CB315" s="457">
        <v>0</v>
      </c>
      <c r="CC315" s="457">
        <v>0</v>
      </c>
      <c r="CD315" s="457">
        <v>0</v>
      </c>
      <c r="CE315" s="457">
        <v>0</v>
      </c>
      <c r="CF315" s="457">
        <v>0</v>
      </c>
      <c r="CG315" s="457">
        <v>0</v>
      </c>
      <c r="CH315" s="457">
        <v>0</v>
      </c>
      <c r="CI315" s="440">
        <v>2.4</v>
      </c>
      <c r="CJ315" s="440">
        <v>1.6</v>
      </c>
      <c r="CK315" s="317">
        <v>0.66700000000000004</v>
      </c>
      <c r="CL315" s="457">
        <v>0</v>
      </c>
      <c r="CM315" s="457">
        <v>0</v>
      </c>
      <c r="CN315" s="457">
        <v>0</v>
      </c>
      <c r="CO315" s="501">
        <v>0.5</v>
      </c>
      <c r="CP315" s="501">
        <v>0.5</v>
      </c>
      <c r="CQ315" s="125">
        <v>1</v>
      </c>
      <c r="CS315" s="477">
        <v>0</v>
      </c>
      <c r="CT315" s="457">
        <v>0</v>
      </c>
      <c r="CU315" s="457">
        <v>0</v>
      </c>
      <c r="CV315" s="457">
        <v>0</v>
      </c>
      <c r="CW315" s="457">
        <v>4</v>
      </c>
      <c r="CX315" s="457">
        <v>4</v>
      </c>
      <c r="CY315" s="457">
        <v>2</v>
      </c>
      <c r="CZ315" s="457">
        <v>2</v>
      </c>
      <c r="DA315" s="457">
        <v>0</v>
      </c>
      <c r="DB315" s="457">
        <v>0</v>
      </c>
      <c r="DC315" s="457">
        <v>0</v>
      </c>
      <c r="DD315" s="457">
        <v>0</v>
      </c>
      <c r="DF315" s="398">
        <v>738052</v>
      </c>
      <c r="DG315" s="320">
        <v>0.38800000000000001</v>
      </c>
      <c r="DH315" s="374">
        <v>10289.5</v>
      </c>
      <c r="DI315" s="374">
        <v>677166</v>
      </c>
      <c r="DJ315" s="149">
        <v>60886</v>
      </c>
      <c r="DK315" s="40">
        <v>5</v>
      </c>
      <c r="DL315" s="40">
        <v>52</v>
      </c>
      <c r="DM315" s="40">
        <v>1</v>
      </c>
      <c r="DN315" s="40">
        <v>0</v>
      </c>
      <c r="DO315" s="317">
        <v>0.374</v>
      </c>
      <c r="DP315" s="457">
        <v>5</v>
      </c>
      <c r="DQ315" s="457">
        <v>3</v>
      </c>
      <c r="DR315" s="457">
        <v>25</v>
      </c>
      <c r="DS315" s="477">
        <v>25</v>
      </c>
      <c r="DT315" s="125">
        <v>0.43103448275862066</v>
      </c>
      <c r="DU315" s="477">
        <v>5</v>
      </c>
      <c r="DV315" s="374">
        <v>37074</v>
      </c>
      <c r="DW315" s="477">
        <v>0</v>
      </c>
      <c r="DX315" s="457">
        <v>985</v>
      </c>
      <c r="DY315" s="452"/>
      <c r="DZ315" s="40">
        <v>27</v>
      </c>
      <c r="EA315" s="76">
        <v>3.9358600583090382E-2</v>
      </c>
      <c r="EB315" s="40">
        <v>0</v>
      </c>
      <c r="EC315" s="76">
        <v>0</v>
      </c>
      <c r="ED315" s="40">
        <v>0</v>
      </c>
      <c r="EE315" s="40">
        <v>0</v>
      </c>
      <c r="EF315" s="40">
        <v>0</v>
      </c>
      <c r="EG315" s="320">
        <v>0.6431</v>
      </c>
      <c r="EH315" s="320">
        <v>0.1889763779527559</v>
      </c>
      <c r="EI315" s="320">
        <v>0.27399999999999997</v>
      </c>
      <c r="EJ315" s="320">
        <v>6.6820276497695855E-2</v>
      </c>
      <c r="EK315" s="320">
        <v>0.41690962099125367</v>
      </c>
      <c r="EL315" s="320">
        <v>0.1982248520710059</v>
      </c>
      <c r="EM315" s="320">
        <v>-0.120245398773006</v>
      </c>
      <c r="EN315" s="341">
        <v>96500</v>
      </c>
      <c r="EO315" s="320">
        <v>0.13095238095238096</v>
      </c>
      <c r="EP315" s="1"/>
    </row>
    <row r="316" spans="2:146" x14ac:dyDescent="0.25">
      <c r="B316" s="3" t="s">
        <v>161</v>
      </c>
      <c r="C316" s="5">
        <v>540195</v>
      </c>
      <c r="D316" s="6" t="s">
        <v>160</v>
      </c>
      <c r="E316" s="6" t="s">
        <v>3</v>
      </c>
      <c r="F316" s="5">
        <v>5</v>
      </c>
      <c r="G316" s="40">
        <v>242</v>
      </c>
      <c r="H316" s="40">
        <v>393</v>
      </c>
      <c r="I316" s="40">
        <v>686</v>
      </c>
      <c r="J316" s="63">
        <v>1814.2148760330576</v>
      </c>
      <c r="K316" s="40">
        <v>254</v>
      </c>
      <c r="L316" s="63">
        <v>2.66</v>
      </c>
      <c r="N316" s="40">
        <v>37</v>
      </c>
      <c r="O316" s="76">
        <v>0.15289256198347109</v>
      </c>
      <c r="P316" s="63">
        <v>2.37</v>
      </c>
      <c r="Q316" s="362">
        <v>9.7933884297520639E-3</v>
      </c>
      <c r="R316" s="106">
        <v>16</v>
      </c>
      <c r="S316" s="83" t="s">
        <v>100</v>
      </c>
      <c r="T316" s="88">
        <v>0.6</v>
      </c>
      <c r="U316" s="40">
        <v>0</v>
      </c>
      <c r="V316" s="1"/>
      <c r="W316" s="457">
        <v>11</v>
      </c>
      <c r="X316" s="457">
        <v>0</v>
      </c>
      <c r="Y316" s="317">
        <v>3.1E-2</v>
      </c>
      <c r="Z316" s="126">
        <v>0.29729729729729731</v>
      </c>
      <c r="AA316" s="457">
        <v>8</v>
      </c>
      <c r="AB316" s="457">
        <v>1</v>
      </c>
      <c r="AC316" s="457">
        <v>4</v>
      </c>
      <c r="AD316" s="457">
        <v>8</v>
      </c>
      <c r="AE316" s="457">
        <v>12</v>
      </c>
      <c r="AF316" s="149">
        <v>2750940</v>
      </c>
      <c r="AH316" s="374">
        <v>17500</v>
      </c>
      <c r="AI316" s="469">
        <v>11</v>
      </c>
      <c r="AJ316" s="320">
        <v>0.91666666666666663</v>
      </c>
      <c r="AK316" s="374">
        <v>250940</v>
      </c>
      <c r="AL316" s="125">
        <v>9.1219728529157301E-2</v>
      </c>
      <c r="AM316" s="477">
        <v>11</v>
      </c>
      <c r="AN316" s="398">
        <v>250940</v>
      </c>
      <c r="AO316" s="469">
        <v>11</v>
      </c>
      <c r="AP316" s="398">
        <v>250940</v>
      </c>
      <c r="AQ316" s="480">
        <v>6</v>
      </c>
      <c r="AR316" s="398">
        <v>172400</v>
      </c>
      <c r="AS316" s="469">
        <v>5</v>
      </c>
      <c r="AT316" s="390">
        <v>0.45454545454545447</v>
      </c>
      <c r="AU316" s="398">
        <v>78540</v>
      </c>
      <c r="AV316" s="469">
        <v>0</v>
      </c>
      <c r="AW316" s="140">
        <v>0</v>
      </c>
      <c r="AX316" s="469">
        <v>1</v>
      </c>
      <c r="AY316" s="140">
        <v>2500000</v>
      </c>
      <c r="AZ316" s="457">
        <v>2</v>
      </c>
      <c r="BA316" s="125">
        <v>0.16700000000000001</v>
      </c>
      <c r="BB316" s="457">
        <v>5</v>
      </c>
      <c r="BC316" s="125">
        <v>0.41699999999999998</v>
      </c>
      <c r="BD316" s="457">
        <v>5</v>
      </c>
      <c r="BE316" s="125">
        <v>0.41699999999999998</v>
      </c>
      <c r="BF316" s="457">
        <v>11</v>
      </c>
      <c r="BG316" s="125">
        <v>0.91700000000000004</v>
      </c>
      <c r="BH316" s="457">
        <v>0</v>
      </c>
      <c r="BI316" s="317">
        <v>0</v>
      </c>
      <c r="BJ316" s="457">
        <v>0</v>
      </c>
      <c r="BK316" s="457">
        <v>0</v>
      </c>
      <c r="BL316" s="457">
        <v>0</v>
      </c>
      <c r="BM316" s="430">
        <v>1975</v>
      </c>
      <c r="BN316" s="347" t="s">
        <v>915</v>
      </c>
      <c r="BO316" s="486">
        <v>10</v>
      </c>
      <c r="BP316" s="348">
        <v>0.83299999999999996</v>
      </c>
      <c r="BQ316" s="40">
        <v>2</v>
      </c>
      <c r="BR316" s="320">
        <v>0.16700000000000001</v>
      </c>
      <c r="BS316" s="491">
        <v>0</v>
      </c>
      <c r="BT316" s="125">
        <v>0</v>
      </c>
      <c r="BU316" s="312">
        <v>0.8</v>
      </c>
      <c r="BW316" s="457">
        <v>0</v>
      </c>
      <c r="BX316" s="457">
        <v>0</v>
      </c>
      <c r="BY316" s="457">
        <v>0</v>
      </c>
      <c r="BZ316" s="457">
        <v>0</v>
      </c>
      <c r="CA316" s="457">
        <v>0</v>
      </c>
      <c r="CB316" s="457">
        <v>0</v>
      </c>
      <c r="CC316" s="457">
        <v>0</v>
      </c>
      <c r="CD316" s="457">
        <v>0</v>
      </c>
      <c r="CE316" s="457">
        <v>0</v>
      </c>
      <c r="CF316" s="457">
        <v>0</v>
      </c>
      <c r="CG316" s="457">
        <v>0</v>
      </c>
      <c r="CH316" s="457">
        <v>0</v>
      </c>
      <c r="CI316" s="440">
        <v>9.1999999999999993</v>
      </c>
      <c r="CJ316" s="440">
        <v>0.2</v>
      </c>
      <c r="CK316" s="317">
        <v>2.1999999999999999E-2</v>
      </c>
      <c r="CL316" s="457">
        <v>1</v>
      </c>
      <c r="CM316" s="457">
        <v>0</v>
      </c>
      <c r="CN316" s="457">
        <v>1</v>
      </c>
      <c r="CO316" s="501">
        <v>0</v>
      </c>
      <c r="CP316" s="501">
        <v>0</v>
      </c>
      <c r="CQ316" s="318">
        <v>0</v>
      </c>
      <c r="CS316" s="477">
        <v>0</v>
      </c>
      <c r="CT316" s="457">
        <v>0</v>
      </c>
      <c r="CU316" s="457">
        <v>0</v>
      </c>
      <c r="CV316" s="457">
        <v>0</v>
      </c>
      <c r="CW316" s="457">
        <v>1</v>
      </c>
      <c r="CX316" s="457">
        <v>0</v>
      </c>
      <c r="CY316" s="457">
        <v>0</v>
      </c>
      <c r="CZ316" s="457">
        <v>0</v>
      </c>
      <c r="DA316" s="457">
        <v>0</v>
      </c>
      <c r="DB316" s="457">
        <v>0</v>
      </c>
      <c r="DC316" s="457">
        <v>1</v>
      </c>
      <c r="DD316" s="457">
        <v>0</v>
      </c>
      <c r="DF316" s="398">
        <v>5224</v>
      </c>
      <c r="DG316" s="320">
        <v>2E-3</v>
      </c>
      <c r="DH316" s="374">
        <v>1026.8</v>
      </c>
      <c r="DI316" s="374">
        <v>5224</v>
      </c>
      <c r="DJ316" s="149">
        <v>0</v>
      </c>
      <c r="DK316" s="40">
        <v>10</v>
      </c>
      <c r="DL316" s="40">
        <v>2</v>
      </c>
      <c r="DM316" s="40">
        <v>0</v>
      </c>
      <c r="DN316" s="40">
        <v>0</v>
      </c>
      <c r="DO316" s="317">
        <v>0.10299999999999999</v>
      </c>
      <c r="DP316" s="457">
        <v>8</v>
      </c>
      <c r="DQ316" s="457">
        <v>2</v>
      </c>
      <c r="DR316" s="457">
        <v>2</v>
      </c>
      <c r="DS316" s="477">
        <v>0</v>
      </c>
      <c r="DT316" s="125">
        <v>0</v>
      </c>
      <c r="DU316" s="477">
        <v>8</v>
      </c>
      <c r="DV316" s="374">
        <v>53124</v>
      </c>
      <c r="DW316" s="477">
        <v>1</v>
      </c>
      <c r="DX316" s="457">
        <v>7</v>
      </c>
      <c r="DY316" s="452"/>
      <c r="DZ316" s="40">
        <v>0</v>
      </c>
      <c r="EA316" s="76">
        <v>0</v>
      </c>
      <c r="EB316" s="40">
        <v>0</v>
      </c>
      <c r="EC316" s="76">
        <v>0</v>
      </c>
      <c r="ED316" s="40">
        <v>0</v>
      </c>
      <c r="EE316" s="40">
        <v>0</v>
      </c>
      <c r="EF316" s="40">
        <v>0</v>
      </c>
      <c r="EG316" s="320">
        <v>0.50660000000000005</v>
      </c>
      <c r="EH316" s="76">
        <v>0.1517386722866175</v>
      </c>
      <c r="EI316" s="76">
        <v>0.23300000000000001</v>
      </c>
      <c r="EJ316" s="320">
        <v>0.10596379126730565</v>
      </c>
      <c r="EK316" s="320">
        <v>0.38064253761691746</v>
      </c>
      <c r="EL316" s="320">
        <v>0.21350142334282229</v>
      </c>
      <c r="EM316" s="320">
        <v>-3.4941131788833998E-2</v>
      </c>
      <c r="EN316" s="341">
        <v>79200</v>
      </c>
      <c r="EO316" s="320">
        <v>8.8986784140969208E-2</v>
      </c>
      <c r="EP316" s="1"/>
    </row>
    <row r="317" spans="2:146" x14ac:dyDescent="0.25">
      <c r="B317" s="3" t="s">
        <v>163</v>
      </c>
      <c r="C317" s="5">
        <v>540197</v>
      </c>
      <c r="D317" s="6" t="s">
        <v>160</v>
      </c>
      <c r="E317" s="6" t="s">
        <v>3</v>
      </c>
      <c r="F317" s="5">
        <v>5</v>
      </c>
      <c r="G317" s="40">
        <v>336</v>
      </c>
      <c r="H317" s="40">
        <v>772</v>
      </c>
      <c r="I317" s="40">
        <v>1385</v>
      </c>
      <c r="J317" s="63">
        <v>2638.0952380952381</v>
      </c>
      <c r="K317" s="40">
        <v>558</v>
      </c>
      <c r="L317" s="63">
        <v>2.48</v>
      </c>
      <c r="N317" s="40">
        <v>64</v>
      </c>
      <c r="O317" s="76">
        <v>0.19047619047619049</v>
      </c>
      <c r="P317" s="63">
        <v>1.1100000000000001</v>
      </c>
      <c r="Q317" s="362">
        <v>3.3035714285714279E-3</v>
      </c>
      <c r="R317" s="106">
        <v>16</v>
      </c>
      <c r="S317" s="83" t="s">
        <v>100</v>
      </c>
      <c r="T317" s="88">
        <v>5.0999999999999996</v>
      </c>
      <c r="U317" s="40">
        <v>12</v>
      </c>
      <c r="V317" s="1"/>
      <c r="W317" s="457">
        <v>86</v>
      </c>
      <c r="X317" s="457">
        <v>6</v>
      </c>
      <c r="Y317" s="317">
        <v>0.11899999999999999</v>
      </c>
      <c r="Z317" s="126">
        <v>1.34375</v>
      </c>
      <c r="AA317" s="457">
        <v>11</v>
      </c>
      <c r="AB317" s="457">
        <v>6</v>
      </c>
      <c r="AC317" s="457">
        <v>81</v>
      </c>
      <c r="AD317" s="457">
        <v>11</v>
      </c>
      <c r="AE317" s="457">
        <v>92</v>
      </c>
      <c r="AF317" s="149">
        <v>8899446</v>
      </c>
      <c r="AH317" s="374">
        <v>46450</v>
      </c>
      <c r="AI317" s="469">
        <v>81</v>
      </c>
      <c r="AJ317" s="320">
        <v>0.88043478260869568</v>
      </c>
      <c r="AK317" s="374">
        <v>4720630</v>
      </c>
      <c r="AL317" s="125">
        <v>0.53044088362354236</v>
      </c>
      <c r="AM317" s="477">
        <v>81</v>
      </c>
      <c r="AN317" s="398">
        <v>4720630</v>
      </c>
      <c r="AO317" s="469">
        <v>80</v>
      </c>
      <c r="AP317" s="398">
        <v>4690760</v>
      </c>
      <c r="AQ317" s="480">
        <v>73</v>
      </c>
      <c r="AR317" s="399">
        <v>4523060</v>
      </c>
      <c r="AS317" s="481">
        <v>7</v>
      </c>
      <c r="AT317" s="393">
        <v>8.7499999999999994E-2</v>
      </c>
      <c r="AU317" s="399">
        <v>167700</v>
      </c>
      <c r="AV317" s="469">
        <v>8</v>
      </c>
      <c r="AW317" s="140">
        <v>2740160</v>
      </c>
      <c r="AX317" s="469">
        <v>3</v>
      </c>
      <c r="AY317" s="140">
        <v>1438656</v>
      </c>
      <c r="AZ317" s="457">
        <v>52</v>
      </c>
      <c r="BA317" s="125">
        <v>0.56499999999999995</v>
      </c>
      <c r="BB317" s="457">
        <v>23</v>
      </c>
      <c r="BC317" s="125">
        <v>0.25</v>
      </c>
      <c r="BD317" s="457">
        <v>17</v>
      </c>
      <c r="BE317" s="125">
        <v>0.185</v>
      </c>
      <c r="BF317" s="457">
        <v>56</v>
      </c>
      <c r="BG317" s="125">
        <v>0.60899999999999999</v>
      </c>
      <c r="BH317" s="457">
        <v>51</v>
      </c>
      <c r="BI317" s="317">
        <v>0.55434782608695654</v>
      </c>
      <c r="BJ317" s="457">
        <v>26</v>
      </c>
      <c r="BK317" s="457">
        <v>21</v>
      </c>
      <c r="BL317" s="457">
        <v>4</v>
      </c>
      <c r="BM317" s="430">
        <v>1920</v>
      </c>
      <c r="BN317" s="349" t="s">
        <v>915</v>
      </c>
      <c r="BO317" s="487">
        <v>79</v>
      </c>
      <c r="BP317" s="350">
        <v>0.85899999999999999</v>
      </c>
      <c r="BQ317" s="489">
        <v>13</v>
      </c>
      <c r="BR317" s="351">
        <v>0.14099999999999999</v>
      </c>
      <c r="BS317" s="492">
        <v>12</v>
      </c>
      <c r="BT317" s="125">
        <v>0.13953488372093023</v>
      </c>
      <c r="BU317" s="312">
        <v>0.65300000000000002</v>
      </c>
      <c r="BW317" s="457">
        <v>1</v>
      </c>
      <c r="BX317" s="457">
        <v>1</v>
      </c>
      <c r="BY317" s="457">
        <v>0</v>
      </c>
      <c r="BZ317" s="457">
        <v>1</v>
      </c>
      <c r="CA317" s="457">
        <v>0</v>
      </c>
      <c r="CB317" s="457">
        <v>0</v>
      </c>
      <c r="CC317" s="457">
        <v>0</v>
      </c>
      <c r="CD317" s="457">
        <v>1</v>
      </c>
      <c r="CE317" s="457">
        <v>0</v>
      </c>
      <c r="CF317" s="457">
        <v>0</v>
      </c>
      <c r="CG317" s="457">
        <v>0</v>
      </c>
      <c r="CH317" s="457">
        <v>0</v>
      </c>
      <c r="CI317" s="440">
        <v>17.8</v>
      </c>
      <c r="CJ317" s="440">
        <v>2.5</v>
      </c>
      <c r="CK317" s="317">
        <v>0.14000000000000001</v>
      </c>
      <c r="CL317" s="457">
        <v>2</v>
      </c>
      <c r="CM317" s="457">
        <v>0</v>
      </c>
      <c r="CN317" s="457">
        <v>2</v>
      </c>
      <c r="CO317" s="501">
        <v>1.2</v>
      </c>
      <c r="CP317" s="501">
        <v>0</v>
      </c>
      <c r="CQ317" s="125">
        <v>0</v>
      </c>
      <c r="CS317" s="477">
        <v>33</v>
      </c>
      <c r="CT317" s="514">
        <v>18</v>
      </c>
      <c r="CU317" s="514">
        <v>0</v>
      </c>
      <c r="CV317" s="457">
        <v>33</v>
      </c>
      <c r="CW317" s="457">
        <v>5</v>
      </c>
      <c r="CX317" s="457">
        <v>3</v>
      </c>
      <c r="CY317" s="457">
        <v>1</v>
      </c>
      <c r="CZ317" s="457">
        <v>2</v>
      </c>
      <c r="DA317" s="457">
        <v>0</v>
      </c>
      <c r="DB317" s="457">
        <v>0</v>
      </c>
      <c r="DC317" s="457">
        <v>2</v>
      </c>
      <c r="DD317" s="457">
        <v>0</v>
      </c>
      <c r="DF317" s="398">
        <v>1545973</v>
      </c>
      <c r="DG317" s="320">
        <v>0.17399999999999999</v>
      </c>
      <c r="DH317" s="374">
        <v>12265.1</v>
      </c>
      <c r="DI317" s="374">
        <v>1404202</v>
      </c>
      <c r="DJ317" s="149">
        <v>141771</v>
      </c>
      <c r="DK317" s="40">
        <v>25</v>
      </c>
      <c r="DL317" s="40">
        <v>60</v>
      </c>
      <c r="DM317" s="40">
        <v>5</v>
      </c>
      <c r="DN317" s="40">
        <v>2</v>
      </c>
      <c r="DO317" s="317">
        <v>0.29199999999999998</v>
      </c>
      <c r="DP317" s="457">
        <v>21</v>
      </c>
      <c r="DQ317" s="457">
        <v>14</v>
      </c>
      <c r="DR317" s="457">
        <v>38</v>
      </c>
      <c r="DS317" s="477">
        <v>19</v>
      </c>
      <c r="DT317" s="125">
        <v>0.22093023255813954</v>
      </c>
      <c r="DU317" s="477">
        <v>17</v>
      </c>
      <c r="DV317" s="374">
        <v>83063</v>
      </c>
      <c r="DW317" s="477">
        <v>4</v>
      </c>
      <c r="DX317" s="457">
        <v>1587</v>
      </c>
      <c r="DY317" s="452"/>
      <c r="DZ317" s="40">
        <v>188</v>
      </c>
      <c r="EA317" s="76">
        <v>0.13574007220216608</v>
      </c>
      <c r="EB317" s="40">
        <v>164</v>
      </c>
      <c r="EC317" s="76">
        <v>0.1184115523465704</v>
      </c>
      <c r="ED317" s="40">
        <v>35</v>
      </c>
      <c r="EE317" s="40">
        <v>6</v>
      </c>
      <c r="EF317" s="40">
        <v>4</v>
      </c>
      <c r="EG317" s="320">
        <v>0.61229999999999996</v>
      </c>
      <c r="EH317" s="320">
        <v>0.29928315412186379</v>
      </c>
      <c r="EI317" s="320">
        <v>0.32299999999999995</v>
      </c>
      <c r="EJ317" s="320">
        <v>0.10046948356807511</v>
      </c>
      <c r="EK317" s="320">
        <v>0.36678700361010835</v>
      </c>
      <c r="EL317" s="320">
        <v>0.29097472924187728</v>
      </c>
      <c r="EM317" s="320">
        <v>1.14613180515759E-2</v>
      </c>
      <c r="EN317" s="341">
        <v>71000</v>
      </c>
      <c r="EO317" s="320">
        <v>2.7456647398843931E-2</v>
      </c>
      <c r="EP317" s="1"/>
    </row>
    <row r="318" spans="2:146" s="1" customFormat="1" x14ac:dyDescent="0.25">
      <c r="B318" s="7" t="s">
        <v>160</v>
      </c>
      <c r="C318" s="150">
        <v>54095</v>
      </c>
      <c r="D318" s="7" t="s">
        <v>160</v>
      </c>
      <c r="E318" s="7" t="s">
        <v>0</v>
      </c>
      <c r="F318" s="150">
        <v>5</v>
      </c>
      <c r="G318" s="42">
        <v>166756</v>
      </c>
      <c r="H318" s="42">
        <v>6222</v>
      </c>
      <c r="I318" s="42">
        <v>8397</v>
      </c>
      <c r="J318" s="65">
        <v>32.227206217467433</v>
      </c>
      <c r="K318" s="42">
        <v>2894</v>
      </c>
      <c r="L318" s="65">
        <v>2.87</v>
      </c>
      <c r="M318"/>
      <c r="N318" s="42">
        <v>8252</v>
      </c>
      <c r="O318" s="78">
        <v>4.9485475784979249E-2</v>
      </c>
      <c r="P318" s="65">
        <v>201.92</v>
      </c>
      <c r="Q318" s="363">
        <v>1.2108854960000959E-3</v>
      </c>
      <c r="R318" s="107">
        <v>16</v>
      </c>
      <c r="S318" s="85">
        <v>42945</v>
      </c>
      <c r="T318" s="115">
        <v>2.2000000000000002</v>
      </c>
      <c r="U318" s="42">
        <v>34</v>
      </c>
      <c r="W318" s="458">
        <v>571</v>
      </c>
      <c r="X318" s="458">
        <v>10</v>
      </c>
      <c r="Y318" s="127">
        <v>0.13500000000000001</v>
      </c>
      <c r="Z318" s="128">
        <v>6.919534658264663E-2</v>
      </c>
      <c r="AA318" s="458">
        <v>96</v>
      </c>
      <c r="AB318" s="458">
        <v>267</v>
      </c>
      <c r="AC318" s="458">
        <v>742</v>
      </c>
      <c r="AD318" s="458">
        <v>96</v>
      </c>
      <c r="AE318" s="458">
        <v>838</v>
      </c>
      <c r="AF318" s="321">
        <v>58515860</v>
      </c>
      <c r="AG318"/>
      <c r="AH318" s="419">
        <v>34200</v>
      </c>
      <c r="AI318" s="470">
        <v>786</v>
      </c>
      <c r="AJ318" s="78">
        <v>0.93794749403341293</v>
      </c>
      <c r="AK318" s="406">
        <v>35237894</v>
      </c>
      <c r="AL318" s="127">
        <v>0.60219390093557545</v>
      </c>
      <c r="AM318" s="478">
        <v>786</v>
      </c>
      <c r="AN318" s="402">
        <v>35237894</v>
      </c>
      <c r="AO318" s="470">
        <v>780</v>
      </c>
      <c r="AP318" s="402">
        <v>34945424</v>
      </c>
      <c r="AQ318" s="470">
        <v>586</v>
      </c>
      <c r="AR318" s="400">
        <v>30133643</v>
      </c>
      <c r="AS318" s="482">
        <v>194</v>
      </c>
      <c r="AT318" s="394">
        <v>0.24871794871794869</v>
      </c>
      <c r="AU318" s="400">
        <v>4811781</v>
      </c>
      <c r="AV318" s="470">
        <v>31</v>
      </c>
      <c r="AW318" s="311">
        <v>5353830</v>
      </c>
      <c r="AX318" s="470">
        <v>21</v>
      </c>
      <c r="AY318" s="311">
        <v>17924136</v>
      </c>
      <c r="AZ318" s="458">
        <v>267</v>
      </c>
      <c r="BA318" s="127">
        <v>0.31900000000000001</v>
      </c>
      <c r="BB318" s="458">
        <v>214</v>
      </c>
      <c r="BC318" s="127">
        <v>0.255</v>
      </c>
      <c r="BD318" s="458">
        <v>357</v>
      </c>
      <c r="BE318" s="127">
        <v>0.42599999999999999</v>
      </c>
      <c r="BF318" s="458">
        <v>701</v>
      </c>
      <c r="BG318" s="127">
        <v>0.83699999999999997</v>
      </c>
      <c r="BH318" s="458">
        <v>211</v>
      </c>
      <c r="BI318" s="127">
        <v>0.25178997613365156</v>
      </c>
      <c r="BJ318" s="458">
        <v>111</v>
      </c>
      <c r="BK318" s="458">
        <v>91</v>
      </c>
      <c r="BL318" s="458">
        <v>9</v>
      </c>
      <c r="BM318" s="431">
        <v>1956</v>
      </c>
      <c r="BN318" s="135" t="s">
        <v>100</v>
      </c>
      <c r="BO318" s="42">
        <v>715</v>
      </c>
      <c r="BP318" s="78">
        <v>0.85399999999999998</v>
      </c>
      <c r="BQ318" s="42">
        <v>123</v>
      </c>
      <c r="BR318" s="78">
        <v>0.14699999999999999</v>
      </c>
      <c r="BS318" s="493">
        <v>34</v>
      </c>
      <c r="BT318" s="127">
        <v>5.9544658493870403E-2</v>
      </c>
      <c r="BU318" s="314">
        <v>0.76800000000000002</v>
      </c>
      <c r="BV318"/>
      <c r="BW318" s="458">
        <v>3</v>
      </c>
      <c r="BX318" s="458">
        <v>2</v>
      </c>
      <c r="BY318" s="458">
        <v>0</v>
      </c>
      <c r="BZ318" s="458">
        <v>3</v>
      </c>
      <c r="CA318" s="458">
        <v>0</v>
      </c>
      <c r="CB318" s="458">
        <v>0</v>
      </c>
      <c r="CC318" s="458">
        <v>1</v>
      </c>
      <c r="CD318" s="458">
        <v>1</v>
      </c>
      <c r="CE318" s="458">
        <v>0</v>
      </c>
      <c r="CF318" s="458">
        <v>0</v>
      </c>
      <c r="CG318" s="458">
        <v>1</v>
      </c>
      <c r="CH318" s="458">
        <v>0</v>
      </c>
      <c r="CI318" s="441">
        <v>1111.2</v>
      </c>
      <c r="CJ318" s="441">
        <v>95.6</v>
      </c>
      <c r="CK318" s="127">
        <v>8.5999999999999993E-2</v>
      </c>
      <c r="CL318" s="458">
        <v>75</v>
      </c>
      <c r="CM318" s="458">
        <v>60</v>
      </c>
      <c r="CN318" s="458">
        <v>15</v>
      </c>
      <c r="CO318" s="502">
        <v>14.3</v>
      </c>
      <c r="CP318" s="502">
        <v>9.2000000000000011</v>
      </c>
      <c r="CQ318" s="127">
        <v>0.64335664335664344</v>
      </c>
      <c r="CR318"/>
      <c r="CS318" s="478">
        <v>33</v>
      </c>
      <c r="CT318" s="458">
        <v>18</v>
      </c>
      <c r="CU318" s="458">
        <v>0</v>
      </c>
      <c r="CV318" s="458">
        <v>33</v>
      </c>
      <c r="CW318" s="458">
        <v>21</v>
      </c>
      <c r="CX318" s="458">
        <v>9</v>
      </c>
      <c r="CY318" s="458">
        <v>12</v>
      </c>
      <c r="CZ318" s="458">
        <v>4</v>
      </c>
      <c r="DA318" s="458">
        <v>0</v>
      </c>
      <c r="DB318" s="458">
        <v>0</v>
      </c>
      <c r="DC318" s="458">
        <v>5</v>
      </c>
      <c r="DD318" s="458">
        <v>0</v>
      </c>
      <c r="DE318"/>
      <c r="DF318" s="402">
        <v>4998543</v>
      </c>
      <c r="DG318" s="78">
        <v>8.5000000000000006E-2</v>
      </c>
      <c r="DH318" s="419">
        <v>6448.5</v>
      </c>
      <c r="DI318" s="419">
        <v>4069541</v>
      </c>
      <c r="DJ318" s="321">
        <v>929002</v>
      </c>
      <c r="DK318" s="42">
        <v>514</v>
      </c>
      <c r="DL318" s="42">
        <v>307</v>
      </c>
      <c r="DM318" s="42">
        <v>13</v>
      </c>
      <c r="DN318" s="42">
        <v>4</v>
      </c>
      <c r="DO318" s="127">
        <v>0.21199999999999999</v>
      </c>
      <c r="DP318" s="458">
        <v>474</v>
      </c>
      <c r="DQ318" s="458">
        <v>98</v>
      </c>
      <c r="DR318" s="458">
        <v>172</v>
      </c>
      <c r="DS318" s="519">
        <v>94</v>
      </c>
      <c r="DT318" s="144">
        <v>0.16462346760070051</v>
      </c>
      <c r="DU318" s="519">
        <v>63</v>
      </c>
      <c r="DV318" s="419">
        <v>389300</v>
      </c>
      <c r="DW318" s="519">
        <v>7</v>
      </c>
      <c r="DX318" s="458">
        <v>4895</v>
      </c>
      <c r="DY318" s="452"/>
      <c r="DZ318" s="42">
        <v>1539</v>
      </c>
      <c r="EA318" s="78">
        <v>0.18327974276527331</v>
      </c>
      <c r="EB318" s="42">
        <v>1098</v>
      </c>
      <c r="EC318" s="78">
        <v>0.13076098606645231</v>
      </c>
      <c r="ED318" s="42">
        <v>202</v>
      </c>
      <c r="EE318" s="42">
        <v>29</v>
      </c>
      <c r="EF318" s="42">
        <v>18</v>
      </c>
      <c r="EG318" s="78">
        <v>0.57399999999999995</v>
      </c>
      <c r="EH318" s="78">
        <v>0.16102280580511402</v>
      </c>
      <c r="EI318" s="78">
        <v>0.29799999999999999</v>
      </c>
      <c r="EJ318" s="78">
        <v>9.8212848172597025E-2</v>
      </c>
      <c r="EK318" s="78">
        <v>0.38489936882219838</v>
      </c>
      <c r="EL318" s="78">
        <v>0.21694264458843293</v>
      </c>
      <c r="EM318" s="78">
        <v>-9.7198088618592526E-2</v>
      </c>
      <c r="EN318" s="342">
        <v>96000</v>
      </c>
      <c r="EO318" s="78">
        <v>0.16286799620132952</v>
      </c>
    </row>
    <row r="319" spans="2:146" x14ac:dyDescent="0.25">
      <c r="B319" s="424" t="s">
        <v>257</v>
      </c>
      <c r="C319" s="425">
        <v>540198</v>
      </c>
      <c r="D319" s="424" t="s">
        <v>256</v>
      </c>
      <c r="E319" s="424" t="s">
        <v>11</v>
      </c>
      <c r="F319" s="425">
        <v>7</v>
      </c>
      <c r="G319" s="44">
        <v>225085</v>
      </c>
      <c r="H319" s="44">
        <v>11735</v>
      </c>
      <c r="I319" s="44">
        <v>18622</v>
      </c>
      <c r="J319" s="66">
        <v>52.949241397694202</v>
      </c>
      <c r="K319" s="44">
        <v>7515</v>
      </c>
      <c r="L319" s="66">
        <v>2.4537591483699268</v>
      </c>
      <c r="N319" s="44">
        <v>6170</v>
      </c>
      <c r="O319" s="80">
        <v>2.7411866628162699E-2</v>
      </c>
      <c r="P319" s="66">
        <v>307.94</v>
      </c>
      <c r="Q319" s="364">
        <v>1.368105382411089E-3</v>
      </c>
      <c r="R319" s="105">
        <v>15</v>
      </c>
      <c r="S319" s="82">
        <v>42550</v>
      </c>
      <c r="T319" s="114">
        <v>1.1000000000000001</v>
      </c>
      <c r="U319" s="44">
        <v>0</v>
      </c>
      <c r="V319" s="1"/>
      <c r="W319" s="459">
        <v>531</v>
      </c>
      <c r="X319" s="459">
        <v>36</v>
      </c>
      <c r="Y319" s="129">
        <v>6.8000000000000005E-2</v>
      </c>
      <c r="Z319" s="130">
        <v>8.6061588330632086E-2</v>
      </c>
      <c r="AA319" s="459">
        <v>180</v>
      </c>
      <c r="AB319" s="459">
        <v>271</v>
      </c>
      <c r="AC319" s="459">
        <v>622</v>
      </c>
      <c r="AD319" s="459">
        <v>180</v>
      </c>
      <c r="AE319" s="459">
        <v>802</v>
      </c>
      <c r="AF319" s="138">
        <v>64420457</v>
      </c>
      <c r="AH319" s="407">
        <v>50300</v>
      </c>
      <c r="AI319" s="471">
        <v>737</v>
      </c>
      <c r="AJ319" s="80">
        <v>0.91895261845386533</v>
      </c>
      <c r="AK319" s="407">
        <v>41883767</v>
      </c>
      <c r="AL319" s="129">
        <v>0.65016252523635465</v>
      </c>
      <c r="AM319" s="479">
        <v>736</v>
      </c>
      <c r="AN319" s="401">
        <v>41862467</v>
      </c>
      <c r="AO319" s="471">
        <v>729</v>
      </c>
      <c r="AP319" s="401">
        <v>41089567</v>
      </c>
      <c r="AQ319" s="471">
        <v>517</v>
      </c>
      <c r="AR319" s="401">
        <v>35811417</v>
      </c>
      <c r="AS319" s="471">
        <v>212</v>
      </c>
      <c r="AT319" s="395">
        <v>0.29080932784636487</v>
      </c>
      <c r="AU319" s="401">
        <v>5278150</v>
      </c>
      <c r="AV319" s="471">
        <v>48</v>
      </c>
      <c r="AW319" s="139">
        <v>19914740</v>
      </c>
      <c r="AX319" s="471">
        <v>17</v>
      </c>
      <c r="AY319" s="139">
        <v>2621950</v>
      </c>
      <c r="AZ319" s="459">
        <v>102</v>
      </c>
      <c r="BA319" s="129">
        <v>0.127</v>
      </c>
      <c r="BB319" s="459">
        <v>204</v>
      </c>
      <c r="BC319" s="129">
        <v>0.254</v>
      </c>
      <c r="BD319" s="459">
        <v>496</v>
      </c>
      <c r="BE319" s="129">
        <v>0.61799999999999999</v>
      </c>
      <c r="BF319" s="459">
        <v>746</v>
      </c>
      <c r="BG319" s="129">
        <v>0.93</v>
      </c>
      <c r="BH319" s="459">
        <v>72</v>
      </c>
      <c r="BI319" s="129">
        <v>8.9775561097256859E-2</v>
      </c>
      <c r="BJ319" s="459">
        <v>52</v>
      </c>
      <c r="BK319" s="459">
        <v>20</v>
      </c>
      <c r="BL319" s="459">
        <v>0</v>
      </c>
      <c r="BM319" s="432">
        <v>1975</v>
      </c>
      <c r="BN319" s="352" t="s">
        <v>846</v>
      </c>
      <c r="BO319" s="77">
        <v>615</v>
      </c>
      <c r="BP319" s="79">
        <v>0.76700000000000002</v>
      </c>
      <c r="BQ319" s="77">
        <v>187</v>
      </c>
      <c r="BR319" s="79">
        <v>0.23300000000000001</v>
      </c>
      <c r="BS319" s="490">
        <v>10</v>
      </c>
      <c r="BT319" s="129">
        <v>1.8832391713747645E-2</v>
      </c>
      <c r="BU319" s="313">
        <v>0.83299999999999996</v>
      </c>
      <c r="BW319" s="459">
        <v>2</v>
      </c>
      <c r="BX319" s="459">
        <v>1</v>
      </c>
      <c r="BY319" s="459">
        <v>0</v>
      </c>
      <c r="BZ319" s="459">
        <v>2</v>
      </c>
      <c r="CA319" s="459">
        <v>0</v>
      </c>
      <c r="CB319" s="459">
        <v>0</v>
      </c>
      <c r="CC319" s="459">
        <v>1</v>
      </c>
      <c r="CD319" s="459">
        <v>0</v>
      </c>
      <c r="CE319" s="459">
        <v>0</v>
      </c>
      <c r="CF319" s="459">
        <v>0</v>
      </c>
      <c r="CG319" s="459">
        <v>1</v>
      </c>
      <c r="CH319" s="459">
        <v>0</v>
      </c>
      <c r="CI319" s="439">
        <v>2140.4</v>
      </c>
      <c r="CJ319" s="439">
        <v>86.2</v>
      </c>
      <c r="CK319" s="129">
        <v>0.04</v>
      </c>
      <c r="CL319" s="459">
        <v>89</v>
      </c>
      <c r="CM319" s="459">
        <v>0</v>
      </c>
      <c r="CN319" s="459">
        <v>89</v>
      </c>
      <c r="CO319" s="503">
        <v>52.7</v>
      </c>
      <c r="CP319" s="503">
        <v>5.3</v>
      </c>
      <c r="CQ319" s="129">
        <v>0.10056925996204932</v>
      </c>
      <c r="CS319" s="479">
        <v>0</v>
      </c>
      <c r="CT319" s="459">
        <v>0</v>
      </c>
      <c r="CU319" s="459">
        <v>0</v>
      </c>
      <c r="CV319" s="459">
        <v>0</v>
      </c>
      <c r="CW319" s="459">
        <v>9</v>
      </c>
      <c r="CX319" s="459">
        <v>2</v>
      </c>
      <c r="CY319" s="459">
        <v>6</v>
      </c>
      <c r="CZ319" s="459">
        <v>3</v>
      </c>
      <c r="DA319" s="459">
        <v>0</v>
      </c>
      <c r="DB319" s="459">
        <v>0</v>
      </c>
      <c r="DC319" s="459">
        <v>0</v>
      </c>
      <c r="DD319" s="459">
        <v>0</v>
      </c>
      <c r="DF319" s="401">
        <v>1269967</v>
      </c>
      <c r="DG319" s="80">
        <v>0.02</v>
      </c>
      <c r="DH319" s="407">
        <v>4536</v>
      </c>
      <c r="DI319" s="407">
        <v>1174598</v>
      </c>
      <c r="DJ319" s="138">
        <v>95369</v>
      </c>
      <c r="DK319" s="44">
        <v>663</v>
      </c>
      <c r="DL319" s="44">
        <v>138</v>
      </c>
      <c r="DM319" s="44">
        <v>1</v>
      </c>
      <c r="DN319" s="44">
        <v>0</v>
      </c>
      <c r="DO319" s="129">
        <v>0.15</v>
      </c>
      <c r="DP319" s="459">
        <v>643</v>
      </c>
      <c r="DQ319" s="459">
        <v>61</v>
      </c>
      <c r="DR319" s="459">
        <v>70</v>
      </c>
      <c r="DS319" s="479">
        <v>28</v>
      </c>
      <c r="DT319" s="129">
        <v>5.2730696798493411E-2</v>
      </c>
      <c r="DU319" s="479">
        <v>94</v>
      </c>
      <c r="DV319" s="407">
        <v>709037</v>
      </c>
      <c r="DW319" s="479">
        <v>47</v>
      </c>
      <c r="DX319" s="459">
        <v>798</v>
      </c>
      <c r="DY319" s="452"/>
      <c r="DZ319" s="44">
        <v>1240</v>
      </c>
      <c r="EA319" s="80">
        <v>6.6587906776930508E-2</v>
      </c>
      <c r="EB319" s="44">
        <v>605</v>
      </c>
      <c r="EC319" s="80">
        <v>3.2488454516163674E-2</v>
      </c>
      <c r="ED319" s="44">
        <v>116</v>
      </c>
      <c r="EE319" s="44">
        <v>21</v>
      </c>
      <c r="EF319" s="44">
        <v>12</v>
      </c>
      <c r="EG319" s="80">
        <v>0.48139999999999999</v>
      </c>
      <c r="EH319" s="80">
        <v>0.21477045908183634</v>
      </c>
      <c r="EI319" s="80">
        <v>0.23886799920839105</v>
      </c>
      <c r="EJ319" s="80">
        <v>0.13902197885770781</v>
      </c>
      <c r="EK319" s="80">
        <v>0.40430673397057243</v>
      </c>
      <c r="EL319" s="80">
        <v>0.15586813664258947</v>
      </c>
      <c r="EM319" s="80">
        <v>8.0580177276389994E-4</v>
      </c>
      <c r="EN319" s="340">
        <v>131400</v>
      </c>
      <c r="EO319" s="80">
        <v>0.26838898916967507</v>
      </c>
      <c r="EP319" s="1"/>
    </row>
    <row r="320" spans="2:146" x14ac:dyDescent="0.25">
      <c r="B320" s="3" t="s">
        <v>255</v>
      </c>
      <c r="C320" s="5">
        <v>540199</v>
      </c>
      <c r="D320" s="6" t="s">
        <v>256</v>
      </c>
      <c r="E320" s="6" t="s">
        <v>3</v>
      </c>
      <c r="F320" s="5">
        <v>7</v>
      </c>
      <c r="G320" s="40">
        <v>1822</v>
      </c>
      <c r="H320" s="40">
        <v>2546</v>
      </c>
      <c r="I320" s="40">
        <v>5343</v>
      </c>
      <c r="J320" s="63">
        <v>1876.7947310647637</v>
      </c>
      <c r="K320" s="40">
        <v>2084</v>
      </c>
      <c r="L320" s="63">
        <v>2.08</v>
      </c>
      <c r="N320" s="40">
        <v>620</v>
      </c>
      <c r="O320" s="76">
        <v>0.3402854006586169</v>
      </c>
      <c r="P320" s="63">
        <v>13.59</v>
      </c>
      <c r="Q320" s="362">
        <v>7.4588364434687157E-3</v>
      </c>
      <c r="R320" s="106">
        <v>15</v>
      </c>
      <c r="S320" s="83" t="s">
        <v>100</v>
      </c>
      <c r="T320" s="88">
        <v>1.1000000000000001</v>
      </c>
      <c r="U320" s="40">
        <v>1</v>
      </c>
      <c r="V320" s="1"/>
      <c r="W320" s="457">
        <v>568</v>
      </c>
      <c r="X320" s="457">
        <v>19</v>
      </c>
      <c r="Y320" s="317">
        <v>0.247</v>
      </c>
      <c r="Z320" s="126">
        <v>0.91612903225806452</v>
      </c>
      <c r="AA320" s="457">
        <v>31</v>
      </c>
      <c r="AB320" s="457">
        <v>62</v>
      </c>
      <c r="AC320" s="457">
        <v>599</v>
      </c>
      <c r="AD320" s="457">
        <v>31</v>
      </c>
      <c r="AE320" s="457">
        <v>630</v>
      </c>
      <c r="AF320" s="149">
        <v>82140224</v>
      </c>
      <c r="AH320" s="374">
        <v>59950</v>
      </c>
      <c r="AI320" s="469">
        <v>504</v>
      </c>
      <c r="AJ320" s="320">
        <v>0.8</v>
      </c>
      <c r="AK320" s="374">
        <v>35909311</v>
      </c>
      <c r="AL320" s="125">
        <v>0.43717084336171269</v>
      </c>
      <c r="AM320" s="477">
        <v>501</v>
      </c>
      <c r="AN320" s="398">
        <v>29374811</v>
      </c>
      <c r="AO320" s="469">
        <v>473</v>
      </c>
      <c r="AP320" s="398">
        <v>27493611</v>
      </c>
      <c r="AQ320" s="480">
        <v>389</v>
      </c>
      <c r="AR320" s="399">
        <v>26101029</v>
      </c>
      <c r="AS320" s="481">
        <v>84</v>
      </c>
      <c r="AT320" s="393">
        <v>0.1775898520084567</v>
      </c>
      <c r="AU320" s="399">
        <v>1392582</v>
      </c>
      <c r="AV320" s="469">
        <v>112</v>
      </c>
      <c r="AW320" s="140">
        <v>41138171</v>
      </c>
      <c r="AX320" s="469">
        <v>14</v>
      </c>
      <c r="AY320" s="140">
        <v>5092742</v>
      </c>
      <c r="AZ320" s="457">
        <v>103</v>
      </c>
      <c r="BA320" s="125">
        <v>0.16300000000000001</v>
      </c>
      <c r="BB320" s="457">
        <v>183</v>
      </c>
      <c r="BC320" s="125">
        <v>0.28999999999999998</v>
      </c>
      <c r="BD320" s="457">
        <v>344</v>
      </c>
      <c r="BE320" s="125">
        <v>0.54600000000000004</v>
      </c>
      <c r="BF320" s="457">
        <v>522</v>
      </c>
      <c r="BG320" s="125">
        <v>0.82899999999999996</v>
      </c>
      <c r="BH320" s="457">
        <v>83</v>
      </c>
      <c r="BI320" s="317">
        <v>0.13174603174603175</v>
      </c>
      <c r="BJ320" s="457">
        <v>81</v>
      </c>
      <c r="BK320" s="457">
        <v>1</v>
      </c>
      <c r="BL320" s="457">
        <v>1</v>
      </c>
      <c r="BM320" s="430">
        <v>1950</v>
      </c>
      <c r="BN320" s="349" t="s">
        <v>787</v>
      </c>
      <c r="BO320" s="487">
        <v>529</v>
      </c>
      <c r="BP320" s="350">
        <v>0.84000000000000008</v>
      </c>
      <c r="BQ320" s="489">
        <v>101</v>
      </c>
      <c r="BR320" s="351">
        <v>0.16</v>
      </c>
      <c r="BS320" s="492">
        <v>16</v>
      </c>
      <c r="BT320" s="125">
        <v>2.8169014084507043E-2</v>
      </c>
      <c r="BU320" s="312">
        <v>0.504</v>
      </c>
      <c r="BW320" s="457">
        <v>2</v>
      </c>
      <c r="BX320" s="457">
        <v>0</v>
      </c>
      <c r="BY320" s="457">
        <v>0</v>
      </c>
      <c r="BZ320" s="457">
        <v>2</v>
      </c>
      <c r="CA320" s="457">
        <v>0</v>
      </c>
      <c r="CB320" s="457">
        <v>0</v>
      </c>
      <c r="CC320" s="457">
        <v>0</v>
      </c>
      <c r="CD320" s="457">
        <v>0</v>
      </c>
      <c r="CE320" s="457">
        <v>0</v>
      </c>
      <c r="CF320" s="457">
        <v>1</v>
      </c>
      <c r="CG320" s="457">
        <v>1</v>
      </c>
      <c r="CH320" s="457">
        <v>0</v>
      </c>
      <c r="CI320" s="440">
        <v>83.6</v>
      </c>
      <c r="CJ320" s="440">
        <v>13.2</v>
      </c>
      <c r="CK320" s="317">
        <v>0.158</v>
      </c>
      <c r="CL320" s="457">
        <v>17</v>
      </c>
      <c r="CM320" s="457">
        <v>0</v>
      </c>
      <c r="CN320" s="457">
        <v>17</v>
      </c>
      <c r="CO320" s="501">
        <v>6.6</v>
      </c>
      <c r="CP320" s="501">
        <v>2.1</v>
      </c>
      <c r="CQ320" s="125">
        <v>0.31818181818181823</v>
      </c>
      <c r="CS320" s="477">
        <v>50</v>
      </c>
      <c r="CT320" s="514">
        <v>2</v>
      </c>
      <c r="CU320" s="514">
        <v>0</v>
      </c>
      <c r="CV320" s="457">
        <v>50</v>
      </c>
      <c r="CW320" s="457">
        <v>10</v>
      </c>
      <c r="CX320" s="457">
        <v>1</v>
      </c>
      <c r="CY320" s="457">
        <v>5</v>
      </c>
      <c r="CZ320" s="457">
        <v>1</v>
      </c>
      <c r="DA320" s="457">
        <v>1</v>
      </c>
      <c r="DB320" s="457">
        <v>0</v>
      </c>
      <c r="DC320" s="457">
        <v>2</v>
      </c>
      <c r="DD320" s="457">
        <v>1</v>
      </c>
      <c r="DF320" s="398">
        <v>1978189</v>
      </c>
      <c r="DG320" s="320">
        <v>2.4E-2</v>
      </c>
      <c r="DH320" s="374">
        <v>4175.3</v>
      </c>
      <c r="DI320" s="374">
        <v>1408668</v>
      </c>
      <c r="DJ320" s="149">
        <v>569521</v>
      </c>
      <c r="DK320" s="40">
        <v>398</v>
      </c>
      <c r="DL320" s="40">
        <v>231</v>
      </c>
      <c r="DM320" s="40">
        <v>0</v>
      </c>
      <c r="DN320" s="40">
        <v>1</v>
      </c>
      <c r="DO320" s="317">
        <v>7.0999999999999994E-2</v>
      </c>
      <c r="DP320" s="457">
        <v>377</v>
      </c>
      <c r="DQ320" s="457">
        <v>133</v>
      </c>
      <c r="DR320" s="457">
        <v>118</v>
      </c>
      <c r="DS320" s="518">
        <v>2</v>
      </c>
      <c r="DT320" s="148">
        <v>3.5211267605633804E-3</v>
      </c>
      <c r="DU320" s="518">
        <v>284</v>
      </c>
      <c r="DV320" s="374">
        <v>1794326</v>
      </c>
      <c r="DW320" s="518">
        <v>118</v>
      </c>
      <c r="DX320" s="457">
        <v>738</v>
      </c>
      <c r="DY320" s="452"/>
      <c r="DZ320" s="40">
        <v>1233</v>
      </c>
      <c r="EA320" s="76">
        <v>0.23076923076923078</v>
      </c>
      <c r="EB320" s="40">
        <v>580</v>
      </c>
      <c r="EC320" s="76">
        <v>0.10855324723937862</v>
      </c>
      <c r="ED320" s="40">
        <v>113</v>
      </c>
      <c r="EE320" s="40">
        <v>24</v>
      </c>
      <c r="EF320" s="40">
        <v>14</v>
      </c>
      <c r="EG320" s="320">
        <v>0.2422</v>
      </c>
      <c r="EH320" s="320">
        <v>0.23320537428023033</v>
      </c>
      <c r="EI320" s="320">
        <v>0.245</v>
      </c>
      <c r="EJ320" s="320">
        <v>9.8830049261083741E-2</v>
      </c>
      <c r="EK320" s="320">
        <v>0.27119595732734419</v>
      </c>
      <c r="EL320" s="320">
        <v>0.14597441685477802</v>
      </c>
      <c r="EM320" s="320">
        <v>-8.033339244546911E-2</v>
      </c>
      <c r="EN320" s="341">
        <v>133600</v>
      </c>
      <c r="EO320" s="320">
        <v>3.3688699360341148E-2</v>
      </c>
      <c r="EP320" s="1"/>
    </row>
    <row r="321" spans="2:146" s="1" customFormat="1" x14ac:dyDescent="0.25">
      <c r="B321" s="7" t="s">
        <v>256</v>
      </c>
      <c r="C321" s="150">
        <v>54097</v>
      </c>
      <c r="D321" s="7" t="s">
        <v>256</v>
      </c>
      <c r="E321" s="7" t="s">
        <v>0</v>
      </c>
      <c r="F321" s="150">
        <v>7</v>
      </c>
      <c r="G321" s="42">
        <v>226907</v>
      </c>
      <c r="H321" s="42">
        <v>14281</v>
      </c>
      <c r="I321" s="42">
        <v>23965</v>
      </c>
      <c r="J321" s="65">
        <v>67.594212606927059</v>
      </c>
      <c r="K321" s="42">
        <v>9599</v>
      </c>
      <c r="L321" s="65">
        <v>2.37</v>
      </c>
      <c r="M321"/>
      <c r="N321" s="42">
        <v>6790</v>
      </c>
      <c r="O321" s="78">
        <v>2.9924153948533979E-2</v>
      </c>
      <c r="P321" s="65">
        <v>314.98</v>
      </c>
      <c r="Q321" s="363">
        <v>1.388145804228164E-3</v>
      </c>
      <c r="R321" s="107">
        <v>15</v>
      </c>
      <c r="S321" s="85">
        <v>42550</v>
      </c>
      <c r="T321" s="115">
        <v>1.1000000000000001</v>
      </c>
      <c r="U321" s="42">
        <v>1</v>
      </c>
      <c r="W321" s="458">
        <v>1099</v>
      </c>
      <c r="X321" s="458">
        <v>55</v>
      </c>
      <c r="Y321" s="127">
        <v>0.1</v>
      </c>
      <c r="Z321" s="128">
        <v>0.16185567010309279</v>
      </c>
      <c r="AA321" s="458">
        <v>211</v>
      </c>
      <c r="AB321" s="458">
        <v>333</v>
      </c>
      <c r="AC321" s="458">
        <v>1221</v>
      </c>
      <c r="AD321" s="458">
        <v>211</v>
      </c>
      <c r="AE321" s="458">
        <v>1432</v>
      </c>
      <c r="AF321" s="321">
        <v>146560681</v>
      </c>
      <c r="AG321"/>
      <c r="AH321" s="419">
        <v>54300</v>
      </c>
      <c r="AI321" s="470">
        <v>1241</v>
      </c>
      <c r="AJ321" s="78">
        <v>0.86662011173184361</v>
      </c>
      <c r="AK321" s="406">
        <v>77793078</v>
      </c>
      <c r="AL321" s="127">
        <v>0.53079091519778077</v>
      </c>
      <c r="AM321" s="478">
        <v>1237</v>
      </c>
      <c r="AN321" s="402">
        <v>71237278</v>
      </c>
      <c r="AO321" s="470">
        <v>1202</v>
      </c>
      <c r="AP321" s="402">
        <v>68583178</v>
      </c>
      <c r="AQ321" s="470">
        <v>906</v>
      </c>
      <c r="AR321" s="400">
        <v>61912446</v>
      </c>
      <c r="AS321" s="482">
        <v>296</v>
      </c>
      <c r="AT321" s="394">
        <v>0.24625623960066559</v>
      </c>
      <c r="AU321" s="400">
        <v>6670732</v>
      </c>
      <c r="AV321" s="470">
        <v>160</v>
      </c>
      <c r="AW321" s="311">
        <v>61052911</v>
      </c>
      <c r="AX321" s="470">
        <v>31</v>
      </c>
      <c r="AY321" s="311">
        <v>7714692</v>
      </c>
      <c r="AZ321" s="458">
        <v>205</v>
      </c>
      <c r="BA321" s="127">
        <v>0.14299999999999999</v>
      </c>
      <c r="BB321" s="458">
        <v>387</v>
      </c>
      <c r="BC321" s="127">
        <v>0.27</v>
      </c>
      <c r="BD321" s="458">
        <v>840</v>
      </c>
      <c r="BE321" s="127">
        <v>0.58699999999999997</v>
      </c>
      <c r="BF321" s="458">
        <v>1268</v>
      </c>
      <c r="BG321" s="127">
        <v>0.88500000000000001</v>
      </c>
      <c r="BH321" s="458">
        <v>155</v>
      </c>
      <c r="BI321" s="127">
        <v>0.10824022346368715</v>
      </c>
      <c r="BJ321" s="458">
        <v>133</v>
      </c>
      <c r="BK321" s="458">
        <v>21</v>
      </c>
      <c r="BL321" s="458">
        <v>1</v>
      </c>
      <c r="BM321" s="431">
        <v>1968</v>
      </c>
      <c r="BN321" s="135" t="s">
        <v>100</v>
      </c>
      <c r="BO321" s="42">
        <v>1144</v>
      </c>
      <c r="BP321" s="78">
        <v>0.79900000000000004</v>
      </c>
      <c r="BQ321" s="42">
        <v>288</v>
      </c>
      <c r="BR321" s="78">
        <v>0.20100000000000001</v>
      </c>
      <c r="BS321" s="493">
        <v>26</v>
      </c>
      <c r="BT321" s="127">
        <v>2.3657870791628753E-2</v>
      </c>
      <c r="BU321" s="314">
        <v>0.67400000000000004</v>
      </c>
      <c r="BV321"/>
      <c r="BW321" s="458">
        <v>4</v>
      </c>
      <c r="BX321" s="458">
        <v>1</v>
      </c>
      <c r="BY321" s="458">
        <v>0</v>
      </c>
      <c r="BZ321" s="458">
        <v>4</v>
      </c>
      <c r="CA321" s="458">
        <v>0</v>
      </c>
      <c r="CB321" s="458">
        <v>0</v>
      </c>
      <c r="CC321" s="458">
        <v>1</v>
      </c>
      <c r="CD321" s="458">
        <v>0</v>
      </c>
      <c r="CE321" s="458">
        <v>0</v>
      </c>
      <c r="CF321" s="458">
        <v>1</v>
      </c>
      <c r="CG321" s="458">
        <v>2</v>
      </c>
      <c r="CH321" s="458">
        <v>0</v>
      </c>
      <c r="CI321" s="441">
        <v>2224</v>
      </c>
      <c r="CJ321" s="441">
        <v>99.4</v>
      </c>
      <c r="CK321" s="127">
        <v>4.4999999999999998E-2</v>
      </c>
      <c r="CL321" s="458">
        <v>106</v>
      </c>
      <c r="CM321" s="458">
        <v>0</v>
      </c>
      <c r="CN321" s="458">
        <v>106</v>
      </c>
      <c r="CO321" s="502">
        <v>59.3</v>
      </c>
      <c r="CP321" s="502">
        <v>7.3999999999999986</v>
      </c>
      <c r="CQ321" s="127">
        <v>0.1247892074198988</v>
      </c>
      <c r="CR321"/>
      <c r="CS321" s="478">
        <v>50</v>
      </c>
      <c r="CT321" s="458">
        <v>2</v>
      </c>
      <c r="CU321" s="458">
        <v>0</v>
      </c>
      <c r="CV321" s="458">
        <v>50</v>
      </c>
      <c r="CW321" s="458">
        <v>19</v>
      </c>
      <c r="CX321" s="458">
        <v>3</v>
      </c>
      <c r="CY321" s="458">
        <v>11</v>
      </c>
      <c r="CZ321" s="458">
        <v>4</v>
      </c>
      <c r="DA321" s="458">
        <v>1</v>
      </c>
      <c r="DB321" s="458">
        <v>0</v>
      </c>
      <c r="DC321" s="458">
        <v>2</v>
      </c>
      <c r="DD321" s="458">
        <v>1</v>
      </c>
      <c r="DE321"/>
      <c r="DF321" s="402">
        <v>3248156</v>
      </c>
      <c r="DG321" s="78">
        <v>2.1999999999999999E-2</v>
      </c>
      <c r="DH321" s="419">
        <v>4249.1000000000004</v>
      </c>
      <c r="DI321" s="419">
        <v>2583266</v>
      </c>
      <c r="DJ321" s="321">
        <v>664890</v>
      </c>
      <c r="DK321" s="42">
        <v>1061</v>
      </c>
      <c r="DL321" s="42">
        <v>369</v>
      </c>
      <c r="DM321" s="42">
        <v>1</v>
      </c>
      <c r="DN321" s="42">
        <v>1</v>
      </c>
      <c r="DO321" s="127">
        <v>8.7999999999999995E-2</v>
      </c>
      <c r="DP321" s="458">
        <v>1020</v>
      </c>
      <c r="DQ321" s="458">
        <v>194</v>
      </c>
      <c r="DR321" s="458">
        <v>188</v>
      </c>
      <c r="DS321" s="519">
        <v>30</v>
      </c>
      <c r="DT321" s="144">
        <v>2.7297543221110099E-2</v>
      </c>
      <c r="DU321" s="519">
        <v>378</v>
      </c>
      <c r="DV321" s="419">
        <v>2503363</v>
      </c>
      <c r="DW321" s="519">
        <v>165</v>
      </c>
      <c r="DX321" s="458">
        <v>1536</v>
      </c>
      <c r="DY321" s="452"/>
      <c r="DZ321" s="42">
        <v>2473</v>
      </c>
      <c r="EA321" s="78">
        <v>0.10319215522637179</v>
      </c>
      <c r="EB321" s="42">
        <v>1185</v>
      </c>
      <c r="EC321" s="78">
        <v>4.9447110369288547E-2</v>
      </c>
      <c r="ED321" s="42">
        <v>229</v>
      </c>
      <c r="EE321" s="42">
        <v>45</v>
      </c>
      <c r="EF321" s="42">
        <v>26</v>
      </c>
      <c r="EG321" s="78">
        <v>0.40739999999999998</v>
      </c>
      <c r="EH321" s="78">
        <v>0.21877278883217002</v>
      </c>
      <c r="EI321" s="78">
        <v>0.24</v>
      </c>
      <c r="EJ321" s="78">
        <v>0.1310605598585107</v>
      </c>
      <c r="EK321" s="78">
        <v>0.37462966826622157</v>
      </c>
      <c r="EL321" s="78">
        <v>0.1536516498798938</v>
      </c>
      <c r="EM321" s="78">
        <v>-1.8058876886286799E-2</v>
      </c>
      <c r="EN321" s="342">
        <v>131400</v>
      </c>
      <c r="EO321" s="78">
        <v>0.21928807208493176</v>
      </c>
    </row>
    <row r="322" spans="2:146" x14ac:dyDescent="0.25">
      <c r="B322" s="424" t="s">
        <v>74</v>
      </c>
      <c r="C322" s="425">
        <v>540200</v>
      </c>
      <c r="D322" s="424" t="s">
        <v>70</v>
      </c>
      <c r="E322" s="424" t="s">
        <v>11</v>
      </c>
      <c r="F322" s="425">
        <v>2</v>
      </c>
      <c r="G322" s="44">
        <v>323225</v>
      </c>
      <c r="H322" s="44">
        <v>26092</v>
      </c>
      <c r="I322" s="44">
        <v>29770</v>
      </c>
      <c r="J322" s="66">
        <v>58.945935493851032</v>
      </c>
      <c r="K322" s="44">
        <v>10341</v>
      </c>
      <c r="L322" s="66">
        <v>2.8887921864423172</v>
      </c>
      <c r="N322" s="44">
        <v>13472</v>
      </c>
      <c r="O322" s="80">
        <v>4.1679944311238303E-2</v>
      </c>
      <c r="P322" s="66">
        <v>479.17</v>
      </c>
      <c r="Q322" s="364">
        <v>1.482465774615206E-3</v>
      </c>
      <c r="R322" s="105">
        <v>23</v>
      </c>
      <c r="S322" s="82">
        <v>44259</v>
      </c>
      <c r="T322" s="114">
        <v>2.2999999999999998</v>
      </c>
      <c r="U322" s="44">
        <v>113</v>
      </c>
      <c r="V322" s="1"/>
      <c r="W322" s="459">
        <v>1944</v>
      </c>
      <c r="X322" s="459">
        <v>228</v>
      </c>
      <c r="Y322" s="129">
        <v>8.4000000000000005E-2</v>
      </c>
      <c r="Z322" s="130">
        <v>0.14429928741092637</v>
      </c>
      <c r="AA322" s="459">
        <v>263</v>
      </c>
      <c r="AB322" s="459">
        <v>240</v>
      </c>
      <c r="AC322" s="459">
        <v>1921</v>
      </c>
      <c r="AD322" s="459">
        <v>263</v>
      </c>
      <c r="AE322" s="459">
        <v>2184</v>
      </c>
      <c r="AF322" s="138">
        <v>135689467</v>
      </c>
      <c r="AH322" s="407">
        <v>32350</v>
      </c>
      <c r="AI322" s="471">
        <v>1982</v>
      </c>
      <c r="AJ322" s="80">
        <v>0.9075091575091575</v>
      </c>
      <c r="AK322" s="407">
        <v>85184007</v>
      </c>
      <c r="AL322" s="129">
        <v>0.62778643680573964</v>
      </c>
      <c r="AM322" s="479">
        <v>1981</v>
      </c>
      <c r="AN322" s="401">
        <v>83869407</v>
      </c>
      <c r="AO322" s="471">
        <v>1965</v>
      </c>
      <c r="AP322" s="401">
        <v>82116907</v>
      </c>
      <c r="AQ322" s="471">
        <v>1243</v>
      </c>
      <c r="AR322" s="401">
        <v>69898767</v>
      </c>
      <c r="AS322" s="471">
        <v>722</v>
      </c>
      <c r="AT322" s="395">
        <v>0.36743002544529257</v>
      </c>
      <c r="AU322" s="401">
        <v>12218140</v>
      </c>
      <c r="AV322" s="471">
        <v>132</v>
      </c>
      <c r="AW322" s="139">
        <v>17278635</v>
      </c>
      <c r="AX322" s="471">
        <v>70</v>
      </c>
      <c r="AY322" s="139">
        <v>33226825</v>
      </c>
      <c r="AZ322" s="459">
        <v>348</v>
      </c>
      <c r="BA322" s="129">
        <v>0.159</v>
      </c>
      <c r="BB322" s="459">
        <v>370</v>
      </c>
      <c r="BC322" s="129">
        <v>0.16900000000000001</v>
      </c>
      <c r="BD322" s="459">
        <v>1466</v>
      </c>
      <c r="BE322" s="129">
        <v>0.67100000000000004</v>
      </c>
      <c r="BF322" s="459">
        <v>2037</v>
      </c>
      <c r="BG322" s="129">
        <v>0.93300000000000005</v>
      </c>
      <c r="BH322" s="459">
        <v>661</v>
      </c>
      <c r="BI322" s="129">
        <v>0.30265567765567764</v>
      </c>
      <c r="BJ322" s="459">
        <v>462</v>
      </c>
      <c r="BK322" s="459">
        <v>158</v>
      </c>
      <c r="BL322" s="459">
        <v>41</v>
      </c>
      <c r="BM322" s="432">
        <v>1977</v>
      </c>
      <c r="BN322" s="352" t="s">
        <v>847</v>
      </c>
      <c r="BO322" s="77">
        <v>1545</v>
      </c>
      <c r="BP322" s="79">
        <v>0.70600000000000007</v>
      </c>
      <c r="BQ322" s="77">
        <v>639</v>
      </c>
      <c r="BR322" s="79">
        <v>0.29299999999999998</v>
      </c>
      <c r="BS322" s="490">
        <v>191</v>
      </c>
      <c r="BT322" s="129">
        <v>9.8251028806584359E-2</v>
      </c>
      <c r="BU322" s="313">
        <v>0.81</v>
      </c>
      <c r="BW322" s="459">
        <v>9</v>
      </c>
      <c r="BX322" s="459">
        <v>8</v>
      </c>
      <c r="BY322" s="459">
        <v>2</v>
      </c>
      <c r="BZ322" s="459">
        <v>6</v>
      </c>
      <c r="CA322" s="459">
        <v>0</v>
      </c>
      <c r="CB322" s="459">
        <v>1</v>
      </c>
      <c r="CC322" s="459">
        <v>5</v>
      </c>
      <c r="CD322" s="459">
        <v>0</v>
      </c>
      <c r="CE322" s="459">
        <v>1</v>
      </c>
      <c r="CF322" s="459">
        <v>0</v>
      </c>
      <c r="CG322" s="459">
        <v>3</v>
      </c>
      <c r="CH322" s="459">
        <v>0</v>
      </c>
      <c r="CI322" s="439">
        <v>1947.7</v>
      </c>
      <c r="CJ322" s="439">
        <v>228.6</v>
      </c>
      <c r="CK322" s="129">
        <v>0.11700000000000001</v>
      </c>
      <c r="CL322" s="459">
        <v>137</v>
      </c>
      <c r="CM322" s="459">
        <v>81</v>
      </c>
      <c r="CN322" s="459">
        <v>56</v>
      </c>
      <c r="CO322" s="503">
        <v>84.3</v>
      </c>
      <c r="CP322" s="503">
        <v>5.9</v>
      </c>
      <c r="CQ322" s="129">
        <v>6.9988137603795977E-2</v>
      </c>
      <c r="CS322" s="479">
        <v>1</v>
      </c>
      <c r="CT322" s="459">
        <v>1</v>
      </c>
      <c r="CU322" s="459">
        <v>1</v>
      </c>
      <c r="CV322" s="459">
        <v>0</v>
      </c>
      <c r="CW322" s="459">
        <v>51</v>
      </c>
      <c r="CX322" s="459">
        <v>23</v>
      </c>
      <c r="CY322" s="459">
        <v>42</v>
      </c>
      <c r="CZ322" s="459">
        <v>9</v>
      </c>
      <c r="DA322" s="459">
        <v>0</v>
      </c>
      <c r="DB322" s="459">
        <v>0</v>
      </c>
      <c r="DC322" s="459">
        <v>0</v>
      </c>
      <c r="DD322" s="459">
        <v>0</v>
      </c>
      <c r="DF322" s="401">
        <v>15048570</v>
      </c>
      <c r="DG322" s="80">
        <v>0.111</v>
      </c>
      <c r="DH322" s="407">
        <v>6814.1</v>
      </c>
      <c r="DI322" s="407">
        <v>11858335</v>
      </c>
      <c r="DJ322" s="138">
        <v>3190235</v>
      </c>
      <c r="DK322" s="44">
        <v>1184</v>
      </c>
      <c r="DL322" s="44">
        <v>962</v>
      </c>
      <c r="DM322" s="44">
        <v>31</v>
      </c>
      <c r="DN322" s="44">
        <v>7</v>
      </c>
      <c r="DO322" s="129">
        <v>0.20899999999999999</v>
      </c>
      <c r="DP322" s="459">
        <v>1078</v>
      </c>
      <c r="DQ322" s="459">
        <v>265</v>
      </c>
      <c r="DR322" s="459">
        <v>573</v>
      </c>
      <c r="DS322" s="479">
        <v>268</v>
      </c>
      <c r="DT322" s="129">
        <v>0.13786008230452676</v>
      </c>
      <c r="DU322" s="479">
        <v>373</v>
      </c>
      <c r="DV322" s="407">
        <v>3213693</v>
      </c>
      <c r="DW322" s="479">
        <v>96</v>
      </c>
      <c r="DX322" s="459">
        <v>14341</v>
      </c>
      <c r="DY322" s="452"/>
      <c r="DZ322" s="44">
        <v>5280</v>
      </c>
      <c r="EA322" s="80">
        <v>0.17735975814578434</v>
      </c>
      <c r="EB322" s="44">
        <v>3589</v>
      </c>
      <c r="EC322" s="80">
        <v>0.1205576083305341</v>
      </c>
      <c r="ED322" s="44">
        <v>668</v>
      </c>
      <c r="EE322" s="44">
        <v>103</v>
      </c>
      <c r="EF322" s="44">
        <v>60</v>
      </c>
      <c r="EG322" s="80">
        <v>0.79620000000000002</v>
      </c>
      <c r="EH322" s="80">
        <v>0.1777442118260302</v>
      </c>
      <c r="EI322" s="80">
        <v>0.28917744122056699</v>
      </c>
      <c r="EJ322" s="80">
        <v>0.19173475177279212</v>
      </c>
      <c r="EK322" s="80">
        <v>0.38358110696697145</v>
      </c>
      <c r="EL322" s="80">
        <v>0.23554675186828508</v>
      </c>
      <c r="EM322" s="80">
        <v>-9.6740044213344992E-2</v>
      </c>
      <c r="EN322" s="340">
        <v>105100</v>
      </c>
      <c r="EO322" s="80">
        <v>0.24526995846792801</v>
      </c>
      <c r="EP322" s="1"/>
    </row>
    <row r="323" spans="2:146" x14ac:dyDescent="0.25">
      <c r="B323" s="13" t="s">
        <v>43</v>
      </c>
      <c r="C323" s="5">
        <v>540018</v>
      </c>
      <c r="D323" s="6" t="s">
        <v>70</v>
      </c>
      <c r="E323" s="6" t="s">
        <v>23</v>
      </c>
      <c r="F323" s="5">
        <v>2</v>
      </c>
      <c r="G323" s="40">
        <v>951</v>
      </c>
      <c r="H323" s="40">
        <v>1913</v>
      </c>
      <c r="I323" s="40">
        <v>3419</v>
      </c>
      <c r="J323" s="63">
        <v>2300.9043112513141</v>
      </c>
      <c r="K323" s="40">
        <v>1439</v>
      </c>
      <c r="L323" s="63">
        <v>2.2200000000000002</v>
      </c>
      <c r="N323" s="40">
        <v>159</v>
      </c>
      <c r="O323" s="76">
        <v>0.16719242902208201</v>
      </c>
      <c r="P323" s="63">
        <v>3.81</v>
      </c>
      <c r="Q323" s="362">
        <v>4.0063091482649841E-3</v>
      </c>
      <c r="R323" s="106">
        <v>23</v>
      </c>
      <c r="S323" s="83" t="s">
        <v>100</v>
      </c>
      <c r="T323" s="88">
        <v>1.1000000000000001</v>
      </c>
      <c r="U323" s="40">
        <v>0</v>
      </c>
      <c r="V323" s="1"/>
      <c r="W323" s="457">
        <v>218</v>
      </c>
      <c r="X323" s="457">
        <v>54</v>
      </c>
      <c r="Y323" s="317">
        <v>5.1999999999999998E-2</v>
      </c>
      <c r="Z323" s="126">
        <v>1.371069182389937</v>
      </c>
      <c r="AA323" s="457">
        <v>0</v>
      </c>
      <c r="AB323" s="457">
        <v>12</v>
      </c>
      <c r="AC323" s="457">
        <v>230</v>
      </c>
      <c r="AD323" s="457">
        <v>0</v>
      </c>
      <c r="AE323" s="457">
        <v>230</v>
      </c>
      <c r="AF323" s="149">
        <v>25070844</v>
      </c>
      <c r="AH323" s="374">
        <v>46150</v>
      </c>
      <c r="AI323" s="469">
        <v>208</v>
      </c>
      <c r="AJ323" s="320">
        <v>0.90434782608695652</v>
      </c>
      <c r="AK323" s="374">
        <v>9730300</v>
      </c>
      <c r="AL323" s="125">
        <v>0.38811218321967939</v>
      </c>
      <c r="AM323" s="477">
        <v>207</v>
      </c>
      <c r="AN323" s="398">
        <v>9663400</v>
      </c>
      <c r="AO323" s="469">
        <v>204</v>
      </c>
      <c r="AP323" s="398">
        <v>9424800</v>
      </c>
      <c r="AQ323" s="480">
        <v>201</v>
      </c>
      <c r="AR323" s="398">
        <v>9281700</v>
      </c>
      <c r="AS323" s="469">
        <v>3</v>
      </c>
      <c r="AT323" s="390">
        <v>1.470588235294118E-2</v>
      </c>
      <c r="AU323" s="398">
        <v>143100</v>
      </c>
      <c r="AV323" s="469">
        <v>16</v>
      </c>
      <c r="AW323" s="140">
        <v>1571704</v>
      </c>
      <c r="AX323" s="469">
        <v>6</v>
      </c>
      <c r="AY323" s="140">
        <v>13768840</v>
      </c>
      <c r="AZ323" s="457">
        <v>37</v>
      </c>
      <c r="BA323" s="125">
        <v>0.161</v>
      </c>
      <c r="BB323" s="457">
        <v>28</v>
      </c>
      <c r="BC323" s="125">
        <v>0.122</v>
      </c>
      <c r="BD323" s="457">
        <v>165</v>
      </c>
      <c r="BE323" s="125">
        <v>0.71699999999999997</v>
      </c>
      <c r="BF323" s="457">
        <v>207</v>
      </c>
      <c r="BG323" s="125">
        <v>0.9</v>
      </c>
      <c r="BH323" s="457">
        <v>18</v>
      </c>
      <c r="BI323" s="317">
        <v>7.8260869565217397E-2</v>
      </c>
      <c r="BJ323" s="457">
        <v>16</v>
      </c>
      <c r="BK323" s="457">
        <v>2</v>
      </c>
      <c r="BL323" s="457">
        <v>0</v>
      </c>
      <c r="BM323" s="430">
        <v>1950</v>
      </c>
      <c r="BN323" s="124" t="s">
        <v>798</v>
      </c>
      <c r="BO323" s="486">
        <v>212</v>
      </c>
      <c r="BP323" s="348">
        <v>0.92100000000000004</v>
      </c>
      <c r="BQ323" s="40">
        <v>18</v>
      </c>
      <c r="BR323" s="320">
        <v>1.7000000000000001E-2</v>
      </c>
      <c r="BS323" s="491">
        <v>1</v>
      </c>
      <c r="BT323" s="125">
        <v>5.0000000000000001E-3</v>
      </c>
      <c r="BU323" s="436">
        <v>0.71099999999999997</v>
      </c>
      <c r="BW323" s="457">
        <v>3</v>
      </c>
      <c r="BX323" s="457">
        <v>2</v>
      </c>
      <c r="BY323" s="457">
        <v>0</v>
      </c>
      <c r="BZ323" s="457">
        <v>1</v>
      </c>
      <c r="CA323" s="457">
        <v>0</v>
      </c>
      <c r="CB323" s="457">
        <v>2</v>
      </c>
      <c r="CC323" s="457">
        <v>2</v>
      </c>
      <c r="CD323" s="457">
        <v>0</v>
      </c>
      <c r="CE323" s="457">
        <v>0</v>
      </c>
      <c r="CF323" s="457">
        <v>0</v>
      </c>
      <c r="CG323" s="457">
        <v>1</v>
      </c>
      <c r="CH323" s="457">
        <v>0</v>
      </c>
      <c r="CI323" s="88">
        <v>32.299999999999997</v>
      </c>
      <c r="CJ323" s="88">
        <v>2.2999999999999998</v>
      </c>
      <c r="CK323" s="76">
        <v>7.0999999999999994E-2</v>
      </c>
      <c r="CL323" s="40">
        <v>5</v>
      </c>
      <c r="CM323" s="40">
        <v>0</v>
      </c>
      <c r="CN323" s="457">
        <v>5</v>
      </c>
      <c r="CO323" s="63">
        <v>1.9</v>
      </c>
      <c r="CP323" s="63">
        <v>0.1</v>
      </c>
      <c r="CQ323" s="76">
        <v>1</v>
      </c>
      <c r="CS323" s="40">
        <v>0</v>
      </c>
      <c r="CT323" s="40">
        <v>0</v>
      </c>
      <c r="CU323" s="457">
        <v>0</v>
      </c>
      <c r="CV323" s="40">
        <v>0</v>
      </c>
      <c r="CW323" s="40">
        <v>4</v>
      </c>
      <c r="CX323" s="40">
        <v>2</v>
      </c>
      <c r="CY323" s="515">
        <v>3</v>
      </c>
      <c r="CZ323" s="40">
        <v>0</v>
      </c>
      <c r="DA323" s="40">
        <v>0</v>
      </c>
      <c r="DB323" s="40">
        <v>0</v>
      </c>
      <c r="DC323" s="457">
        <v>1</v>
      </c>
      <c r="DD323" s="457">
        <v>0</v>
      </c>
      <c r="DF323" s="447">
        <v>1595588</v>
      </c>
      <c r="DG323" s="449">
        <v>6.4000000000000001E-2</v>
      </c>
      <c r="DH323" s="374">
        <v>2698.8</v>
      </c>
      <c r="DI323" s="374">
        <v>380800</v>
      </c>
      <c r="DJ323" s="149">
        <v>1214788</v>
      </c>
      <c r="DK323" s="457">
        <v>148</v>
      </c>
      <c r="DL323" s="457">
        <v>80</v>
      </c>
      <c r="DM323" s="457">
        <v>0</v>
      </c>
      <c r="DN323" s="457">
        <v>2</v>
      </c>
      <c r="DO323" s="317">
        <v>5.8000000000000003E-2</v>
      </c>
      <c r="DP323" s="457">
        <v>132</v>
      </c>
      <c r="DQ323" s="457">
        <v>56</v>
      </c>
      <c r="DR323" s="457">
        <v>42</v>
      </c>
      <c r="DS323" s="518">
        <v>0</v>
      </c>
      <c r="DT323" s="148">
        <v>0</v>
      </c>
      <c r="DU323" s="518">
        <v>52</v>
      </c>
      <c r="DV323" s="374">
        <v>652533</v>
      </c>
      <c r="DW323" s="518">
        <v>20</v>
      </c>
      <c r="DX323" s="457">
        <v>374</v>
      </c>
      <c r="DY323" s="452"/>
      <c r="DZ323" s="40">
        <v>475</v>
      </c>
      <c r="EA323" s="76">
        <v>0.13900000000000001</v>
      </c>
      <c r="EB323" s="40">
        <v>271</v>
      </c>
      <c r="EC323" s="76">
        <v>7.9000000000000001E-2</v>
      </c>
      <c r="ED323" s="40">
        <v>60</v>
      </c>
      <c r="EE323" s="40">
        <v>12</v>
      </c>
      <c r="EF323" s="40">
        <v>7</v>
      </c>
      <c r="EG323" s="320">
        <v>0.39200000000000002</v>
      </c>
      <c r="EH323" s="320">
        <v>0.307030419598117</v>
      </c>
      <c r="EI323" s="320">
        <v>0.26100000000000001</v>
      </c>
      <c r="EJ323" s="320">
        <v>0.12242045000665699</v>
      </c>
      <c r="EK323" s="320">
        <v>0.32843168595358302</v>
      </c>
      <c r="EL323" s="320">
        <v>0.20186187486468901</v>
      </c>
      <c r="EM323" s="320">
        <v>-4.6731638790113703E-2</v>
      </c>
      <c r="EN323" s="341">
        <v>98600</v>
      </c>
      <c r="EO323" s="320">
        <v>7.3322053017484488E-3</v>
      </c>
      <c r="EP323" s="1"/>
    </row>
    <row r="324" spans="2:146" x14ac:dyDescent="0.25">
      <c r="B324" s="3" t="s">
        <v>69</v>
      </c>
      <c r="C324" s="5">
        <v>540232</v>
      </c>
      <c r="D324" s="6" t="s">
        <v>70</v>
      </c>
      <c r="E324" s="6" t="s">
        <v>3</v>
      </c>
      <c r="F324" s="5">
        <v>2</v>
      </c>
      <c r="G324" s="40">
        <v>1307</v>
      </c>
      <c r="H324" s="40">
        <v>852</v>
      </c>
      <c r="I324" s="40">
        <v>1306</v>
      </c>
      <c r="J324" s="63">
        <v>639.51032899770462</v>
      </c>
      <c r="K324" s="40">
        <v>487</v>
      </c>
      <c r="L324" s="63">
        <v>2.65</v>
      </c>
      <c r="N324" s="40">
        <v>301</v>
      </c>
      <c r="O324" s="76">
        <v>0.2302983932670237</v>
      </c>
      <c r="P324" s="63">
        <v>6.86</v>
      </c>
      <c r="Q324" s="362">
        <v>5.248661055853099E-3</v>
      </c>
      <c r="R324" s="106">
        <v>23</v>
      </c>
      <c r="S324" s="83" t="s">
        <v>100</v>
      </c>
      <c r="T324" s="88">
        <v>7.5</v>
      </c>
      <c r="U324" s="40">
        <v>29</v>
      </c>
      <c r="V324" s="1"/>
      <c r="W324" s="457">
        <v>81</v>
      </c>
      <c r="X324" s="457">
        <v>12</v>
      </c>
      <c r="Y324" s="317">
        <v>0.10100000000000001</v>
      </c>
      <c r="Z324" s="126">
        <v>0.26910299003322258</v>
      </c>
      <c r="AA324" s="457">
        <v>1</v>
      </c>
      <c r="AB324" s="457">
        <v>5</v>
      </c>
      <c r="AC324" s="457">
        <v>85</v>
      </c>
      <c r="AD324" s="457">
        <v>1</v>
      </c>
      <c r="AE324" s="457">
        <v>86</v>
      </c>
      <c r="AF324" s="149">
        <v>11591763</v>
      </c>
      <c r="AH324" s="374">
        <v>55950</v>
      </c>
      <c r="AI324" s="469">
        <v>68</v>
      </c>
      <c r="AJ324" s="320">
        <v>0.79069767441860461</v>
      </c>
      <c r="AK324" s="374">
        <v>4215200</v>
      </c>
      <c r="AL324" s="125">
        <v>0.36363752433516799</v>
      </c>
      <c r="AM324" s="477">
        <v>67</v>
      </c>
      <c r="AN324" s="398">
        <v>4060800</v>
      </c>
      <c r="AO324" s="469">
        <v>65</v>
      </c>
      <c r="AP324" s="398">
        <v>3890600</v>
      </c>
      <c r="AQ324" s="480">
        <v>58</v>
      </c>
      <c r="AR324" s="398">
        <v>3764800</v>
      </c>
      <c r="AS324" s="469">
        <v>7</v>
      </c>
      <c r="AT324" s="390">
        <v>0.1076923076923077</v>
      </c>
      <c r="AU324" s="398">
        <v>125800</v>
      </c>
      <c r="AV324" s="469">
        <v>13</v>
      </c>
      <c r="AW324" s="140">
        <v>1936109</v>
      </c>
      <c r="AX324" s="469">
        <v>5</v>
      </c>
      <c r="AY324" s="140">
        <v>5440454</v>
      </c>
      <c r="AZ324" s="457">
        <v>37</v>
      </c>
      <c r="BA324" s="125">
        <v>0.43</v>
      </c>
      <c r="BB324" s="457">
        <v>26</v>
      </c>
      <c r="BC324" s="125">
        <v>0.30199999999999999</v>
      </c>
      <c r="BD324" s="457">
        <v>23</v>
      </c>
      <c r="BE324" s="125">
        <v>0.26700000000000002</v>
      </c>
      <c r="BF324" s="457">
        <v>77</v>
      </c>
      <c r="BG324" s="125">
        <v>0.89500000000000002</v>
      </c>
      <c r="BH324" s="457">
        <v>64</v>
      </c>
      <c r="BI324" s="317">
        <v>0.7441860465116279</v>
      </c>
      <c r="BJ324" s="457">
        <v>21</v>
      </c>
      <c r="BK324" s="457">
        <v>25</v>
      </c>
      <c r="BL324" s="457">
        <v>18</v>
      </c>
      <c r="BM324" s="430">
        <v>1968.5</v>
      </c>
      <c r="BN324" s="347" t="s">
        <v>917</v>
      </c>
      <c r="BO324" s="486">
        <v>78</v>
      </c>
      <c r="BP324" s="348">
        <v>0.90700000000000003</v>
      </c>
      <c r="BQ324" s="40">
        <v>8</v>
      </c>
      <c r="BR324" s="320">
        <v>9.2999999999999999E-2</v>
      </c>
      <c r="BS324" s="491">
        <v>6</v>
      </c>
      <c r="BT324" s="125">
        <v>7.407407407407407E-2</v>
      </c>
      <c r="BU324" s="312">
        <v>0.86899999999999999</v>
      </c>
      <c r="BW324" s="457">
        <v>2</v>
      </c>
      <c r="BX324" s="457">
        <v>0</v>
      </c>
      <c r="BY324" s="457">
        <v>0</v>
      </c>
      <c r="BZ324" s="457">
        <v>0</v>
      </c>
      <c r="CA324" s="457">
        <v>0</v>
      </c>
      <c r="CB324" s="457">
        <v>2</v>
      </c>
      <c r="CC324" s="457">
        <v>0</v>
      </c>
      <c r="CD324" s="457">
        <v>0</v>
      </c>
      <c r="CE324" s="457">
        <v>0</v>
      </c>
      <c r="CF324" s="457">
        <v>1</v>
      </c>
      <c r="CG324" s="457">
        <v>1</v>
      </c>
      <c r="CH324" s="457">
        <v>0</v>
      </c>
      <c r="CI324" s="440">
        <v>31.6</v>
      </c>
      <c r="CJ324" s="440">
        <v>6.3</v>
      </c>
      <c r="CK324" s="317">
        <v>0.19900000000000001</v>
      </c>
      <c r="CL324" s="457">
        <v>8</v>
      </c>
      <c r="CM324" s="457">
        <v>0</v>
      </c>
      <c r="CN324" s="457">
        <v>8</v>
      </c>
      <c r="CO324" s="63">
        <v>1</v>
      </c>
      <c r="CP324" s="63">
        <v>1</v>
      </c>
      <c r="CQ324" s="318">
        <v>1</v>
      </c>
      <c r="CS324" s="40">
        <v>0</v>
      </c>
      <c r="CT324" s="40">
        <v>0</v>
      </c>
      <c r="CU324" s="457">
        <v>0</v>
      </c>
      <c r="CV324" s="457">
        <v>0</v>
      </c>
      <c r="CW324" s="457">
        <v>3</v>
      </c>
      <c r="CX324" s="457">
        <v>2</v>
      </c>
      <c r="CY324" s="457">
        <v>3</v>
      </c>
      <c r="CZ324" s="457">
        <v>0</v>
      </c>
      <c r="DA324" s="457">
        <v>0</v>
      </c>
      <c r="DB324" s="457">
        <v>0</v>
      </c>
      <c r="DC324" s="457">
        <v>0</v>
      </c>
      <c r="DD324" s="457">
        <v>0</v>
      </c>
      <c r="DF324" s="398">
        <v>4867657</v>
      </c>
      <c r="DG324" s="320">
        <v>0.42</v>
      </c>
      <c r="DH324" s="374">
        <v>17703.099999999999</v>
      </c>
      <c r="DI324" s="374">
        <v>2091583</v>
      </c>
      <c r="DJ324" s="149">
        <v>2776074</v>
      </c>
      <c r="DK324" s="40">
        <v>15</v>
      </c>
      <c r="DL324" s="40">
        <v>49</v>
      </c>
      <c r="DM324" s="40">
        <v>17</v>
      </c>
      <c r="DN324" s="40">
        <v>5</v>
      </c>
      <c r="DO324" s="317">
        <v>0.53900000000000003</v>
      </c>
      <c r="DP324" s="457">
        <v>16</v>
      </c>
      <c r="DQ324" s="457">
        <v>1</v>
      </c>
      <c r="DR324" s="457">
        <v>29</v>
      </c>
      <c r="DS324" s="477">
        <v>40</v>
      </c>
      <c r="DT324" s="125">
        <v>0.49382716049382713</v>
      </c>
      <c r="DU324" s="477">
        <v>16</v>
      </c>
      <c r="DV324" s="374">
        <v>118659</v>
      </c>
      <c r="DW324" s="477">
        <v>4</v>
      </c>
      <c r="DX324" s="457">
        <v>5703</v>
      </c>
      <c r="DY324" s="452"/>
      <c r="DZ324" s="40">
        <v>180</v>
      </c>
      <c r="EA324" s="76">
        <v>0.30508474576271188</v>
      </c>
      <c r="EB324" s="40">
        <v>152</v>
      </c>
      <c r="EC324" s="76">
        <v>0.25762711864406779</v>
      </c>
      <c r="ED324" s="40">
        <v>42</v>
      </c>
      <c r="EE324" s="40">
        <v>8</v>
      </c>
      <c r="EF324" s="40">
        <v>5</v>
      </c>
      <c r="EG324" s="320">
        <v>0.95150000000000001</v>
      </c>
      <c r="EH324" s="320">
        <v>0.39285714285714285</v>
      </c>
      <c r="EI324" s="320">
        <v>0.43099999999999999</v>
      </c>
      <c r="EJ324" s="320">
        <v>0.25617977528089886</v>
      </c>
      <c r="EK324" s="320">
        <v>0.37627118644067797</v>
      </c>
      <c r="EL324" s="320">
        <v>0.2830508474576271</v>
      </c>
      <c r="EM324" s="320">
        <v>-4.2553191489361701E-2</v>
      </c>
      <c r="EN324" s="341">
        <v>59100</v>
      </c>
      <c r="EO324" s="320">
        <v>0.34643734643734642</v>
      </c>
      <c r="EP324" s="1"/>
    </row>
    <row r="325" spans="2:146" x14ac:dyDescent="0.25">
      <c r="B325" s="3" t="s">
        <v>71</v>
      </c>
      <c r="C325" s="5">
        <v>540202</v>
      </c>
      <c r="D325" s="6" t="s">
        <v>70</v>
      </c>
      <c r="E325" s="6" t="s">
        <v>3</v>
      </c>
      <c r="F325" s="5">
        <v>2</v>
      </c>
      <c r="G325" s="40">
        <v>559</v>
      </c>
      <c r="H325" s="40">
        <v>565</v>
      </c>
      <c r="I325" s="40">
        <v>590</v>
      </c>
      <c r="J325" s="63">
        <v>675.49194991055447</v>
      </c>
      <c r="K325" s="40">
        <v>252</v>
      </c>
      <c r="L325" s="63">
        <v>2.34</v>
      </c>
      <c r="N325" s="40">
        <v>150</v>
      </c>
      <c r="O325" s="76">
        <v>0.26833631484794268</v>
      </c>
      <c r="P325" s="63">
        <v>3.47</v>
      </c>
      <c r="Q325" s="362">
        <v>6.2075134168157421E-3</v>
      </c>
      <c r="R325" s="106">
        <v>23</v>
      </c>
      <c r="S325" s="83" t="s">
        <v>100</v>
      </c>
      <c r="T325" s="88">
        <v>3.6</v>
      </c>
      <c r="U325" s="40">
        <v>2</v>
      </c>
      <c r="V325" s="1"/>
      <c r="W325" s="457">
        <v>80</v>
      </c>
      <c r="X325" s="457">
        <v>0</v>
      </c>
      <c r="Y325" s="317">
        <v>0.14699999999999999</v>
      </c>
      <c r="Z325" s="126">
        <v>0.53333333333333333</v>
      </c>
      <c r="AA325" s="457">
        <v>2</v>
      </c>
      <c r="AB325" s="457">
        <v>3</v>
      </c>
      <c r="AC325" s="457">
        <v>81</v>
      </c>
      <c r="AD325" s="457">
        <v>2</v>
      </c>
      <c r="AE325" s="457">
        <v>83</v>
      </c>
      <c r="AF325" s="149">
        <v>23353610</v>
      </c>
      <c r="AH325" s="374">
        <v>33000</v>
      </c>
      <c r="AI325" s="469">
        <v>75</v>
      </c>
      <c r="AJ325" s="320">
        <v>0.90361445783132532</v>
      </c>
      <c r="AK325" s="374">
        <v>2520410</v>
      </c>
      <c r="AL325" s="125">
        <v>0.1079237856588339</v>
      </c>
      <c r="AM325" s="477">
        <v>75</v>
      </c>
      <c r="AN325" s="398">
        <v>2520410</v>
      </c>
      <c r="AO325" s="469">
        <v>72</v>
      </c>
      <c r="AP325" s="398">
        <v>2351810</v>
      </c>
      <c r="AQ325" s="480">
        <v>53</v>
      </c>
      <c r="AR325" s="398">
        <v>2095050</v>
      </c>
      <c r="AS325" s="469">
        <v>19</v>
      </c>
      <c r="AT325" s="390">
        <v>0.2638888888888889</v>
      </c>
      <c r="AU325" s="398">
        <v>256760</v>
      </c>
      <c r="AV325" s="469">
        <v>4</v>
      </c>
      <c r="AW325" s="140">
        <v>163000</v>
      </c>
      <c r="AX325" s="469">
        <v>4</v>
      </c>
      <c r="AY325" s="140">
        <v>20670200</v>
      </c>
      <c r="AZ325" s="457">
        <v>19</v>
      </c>
      <c r="BA325" s="125">
        <v>0.22900000000000001</v>
      </c>
      <c r="BB325" s="457">
        <v>12</v>
      </c>
      <c r="BC325" s="125">
        <v>0.14499999999999999</v>
      </c>
      <c r="BD325" s="457">
        <v>52</v>
      </c>
      <c r="BE325" s="125">
        <v>0.627</v>
      </c>
      <c r="BF325" s="457">
        <v>76</v>
      </c>
      <c r="BG325" s="125">
        <v>0.91600000000000004</v>
      </c>
      <c r="BH325" s="457">
        <v>39</v>
      </c>
      <c r="BI325" s="317">
        <v>0.46987951807228917</v>
      </c>
      <c r="BJ325" s="457">
        <v>32</v>
      </c>
      <c r="BK325" s="457">
        <v>7</v>
      </c>
      <c r="BL325" s="457">
        <v>0</v>
      </c>
      <c r="BM325" s="430">
        <v>1968.5</v>
      </c>
      <c r="BN325" s="347" t="s">
        <v>911</v>
      </c>
      <c r="BO325" s="486">
        <v>57</v>
      </c>
      <c r="BP325" s="348">
        <v>0.68599999999999994</v>
      </c>
      <c r="BQ325" s="40">
        <v>26</v>
      </c>
      <c r="BR325" s="320">
        <v>0.313</v>
      </c>
      <c r="BS325" s="491">
        <v>13</v>
      </c>
      <c r="BT325" s="125">
        <v>0.16250000000000001</v>
      </c>
      <c r="BU325" s="312">
        <v>0.64800000000000002</v>
      </c>
      <c r="BW325" s="457">
        <v>3</v>
      </c>
      <c r="BX325" s="457">
        <v>1</v>
      </c>
      <c r="BY325" s="457">
        <v>0</v>
      </c>
      <c r="BZ325" s="457">
        <v>2</v>
      </c>
      <c r="CA325" s="457">
        <v>0</v>
      </c>
      <c r="CB325" s="457">
        <v>1</v>
      </c>
      <c r="CC325" s="457">
        <v>1</v>
      </c>
      <c r="CD325" s="457">
        <v>0</v>
      </c>
      <c r="CE325" s="457">
        <v>0</v>
      </c>
      <c r="CF325" s="457">
        <v>1</v>
      </c>
      <c r="CG325" s="457">
        <v>1</v>
      </c>
      <c r="CH325" s="457">
        <v>0</v>
      </c>
      <c r="CI325" s="440">
        <v>9.4</v>
      </c>
      <c r="CJ325" s="440">
        <v>1.3</v>
      </c>
      <c r="CK325" s="317">
        <v>0.13800000000000001</v>
      </c>
      <c r="CL325" s="457">
        <v>2</v>
      </c>
      <c r="CM325" s="457">
        <v>2</v>
      </c>
      <c r="CN325" s="457">
        <v>0</v>
      </c>
      <c r="CO325" s="501">
        <v>1.4</v>
      </c>
      <c r="CP325" s="501">
        <v>0</v>
      </c>
      <c r="CQ325" s="125">
        <v>0</v>
      </c>
      <c r="CS325" s="477">
        <v>0</v>
      </c>
      <c r="CT325" s="457">
        <v>0</v>
      </c>
      <c r="CU325" s="457">
        <v>0</v>
      </c>
      <c r="CV325" s="457">
        <v>0</v>
      </c>
      <c r="CW325" s="457">
        <v>3</v>
      </c>
      <c r="CX325" s="457">
        <v>1</v>
      </c>
      <c r="CY325" s="457">
        <v>2</v>
      </c>
      <c r="CZ325" s="457">
        <v>1</v>
      </c>
      <c r="DA325" s="457">
        <v>0</v>
      </c>
      <c r="DB325" s="457">
        <v>0</v>
      </c>
      <c r="DC325" s="457">
        <v>0</v>
      </c>
      <c r="DD325" s="457">
        <v>0</v>
      </c>
      <c r="DF325" s="398">
        <v>738672</v>
      </c>
      <c r="DG325" s="320">
        <v>3.2000000000000001E-2</v>
      </c>
      <c r="DH325" s="374">
        <v>6474</v>
      </c>
      <c r="DI325" s="374">
        <v>670435</v>
      </c>
      <c r="DJ325" s="149">
        <v>68237</v>
      </c>
      <c r="DK325" s="40">
        <v>28</v>
      </c>
      <c r="DL325" s="40">
        <v>54</v>
      </c>
      <c r="DM325" s="40">
        <v>1</v>
      </c>
      <c r="DN325" s="40">
        <v>0</v>
      </c>
      <c r="DO325" s="317">
        <v>0.28199999999999997</v>
      </c>
      <c r="DP325" s="457">
        <v>22</v>
      </c>
      <c r="DQ325" s="457">
        <v>9</v>
      </c>
      <c r="DR325" s="457">
        <v>41</v>
      </c>
      <c r="DS325" s="477">
        <v>11</v>
      </c>
      <c r="DT325" s="125">
        <v>0.13750000000000001</v>
      </c>
      <c r="DU325" s="477">
        <v>8</v>
      </c>
      <c r="DV325" s="374">
        <v>197725</v>
      </c>
      <c r="DW325" s="477">
        <v>5</v>
      </c>
      <c r="DX325" s="457">
        <v>481</v>
      </c>
      <c r="DY325" s="452"/>
      <c r="DZ325" s="40">
        <v>475</v>
      </c>
      <c r="EA325" s="76">
        <v>0.13892951155308569</v>
      </c>
      <c r="EB325" s="40">
        <v>271</v>
      </c>
      <c r="EC325" s="76">
        <v>7.9262942380813106E-2</v>
      </c>
      <c r="ED325" s="40">
        <v>60</v>
      </c>
      <c r="EE325" s="40">
        <v>12</v>
      </c>
      <c r="EF325" s="40">
        <v>7</v>
      </c>
      <c r="EG325" s="320">
        <v>0.39200000000000002</v>
      </c>
      <c r="EH325" s="76">
        <v>0.30703041959811711</v>
      </c>
      <c r="EI325" s="76">
        <v>0.26100000000000001</v>
      </c>
      <c r="EJ325" s="320">
        <v>0.12242045000665688</v>
      </c>
      <c r="EK325" s="320">
        <v>0.32843168595358352</v>
      </c>
      <c r="EL325" s="320">
        <v>0.20186187486468932</v>
      </c>
      <c r="EM325" s="320">
        <v>-4.6725548455370601E-2</v>
      </c>
      <c r="EN325" s="341">
        <v>98600</v>
      </c>
      <c r="EO325" s="320">
        <v>7.3136658722984605E-3</v>
      </c>
      <c r="EP325" s="1"/>
    </row>
    <row r="326" spans="2:146" x14ac:dyDescent="0.25">
      <c r="B326" s="3" t="s">
        <v>72</v>
      </c>
      <c r="C326" s="5">
        <v>540221</v>
      </c>
      <c r="D326" s="6" t="s">
        <v>70</v>
      </c>
      <c r="E326" s="6" t="s">
        <v>3</v>
      </c>
      <c r="F326" s="5">
        <v>2</v>
      </c>
      <c r="G326" s="40">
        <v>1063</v>
      </c>
      <c r="H326" s="40">
        <v>2119</v>
      </c>
      <c r="I326" s="40">
        <v>3052</v>
      </c>
      <c r="J326" s="63">
        <v>1837.5164628410157</v>
      </c>
      <c r="K326" s="40">
        <v>1524</v>
      </c>
      <c r="L326" s="63">
        <v>2</v>
      </c>
      <c r="N326" s="40">
        <v>221</v>
      </c>
      <c r="O326" s="76">
        <v>0.20790216368767639</v>
      </c>
      <c r="P326" s="63">
        <v>3.55</v>
      </c>
      <c r="Q326" s="362">
        <v>3.3396048918156161E-3</v>
      </c>
      <c r="R326" s="106">
        <v>23</v>
      </c>
      <c r="S326" s="83" t="s">
        <v>100</v>
      </c>
      <c r="T326" s="88">
        <v>2.2999999999999998</v>
      </c>
      <c r="U326" s="40">
        <v>0</v>
      </c>
      <c r="V326" s="1"/>
      <c r="W326" s="457">
        <v>57</v>
      </c>
      <c r="X326" s="457">
        <v>0</v>
      </c>
      <c r="Y326" s="317">
        <v>4.1000000000000002E-2</v>
      </c>
      <c r="Z326" s="126">
        <v>0.25791855203619912</v>
      </c>
      <c r="AA326" s="457">
        <v>0</v>
      </c>
      <c r="AB326" s="457">
        <v>30</v>
      </c>
      <c r="AC326" s="457">
        <v>87</v>
      </c>
      <c r="AD326" s="457">
        <v>0</v>
      </c>
      <c r="AE326" s="457">
        <v>87</v>
      </c>
      <c r="AF326" s="149">
        <v>2705940</v>
      </c>
      <c r="AH326" s="374">
        <v>25700</v>
      </c>
      <c r="AI326" s="469">
        <v>85</v>
      </c>
      <c r="AJ326" s="320">
        <v>0.97701149425287359</v>
      </c>
      <c r="AK326" s="374">
        <v>2462940</v>
      </c>
      <c r="AL326" s="125">
        <v>0.91019756535621632</v>
      </c>
      <c r="AM326" s="477">
        <v>85</v>
      </c>
      <c r="AN326" s="398">
        <v>2462940</v>
      </c>
      <c r="AO326" s="469">
        <v>82</v>
      </c>
      <c r="AP326" s="398">
        <v>2270040</v>
      </c>
      <c r="AQ326" s="480">
        <v>64</v>
      </c>
      <c r="AR326" s="398">
        <v>1985000</v>
      </c>
      <c r="AS326" s="469">
        <v>18</v>
      </c>
      <c r="AT326" s="390">
        <v>0.21951219512195119</v>
      </c>
      <c r="AU326" s="398">
        <v>285040</v>
      </c>
      <c r="AV326" s="469">
        <v>1</v>
      </c>
      <c r="AW326" s="140">
        <v>38000</v>
      </c>
      <c r="AX326" s="469">
        <v>1</v>
      </c>
      <c r="AY326" s="140">
        <v>205000</v>
      </c>
      <c r="AZ326" s="457">
        <v>4</v>
      </c>
      <c r="BA326" s="125">
        <v>4.5999999999999999E-2</v>
      </c>
      <c r="BB326" s="457">
        <v>10</v>
      </c>
      <c r="BC326" s="125">
        <v>0.115</v>
      </c>
      <c r="BD326" s="457">
        <v>73</v>
      </c>
      <c r="BE326" s="125">
        <v>0.83899999999999997</v>
      </c>
      <c r="BF326" s="457">
        <v>83</v>
      </c>
      <c r="BG326" s="125">
        <v>0.95399999999999996</v>
      </c>
      <c r="BH326" s="457">
        <v>19</v>
      </c>
      <c r="BI326" s="317">
        <v>0.21839080459770116</v>
      </c>
      <c r="BJ326" s="457">
        <v>18</v>
      </c>
      <c r="BK326" s="457">
        <v>1</v>
      </c>
      <c r="BL326" s="457">
        <v>0</v>
      </c>
      <c r="BM326" s="430">
        <v>1962</v>
      </c>
      <c r="BN326" s="347" t="s">
        <v>917</v>
      </c>
      <c r="BO326" s="486">
        <v>76</v>
      </c>
      <c r="BP326" s="348">
        <v>0.874</v>
      </c>
      <c r="BQ326" s="40">
        <v>11</v>
      </c>
      <c r="BR326" s="320">
        <v>0.126</v>
      </c>
      <c r="BS326" s="491">
        <v>1</v>
      </c>
      <c r="BT326" s="125">
        <v>1.7543859649122806E-2</v>
      </c>
      <c r="BU326" s="312">
        <v>0.8</v>
      </c>
      <c r="BW326" s="457">
        <v>1</v>
      </c>
      <c r="BX326" s="457">
        <v>1</v>
      </c>
      <c r="BY326" s="457">
        <v>0</v>
      </c>
      <c r="BZ326" s="457">
        <v>0</v>
      </c>
      <c r="CA326" s="457">
        <v>0</v>
      </c>
      <c r="CB326" s="457">
        <v>1</v>
      </c>
      <c r="CC326" s="457">
        <v>1</v>
      </c>
      <c r="CD326" s="457">
        <v>0</v>
      </c>
      <c r="CE326" s="457">
        <v>0</v>
      </c>
      <c r="CF326" s="457">
        <v>0</v>
      </c>
      <c r="CG326" s="457">
        <v>0</v>
      </c>
      <c r="CH326" s="457">
        <v>0</v>
      </c>
      <c r="CI326" s="440">
        <v>35.1</v>
      </c>
      <c r="CJ326" s="440">
        <v>1.4</v>
      </c>
      <c r="CK326" s="317">
        <v>0.04</v>
      </c>
      <c r="CL326" s="457">
        <v>7</v>
      </c>
      <c r="CM326" s="457">
        <v>0</v>
      </c>
      <c r="CN326" s="457">
        <v>7</v>
      </c>
      <c r="CO326" s="501">
        <v>8</v>
      </c>
      <c r="CP326" s="501">
        <v>0.3</v>
      </c>
      <c r="CQ326" s="125">
        <v>3.7499999999999999E-2</v>
      </c>
      <c r="CS326" s="477">
        <v>0</v>
      </c>
      <c r="CT326" s="457">
        <v>0</v>
      </c>
      <c r="CU326" s="457">
        <v>0</v>
      </c>
      <c r="CV326" s="457">
        <v>0</v>
      </c>
      <c r="CW326" s="457">
        <v>1</v>
      </c>
      <c r="CX326" s="457">
        <v>0</v>
      </c>
      <c r="CY326" s="457">
        <v>1</v>
      </c>
      <c r="CZ326" s="457">
        <v>0</v>
      </c>
      <c r="DA326" s="457">
        <v>0</v>
      </c>
      <c r="DB326" s="457">
        <v>0</v>
      </c>
      <c r="DC326" s="457">
        <v>0</v>
      </c>
      <c r="DD326" s="457">
        <v>0</v>
      </c>
      <c r="DF326" s="398">
        <v>221064</v>
      </c>
      <c r="DG326" s="320">
        <v>8.2000000000000003E-2</v>
      </c>
      <c r="DH326" s="374">
        <v>6434.8</v>
      </c>
      <c r="DI326" s="374">
        <v>211247</v>
      </c>
      <c r="DJ326" s="149">
        <v>9817</v>
      </c>
      <c r="DK326" s="40">
        <v>62</v>
      </c>
      <c r="DL326" s="40">
        <v>25</v>
      </c>
      <c r="DM326" s="40">
        <v>0</v>
      </c>
      <c r="DN326" s="40">
        <v>0</v>
      </c>
      <c r="DO326" s="317">
        <v>0.25</v>
      </c>
      <c r="DP326" s="457">
        <v>59</v>
      </c>
      <c r="DQ326" s="457">
        <v>7</v>
      </c>
      <c r="DR326" s="457">
        <v>20</v>
      </c>
      <c r="DS326" s="477">
        <v>1</v>
      </c>
      <c r="DT326" s="125">
        <v>1.7543859649122806E-2</v>
      </c>
      <c r="DU326" s="477">
        <v>1</v>
      </c>
      <c r="DV326" s="374">
        <v>0</v>
      </c>
      <c r="DW326" s="477">
        <v>0</v>
      </c>
      <c r="DX326" s="457">
        <v>127</v>
      </c>
      <c r="DY326" s="452"/>
      <c r="DZ326" s="40">
        <v>118</v>
      </c>
      <c r="EA326" s="76">
        <v>3.866317169069463E-2</v>
      </c>
      <c r="EB326" s="40">
        <v>72</v>
      </c>
      <c r="EC326" s="76">
        <v>2.3591087811271297E-2</v>
      </c>
      <c r="ED326" s="40">
        <v>16</v>
      </c>
      <c r="EE326" s="40">
        <v>4</v>
      </c>
      <c r="EF326" s="40">
        <v>2</v>
      </c>
      <c r="EG326" s="320">
        <v>0.67400000000000004</v>
      </c>
      <c r="EH326" s="320">
        <v>0.20144356955380577</v>
      </c>
      <c r="EI326" s="320">
        <v>0.25700000000000001</v>
      </c>
      <c r="EJ326" s="320">
        <v>0.12400318979266349</v>
      </c>
      <c r="EK326" s="320">
        <v>0.36336828309305375</v>
      </c>
      <c r="EL326" s="320">
        <v>0.34993446920052418</v>
      </c>
      <c r="EM326" s="320">
        <v>-5.6902985074626898E-2</v>
      </c>
      <c r="EN326" s="341">
        <v>76100</v>
      </c>
      <c r="EO326" s="320">
        <v>7.7404667046101314E-2</v>
      </c>
      <c r="EP326" s="1"/>
    </row>
    <row r="327" spans="2:146" x14ac:dyDescent="0.25">
      <c r="B327" s="3" t="s">
        <v>73</v>
      </c>
      <c r="C327" s="5">
        <v>540231</v>
      </c>
      <c r="D327" s="6" t="s">
        <v>70</v>
      </c>
      <c r="E327" s="6" t="s">
        <v>3</v>
      </c>
      <c r="F327" s="5">
        <v>2</v>
      </c>
      <c r="G327" s="40">
        <v>755</v>
      </c>
      <c r="H327" s="40">
        <v>956</v>
      </c>
      <c r="I327" s="40">
        <v>1200</v>
      </c>
      <c r="J327" s="63">
        <v>1017.2185430463576</v>
      </c>
      <c r="K327" s="40">
        <v>436</v>
      </c>
      <c r="L327" s="63">
        <v>2.75</v>
      </c>
      <c r="N327" s="40">
        <v>202</v>
      </c>
      <c r="O327" s="76">
        <v>0.2675496688741722</v>
      </c>
      <c r="P327" s="63">
        <v>7.32</v>
      </c>
      <c r="Q327" s="362">
        <v>9.6953642384105965E-3</v>
      </c>
      <c r="R327" s="106">
        <v>23</v>
      </c>
      <c r="S327" s="83" t="s">
        <v>100</v>
      </c>
      <c r="T327" s="88">
        <v>1</v>
      </c>
      <c r="U327" s="40">
        <v>1</v>
      </c>
      <c r="V327" s="1"/>
      <c r="W327" s="457">
        <v>105</v>
      </c>
      <c r="X327" s="457">
        <v>22</v>
      </c>
      <c r="Y327" s="317">
        <v>0.22700000000000001</v>
      </c>
      <c r="Z327" s="126">
        <v>0.51980198019801982</v>
      </c>
      <c r="AA327" s="457">
        <v>4</v>
      </c>
      <c r="AB327" s="457">
        <v>112</v>
      </c>
      <c r="AC327" s="457">
        <v>213</v>
      </c>
      <c r="AD327" s="457">
        <v>4</v>
      </c>
      <c r="AE327" s="457">
        <v>217</v>
      </c>
      <c r="AF327" s="149">
        <v>43835008</v>
      </c>
      <c r="AH327" s="374">
        <v>26700</v>
      </c>
      <c r="AI327" s="469">
        <v>189</v>
      </c>
      <c r="AJ327" s="320">
        <v>0.87096774193548387</v>
      </c>
      <c r="AK327" s="374">
        <v>7719648</v>
      </c>
      <c r="AL327" s="125">
        <v>0.17610691436397141</v>
      </c>
      <c r="AM327" s="477">
        <v>185</v>
      </c>
      <c r="AN327" s="398">
        <v>5826048</v>
      </c>
      <c r="AO327" s="469">
        <v>182</v>
      </c>
      <c r="AP327" s="398">
        <v>5627248</v>
      </c>
      <c r="AQ327" s="480">
        <v>93</v>
      </c>
      <c r="AR327" s="399">
        <v>4414500</v>
      </c>
      <c r="AS327" s="481">
        <v>89</v>
      </c>
      <c r="AT327" s="393">
        <v>0.48901098901098899</v>
      </c>
      <c r="AU327" s="399">
        <v>1212748</v>
      </c>
      <c r="AV327" s="469">
        <v>16</v>
      </c>
      <c r="AW327" s="140">
        <v>2682000</v>
      </c>
      <c r="AX327" s="469">
        <v>12</v>
      </c>
      <c r="AY327" s="140">
        <v>33433360</v>
      </c>
      <c r="AZ327" s="457">
        <v>25</v>
      </c>
      <c r="BA327" s="125">
        <v>0.115</v>
      </c>
      <c r="BB327" s="457">
        <v>32</v>
      </c>
      <c r="BC327" s="125">
        <v>0.14699999999999999</v>
      </c>
      <c r="BD327" s="457">
        <v>160</v>
      </c>
      <c r="BE327" s="125">
        <v>0.73699999999999999</v>
      </c>
      <c r="BF327" s="457">
        <v>197</v>
      </c>
      <c r="BG327" s="125">
        <v>0.90800000000000003</v>
      </c>
      <c r="BH327" s="457">
        <v>18</v>
      </c>
      <c r="BI327" s="317">
        <v>8.294930875576037E-2</v>
      </c>
      <c r="BJ327" s="457">
        <v>13</v>
      </c>
      <c r="BK327" s="457">
        <v>4</v>
      </c>
      <c r="BL327" s="457">
        <v>1</v>
      </c>
      <c r="BM327" s="430">
        <v>1974.5</v>
      </c>
      <c r="BN327" s="349" t="s">
        <v>796</v>
      </c>
      <c r="BO327" s="487">
        <v>150</v>
      </c>
      <c r="BP327" s="350">
        <v>0.69100000000000006</v>
      </c>
      <c r="BQ327" s="489">
        <v>67</v>
      </c>
      <c r="BR327" s="351">
        <v>0.309</v>
      </c>
      <c r="BS327" s="492">
        <v>4</v>
      </c>
      <c r="BT327" s="125">
        <v>3.8095238095238099E-2</v>
      </c>
      <c r="BU327" s="312">
        <v>0.37</v>
      </c>
      <c r="BW327" s="457">
        <v>4</v>
      </c>
      <c r="BX327" s="457">
        <v>3</v>
      </c>
      <c r="BY327" s="457">
        <v>2</v>
      </c>
      <c r="BZ327" s="457">
        <v>1</v>
      </c>
      <c r="CA327" s="457">
        <v>0</v>
      </c>
      <c r="CB327" s="457">
        <v>1</v>
      </c>
      <c r="CC327" s="457">
        <v>2</v>
      </c>
      <c r="CD327" s="457">
        <v>0</v>
      </c>
      <c r="CE327" s="457">
        <v>0</v>
      </c>
      <c r="CF327" s="457">
        <v>1</v>
      </c>
      <c r="CG327" s="457">
        <v>1</v>
      </c>
      <c r="CH327" s="457">
        <v>0</v>
      </c>
      <c r="CI327" s="440">
        <v>26.9</v>
      </c>
      <c r="CJ327" s="440">
        <v>3.6</v>
      </c>
      <c r="CK327" s="317">
        <v>0.13400000000000001</v>
      </c>
      <c r="CL327" s="457">
        <v>6</v>
      </c>
      <c r="CM327" s="457">
        <v>0</v>
      </c>
      <c r="CN327" s="457">
        <v>6</v>
      </c>
      <c r="CO327" s="501">
        <v>2.7</v>
      </c>
      <c r="CP327" s="501">
        <v>0</v>
      </c>
      <c r="CQ327" s="125">
        <v>0</v>
      </c>
      <c r="CS327" s="477">
        <v>0</v>
      </c>
      <c r="CT327" s="514">
        <v>0</v>
      </c>
      <c r="CU327" s="514">
        <v>0</v>
      </c>
      <c r="CV327" s="457">
        <v>0</v>
      </c>
      <c r="CW327" s="457">
        <v>6</v>
      </c>
      <c r="CX327" s="457">
        <v>2</v>
      </c>
      <c r="CY327" s="457">
        <v>3</v>
      </c>
      <c r="CZ327" s="457">
        <v>1</v>
      </c>
      <c r="DA327" s="457">
        <v>0</v>
      </c>
      <c r="DB327" s="457">
        <v>0</v>
      </c>
      <c r="DC327" s="457">
        <v>2</v>
      </c>
      <c r="DD327" s="457">
        <v>0</v>
      </c>
      <c r="DF327" s="398">
        <v>674491</v>
      </c>
      <c r="DG327" s="320">
        <v>1.4999999999999999E-2</v>
      </c>
      <c r="DH327" s="374">
        <v>6265</v>
      </c>
      <c r="DI327" s="374">
        <v>292525</v>
      </c>
      <c r="DJ327" s="149">
        <v>381966</v>
      </c>
      <c r="DK327" s="40">
        <v>184</v>
      </c>
      <c r="DL327" s="40">
        <v>30</v>
      </c>
      <c r="DM327" s="40">
        <v>2</v>
      </c>
      <c r="DN327" s="40">
        <v>1</v>
      </c>
      <c r="DO327" s="317">
        <v>0.18</v>
      </c>
      <c r="DP327" s="457">
        <v>181</v>
      </c>
      <c r="DQ327" s="457">
        <v>7</v>
      </c>
      <c r="DR327" s="457">
        <v>27</v>
      </c>
      <c r="DS327" s="477">
        <v>2</v>
      </c>
      <c r="DT327" s="125">
        <v>1.9047619047619049E-2</v>
      </c>
      <c r="DU327" s="477">
        <v>15</v>
      </c>
      <c r="DV327" s="374">
        <v>205981</v>
      </c>
      <c r="DW327" s="477">
        <v>2</v>
      </c>
      <c r="DX327" s="457">
        <v>262</v>
      </c>
      <c r="DY327" s="452"/>
      <c r="DZ327" s="40">
        <v>242</v>
      </c>
      <c r="EA327" s="76">
        <v>0.20166666666666666</v>
      </c>
      <c r="EB327" s="40">
        <v>129</v>
      </c>
      <c r="EC327" s="76">
        <v>0.1075</v>
      </c>
      <c r="ED327" s="40">
        <v>32</v>
      </c>
      <c r="EE327" s="40">
        <v>5</v>
      </c>
      <c r="EF327" s="40">
        <v>3</v>
      </c>
      <c r="EG327" s="320">
        <v>0.69159999999999999</v>
      </c>
      <c r="EH327" s="320">
        <v>0.37844036697247707</v>
      </c>
      <c r="EI327" s="320">
        <v>0.159</v>
      </c>
      <c r="EJ327" s="320">
        <v>0.3128760529482551</v>
      </c>
      <c r="EK327" s="320">
        <v>0.37833333333333335</v>
      </c>
      <c r="EL327" s="320">
        <v>0.21083333333333334</v>
      </c>
      <c r="EM327" s="320">
        <v>2.1231422505307899E-2</v>
      </c>
      <c r="EN327" s="341">
        <v>81100</v>
      </c>
      <c r="EO327" s="320">
        <v>0.18731988472622479</v>
      </c>
      <c r="EP327" s="1"/>
    </row>
    <row r="328" spans="2:146" s="1" customFormat="1" x14ac:dyDescent="0.25">
      <c r="B328" s="7" t="s">
        <v>70</v>
      </c>
      <c r="C328" s="150">
        <v>54099</v>
      </c>
      <c r="D328" s="7" t="s">
        <v>70</v>
      </c>
      <c r="E328" s="7" t="s">
        <v>0</v>
      </c>
      <c r="F328" s="150">
        <v>2</v>
      </c>
      <c r="G328" s="42">
        <v>327860</v>
      </c>
      <c r="H328" s="42">
        <v>32497</v>
      </c>
      <c r="I328" s="42">
        <v>39337</v>
      </c>
      <c r="J328" s="65">
        <v>76.787897273226378</v>
      </c>
      <c r="K328" s="42">
        <v>14479</v>
      </c>
      <c r="L328" s="65">
        <v>2.71</v>
      </c>
      <c r="M328"/>
      <c r="N328" s="42">
        <v>14505</v>
      </c>
      <c r="O328" s="78">
        <v>4.4241444519002013E-2</v>
      </c>
      <c r="P328" s="65">
        <v>498.08</v>
      </c>
      <c r="Q328" s="363">
        <v>1.519472357976559E-3</v>
      </c>
      <c r="R328" s="107">
        <v>23</v>
      </c>
      <c r="S328" s="85">
        <v>44259</v>
      </c>
      <c r="T328" s="115">
        <v>2.2000000000000002</v>
      </c>
      <c r="U328" s="42">
        <v>145</v>
      </c>
      <c r="W328" s="458">
        <v>2485</v>
      </c>
      <c r="X328" s="458">
        <v>316</v>
      </c>
      <c r="Y328" s="127">
        <v>8.8999999999999996E-2</v>
      </c>
      <c r="Z328" s="128">
        <v>0.17132023440193037</v>
      </c>
      <c r="AA328" s="458">
        <v>270</v>
      </c>
      <c r="AB328" s="458">
        <v>402</v>
      </c>
      <c r="AC328" s="458">
        <v>2617</v>
      </c>
      <c r="AD328" s="458">
        <v>270</v>
      </c>
      <c r="AE328" s="458">
        <v>2887</v>
      </c>
      <c r="AF328" s="321">
        <v>242246632</v>
      </c>
      <c r="AG328"/>
      <c r="AH328" s="419">
        <v>34000</v>
      </c>
      <c r="AI328" s="470">
        <v>2607</v>
      </c>
      <c r="AJ328" s="78">
        <v>0.90301350883269826</v>
      </c>
      <c r="AK328" s="406">
        <v>111832505</v>
      </c>
      <c r="AL328" s="127">
        <v>0.46164730579205743</v>
      </c>
      <c r="AM328" s="478">
        <v>2600</v>
      </c>
      <c r="AN328" s="402">
        <v>108403005</v>
      </c>
      <c r="AO328" s="470">
        <v>2570</v>
      </c>
      <c r="AP328" s="402">
        <v>105681405</v>
      </c>
      <c r="AQ328" s="470">
        <v>1712</v>
      </c>
      <c r="AR328" s="400">
        <v>91439817</v>
      </c>
      <c r="AS328" s="482">
        <v>858</v>
      </c>
      <c r="AT328" s="394">
        <v>0.33385214007782099</v>
      </c>
      <c r="AU328" s="400">
        <v>14241588</v>
      </c>
      <c r="AV328" s="470">
        <v>182</v>
      </c>
      <c r="AW328" s="311">
        <v>23669448</v>
      </c>
      <c r="AX328" s="470">
        <v>98</v>
      </c>
      <c r="AY328" s="311">
        <v>106744679</v>
      </c>
      <c r="AZ328" s="458">
        <v>470</v>
      </c>
      <c r="BA328" s="127">
        <v>0.16300000000000001</v>
      </c>
      <c r="BB328" s="458">
        <v>478</v>
      </c>
      <c r="BC328" s="127">
        <v>0.16600000000000001</v>
      </c>
      <c r="BD328" s="458">
        <v>1939</v>
      </c>
      <c r="BE328" s="127">
        <v>0.67200000000000004</v>
      </c>
      <c r="BF328" s="458">
        <v>2677</v>
      </c>
      <c r="BG328" s="127">
        <v>0.92700000000000005</v>
      </c>
      <c r="BH328" s="458">
        <v>819</v>
      </c>
      <c r="BI328" s="127">
        <v>0.28368548666435744</v>
      </c>
      <c r="BJ328" s="458">
        <v>562</v>
      </c>
      <c r="BK328" s="458">
        <v>197</v>
      </c>
      <c r="BL328" s="458">
        <v>60</v>
      </c>
      <c r="BM328" s="431">
        <v>1973</v>
      </c>
      <c r="BN328" s="135" t="s">
        <v>100</v>
      </c>
      <c r="BO328" s="42">
        <v>2118</v>
      </c>
      <c r="BP328" s="78">
        <v>0.73399999999999999</v>
      </c>
      <c r="BQ328" s="42">
        <v>769</v>
      </c>
      <c r="BR328" s="78">
        <v>0.26600000000000001</v>
      </c>
      <c r="BS328" s="493">
        <v>216</v>
      </c>
      <c r="BT328" s="127">
        <v>8.6921529175050305E-2</v>
      </c>
      <c r="BU328" s="314">
        <v>0.78200000000000003</v>
      </c>
      <c r="BV328"/>
      <c r="BW328" s="458">
        <v>22</v>
      </c>
      <c r="BX328" s="458">
        <v>15</v>
      </c>
      <c r="BY328" s="458">
        <v>4</v>
      </c>
      <c r="BZ328" s="458">
        <v>10</v>
      </c>
      <c r="CA328" s="458">
        <v>0</v>
      </c>
      <c r="CB328" s="458">
        <v>8</v>
      </c>
      <c r="CC328" s="458">
        <v>11</v>
      </c>
      <c r="CD328" s="458">
        <v>0</v>
      </c>
      <c r="CE328" s="458">
        <v>1</v>
      </c>
      <c r="CF328" s="458">
        <v>3</v>
      </c>
      <c r="CG328" s="458">
        <v>7</v>
      </c>
      <c r="CH328" s="458">
        <v>0</v>
      </c>
      <c r="CI328" s="441">
        <v>2083</v>
      </c>
      <c r="CJ328" s="441">
        <v>243.5</v>
      </c>
      <c r="CK328" s="127">
        <v>0.11700000000000001</v>
      </c>
      <c r="CL328" s="458">
        <v>165</v>
      </c>
      <c r="CM328" s="458">
        <v>83</v>
      </c>
      <c r="CN328" s="458">
        <v>82</v>
      </c>
      <c r="CO328" s="502">
        <v>101.6</v>
      </c>
      <c r="CP328" s="502">
        <v>6.6000000000000014</v>
      </c>
      <c r="CQ328" s="127">
        <v>6.4960629921259866E-2</v>
      </c>
      <c r="CR328"/>
      <c r="CS328" s="478">
        <v>1</v>
      </c>
      <c r="CT328" s="458">
        <v>1</v>
      </c>
      <c r="CU328" s="458">
        <v>1</v>
      </c>
      <c r="CV328" s="458">
        <v>0</v>
      </c>
      <c r="CW328" s="458">
        <v>68</v>
      </c>
      <c r="CX328" s="458">
        <v>30</v>
      </c>
      <c r="CY328" s="458">
        <v>54</v>
      </c>
      <c r="CZ328" s="458">
        <v>11</v>
      </c>
      <c r="DA328" s="458">
        <v>0</v>
      </c>
      <c r="DB328" s="458">
        <v>0</v>
      </c>
      <c r="DC328" s="458">
        <v>3</v>
      </c>
      <c r="DD328" s="458">
        <v>0</v>
      </c>
      <c r="DE328"/>
      <c r="DF328" s="402">
        <v>23146042</v>
      </c>
      <c r="DG328" s="78">
        <v>9.6000000000000002E-2</v>
      </c>
      <c r="DH328" s="419">
        <v>6634.6</v>
      </c>
      <c r="DI328" s="419">
        <v>15504925</v>
      </c>
      <c r="DJ328" s="321">
        <v>7641117</v>
      </c>
      <c r="DK328" s="42">
        <v>1621</v>
      </c>
      <c r="DL328" s="42">
        <v>1200</v>
      </c>
      <c r="DM328" s="42">
        <v>51</v>
      </c>
      <c r="DN328" s="42">
        <v>15</v>
      </c>
      <c r="DO328" s="127">
        <v>0.2</v>
      </c>
      <c r="DP328" s="458">
        <v>1488</v>
      </c>
      <c r="DQ328" s="458">
        <v>345</v>
      </c>
      <c r="DR328" s="458">
        <v>732</v>
      </c>
      <c r="DS328" s="519">
        <v>322</v>
      </c>
      <c r="DT328" s="144">
        <v>0.12957746478873239</v>
      </c>
      <c r="DU328" s="519">
        <v>413</v>
      </c>
      <c r="DV328" s="419">
        <v>3736058</v>
      </c>
      <c r="DW328" s="519">
        <v>127</v>
      </c>
      <c r="DX328" s="458">
        <v>21288</v>
      </c>
      <c r="DY328" s="452"/>
      <c r="DZ328" s="42">
        <v>6504</v>
      </c>
      <c r="EA328" s="78">
        <v>0.16534051910415132</v>
      </c>
      <c r="EB328" s="42">
        <v>4409</v>
      </c>
      <c r="EC328" s="78">
        <v>0.11208277194498818</v>
      </c>
      <c r="ED328" s="42">
        <v>860</v>
      </c>
      <c r="EE328" s="42">
        <v>139</v>
      </c>
      <c r="EF328" s="42">
        <v>81</v>
      </c>
      <c r="EG328" s="78">
        <v>0.74070000000000003</v>
      </c>
      <c r="EH328" s="78">
        <v>0.20291456592306098</v>
      </c>
      <c r="EI328" s="78">
        <v>0.28300000000000003</v>
      </c>
      <c r="EJ328" s="78">
        <v>0.18277288639015596</v>
      </c>
      <c r="EK328" s="78">
        <v>0.37814271550957118</v>
      </c>
      <c r="EL328" s="78">
        <v>0.23996531850869587</v>
      </c>
      <c r="EM328" s="78">
        <v>-8.2366234316517961E-2</v>
      </c>
      <c r="EN328" s="342">
        <v>105100</v>
      </c>
      <c r="EO328" s="78">
        <v>0.20020758221348192</v>
      </c>
    </row>
    <row r="329" spans="2:146" x14ac:dyDescent="0.25">
      <c r="B329" s="424" t="s">
        <v>136</v>
      </c>
      <c r="C329" s="425">
        <v>540203</v>
      </c>
      <c r="D329" s="424" t="s">
        <v>134</v>
      </c>
      <c r="E329" s="424" t="s">
        <v>11</v>
      </c>
      <c r="F329" s="425">
        <v>4</v>
      </c>
      <c r="G329" s="44">
        <v>354799</v>
      </c>
      <c r="H329" s="44">
        <v>5168</v>
      </c>
      <c r="I329" s="44">
        <v>6131</v>
      </c>
      <c r="J329" s="66">
        <v>11.059332185265459</v>
      </c>
      <c r="K329" s="44">
        <v>2232</v>
      </c>
      <c r="L329" s="66">
        <v>2.724462365591398</v>
      </c>
      <c r="N329" s="44">
        <v>17555</v>
      </c>
      <c r="O329" s="80">
        <v>4.9478718936637363E-2</v>
      </c>
      <c r="P329" s="66">
        <v>323.5</v>
      </c>
      <c r="Q329" s="364">
        <v>9.1178385508414628E-4</v>
      </c>
      <c r="R329" s="105">
        <v>17</v>
      </c>
      <c r="S329" s="82">
        <v>42550</v>
      </c>
      <c r="T329" s="114">
        <v>1.9</v>
      </c>
      <c r="U329" s="44">
        <v>2</v>
      </c>
      <c r="V329" s="1"/>
      <c r="W329" s="459">
        <v>780</v>
      </c>
      <c r="X329" s="459">
        <v>110</v>
      </c>
      <c r="Y329" s="129">
        <v>0.18099999999999999</v>
      </c>
      <c r="Z329" s="130">
        <v>4.4431785816006833E-2</v>
      </c>
      <c r="AA329" s="459">
        <v>80</v>
      </c>
      <c r="AB329" s="459">
        <v>155</v>
      </c>
      <c r="AC329" s="459">
        <v>855</v>
      </c>
      <c r="AD329" s="459">
        <v>80</v>
      </c>
      <c r="AE329" s="459">
        <v>935</v>
      </c>
      <c r="AF329" s="138">
        <v>52020348</v>
      </c>
      <c r="AH329" s="407">
        <v>26000</v>
      </c>
      <c r="AI329" s="471">
        <v>878</v>
      </c>
      <c r="AJ329" s="80">
        <v>0.93903743315508026</v>
      </c>
      <c r="AK329" s="407">
        <v>27184830</v>
      </c>
      <c r="AL329" s="129">
        <v>0.52258070245896859</v>
      </c>
      <c r="AM329" s="479">
        <v>876</v>
      </c>
      <c r="AN329" s="401">
        <v>27153980</v>
      </c>
      <c r="AO329" s="471">
        <v>874</v>
      </c>
      <c r="AP329" s="401">
        <v>27106380</v>
      </c>
      <c r="AQ329" s="471">
        <v>621</v>
      </c>
      <c r="AR329" s="401">
        <v>21827290</v>
      </c>
      <c r="AS329" s="471">
        <v>253</v>
      </c>
      <c r="AT329" s="395">
        <v>0.28947368421052633</v>
      </c>
      <c r="AU329" s="401">
        <v>5279090</v>
      </c>
      <c r="AV329" s="471">
        <v>29</v>
      </c>
      <c r="AW329" s="139">
        <v>9871844</v>
      </c>
      <c r="AX329" s="471">
        <v>26</v>
      </c>
      <c r="AY329" s="139">
        <v>14942944</v>
      </c>
      <c r="AZ329" s="459">
        <v>120</v>
      </c>
      <c r="BA329" s="129">
        <v>0.128</v>
      </c>
      <c r="BB329" s="459">
        <v>196</v>
      </c>
      <c r="BC329" s="129">
        <v>0.21</v>
      </c>
      <c r="BD329" s="459">
        <v>619</v>
      </c>
      <c r="BE329" s="129">
        <v>0.66200000000000003</v>
      </c>
      <c r="BF329" s="459">
        <v>890</v>
      </c>
      <c r="BG329" s="129">
        <v>0.95199999999999996</v>
      </c>
      <c r="BH329" s="459">
        <v>166</v>
      </c>
      <c r="BI329" s="129">
        <v>0.17754010695187167</v>
      </c>
      <c r="BJ329" s="459">
        <v>143</v>
      </c>
      <c r="BK329" s="459">
        <v>22</v>
      </c>
      <c r="BL329" s="459">
        <v>1</v>
      </c>
      <c r="BM329" s="432">
        <v>1970</v>
      </c>
      <c r="BN329" s="352" t="s">
        <v>918</v>
      </c>
      <c r="BO329" s="77">
        <v>741</v>
      </c>
      <c r="BP329" s="79">
        <v>0.79300000000000004</v>
      </c>
      <c r="BQ329" s="77">
        <v>194</v>
      </c>
      <c r="BR329" s="79">
        <v>0.20699999999999999</v>
      </c>
      <c r="BS329" s="490">
        <v>30</v>
      </c>
      <c r="BT329" s="129">
        <v>3.8461538461538464E-2</v>
      </c>
      <c r="BU329" s="313">
        <v>0.66800000000000004</v>
      </c>
      <c r="BW329" s="459">
        <v>3</v>
      </c>
      <c r="BX329" s="459">
        <v>1</v>
      </c>
      <c r="BY329" s="459">
        <v>0</v>
      </c>
      <c r="BZ329" s="459">
        <v>3</v>
      </c>
      <c r="CA329" s="459">
        <v>0</v>
      </c>
      <c r="CB329" s="459">
        <v>0</v>
      </c>
      <c r="CC329" s="459">
        <v>1</v>
      </c>
      <c r="CD329" s="459">
        <v>0</v>
      </c>
      <c r="CE329" s="459">
        <v>0</v>
      </c>
      <c r="CF329" s="459">
        <v>0</v>
      </c>
      <c r="CG329" s="459">
        <v>2</v>
      </c>
      <c r="CH329" s="459">
        <v>0</v>
      </c>
      <c r="CI329" s="439">
        <v>1714.3</v>
      </c>
      <c r="CJ329" s="439">
        <v>77.7</v>
      </c>
      <c r="CK329" s="129">
        <v>4.4999999999999998E-2</v>
      </c>
      <c r="CL329" s="459">
        <v>71</v>
      </c>
      <c r="CM329" s="459">
        <v>35</v>
      </c>
      <c r="CN329" s="459">
        <v>36</v>
      </c>
      <c r="CO329" s="503">
        <v>32.6</v>
      </c>
      <c r="CP329" s="503">
        <v>1.2</v>
      </c>
      <c r="CQ329" s="129">
        <v>3.6809815950920241E-2</v>
      </c>
      <c r="CS329" s="479">
        <v>1</v>
      </c>
      <c r="CT329" s="459">
        <v>0</v>
      </c>
      <c r="CU329" s="459">
        <v>1</v>
      </c>
      <c r="CV329" s="459">
        <v>0</v>
      </c>
      <c r="CW329" s="459">
        <v>24</v>
      </c>
      <c r="CX329" s="459">
        <v>10</v>
      </c>
      <c r="CY329" s="459">
        <v>20</v>
      </c>
      <c r="CZ329" s="459">
        <v>2</v>
      </c>
      <c r="DA329" s="459">
        <v>0</v>
      </c>
      <c r="DB329" s="459">
        <v>0</v>
      </c>
      <c r="DC329" s="459">
        <v>2</v>
      </c>
      <c r="DD329" s="459">
        <v>0</v>
      </c>
      <c r="DF329" s="401">
        <v>2970458</v>
      </c>
      <c r="DG329" s="80">
        <v>5.7000000000000002E-2</v>
      </c>
      <c r="DH329" s="407">
        <v>4010.9</v>
      </c>
      <c r="DI329" s="407">
        <v>2011177</v>
      </c>
      <c r="DJ329" s="138">
        <v>959281</v>
      </c>
      <c r="DK329" s="44">
        <v>669</v>
      </c>
      <c r="DL329" s="44">
        <v>261</v>
      </c>
      <c r="DM329" s="44">
        <v>0</v>
      </c>
      <c r="DN329" s="44">
        <v>4</v>
      </c>
      <c r="DO329" s="129">
        <v>0.13600000000000001</v>
      </c>
      <c r="DP329" s="459">
        <v>611</v>
      </c>
      <c r="DQ329" s="459">
        <v>102</v>
      </c>
      <c r="DR329" s="459">
        <v>188</v>
      </c>
      <c r="DS329" s="479">
        <v>33</v>
      </c>
      <c r="DT329" s="129">
        <v>4.230769230769231E-2</v>
      </c>
      <c r="DU329" s="479">
        <v>140</v>
      </c>
      <c r="DV329" s="407">
        <v>1922041</v>
      </c>
      <c r="DW329" s="479">
        <v>27</v>
      </c>
      <c r="DX329" s="459">
        <v>2046</v>
      </c>
      <c r="DY329" s="452"/>
      <c r="DZ329" s="44">
        <v>1991</v>
      </c>
      <c r="EA329" s="80">
        <v>0.32474310879138801</v>
      </c>
      <c r="EB329" s="44">
        <v>1085</v>
      </c>
      <c r="EC329" s="80">
        <v>0.17696949926602512</v>
      </c>
      <c r="ED329" s="44">
        <v>222</v>
      </c>
      <c r="EE329" s="44">
        <v>36</v>
      </c>
      <c r="EF329" s="44">
        <v>21</v>
      </c>
      <c r="EG329" s="80">
        <v>0.94440000000000002</v>
      </c>
      <c r="EH329" s="80">
        <v>0.20833333333333337</v>
      </c>
      <c r="EI329" s="80">
        <v>0.38734896943852165</v>
      </c>
      <c r="EJ329" s="80">
        <v>0.2071661237785016</v>
      </c>
      <c r="EK329" s="80">
        <v>0.41118903930843254</v>
      </c>
      <c r="EL329" s="80">
        <v>0.25012333497779971</v>
      </c>
      <c r="EM329" s="80">
        <v>-8.2681272822117902E-2</v>
      </c>
      <c r="EN329" s="340">
        <v>75900</v>
      </c>
      <c r="EO329" s="80">
        <v>0.27295423023578363</v>
      </c>
      <c r="EP329" s="1"/>
    </row>
    <row r="330" spans="2:146" x14ac:dyDescent="0.25">
      <c r="B330" s="3" t="s">
        <v>133</v>
      </c>
      <c r="C330" s="5">
        <v>540204</v>
      </c>
      <c r="D330" s="6" t="s">
        <v>134</v>
      </c>
      <c r="E330" s="6" t="s">
        <v>3</v>
      </c>
      <c r="F330" s="5">
        <v>4</v>
      </c>
      <c r="G330" s="40">
        <v>303</v>
      </c>
      <c r="H330" s="40">
        <v>670</v>
      </c>
      <c r="I330" s="40">
        <v>1299</v>
      </c>
      <c r="J330" s="63">
        <v>2743.7623762376238</v>
      </c>
      <c r="K330" s="40">
        <v>436</v>
      </c>
      <c r="L330" s="63">
        <v>2.98</v>
      </c>
      <c r="N330" s="40">
        <v>171</v>
      </c>
      <c r="O330" s="76">
        <v>0.5643564356435643</v>
      </c>
      <c r="P330" s="63">
        <v>2.7</v>
      </c>
      <c r="Q330" s="362">
        <v>8.9108910891089119E-3</v>
      </c>
      <c r="R330" s="106">
        <v>17</v>
      </c>
      <c r="S330" s="83" t="s">
        <v>100</v>
      </c>
      <c r="T330" s="88">
        <v>1.7</v>
      </c>
      <c r="U330" s="40">
        <v>0</v>
      </c>
      <c r="V330" s="1"/>
      <c r="W330" s="457">
        <v>103</v>
      </c>
      <c r="X330" s="457">
        <v>22</v>
      </c>
      <c r="Y330" s="317">
        <v>0.19900000000000001</v>
      </c>
      <c r="Z330" s="126">
        <v>0.60233918128654973</v>
      </c>
      <c r="AA330" s="457">
        <v>11</v>
      </c>
      <c r="AB330" s="457">
        <v>30</v>
      </c>
      <c r="AC330" s="457">
        <v>122</v>
      </c>
      <c r="AD330" s="457">
        <v>11</v>
      </c>
      <c r="AE330" s="457">
        <v>133</v>
      </c>
      <c r="AF330" s="149">
        <v>11491795</v>
      </c>
      <c r="AH330" s="374">
        <v>34900</v>
      </c>
      <c r="AI330" s="469">
        <v>114</v>
      </c>
      <c r="AJ330" s="320">
        <v>0.8571428571428571</v>
      </c>
      <c r="AK330" s="374">
        <v>4097673</v>
      </c>
      <c r="AL330" s="125">
        <v>0.35657379895830033</v>
      </c>
      <c r="AM330" s="477">
        <v>113</v>
      </c>
      <c r="AN330" s="398">
        <v>3888573</v>
      </c>
      <c r="AO330" s="469">
        <v>113</v>
      </c>
      <c r="AP330" s="398">
        <v>3888573</v>
      </c>
      <c r="AQ330" s="480">
        <v>102</v>
      </c>
      <c r="AR330" s="398">
        <v>3677233</v>
      </c>
      <c r="AS330" s="469">
        <v>11</v>
      </c>
      <c r="AT330" s="390">
        <v>9.7345132743362831E-2</v>
      </c>
      <c r="AU330" s="398">
        <v>211340</v>
      </c>
      <c r="AV330" s="469">
        <v>14</v>
      </c>
      <c r="AW330" s="140">
        <v>2349522</v>
      </c>
      <c r="AX330" s="469">
        <v>4</v>
      </c>
      <c r="AY330" s="140">
        <v>5037800</v>
      </c>
      <c r="AZ330" s="457">
        <v>49</v>
      </c>
      <c r="BA330" s="125">
        <v>0.36799999999999999</v>
      </c>
      <c r="BB330" s="457">
        <v>26</v>
      </c>
      <c r="BC330" s="125">
        <v>0.19500000000000001</v>
      </c>
      <c r="BD330" s="457">
        <v>58</v>
      </c>
      <c r="BE330" s="125">
        <v>0.436</v>
      </c>
      <c r="BF330" s="457">
        <v>105</v>
      </c>
      <c r="BG330" s="125">
        <v>0.78900000000000003</v>
      </c>
      <c r="BH330" s="457">
        <v>8</v>
      </c>
      <c r="BI330" s="317">
        <v>6.0150375939849621E-2</v>
      </c>
      <c r="BJ330" s="457">
        <v>8</v>
      </c>
      <c r="BK330" s="457">
        <v>0</v>
      </c>
      <c r="BL330" s="457">
        <v>0</v>
      </c>
      <c r="BM330" s="430">
        <v>1940</v>
      </c>
      <c r="BN330" s="347" t="s">
        <v>918</v>
      </c>
      <c r="BO330" s="486">
        <v>125</v>
      </c>
      <c r="BP330" s="348">
        <v>0.94000000000000006</v>
      </c>
      <c r="BQ330" s="40">
        <v>8</v>
      </c>
      <c r="BR330" s="320">
        <v>0.06</v>
      </c>
      <c r="BS330" s="491">
        <v>1</v>
      </c>
      <c r="BT330" s="125">
        <v>9.7087378640776691E-3</v>
      </c>
      <c r="BU330" s="312">
        <v>0.65200000000000002</v>
      </c>
      <c r="BW330" s="457">
        <v>4</v>
      </c>
      <c r="BX330" s="457">
        <v>1</v>
      </c>
      <c r="BY330" s="457">
        <v>0</v>
      </c>
      <c r="BZ330" s="457">
        <v>4</v>
      </c>
      <c r="CA330" s="457">
        <v>0</v>
      </c>
      <c r="CB330" s="457">
        <v>0</v>
      </c>
      <c r="CC330" s="457">
        <v>1</v>
      </c>
      <c r="CD330" s="457">
        <v>0</v>
      </c>
      <c r="CE330" s="457">
        <v>0</v>
      </c>
      <c r="CF330" s="457">
        <v>1</v>
      </c>
      <c r="CG330" s="457">
        <v>1</v>
      </c>
      <c r="CH330" s="457">
        <v>1</v>
      </c>
      <c r="CI330" s="440">
        <v>12.9</v>
      </c>
      <c r="CJ330" s="440">
        <v>2.2000000000000002</v>
      </c>
      <c r="CK330" s="317">
        <v>0.17100000000000001</v>
      </c>
      <c r="CL330" s="457">
        <v>2</v>
      </c>
      <c r="CM330" s="457">
        <v>2</v>
      </c>
      <c r="CN330" s="457">
        <v>0</v>
      </c>
      <c r="CO330" s="501">
        <v>0</v>
      </c>
      <c r="CP330" s="501">
        <v>0</v>
      </c>
      <c r="CQ330" s="318">
        <v>0</v>
      </c>
      <c r="CS330" s="477">
        <v>0</v>
      </c>
      <c r="CT330" s="457">
        <v>0</v>
      </c>
      <c r="CU330" s="457">
        <v>0</v>
      </c>
      <c r="CV330" s="457">
        <v>0</v>
      </c>
      <c r="CW330" s="457">
        <v>3</v>
      </c>
      <c r="CX330" s="457">
        <v>0</v>
      </c>
      <c r="CY330" s="457">
        <v>1</v>
      </c>
      <c r="CZ330" s="457">
        <v>1</v>
      </c>
      <c r="DA330" s="457">
        <v>0</v>
      </c>
      <c r="DB330" s="457">
        <v>0</v>
      </c>
      <c r="DC330" s="457">
        <v>1</v>
      </c>
      <c r="DD330" s="457">
        <v>0</v>
      </c>
      <c r="DF330" s="398">
        <v>218139</v>
      </c>
      <c r="DG330" s="320">
        <v>1.9E-2</v>
      </c>
      <c r="DH330" s="374">
        <v>2353.6999999999998</v>
      </c>
      <c r="DI330" s="374">
        <v>124458</v>
      </c>
      <c r="DJ330" s="149">
        <v>93681</v>
      </c>
      <c r="DK330" s="40">
        <v>92</v>
      </c>
      <c r="DL330" s="40">
        <v>40</v>
      </c>
      <c r="DM330" s="40">
        <v>0</v>
      </c>
      <c r="DN330" s="40">
        <v>0</v>
      </c>
      <c r="DO330" s="317">
        <v>8.5999999999999993E-2</v>
      </c>
      <c r="DP330" s="457">
        <v>82</v>
      </c>
      <c r="DQ330" s="457">
        <v>29</v>
      </c>
      <c r="DR330" s="457">
        <v>21</v>
      </c>
      <c r="DS330" s="518">
        <v>0</v>
      </c>
      <c r="DT330" s="148">
        <v>0</v>
      </c>
      <c r="DU330" s="518">
        <v>41</v>
      </c>
      <c r="DV330" s="374">
        <v>161936</v>
      </c>
      <c r="DW330" s="518">
        <v>0</v>
      </c>
      <c r="DX330" s="457">
        <v>68</v>
      </c>
      <c r="DY330" s="452"/>
      <c r="DZ330" s="40">
        <v>262</v>
      </c>
      <c r="EA330" s="76">
        <v>0.201693610469592</v>
      </c>
      <c r="EB330" s="40">
        <v>137</v>
      </c>
      <c r="EC330" s="76">
        <v>0.10546574287913779</v>
      </c>
      <c r="ED330" s="40">
        <v>33</v>
      </c>
      <c r="EE330" s="40">
        <v>5</v>
      </c>
      <c r="EF330" s="40">
        <v>3</v>
      </c>
      <c r="EG330" s="320">
        <v>0.54179999999999995</v>
      </c>
      <c r="EH330" s="320">
        <v>0.48623853211009177</v>
      </c>
      <c r="EI330" s="320">
        <v>0.184</v>
      </c>
      <c r="EJ330" s="320">
        <v>0.20495185694635487</v>
      </c>
      <c r="EK330" s="320">
        <v>0.40723633564280215</v>
      </c>
      <c r="EL330" s="320">
        <v>0.13702848344880678</v>
      </c>
      <c r="EM330" s="320">
        <v>-5.7989690721649501E-2</v>
      </c>
      <c r="EN330" s="341">
        <v>91700</v>
      </c>
      <c r="EO330" s="320">
        <v>2.3255813953488372E-2</v>
      </c>
      <c r="EP330" s="1"/>
    </row>
    <row r="331" spans="2:146" x14ac:dyDescent="0.25">
      <c r="B331" s="3" t="s">
        <v>383</v>
      </c>
      <c r="C331" s="5">
        <v>540205</v>
      </c>
      <c r="D331" s="6" t="s">
        <v>134</v>
      </c>
      <c r="E331" s="6" t="s">
        <v>3</v>
      </c>
      <c r="F331" s="5">
        <v>4</v>
      </c>
      <c r="G331" s="40">
        <v>214</v>
      </c>
      <c r="H331" s="40">
        <v>107</v>
      </c>
      <c r="I331" s="40">
        <v>176</v>
      </c>
      <c r="J331" s="63">
        <v>526.35514018691583</v>
      </c>
      <c r="K331" s="40">
        <v>56</v>
      </c>
      <c r="L331" s="63">
        <v>3.14</v>
      </c>
      <c r="N331" s="40">
        <v>35</v>
      </c>
      <c r="O331" s="76">
        <v>0.1635514018691589</v>
      </c>
      <c r="P331" s="63">
        <v>1.47</v>
      </c>
      <c r="Q331" s="362">
        <v>6.8691588785046729E-3</v>
      </c>
      <c r="R331" s="106">
        <v>17</v>
      </c>
      <c r="S331" s="83" t="s">
        <v>100</v>
      </c>
      <c r="T331" s="88">
        <v>6.1</v>
      </c>
      <c r="U331" s="40">
        <v>1</v>
      </c>
      <c r="V331" s="1"/>
      <c r="W331" s="457">
        <v>21</v>
      </c>
      <c r="X331" s="457">
        <v>2</v>
      </c>
      <c r="Y331" s="317">
        <v>0.19600000000000001</v>
      </c>
      <c r="Z331" s="126">
        <v>0.6</v>
      </c>
      <c r="AA331" s="457">
        <v>0</v>
      </c>
      <c r="AB331" s="457">
        <v>0</v>
      </c>
      <c r="AC331" s="457">
        <v>21</v>
      </c>
      <c r="AD331" s="457">
        <v>0</v>
      </c>
      <c r="AE331" s="457">
        <v>21</v>
      </c>
      <c r="AF331" s="149">
        <v>573880</v>
      </c>
      <c r="AH331" s="374">
        <v>16700</v>
      </c>
      <c r="AI331" s="469">
        <v>13</v>
      </c>
      <c r="AJ331" s="320">
        <v>0.61904761904761907</v>
      </c>
      <c r="AK331" s="374">
        <v>263780</v>
      </c>
      <c r="AL331" s="125">
        <v>0.45964313096814657</v>
      </c>
      <c r="AM331" s="477">
        <v>13</v>
      </c>
      <c r="AN331" s="398">
        <v>263780</v>
      </c>
      <c r="AO331" s="469">
        <v>13</v>
      </c>
      <c r="AP331" s="398">
        <v>263780</v>
      </c>
      <c r="AQ331" s="480">
        <v>9</v>
      </c>
      <c r="AR331" s="398">
        <v>171400</v>
      </c>
      <c r="AS331" s="469">
        <v>4</v>
      </c>
      <c r="AT331" s="390">
        <v>0.30769230769230771</v>
      </c>
      <c r="AU331" s="398">
        <v>92380</v>
      </c>
      <c r="AV331" s="469">
        <v>5</v>
      </c>
      <c r="AW331" s="140">
        <v>40500</v>
      </c>
      <c r="AX331" s="469">
        <v>3</v>
      </c>
      <c r="AY331" s="140">
        <v>269600</v>
      </c>
      <c r="AZ331" s="457">
        <v>3</v>
      </c>
      <c r="BA331" s="125">
        <v>0.14299999999999999</v>
      </c>
      <c r="BB331" s="457">
        <v>11</v>
      </c>
      <c r="BC331" s="125">
        <v>0.52400000000000002</v>
      </c>
      <c r="BD331" s="457">
        <v>7</v>
      </c>
      <c r="BE331" s="125">
        <v>0.33300000000000002</v>
      </c>
      <c r="BF331" s="457">
        <v>14</v>
      </c>
      <c r="BG331" s="125">
        <v>0.66700000000000004</v>
      </c>
      <c r="BH331" s="457">
        <v>15</v>
      </c>
      <c r="BI331" s="317">
        <v>0.7142857142857143</v>
      </c>
      <c r="BJ331" s="457">
        <v>7</v>
      </c>
      <c r="BK331" s="457">
        <v>8</v>
      </c>
      <c r="BL331" s="457">
        <v>0</v>
      </c>
      <c r="BM331" s="430">
        <v>1930</v>
      </c>
      <c r="BN331" s="347" t="s">
        <v>817</v>
      </c>
      <c r="BO331" s="486">
        <v>20</v>
      </c>
      <c r="BP331" s="348">
        <v>0.95300000000000007</v>
      </c>
      <c r="BQ331" s="40">
        <v>1</v>
      </c>
      <c r="BR331" s="320">
        <v>4.8000000000000001E-2</v>
      </c>
      <c r="BS331" s="491">
        <v>0</v>
      </c>
      <c r="BT331" s="125">
        <v>0</v>
      </c>
      <c r="BU331" s="312">
        <v>0.76900000000000002</v>
      </c>
      <c r="BW331" s="457">
        <v>1</v>
      </c>
      <c r="BX331" s="457">
        <v>1</v>
      </c>
      <c r="BY331" s="457">
        <v>0</v>
      </c>
      <c r="BZ331" s="457">
        <v>1</v>
      </c>
      <c r="CA331" s="457">
        <v>0</v>
      </c>
      <c r="CB331" s="457">
        <v>0</v>
      </c>
      <c r="CC331" s="457">
        <v>0</v>
      </c>
      <c r="CD331" s="457">
        <v>0</v>
      </c>
      <c r="CE331" s="457">
        <v>0</v>
      </c>
      <c r="CF331" s="457">
        <v>1</v>
      </c>
      <c r="CG331" s="457">
        <v>0</v>
      </c>
      <c r="CH331" s="457">
        <v>0</v>
      </c>
      <c r="CI331" s="440">
        <v>6.5</v>
      </c>
      <c r="CJ331" s="440">
        <v>1.9</v>
      </c>
      <c r="CK331" s="317">
        <v>0.29199999999999998</v>
      </c>
      <c r="CL331" s="457">
        <v>1</v>
      </c>
      <c r="CM331" s="457">
        <v>1</v>
      </c>
      <c r="CN331" s="457">
        <v>0</v>
      </c>
      <c r="CO331" s="501">
        <v>0</v>
      </c>
      <c r="CP331" s="501">
        <v>0</v>
      </c>
      <c r="CQ331" s="318">
        <v>0</v>
      </c>
      <c r="CS331" s="477">
        <v>0</v>
      </c>
      <c r="CT331" s="457">
        <v>0</v>
      </c>
      <c r="CU331" s="457">
        <v>0</v>
      </c>
      <c r="CV331" s="457">
        <v>0</v>
      </c>
      <c r="CW331" s="457">
        <v>1</v>
      </c>
      <c r="CX331" s="457">
        <v>0</v>
      </c>
      <c r="CY331" s="457">
        <v>1</v>
      </c>
      <c r="CZ331" s="457">
        <v>0</v>
      </c>
      <c r="DA331" s="457">
        <v>0</v>
      </c>
      <c r="DB331" s="457">
        <v>0</v>
      </c>
      <c r="DC331" s="457">
        <v>0</v>
      </c>
      <c r="DD331" s="457">
        <v>0</v>
      </c>
      <c r="DF331" s="398">
        <v>112133</v>
      </c>
      <c r="DG331" s="320">
        <v>0.19500000000000001</v>
      </c>
      <c r="DH331" s="374">
        <v>3634</v>
      </c>
      <c r="DI331" s="374">
        <v>55522</v>
      </c>
      <c r="DJ331" s="149">
        <v>56611</v>
      </c>
      <c r="DK331" s="40">
        <v>6</v>
      </c>
      <c r="DL331" s="40">
        <v>15</v>
      </c>
      <c r="DM331" s="40">
        <v>0</v>
      </c>
      <c r="DN331" s="40">
        <v>0</v>
      </c>
      <c r="DO331" s="317">
        <v>0.35299999999999998</v>
      </c>
      <c r="DP331" s="457">
        <v>4</v>
      </c>
      <c r="DQ331" s="457">
        <v>1</v>
      </c>
      <c r="DR331" s="457">
        <v>12</v>
      </c>
      <c r="DS331" s="477">
        <v>4</v>
      </c>
      <c r="DT331" s="125">
        <v>0.19047619047619047</v>
      </c>
      <c r="DU331" s="477">
        <v>21</v>
      </c>
      <c r="DV331" s="374">
        <v>358381</v>
      </c>
      <c r="DW331" s="477">
        <v>11</v>
      </c>
      <c r="DX331" s="457">
        <v>183</v>
      </c>
      <c r="DY331" s="452"/>
      <c r="DZ331" s="40">
        <v>41</v>
      </c>
      <c r="EA331" s="76">
        <v>0.23295454545454544</v>
      </c>
      <c r="EB331" s="40">
        <v>28</v>
      </c>
      <c r="EC331" s="76">
        <v>0.15909090909090909</v>
      </c>
      <c r="ED331" s="40">
        <v>6</v>
      </c>
      <c r="EE331" s="40">
        <v>1</v>
      </c>
      <c r="EF331" s="40">
        <v>0</v>
      </c>
      <c r="EG331" s="320">
        <v>0.27310000000000001</v>
      </c>
      <c r="EH331" s="320">
        <v>0.14285714285714285</v>
      </c>
      <c r="EI331" s="320">
        <v>8.3000000000000004E-2</v>
      </c>
      <c r="EJ331" s="320">
        <v>4.8387096774193547E-2</v>
      </c>
      <c r="EK331" s="320">
        <v>0.32954545454545453</v>
      </c>
      <c r="EL331" s="320">
        <v>9.6590909090909088E-2</v>
      </c>
      <c r="EM331" s="320">
        <v>-0.25443786982248501</v>
      </c>
      <c r="EN331" s="341">
        <v>73800</v>
      </c>
      <c r="EO331" s="320">
        <v>0.1111111111111111</v>
      </c>
      <c r="EP331" s="1"/>
    </row>
    <row r="332" spans="2:146" x14ac:dyDescent="0.25">
      <c r="B332" s="3" t="s">
        <v>135</v>
      </c>
      <c r="C332" s="5">
        <v>540206</v>
      </c>
      <c r="D332" s="6" t="s">
        <v>134</v>
      </c>
      <c r="E332" s="6" t="s">
        <v>3</v>
      </c>
      <c r="F332" s="5">
        <v>4</v>
      </c>
      <c r="G332" s="40">
        <v>403</v>
      </c>
      <c r="H332" s="40">
        <v>400</v>
      </c>
      <c r="I332" s="40">
        <v>809</v>
      </c>
      <c r="J332" s="63">
        <v>1284.7642679900744</v>
      </c>
      <c r="K332" s="40">
        <v>240</v>
      </c>
      <c r="L332" s="63">
        <v>3.37</v>
      </c>
      <c r="N332" s="40">
        <v>111</v>
      </c>
      <c r="O332" s="76">
        <v>0.27543424317617871</v>
      </c>
      <c r="P332" s="63">
        <v>1.4</v>
      </c>
      <c r="Q332" s="362">
        <v>3.47394540942928E-3</v>
      </c>
      <c r="R332" s="106">
        <v>17</v>
      </c>
      <c r="S332" s="83" t="s">
        <v>100</v>
      </c>
      <c r="T332" s="88">
        <v>0</v>
      </c>
      <c r="U332" s="40">
        <v>0</v>
      </c>
      <c r="V332" s="1"/>
      <c r="W332" s="457">
        <v>35</v>
      </c>
      <c r="X332" s="457">
        <v>0</v>
      </c>
      <c r="Y332" s="317">
        <v>8.6999999999999994E-2</v>
      </c>
      <c r="Z332" s="126">
        <v>0.31531531531531531</v>
      </c>
      <c r="AA332" s="457">
        <v>0</v>
      </c>
      <c r="AB332" s="457">
        <v>0</v>
      </c>
      <c r="AC332" s="457">
        <v>35</v>
      </c>
      <c r="AD332" s="457">
        <v>0</v>
      </c>
      <c r="AE332" s="457">
        <v>35</v>
      </c>
      <c r="AF332" s="149">
        <v>5147949</v>
      </c>
      <c r="AH332" s="374">
        <v>28200</v>
      </c>
      <c r="AI332" s="469">
        <v>28</v>
      </c>
      <c r="AJ332" s="320">
        <v>0.8</v>
      </c>
      <c r="AK332" s="374">
        <v>807730</v>
      </c>
      <c r="AL332" s="125">
        <v>0.15690326380467251</v>
      </c>
      <c r="AM332" s="477">
        <v>28</v>
      </c>
      <c r="AN332" s="398">
        <v>807730</v>
      </c>
      <c r="AO332" s="469">
        <v>28</v>
      </c>
      <c r="AP332" s="398">
        <v>807730</v>
      </c>
      <c r="AQ332" s="480">
        <v>13</v>
      </c>
      <c r="AR332" s="399">
        <v>416300</v>
      </c>
      <c r="AS332" s="481">
        <v>15</v>
      </c>
      <c r="AT332" s="393">
        <v>0.5357142857142857</v>
      </c>
      <c r="AU332" s="399">
        <v>391430</v>
      </c>
      <c r="AV332" s="469">
        <v>4</v>
      </c>
      <c r="AW332" s="140">
        <v>87900</v>
      </c>
      <c r="AX332" s="469">
        <v>3</v>
      </c>
      <c r="AY332" s="140">
        <v>4252319</v>
      </c>
      <c r="AZ332" s="457">
        <v>0</v>
      </c>
      <c r="BA332" s="125">
        <v>0</v>
      </c>
      <c r="BB332" s="457">
        <v>10</v>
      </c>
      <c r="BC332" s="125">
        <v>0.28599999999999998</v>
      </c>
      <c r="BD332" s="457">
        <v>25</v>
      </c>
      <c r="BE332" s="125">
        <v>0.71399999999999997</v>
      </c>
      <c r="BF332" s="457">
        <v>33</v>
      </c>
      <c r="BG332" s="125">
        <v>0.94299999999999995</v>
      </c>
      <c r="BH332" s="457">
        <v>0</v>
      </c>
      <c r="BI332" s="317">
        <v>0</v>
      </c>
      <c r="BJ332" s="457">
        <v>0</v>
      </c>
      <c r="BK332" s="457">
        <v>0</v>
      </c>
      <c r="BL332" s="457">
        <v>0</v>
      </c>
      <c r="BM332" s="430">
        <v>1977</v>
      </c>
      <c r="BN332" s="349" t="s">
        <v>817</v>
      </c>
      <c r="BO332" s="487">
        <v>23</v>
      </c>
      <c r="BP332" s="350">
        <v>0.65700000000000003</v>
      </c>
      <c r="BQ332" s="489">
        <v>12</v>
      </c>
      <c r="BR332" s="351">
        <v>0.34300000000000003</v>
      </c>
      <c r="BS332" s="492">
        <v>0</v>
      </c>
      <c r="BT332" s="125">
        <v>0</v>
      </c>
      <c r="BU332" s="312">
        <v>0.71399999999999997</v>
      </c>
      <c r="BW332" s="457">
        <v>1</v>
      </c>
      <c r="BX332" s="457">
        <v>1</v>
      </c>
      <c r="BY332" s="457">
        <v>0</v>
      </c>
      <c r="BZ332" s="457">
        <v>1</v>
      </c>
      <c r="CA332" s="457">
        <v>0</v>
      </c>
      <c r="CB332" s="457">
        <v>0</v>
      </c>
      <c r="CC332" s="457">
        <v>1</v>
      </c>
      <c r="CD332" s="457">
        <v>0</v>
      </c>
      <c r="CE332" s="457">
        <v>0</v>
      </c>
      <c r="CF332" s="457">
        <v>0</v>
      </c>
      <c r="CG332" s="457">
        <v>0</v>
      </c>
      <c r="CH332" s="457">
        <v>0</v>
      </c>
      <c r="CI332" s="440">
        <v>13.8</v>
      </c>
      <c r="CJ332" s="440">
        <v>0</v>
      </c>
      <c r="CK332" s="317">
        <v>0</v>
      </c>
      <c r="CL332" s="457">
        <v>2</v>
      </c>
      <c r="CM332" s="457">
        <v>0</v>
      </c>
      <c r="CN332" s="457">
        <v>2</v>
      </c>
      <c r="CO332" s="501">
        <v>0.6</v>
      </c>
      <c r="CP332" s="501">
        <v>0</v>
      </c>
      <c r="CQ332" s="125">
        <v>0</v>
      </c>
      <c r="CS332" s="477">
        <v>0</v>
      </c>
      <c r="CT332" s="514">
        <v>0</v>
      </c>
      <c r="CU332" s="514">
        <v>0</v>
      </c>
      <c r="CV332" s="457">
        <v>0</v>
      </c>
      <c r="CW332" s="457">
        <v>1</v>
      </c>
      <c r="CX332" s="457">
        <v>0</v>
      </c>
      <c r="CY332" s="457">
        <v>0</v>
      </c>
      <c r="CZ332" s="457">
        <v>1</v>
      </c>
      <c r="DA332" s="457">
        <v>0</v>
      </c>
      <c r="DB332" s="457">
        <v>0</v>
      </c>
      <c r="DC332" s="457">
        <v>0</v>
      </c>
      <c r="DD332" s="457">
        <v>0</v>
      </c>
      <c r="DF332" s="398">
        <v>0</v>
      </c>
      <c r="DG332" s="320">
        <v>0</v>
      </c>
      <c r="DH332" s="374">
        <v>0</v>
      </c>
      <c r="DI332" s="374">
        <v>0</v>
      </c>
      <c r="DJ332" s="149">
        <v>0</v>
      </c>
      <c r="DK332" s="40">
        <v>35</v>
      </c>
      <c r="DL332" s="40">
        <v>0</v>
      </c>
      <c r="DM332" s="40">
        <v>0</v>
      </c>
      <c r="DN332" s="40">
        <v>0</v>
      </c>
      <c r="DO332" s="317">
        <v>0</v>
      </c>
      <c r="DP332" s="457">
        <v>35</v>
      </c>
      <c r="DQ332" s="457">
        <v>0</v>
      </c>
      <c r="DR332" s="457">
        <v>0</v>
      </c>
      <c r="DS332" s="477">
        <v>0</v>
      </c>
      <c r="DT332" s="125">
        <v>0</v>
      </c>
      <c r="DU332" s="477">
        <v>6</v>
      </c>
      <c r="DV332" s="374">
        <v>25434</v>
      </c>
      <c r="DW332" s="477">
        <v>0</v>
      </c>
      <c r="DX332" s="457">
        <v>0</v>
      </c>
      <c r="DY332" s="452"/>
      <c r="DZ332" s="40">
        <v>94</v>
      </c>
      <c r="EA332" s="76">
        <v>0.11619283065512979</v>
      </c>
      <c r="EB332" s="40">
        <v>0</v>
      </c>
      <c r="EC332" s="76">
        <v>0</v>
      </c>
      <c r="ED332" s="40">
        <v>0</v>
      </c>
      <c r="EE332" s="40">
        <v>0</v>
      </c>
      <c r="EF332" s="40">
        <v>0</v>
      </c>
      <c r="EG332" s="320">
        <v>0.92949999999999999</v>
      </c>
      <c r="EH332" s="320">
        <v>0.31666666666666665</v>
      </c>
      <c r="EI332" s="320">
        <v>0.54700000000000004</v>
      </c>
      <c r="EJ332" s="320">
        <v>0.29199372056514916</v>
      </c>
      <c r="EK332" s="320">
        <v>0.29913473423980225</v>
      </c>
      <c r="EL332" s="320">
        <v>0.27317676143386899</v>
      </c>
      <c r="EM332" s="320">
        <v>-9.9815157116451003E-2</v>
      </c>
      <c r="EN332" s="341">
        <v>53600</v>
      </c>
      <c r="EO332" s="320">
        <v>0.15737704918032788</v>
      </c>
      <c r="EP332" s="1"/>
    </row>
    <row r="333" spans="2:146" s="1" customFormat="1" x14ac:dyDescent="0.25">
      <c r="B333" s="7" t="s">
        <v>134</v>
      </c>
      <c r="C333" s="150">
        <v>54101</v>
      </c>
      <c r="D333" s="7" t="s">
        <v>134</v>
      </c>
      <c r="E333" s="7" t="s">
        <v>0</v>
      </c>
      <c r="F333" s="150">
        <v>4</v>
      </c>
      <c r="G333" s="42">
        <v>355719</v>
      </c>
      <c r="H333" s="42">
        <v>6345</v>
      </c>
      <c r="I333" s="42">
        <v>8415</v>
      </c>
      <c r="J333" s="65">
        <v>15.140040312718746</v>
      </c>
      <c r="K333" s="42">
        <v>2964</v>
      </c>
      <c r="L333" s="65">
        <v>2.82</v>
      </c>
      <c r="M333"/>
      <c r="N333" s="42">
        <v>17872</v>
      </c>
      <c r="O333" s="78">
        <v>5.0241904424559843E-2</v>
      </c>
      <c r="P333" s="65">
        <v>327.08</v>
      </c>
      <c r="Q333" s="363">
        <v>9.1949499180528349E-4</v>
      </c>
      <c r="R333" s="107">
        <v>17</v>
      </c>
      <c r="S333" s="85">
        <v>42550</v>
      </c>
      <c r="T333" s="115">
        <v>1.9</v>
      </c>
      <c r="U333" s="42">
        <v>3</v>
      </c>
      <c r="W333" s="458">
        <v>939</v>
      </c>
      <c r="X333" s="458">
        <v>134</v>
      </c>
      <c r="Y333" s="127">
        <v>0.17699999999999999</v>
      </c>
      <c r="Z333" s="128">
        <v>5.2540286481647269E-2</v>
      </c>
      <c r="AA333" s="458">
        <v>91</v>
      </c>
      <c r="AB333" s="458">
        <v>185</v>
      </c>
      <c r="AC333" s="458">
        <v>1033</v>
      </c>
      <c r="AD333" s="458">
        <v>91</v>
      </c>
      <c r="AE333" s="458">
        <v>1124</v>
      </c>
      <c r="AF333" s="321">
        <v>69233972</v>
      </c>
      <c r="AG333"/>
      <c r="AH333" s="419">
        <v>27080</v>
      </c>
      <c r="AI333" s="470">
        <v>1033</v>
      </c>
      <c r="AJ333" s="78">
        <v>0.91903914590747326</v>
      </c>
      <c r="AK333" s="406">
        <v>32354013</v>
      </c>
      <c r="AL333" s="127">
        <v>0.46731412434346542</v>
      </c>
      <c r="AM333" s="478">
        <v>1030</v>
      </c>
      <c r="AN333" s="402">
        <v>32114063</v>
      </c>
      <c r="AO333" s="470">
        <v>1028</v>
      </c>
      <c r="AP333" s="402">
        <v>32066463</v>
      </c>
      <c r="AQ333" s="470">
        <v>745</v>
      </c>
      <c r="AR333" s="400">
        <v>26092223</v>
      </c>
      <c r="AS333" s="482">
        <v>283</v>
      </c>
      <c r="AT333" s="394">
        <v>0.27529182879377428</v>
      </c>
      <c r="AU333" s="400">
        <v>5974240</v>
      </c>
      <c r="AV333" s="470">
        <v>52</v>
      </c>
      <c r="AW333" s="311">
        <v>12349766</v>
      </c>
      <c r="AX333" s="470">
        <v>36</v>
      </c>
      <c r="AY333" s="311">
        <v>24502663</v>
      </c>
      <c r="AZ333" s="458">
        <v>172</v>
      </c>
      <c r="BA333" s="127">
        <v>0.153</v>
      </c>
      <c r="BB333" s="458">
        <v>243</v>
      </c>
      <c r="BC333" s="127">
        <v>0.216</v>
      </c>
      <c r="BD333" s="458">
        <v>709</v>
      </c>
      <c r="BE333" s="127">
        <v>0.63100000000000001</v>
      </c>
      <c r="BF333" s="458">
        <v>1042</v>
      </c>
      <c r="BG333" s="127">
        <v>0.92700000000000005</v>
      </c>
      <c r="BH333" s="458">
        <v>189</v>
      </c>
      <c r="BI333" s="127">
        <v>0.16814946619217083</v>
      </c>
      <c r="BJ333" s="458">
        <v>158</v>
      </c>
      <c r="BK333" s="458">
        <v>30</v>
      </c>
      <c r="BL333" s="458">
        <v>1</v>
      </c>
      <c r="BM333" s="431">
        <v>1963</v>
      </c>
      <c r="BN333" s="135" t="s">
        <v>100</v>
      </c>
      <c r="BO333" s="42">
        <v>909</v>
      </c>
      <c r="BP333" s="78">
        <v>0.80800000000000005</v>
      </c>
      <c r="BQ333" s="42">
        <v>215</v>
      </c>
      <c r="BR333" s="78">
        <v>0.191</v>
      </c>
      <c r="BS333" s="493">
        <v>31</v>
      </c>
      <c r="BT333" s="127">
        <v>3.301384451544196E-2</v>
      </c>
      <c r="BU333" s="314">
        <v>0.67</v>
      </c>
      <c r="BV333"/>
      <c r="BW333" s="458">
        <v>9</v>
      </c>
      <c r="BX333" s="458">
        <v>4</v>
      </c>
      <c r="BY333" s="458">
        <v>0</v>
      </c>
      <c r="BZ333" s="458">
        <v>9</v>
      </c>
      <c r="CA333" s="458">
        <v>0</v>
      </c>
      <c r="CB333" s="458">
        <v>0</v>
      </c>
      <c r="CC333" s="458">
        <v>3</v>
      </c>
      <c r="CD333" s="458">
        <v>0</v>
      </c>
      <c r="CE333" s="458">
        <v>0</v>
      </c>
      <c r="CF333" s="458">
        <v>2</v>
      </c>
      <c r="CG333" s="458">
        <v>3</v>
      </c>
      <c r="CH333" s="458">
        <v>1</v>
      </c>
      <c r="CI333" s="441">
        <v>1747.5</v>
      </c>
      <c r="CJ333" s="441">
        <v>81.8</v>
      </c>
      <c r="CK333" s="127">
        <v>4.7E-2</v>
      </c>
      <c r="CL333" s="458">
        <v>76</v>
      </c>
      <c r="CM333" s="458">
        <v>38</v>
      </c>
      <c r="CN333" s="458">
        <v>38</v>
      </c>
      <c r="CO333" s="502">
        <v>33.200000000000003</v>
      </c>
      <c r="CP333" s="502">
        <v>1.2</v>
      </c>
      <c r="CQ333" s="127">
        <v>3.614457831325301E-2</v>
      </c>
      <c r="CR333"/>
      <c r="CS333" s="478">
        <v>1</v>
      </c>
      <c r="CT333" s="458">
        <v>0</v>
      </c>
      <c r="CU333" s="458">
        <v>1</v>
      </c>
      <c r="CV333" s="458">
        <v>0</v>
      </c>
      <c r="CW333" s="458">
        <v>29</v>
      </c>
      <c r="CX333" s="458">
        <v>10</v>
      </c>
      <c r="CY333" s="458">
        <v>22</v>
      </c>
      <c r="CZ333" s="458">
        <v>4</v>
      </c>
      <c r="DA333" s="458">
        <v>0</v>
      </c>
      <c r="DB333" s="458">
        <v>0</v>
      </c>
      <c r="DC333" s="458">
        <v>3</v>
      </c>
      <c r="DD333" s="458">
        <v>0</v>
      </c>
      <c r="DE333"/>
      <c r="DF333" s="402">
        <v>3300730</v>
      </c>
      <c r="DG333" s="78">
        <v>4.8000000000000001E-2</v>
      </c>
      <c r="DH333" s="419">
        <v>3538.9</v>
      </c>
      <c r="DI333" s="419">
        <v>2191157</v>
      </c>
      <c r="DJ333" s="321">
        <v>1109573</v>
      </c>
      <c r="DK333" s="42">
        <v>802</v>
      </c>
      <c r="DL333" s="42">
        <v>316</v>
      </c>
      <c r="DM333" s="42">
        <v>0</v>
      </c>
      <c r="DN333" s="42">
        <v>4</v>
      </c>
      <c r="DO333" s="127">
        <v>0.13</v>
      </c>
      <c r="DP333" s="458">
        <v>732</v>
      </c>
      <c r="DQ333" s="458">
        <v>132</v>
      </c>
      <c r="DR333" s="458">
        <v>221</v>
      </c>
      <c r="DS333" s="519">
        <v>37</v>
      </c>
      <c r="DT333" s="144">
        <v>3.9403620873269436E-2</v>
      </c>
      <c r="DU333" s="519">
        <v>208</v>
      </c>
      <c r="DV333" s="419">
        <v>2467792</v>
      </c>
      <c r="DW333" s="519">
        <v>38</v>
      </c>
      <c r="DX333" s="458">
        <v>2297</v>
      </c>
      <c r="DY333" s="452"/>
      <c r="DZ333" s="42">
        <v>2388</v>
      </c>
      <c r="EA333" s="78">
        <v>0.28377896613190728</v>
      </c>
      <c r="EB333" s="42">
        <v>1250</v>
      </c>
      <c r="EC333" s="78">
        <v>0.14854426619132502</v>
      </c>
      <c r="ED333" s="42">
        <v>261</v>
      </c>
      <c r="EE333" s="42">
        <v>42</v>
      </c>
      <c r="EF333" s="42">
        <v>24</v>
      </c>
      <c r="EG333" s="78">
        <v>0.92589999999999995</v>
      </c>
      <c r="EH333" s="78">
        <v>0.2567476383265857</v>
      </c>
      <c r="EI333" s="78">
        <v>0.36599999999999999</v>
      </c>
      <c r="EJ333" s="78">
        <v>0.21253897915640899</v>
      </c>
      <c r="EK333" s="78">
        <v>0.39809863339275103</v>
      </c>
      <c r="EL333" s="78">
        <v>0.23156007172743576</v>
      </c>
      <c r="EM333" s="78">
        <v>-8.4771684509504036E-2</v>
      </c>
      <c r="EN333" s="342">
        <v>75900</v>
      </c>
      <c r="EO333" s="78">
        <v>0.23388172521120498</v>
      </c>
    </row>
    <row r="334" spans="2:146" x14ac:dyDescent="0.25">
      <c r="B334" s="424" t="s">
        <v>307</v>
      </c>
      <c r="C334" s="425">
        <v>540207</v>
      </c>
      <c r="D334" s="424" t="s">
        <v>303</v>
      </c>
      <c r="E334" s="424" t="s">
        <v>11</v>
      </c>
      <c r="F334" s="425">
        <v>10</v>
      </c>
      <c r="G334" s="44">
        <v>228225</v>
      </c>
      <c r="H334" s="44">
        <v>5209</v>
      </c>
      <c r="I334" s="44">
        <v>7140</v>
      </c>
      <c r="J334" s="66">
        <v>20.022346368715084</v>
      </c>
      <c r="K334" s="44">
        <v>2771</v>
      </c>
      <c r="L334" s="66">
        <v>2.5597257307831107</v>
      </c>
      <c r="N334" s="44">
        <v>6396</v>
      </c>
      <c r="O334" s="80">
        <v>2.8024975353269799E-2</v>
      </c>
      <c r="P334" s="66">
        <v>282.36</v>
      </c>
      <c r="Q334" s="364">
        <v>1.237200131449228E-3</v>
      </c>
      <c r="R334" s="105">
        <v>18</v>
      </c>
      <c r="S334" s="82">
        <v>42945</v>
      </c>
      <c r="T334" s="114">
        <v>1</v>
      </c>
      <c r="U334" s="44">
        <v>1</v>
      </c>
      <c r="V334" s="1"/>
      <c r="W334" s="459">
        <v>650</v>
      </c>
      <c r="X334" s="459">
        <v>3</v>
      </c>
      <c r="Y334" s="129">
        <v>0.21199999999999999</v>
      </c>
      <c r="Z334" s="130">
        <v>0.1016260162601626</v>
      </c>
      <c r="AA334" s="459">
        <v>197</v>
      </c>
      <c r="AB334" s="459">
        <v>453</v>
      </c>
      <c r="AC334" s="459">
        <v>906</v>
      </c>
      <c r="AD334" s="459">
        <v>197</v>
      </c>
      <c r="AE334" s="459">
        <v>1103</v>
      </c>
      <c r="AF334" s="138">
        <v>85231479</v>
      </c>
      <c r="AH334" s="407">
        <v>49600</v>
      </c>
      <c r="AI334" s="471">
        <v>987</v>
      </c>
      <c r="AJ334" s="80">
        <v>0.89483227561196732</v>
      </c>
      <c r="AK334" s="407">
        <v>53642248</v>
      </c>
      <c r="AL334" s="129">
        <v>0.62937131479321151</v>
      </c>
      <c r="AM334" s="479">
        <v>986</v>
      </c>
      <c r="AN334" s="401">
        <v>53461048</v>
      </c>
      <c r="AO334" s="471">
        <v>982</v>
      </c>
      <c r="AP334" s="401">
        <v>53282948</v>
      </c>
      <c r="AQ334" s="471">
        <v>757</v>
      </c>
      <c r="AR334" s="401">
        <v>49200458</v>
      </c>
      <c r="AS334" s="471">
        <v>225</v>
      </c>
      <c r="AT334" s="395">
        <v>0.2291242362525458</v>
      </c>
      <c r="AU334" s="401">
        <v>4082490</v>
      </c>
      <c r="AV334" s="471">
        <v>74</v>
      </c>
      <c r="AW334" s="139">
        <v>10648421</v>
      </c>
      <c r="AX334" s="471">
        <v>42</v>
      </c>
      <c r="AY334" s="139">
        <v>20940810</v>
      </c>
      <c r="AZ334" s="459">
        <v>310</v>
      </c>
      <c r="BA334" s="129">
        <v>0.28100000000000003</v>
      </c>
      <c r="BB334" s="459">
        <v>372</v>
      </c>
      <c r="BC334" s="129">
        <v>0.33700000000000002</v>
      </c>
      <c r="BD334" s="459">
        <v>421</v>
      </c>
      <c r="BE334" s="129">
        <v>0.38200000000000001</v>
      </c>
      <c r="BF334" s="459">
        <v>971</v>
      </c>
      <c r="BG334" s="129">
        <v>0.88</v>
      </c>
      <c r="BH334" s="459">
        <v>88</v>
      </c>
      <c r="BI334" s="129">
        <v>7.9782411604714415E-2</v>
      </c>
      <c r="BJ334" s="459">
        <v>73</v>
      </c>
      <c r="BK334" s="459">
        <v>15</v>
      </c>
      <c r="BL334" s="459">
        <v>0</v>
      </c>
      <c r="BM334" s="432">
        <v>1968</v>
      </c>
      <c r="BN334" s="352" t="s">
        <v>888</v>
      </c>
      <c r="BO334" s="77">
        <v>877</v>
      </c>
      <c r="BP334" s="79">
        <v>0.79500000000000004</v>
      </c>
      <c r="BQ334" s="77">
        <v>226</v>
      </c>
      <c r="BR334" s="79">
        <v>0.20499999999999999</v>
      </c>
      <c r="BS334" s="490">
        <v>12</v>
      </c>
      <c r="BT334" s="129">
        <v>1.8461538461538463E-2</v>
      </c>
      <c r="BU334" s="313">
        <v>0.80500000000000005</v>
      </c>
      <c r="BW334" s="459">
        <v>2</v>
      </c>
      <c r="BX334" s="459">
        <v>1</v>
      </c>
      <c r="BY334" s="459">
        <v>0</v>
      </c>
      <c r="BZ334" s="459">
        <v>2</v>
      </c>
      <c r="CA334" s="459">
        <v>0</v>
      </c>
      <c r="CB334" s="459">
        <v>0</v>
      </c>
      <c r="CC334" s="459">
        <v>1</v>
      </c>
      <c r="CD334" s="459">
        <v>0</v>
      </c>
      <c r="CE334" s="459">
        <v>0</v>
      </c>
      <c r="CF334" s="459">
        <v>0</v>
      </c>
      <c r="CG334" s="459">
        <v>1</v>
      </c>
      <c r="CH334" s="459">
        <v>0</v>
      </c>
      <c r="CI334" s="439">
        <v>1412.6</v>
      </c>
      <c r="CJ334" s="439">
        <v>103.7</v>
      </c>
      <c r="CK334" s="129">
        <v>7.2999999999999995E-2</v>
      </c>
      <c r="CL334" s="459">
        <v>90</v>
      </c>
      <c r="CM334" s="459">
        <v>0</v>
      </c>
      <c r="CN334" s="459">
        <v>90</v>
      </c>
      <c r="CO334" s="503">
        <v>40.5</v>
      </c>
      <c r="CP334" s="503">
        <v>10.4</v>
      </c>
      <c r="CQ334" s="129">
        <v>0.25679012345679014</v>
      </c>
      <c r="CS334" s="479">
        <v>1</v>
      </c>
      <c r="CT334" s="459">
        <v>0</v>
      </c>
      <c r="CU334" s="459">
        <v>1</v>
      </c>
      <c r="CV334" s="459">
        <v>0</v>
      </c>
      <c r="CW334" s="459">
        <v>25</v>
      </c>
      <c r="CX334" s="459">
        <v>8</v>
      </c>
      <c r="CY334" s="459">
        <v>21</v>
      </c>
      <c r="CZ334" s="459">
        <v>2</v>
      </c>
      <c r="DA334" s="459">
        <v>0</v>
      </c>
      <c r="DB334" s="459">
        <v>0</v>
      </c>
      <c r="DC334" s="459">
        <v>2</v>
      </c>
      <c r="DD334" s="459">
        <v>0</v>
      </c>
      <c r="DF334" s="401">
        <v>3826476</v>
      </c>
      <c r="DG334" s="80">
        <v>4.4999999999999998E-2</v>
      </c>
      <c r="DH334" s="407">
        <v>4541.8</v>
      </c>
      <c r="DI334" s="407">
        <v>1517870</v>
      </c>
      <c r="DJ334" s="138">
        <v>2308606</v>
      </c>
      <c r="DK334" s="44">
        <v>899</v>
      </c>
      <c r="DL334" s="44">
        <v>202</v>
      </c>
      <c r="DM334" s="44">
        <v>1</v>
      </c>
      <c r="DN334" s="44">
        <v>1</v>
      </c>
      <c r="DO334" s="129">
        <v>0.113</v>
      </c>
      <c r="DP334" s="459">
        <v>874</v>
      </c>
      <c r="DQ334" s="459">
        <v>98</v>
      </c>
      <c r="DR334" s="459">
        <v>120</v>
      </c>
      <c r="DS334" s="479">
        <v>11</v>
      </c>
      <c r="DT334" s="129">
        <v>1.6923076923076923E-2</v>
      </c>
      <c r="DU334" s="479">
        <v>157</v>
      </c>
      <c r="DV334" s="407">
        <v>1768695</v>
      </c>
      <c r="DW334" s="479">
        <v>54</v>
      </c>
      <c r="DX334" s="459">
        <v>1016</v>
      </c>
      <c r="DY334" s="452"/>
      <c r="DZ334" s="44">
        <v>1536</v>
      </c>
      <c r="EA334" s="80">
        <v>0.21512605042016808</v>
      </c>
      <c r="EB334" s="44">
        <v>612</v>
      </c>
      <c r="EC334" s="80">
        <v>8.5714285714285715E-2</v>
      </c>
      <c r="ED334" s="44">
        <v>113</v>
      </c>
      <c r="EE334" s="44">
        <v>20</v>
      </c>
      <c r="EF334" s="44">
        <v>11</v>
      </c>
      <c r="EG334" s="80">
        <v>0.72219999999999995</v>
      </c>
      <c r="EH334" s="80">
        <v>0.14676141898696488</v>
      </c>
      <c r="EI334" s="80">
        <v>0.33031066504037587</v>
      </c>
      <c r="EJ334" s="80">
        <v>0.12911405664405906</v>
      </c>
      <c r="EK334" s="80">
        <v>0.41441082606214541</v>
      </c>
      <c r="EL334" s="80">
        <v>0.155745801262831</v>
      </c>
      <c r="EM334" s="80">
        <v>-0.19149430629793202</v>
      </c>
      <c r="EN334" s="340">
        <v>100100</v>
      </c>
      <c r="EO334" s="80">
        <v>0.21353894406691062</v>
      </c>
      <c r="EP334" s="1"/>
    </row>
    <row r="335" spans="2:146" x14ac:dyDescent="0.25">
      <c r="B335" s="13" t="s">
        <v>162</v>
      </c>
      <c r="C335" s="5">
        <v>540196</v>
      </c>
      <c r="D335" s="6" t="s">
        <v>303</v>
      </c>
      <c r="E335" s="6" t="s">
        <v>23</v>
      </c>
      <c r="F335" s="5">
        <v>5</v>
      </c>
      <c r="G335" s="40">
        <v>332</v>
      </c>
      <c r="H335" s="40">
        <v>1019</v>
      </c>
      <c r="I335" s="40">
        <v>1508</v>
      </c>
      <c r="J335" s="63">
        <v>2906.9879518072285</v>
      </c>
      <c r="K335" s="40">
        <v>582</v>
      </c>
      <c r="L335" s="63">
        <v>2.59</v>
      </c>
      <c r="N335" s="40">
        <v>44</v>
      </c>
      <c r="O335" s="76">
        <v>0.13253012048192769</v>
      </c>
      <c r="P335" s="63">
        <v>0</v>
      </c>
      <c r="Q335" s="362">
        <v>0</v>
      </c>
      <c r="R335" s="106">
        <v>18</v>
      </c>
      <c r="S335" s="83" t="s">
        <v>100</v>
      </c>
      <c r="T335" s="88">
        <v>5</v>
      </c>
      <c r="U335" s="40">
        <v>0</v>
      </c>
      <c r="V335" s="1"/>
      <c r="W335" s="457">
        <v>2</v>
      </c>
      <c r="X335" s="457">
        <v>0</v>
      </c>
      <c r="Y335" s="317">
        <v>5.0000000000000001E-3</v>
      </c>
      <c r="Z335" s="126">
        <v>4.5454545454545456E-2</v>
      </c>
      <c r="AA335" s="457">
        <v>0</v>
      </c>
      <c r="AB335" s="457">
        <v>2</v>
      </c>
      <c r="AC335" s="457">
        <v>4</v>
      </c>
      <c r="AD335" s="457">
        <v>0</v>
      </c>
      <c r="AE335" s="457">
        <v>4</v>
      </c>
      <c r="AF335" s="149">
        <v>2038400</v>
      </c>
      <c r="AH335" s="374">
        <v>384750</v>
      </c>
      <c r="AI335" s="469">
        <v>2</v>
      </c>
      <c r="AJ335" s="320">
        <v>0.5</v>
      </c>
      <c r="AK335" s="374">
        <v>155800</v>
      </c>
      <c r="AL335" s="125">
        <v>7.6432496075353212E-2</v>
      </c>
      <c r="AM335" s="477">
        <v>2</v>
      </c>
      <c r="AN335" s="398">
        <v>155800</v>
      </c>
      <c r="AO335" s="469">
        <v>2</v>
      </c>
      <c r="AP335" s="398">
        <v>155800</v>
      </c>
      <c r="AQ335" s="480">
        <v>2</v>
      </c>
      <c r="AR335" s="398">
        <v>155800</v>
      </c>
      <c r="AS335" s="469">
        <v>0</v>
      </c>
      <c r="AT335" s="390">
        <v>0</v>
      </c>
      <c r="AU335" s="398">
        <v>0</v>
      </c>
      <c r="AV335" s="469">
        <v>1</v>
      </c>
      <c r="AW335" s="140">
        <v>675600</v>
      </c>
      <c r="AX335" s="469">
        <v>1</v>
      </c>
      <c r="AY335" s="140">
        <v>1207000</v>
      </c>
      <c r="AZ335" s="457">
        <v>2</v>
      </c>
      <c r="BA335" s="125">
        <v>0.5</v>
      </c>
      <c r="BB335" s="457">
        <v>2</v>
      </c>
      <c r="BC335" s="125">
        <v>0.5</v>
      </c>
      <c r="BD335" s="457">
        <v>0</v>
      </c>
      <c r="BE335" s="125">
        <v>0</v>
      </c>
      <c r="BF335" s="457">
        <v>4</v>
      </c>
      <c r="BG335" s="125">
        <v>1</v>
      </c>
      <c r="BH335" s="457">
        <v>2</v>
      </c>
      <c r="BI335" s="317">
        <v>0.5</v>
      </c>
      <c r="BJ335" s="457">
        <v>1</v>
      </c>
      <c r="BK335" s="457">
        <v>1</v>
      </c>
      <c r="BL335" s="457">
        <v>0</v>
      </c>
      <c r="BM335" s="430">
        <v>1962</v>
      </c>
      <c r="BN335" s="124" t="s">
        <v>916</v>
      </c>
      <c r="BO335" s="486">
        <v>4</v>
      </c>
      <c r="BP335" s="348">
        <v>1</v>
      </c>
      <c r="BQ335" s="40">
        <v>0</v>
      </c>
      <c r="BR335" s="320">
        <v>0.25</v>
      </c>
      <c r="BS335" s="491">
        <v>0</v>
      </c>
      <c r="BT335" s="125">
        <v>0</v>
      </c>
      <c r="BU335" s="436" t="s">
        <v>100</v>
      </c>
      <c r="BW335" s="457">
        <v>0</v>
      </c>
      <c r="BX335" s="457">
        <v>0</v>
      </c>
      <c r="BY335" s="457">
        <v>0</v>
      </c>
      <c r="BZ335" s="457">
        <v>0</v>
      </c>
      <c r="CA335" s="457">
        <v>0</v>
      </c>
      <c r="CB335" s="457">
        <v>0</v>
      </c>
      <c r="CC335" s="457">
        <v>0</v>
      </c>
      <c r="CD335" s="457">
        <v>0</v>
      </c>
      <c r="CE335" s="457">
        <v>0</v>
      </c>
      <c r="CF335" s="457">
        <v>0</v>
      </c>
      <c r="CG335" s="457">
        <v>0</v>
      </c>
      <c r="CH335" s="457">
        <v>0</v>
      </c>
      <c r="CI335" s="88">
        <v>17</v>
      </c>
      <c r="CJ335" s="88">
        <v>1.3</v>
      </c>
      <c r="CK335" s="76">
        <v>7.5999999999999998E-2</v>
      </c>
      <c r="CL335" s="457">
        <v>0</v>
      </c>
      <c r="CM335" s="457">
        <v>0</v>
      </c>
      <c r="CN335" s="457">
        <v>0</v>
      </c>
      <c r="CO335" s="63">
        <v>1</v>
      </c>
      <c r="CP335" s="63">
        <v>1</v>
      </c>
      <c r="CQ335" s="76">
        <v>1</v>
      </c>
      <c r="CS335" s="40">
        <v>0</v>
      </c>
      <c r="CT335" s="457">
        <v>0</v>
      </c>
      <c r="CU335" s="457">
        <v>0</v>
      </c>
      <c r="CV335" s="40">
        <v>0</v>
      </c>
      <c r="CW335" s="40">
        <v>1</v>
      </c>
      <c r="CX335" s="40">
        <v>1</v>
      </c>
      <c r="CY335" s="515">
        <v>0</v>
      </c>
      <c r="CZ335" s="40">
        <v>0</v>
      </c>
      <c r="DA335" s="40">
        <v>0</v>
      </c>
      <c r="DB335" s="40">
        <v>0</v>
      </c>
      <c r="DC335" s="457">
        <v>1</v>
      </c>
      <c r="DD335" s="457">
        <v>0</v>
      </c>
      <c r="DF335" s="447">
        <v>262994</v>
      </c>
      <c r="DG335" s="449">
        <v>0.129</v>
      </c>
      <c r="DH335" s="374">
        <v>131497.29999999999</v>
      </c>
      <c r="DI335" s="374">
        <v>0</v>
      </c>
      <c r="DJ335" s="149">
        <v>262994</v>
      </c>
      <c r="DK335" s="457">
        <v>2</v>
      </c>
      <c r="DL335" s="457">
        <v>0</v>
      </c>
      <c r="DM335" s="457">
        <v>1</v>
      </c>
      <c r="DN335" s="457">
        <v>1</v>
      </c>
      <c r="DO335" s="317">
        <v>0.13500000000000001</v>
      </c>
      <c r="DP335" s="457">
        <v>2</v>
      </c>
      <c r="DQ335" s="457">
        <v>0</v>
      </c>
      <c r="DR335" s="457">
        <v>2</v>
      </c>
      <c r="DS335" s="518">
        <v>0</v>
      </c>
      <c r="DT335" s="148">
        <v>0</v>
      </c>
      <c r="DU335" s="520">
        <v>1</v>
      </c>
      <c r="DV335" s="374">
        <v>0</v>
      </c>
      <c r="DW335" s="518">
        <v>0</v>
      </c>
      <c r="DX335" s="457">
        <v>58</v>
      </c>
      <c r="DY335" s="452"/>
      <c r="DZ335" s="40">
        <v>0</v>
      </c>
      <c r="EA335" s="76">
        <v>0</v>
      </c>
      <c r="EB335" s="40">
        <v>0</v>
      </c>
      <c r="EC335" s="76">
        <v>0</v>
      </c>
      <c r="ED335" s="40">
        <v>0</v>
      </c>
      <c r="EE335" s="40">
        <v>0</v>
      </c>
      <c r="EF335" s="40">
        <v>0</v>
      </c>
      <c r="EG335" s="320">
        <v>0.50660000000000005</v>
      </c>
      <c r="EH335" s="320">
        <v>0.151738672286618</v>
      </c>
      <c r="EI335" s="320">
        <v>0.23300000000000001</v>
      </c>
      <c r="EJ335" s="320">
        <v>0.105963791267306</v>
      </c>
      <c r="EK335" s="320">
        <v>0.38064253761691702</v>
      </c>
      <c r="EL335" s="320">
        <v>0.21350142334282199</v>
      </c>
      <c r="EM335" s="320">
        <v>-3.4674922600619197E-2</v>
      </c>
      <c r="EN335" s="341">
        <v>79200</v>
      </c>
      <c r="EO335" s="320">
        <v>8.9080459770114959E-2</v>
      </c>
      <c r="EP335" s="1"/>
    </row>
    <row r="336" spans="2:146" x14ac:dyDescent="0.25">
      <c r="B336" s="3" t="s">
        <v>302</v>
      </c>
      <c r="C336" s="5">
        <v>540256</v>
      </c>
      <c r="D336" s="6" t="s">
        <v>303</v>
      </c>
      <c r="E336" s="6" t="s">
        <v>3</v>
      </c>
      <c r="F336" s="5">
        <v>10</v>
      </c>
      <c r="G336" s="40">
        <v>322</v>
      </c>
      <c r="H336" s="40">
        <v>242</v>
      </c>
      <c r="I336" s="40">
        <v>366</v>
      </c>
      <c r="J336" s="63">
        <v>727.45341614906829</v>
      </c>
      <c r="K336" s="40">
        <v>175</v>
      </c>
      <c r="L336" s="63">
        <v>2.09</v>
      </c>
      <c r="N336" s="40">
        <v>53</v>
      </c>
      <c r="O336" s="76">
        <v>0.1645962732919255</v>
      </c>
      <c r="P336" s="63">
        <v>2.17</v>
      </c>
      <c r="Q336" s="362">
        <v>6.7391304347826086E-3</v>
      </c>
      <c r="R336" s="106">
        <v>18</v>
      </c>
      <c r="S336" s="83" t="s">
        <v>100</v>
      </c>
      <c r="T336" s="88">
        <v>1.5</v>
      </c>
      <c r="U336" s="40">
        <v>0</v>
      </c>
      <c r="V336" s="1"/>
      <c r="W336" s="457">
        <v>52</v>
      </c>
      <c r="X336" s="457">
        <v>0</v>
      </c>
      <c r="Y336" s="317">
        <v>0.314</v>
      </c>
      <c r="Z336" s="126">
        <v>0.98113207547169812</v>
      </c>
      <c r="AA336" s="457">
        <v>19</v>
      </c>
      <c r="AB336" s="457">
        <v>24</v>
      </c>
      <c r="AC336" s="457">
        <v>57</v>
      </c>
      <c r="AD336" s="457">
        <v>19</v>
      </c>
      <c r="AE336" s="457">
        <v>76</v>
      </c>
      <c r="AF336" s="149">
        <v>7792730</v>
      </c>
      <c r="AH336" s="416">
        <v>35200</v>
      </c>
      <c r="AI336" s="469">
        <v>47</v>
      </c>
      <c r="AJ336" s="320">
        <v>0.65277777777777779</v>
      </c>
      <c r="AK336" s="374">
        <v>2215450</v>
      </c>
      <c r="AL336" s="125">
        <v>0.28429703069399298</v>
      </c>
      <c r="AM336" s="477">
        <v>47</v>
      </c>
      <c r="AN336" s="398">
        <v>2215450</v>
      </c>
      <c r="AO336" s="469">
        <v>46</v>
      </c>
      <c r="AP336" s="398">
        <v>1803250</v>
      </c>
      <c r="AQ336" s="480">
        <v>45</v>
      </c>
      <c r="AR336" s="398">
        <v>1790250</v>
      </c>
      <c r="AS336" s="469">
        <v>1</v>
      </c>
      <c r="AT336" s="390">
        <v>2.1739130434782612E-2</v>
      </c>
      <c r="AU336" s="398">
        <v>13000</v>
      </c>
      <c r="AV336" s="469">
        <v>19</v>
      </c>
      <c r="AW336" s="140">
        <v>1182400</v>
      </c>
      <c r="AX336" s="469">
        <v>6</v>
      </c>
      <c r="AY336" s="140">
        <v>4394880</v>
      </c>
      <c r="AZ336" s="457">
        <v>32</v>
      </c>
      <c r="BA336" s="125">
        <v>0.42099999999999999</v>
      </c>
      <c r="BB336" s="457">
        <v>36</v>
      </c>
      <c r="BC336" s="125">
        <v>0.47399999999999998</v>
      </c>
      <c r="BD336" s="457">
        <v>8</v>
      </c>
      <c r="BE336" s="125">
        <v>0.105</v>
      </c>
      <c r="BF336" s="457">
        <v>36</v>
      </c>
      <c r="BG336" s="125">
        <v>0.47399999999999998</v>
      </c>
      <c r="BH336" s="457">
        <v>18</v>
      </c>
      <c r="BI336" s="317">
        <v>0.23684210526315788</v>
      </c>
      <c r="BJ336" s="457">
        <v>17</v>
      </c>
      <c r="BK336" s="457">
        <v>1</v>
      </c>
      <c r="BL336" s="457">
        <v>0</v>
      </c>
      <c r="BM336" s="430">
        <v>1920</v>
      </c>
      <c r="BN336" s="347" t="s">
        <v>819</v>
      </c>
      <c r="BO336" s="486">
        <v>72</v>
      </c>
      <c r="BP336" s="348">
        <v>0.94700000000000006</v>
      </c>
      <c r="BQ336" s="40">
        <v>4</v>
      </c>
      <c r="BR336" s="320">
        <v>5.2999999999999999E-2</v>
      </c>
      <c r="BS336" s="491">
        <v>0</v>
      </c>
      <c r="BT336" s="125">
        <v>0</v>
      </c>
      <c r="BU336" s="312">
        <v>0.7</v>
      </c>
      <c r="BW336" s="457">
        <v>2</v>
      </c>
      <c r="BX336" s="457">
        <v>0</v>
      </c>
      <c r="BY336" s="457">
        <v>0</v>
      </c>
      <c r="BZ336" s="457">
        <v>1</v>
      </c>
      <c r="CA336" s="457">
        <v>1</v>
      </c>
      <c r="CB336" s="457">
        <v>0</v>
      </c>
      <c r="CC336" s="457">
        <v>0</v>
      </c>
      <c r="CD336" s="457">
        <v>0</v>
      </c>
      <c r="CE336" s="457">
        <v>0</v>
      </c>
      <c r="CF336" s="457">
        <v>1</v>
      </c>
      <c r="CG336" s="457">
        <v>1</v>
      </c>
      <c r="CH336" s="457">
        <v>0</v>
      </c>
      <c r="CI336" s="440">
        <v>7.8</v>
      </c>
      <c r="CJ336" s="440">
        <v>1.9</v>
      </c>
      <c r="CK336" s="317">
        <v>0.24399999999999999</v>
      </c>
      <c r="CL336" s="457">
        <v>7</v>
      </c>
      <c r="CM336" s="457">
        <v>6</v>
      </c>
      <c r="CN336" s="457">
        <v>1</v>
      </c>
      <c r="CO336" s="501">
        <v>1.3</v>
      </c>
      <c r="CP336" s="501">
        <v>0</v>
      </c>
      <c r="CQ336" s="125">
        <v>0</v>
      </c>
      <c r="CS336" s="477">
        <v>0</v>
      </c>
      <c r="CT336" s="457">
        <v>0</v>
      </c>
      <c r="CU336" s="457">
        <v>0</v>
      </c>
      <c r="CV336" s="457">
        <v>0</v>
      </c>
      <c r="CW336" s="457">
        <v>4</v>
      </c>
      <c r="CX336" s="457">
        <v>3</v>
      </c>
      <c r="CY336" s="457">
        <v>0</v>
      </c>
      <c r="CZ336" s="457">
        <v>2</v>
      </c>
      <c r="DA336" s="457">
        <v>0</v>
      </c>
      <c r="DB336" s="457">
        <v>1</v>
      </c>
      <c r="DC336" s="457">
        <v>1</v>
      </c>
      <c r="DD336" s="457">
        <v>0</v>
      </c>
      <c r="DF336" s="398">
        <v>143343</v>
      </c>
      <c r="DG336" s="320">
        <v>1.7999999999999999E-2</v>
      </c>
      <c r="DH336" s="374">
        <v>2568.4</v>
      </c>
      <c r="DI336" s="374">
        <v>37293</v>
      </c>
      <c r="DJ336" s="149">
        <v>106050</v>
      </c>
      <c r="DK336" s="40">
        <v>51</v>
      </c>
      <c r="DL336" s="40">
        <v>25</v>
      </c>
      <c r="DM336" s="40">
        <v>0</v>
      </c>
      <c r="DN336" s="40">
        <v>0</v>
      </c>
      <c r="DO336" s="317">
        <v>0.114</v>
      </c>
      <c r="DP336" s="457">
        <v>49</v>
      </c>
      <c r="DQ336" s="457">
        <v>10</v>
      </c>
      <c r="DR336" s="457">
        <v>17</v>
      </c>
      <c r="DS336" s="477">
        <v>0</v>
      </c>
      <c r="DT336" s="125">
        <v>0</v>
      </c>
      <c r="DU336" s="477">
        <v>12</v>
      </c>
      <c r="DV336" s="374">
        <v>237994</v>
      </c>
      <c r="DW336" s="477">
        <v>4</v>
      </c>
      <c r="DX336" s="457">
        <v>147</v>
      </c>
      <c r="DY336" s="452"/>
      <c r="DZ336" s="40">
        <v>1767</v>
      </c>
      <c r="EA336" s="76">
        <v>0.3392857142857143</v>
      </c>
      <c r="EB336" s="40">
        <v>1627</v>
      </c>
      <c r="EC336" s="76">
        <v>0.31240399385560674</v>
      </c>
      <c r="ED336" s="40">
        <v>284</v>
      </c>
      <c r="EE336" s="40">
        <v>47</v>
      </c>
      <c r="EF336" s="40">
        <v>27</v>
      </c>
      <c r="EG336" s="320">
        <v>0.3392</v>
      </c>
      <c r="EH336" s="320">
        <v>0.14248021108179421</v>
      </c>
      <c r="EI336" s="320">
        <v>0.22500000000000001</v>
      </c>
      <c r="EJ336" s="320">
        <v>8.3399734395750352E-2</v>
      </c>
      <c r="EK336" s="320">
        <v>0.38306451612903225</v>
      </c>
      <c r="EL336" s="320">
        <v>0.19141463414634147</v>
      </c>
      <c r="EM336" s="320">
        <v>-3.0190085724934802E-2</v>
      </c>
      <c r="EN336" s="341">
        <v>105000</v>
      </c>
      <c r="EO336" s="320">
        <v>0.12960554833116603</v>
      </c>
      <c r="EP336" s="1"/>
    </row>
    <row r="337" spans="2:146" x14ac:dyDescent="0.25">
      <c r="B337" s="3" t="s">
        <v>304</v>
      </c>
      <c r="C337" s="5">
        <v>540208</v>
      </c>
      <c r="D337" s="6" t="s">
        <v>303</v>
      </c>
      <c r="E337" s="6" t="s">
        <v>3</v>
      </c>
      <c r="F337" s="5">
        <v>10</v>
      </c>
      <c r="G337" s="40">
        <v>1735</v>
      </c>
      <c r="H337" s="40">
        <v>3207</v>
      </c>
      <c r="I337" s="40">
        <v>5208</v>
      </c>
      <c r="J337" s="63">
        <v>1921.106628242075</v>
      </c>
      <c r="K337" s="40">
        <v>1895</v>
      </c>
      <c r="L337" s="63">
        <v>2.69</v>
      </c>
      <c r="N337" s="40">
        <v>652</v>
      </c>
      <c r="O337" s="76">
        <v>0.37579250720461088</v>
      </c>
      <c r="P337" s="63">
        <v>2.7</v>
      </c>
      <c r="Q337" s="362">
        <v>1.5561959654178681E-3</v>
      </c>
      <c r="R337" s="106">
        <v>18</v>
      </c>
      <c r="S337" s="83" t="s">
        <v>100</v>
      </c>
      <c r="T337" s="88">
        <v>5.9</v>
      </c>
      <c r="U337" s="40">
        <v>61</v>
      </c>
      <c r="V337" s="1"/>
      <c r="W337" s="457">
        <v>756</v>
      </c>
      <c r="X337" s="457">
        <v>91</v>
      </c>
      <c r="Y337" s="317">
        <v>0.248</v>
      </c>
      <c r="Z337" s="126">
        <v>1.1595092024539877</v>
      </c>
      <c r="AA337" s="457">
        <v>8</v>
      </c>
      <c r="AB337" s="457">
        <v>39</v>
      </c>
      <c r="AC337" s="457">
        <v>787</v>
      </c>
      <c r="AD337" s="457">
        <v>8</v>
      </c>
      <c r="AE337" s="457">
        <v>795</v>
      </c>
      <c r="AF337" s="149">
        <v>101052568</v>
      </c>
      <c r="AH337" s="416">
        <v>65600</v>
      </c>
      <c r="AI337" s="469">
        <v>622</v>
      </c>
      <c r="AJ337" s="320">
        <v>0.78238993710691829</v>
      </c>
      <c r="AK337" s="374">
        <v>44716484</v>
      </c>
      <c r="AL337" s="125">
        <v>0.44250715132741603</v>
      </c>
      <c r="AM337" s="477">
        <v>619</v>
      </c>
      <c r="AN337" s="398">
        <v>41175984</v>
      </c>
      <c r="AO337" s="469">
        <v>591</v>
      </c>
      <c r="AP337" s="398">
        <v>38445004</v>
      </c>
      <c r="AQ337" s="480">
        <v>561</v>
      </c>
      <c r="AR337" s="398">
        <v>37985190</v>
      </c>
      <c r="AS337" s="469">
        <v>30</v>
      </c>
      <c r="AT337" s="390">
        <v>5.0761421319796947E-2</v>
      </c>
      <c r="AU337" s="398">
        <v>459814</v>
      </c>
      <c r="AV337" s="469">
        <v>145</v>
      </c>
      <c r="AW337" s="140">
        <v>23907564</v>
      </c>
      <c r="AX337" s="469">
        <v>28</v>
      </c>
      <c r="AY337" s="140">
        <v>32428520</v>
      </c>
      <c r="AZ337" s="457">
        <v>517</v>
      </c>
      <c r="BA337" s="125">
        <v>0.65</v>
      </c>
      <c r="BB337" s="457">
        <v>209</v>
      </c>
      <c r="BC337" s="125">
        <v>0.26300000000000001</v>
      </c>
      <c r="BD337" s="457">
        <v>69</v>
      </c>
      <c r="BE337" s="125">
        <v>8.6999999999999994E-2</v>
      </c>
      <c r="BF337" s="457">
        <v>345</v>
      </c>
      <c r="BG337" s="125">
        <v>0.434</v>
      </c>
      <c r="BH337" s="457">
        <v>541</v>
      </c>
      <c r="BI337" s="317">
        <v>0.68050314465408801</v>
      </c>
      <c r="BJ337" s="457">
        <v>303</v>
      </c>
      <c r="BK337" s="457">
        <v>226</v>
      </c>
      <c r="BL337" s="457">
        <v>12</v>
      </c>
      <c r="BM337" s="430">
        <v>1926</v>
      </c>
      <c r="BN337" s="347" t="s">
        <v>919</v>
      </c>
      <c r="BO337" s="486">
        <v>721</v>
      </c>
      <c r="BP337" s="348">
        <v>0.90700000000000003</v>
      </c>
      <c r="BQ337" s="40">
        <v>74</v>
      </c>
      <c r="BR337" s="320">
        <v>9.2999999999999999E-2</v>
      </c>
      <c r="BS337" s="491">
        <v>36</v>
      </c>
      <c r="BT337" s="125">
        <v>4.7619047619047616E-2</v>
      </c>
      <c r="BU337" s="312">
        <v>0.69199999999999995</v>
      </c>
      <c r="BW337" s="457">
        <v>5</v>
      </c>
      <c r="BX337" s="457">
        <v>4</v>
      </c>
      <c r="BY337" s="457">
        <v>2</v>
      </c>
      <c r="BZ337" s="457">
        <v>3</v>
      </c>
      <c r="CA337" s="457">
        <v>0</v>
      </c>
      <c r="CB337" s="457">
        <v>0</v>
      </c>
      <c r="CC337" s="457">
        <v>1</v>
      </c>
      <c r="CD337" s="457">
        <v>0</v>
      </c>
      <c r="CE337" s="457">
        <v>1</v>
      </c>
      <c r="CF337" s="457">
        <v>2</v>
      </c>
      <c r="CG337" s="457">
        <v>1</v>
      </c>
      <c r="CH337" s="457">
        <v>0</v>
      </c>
      <c r="CI337" s="440">
        <v>65.400000000000006</v>
      </c>
      <c r="CJ337" s="440">
        <v>24</v>
      </c>
      <c r="CK337" s="317">
        <v>0.36699999999999999</v>
      </c>
      <c r="CL337" s="457">
        <v>4</v>
      </c>
      <c r="CM337" s="457">
        <v>0</v>
      </c>
      <c r="CN337" s="457">
        <v>4</v>
      </c>
      <c r="CO337" s="501">
        <v>6</v>
      </c>
      <c r="CP337" s="501">
        <v>6</v>
      </c>
      <c r="CQ337" s="125">
        <v>1</v>
      </c>
      <c r="CS337" s="477">
        <v>38</v>
      </c>
      <c r="CT337" s="457">
        <v>34</v>
      </c>
      <c r="CU337" s="457">
        <v>1</v>
      </c>
      <c r="CV337" s="457">
        <v>37</v>
      </c>
      <c r="CW337" s="457">
        <v>18</v>
      </c>
      <c r="CX337" s="457">
        <v>10</v>
      </c>
      <c r="CY337" s="457">
        <v>9</v>
      </c>
      <c r="CZ337" s="457">
        <v>7</v>
      </c>
      <c r="DA337" s="457">
        <v>2</v>
      </c>
      <c r="DB337" s="457">
        <v>0</v>
      </c>
      <c r="DC337" s="457">
        <v>0</v>
      </c>
      <c r="DD337" s="457">
        <v>0</v>
      </c>
      <c r="DF337" s="398">
        <v>14446129</v>
      </c>
      <c r="DG337" s="320">
        <v>0.14299999999999999</v>
      </c>
      <c r="DH337" s="374">
        <v>14408.4</v>
      </c>
      <c r="DI337" s="374">
        <v>9310392</v>
      </c>
      <c r="DJ337" s="149">
        <v>5135737</v>
      </c>
      <c r="DK337" s="40">
        <v>104</v>
      </c>
      <c r="DL337" s="40">
        <v>652</v>
      </c>
      <c r="DM337" s="40">
        <v>30</v>
      </c>
      <c r="DN337" s="40">
        <v>9</v>
      </c>
      <c r="DO337" s="317">
        <v>0.25700000000000001</v>
      </c>
      <c r="DP337" s="457">
        <v>92</v>
      </c>
      <c r="DQ337" s="457">
        <v>97</v>
      </c>
      <c r="DR337" s="457">
        <v>524</v>
      </c>
      <c r="DS337" s="477">
        <v>82</v>
      </c>
      <c r="DT337" s="125">
        <v>0.10846560846560846</v>
      </c>
      <c r="DU337" s="477">
        <v>276</v>
      </c>
      <c r="DV337" s="374">
        <v>3281144</v>
      </c>
      <c r="DW337" s="477">
        <v>97</v>
      </c>
      <c r="DX337" s="457">
        <v>11438</v>
      </c>
      <c r="DY337" s="452"/>
      <c r="DZ337" s="40">
        <v>0</v>
      </c>
      <c r="EA337" s="76">
        <v>0</v>
      </c>
      <c r="EB337" s="40">
        <v>0</v>
      </c>
      <c r="EC337" s="76">
        <v>0</v>
      </c>
      <c r="ED337" s="40">
        <v>0</v>
      </c>
      <c r="EE337" s="40">
        <v>0</v>
      </c>
      <c r="EF337" s="40">
        <v>0</v>
      </c>
      <c r="EG337" s="320">
        <v>0.50660000000000005</v>
      </c>
      <c r="EH337" s="76">
        <v>0.1517386722866175</v>
      </c>
      <c r="EI337" s="76">
        <v>0.23300000000000001</v>
      </c>
      <c r="EJ337" s="320">
        <v>0.10596379126730565</v>
      </c>
      <c r="EK337" s="320">
        <v>0.38064253761691746</v>
      </c>
      <c r="EL337" s="320">
        <v>0.21350142334282229</v>
      </c>
      <c r="EM337" s="320">
        <v>-3.4941131788833998E-2</v>
      </c>
      <c r="EN337" s="341">
        <v>79200</v>
      </c>
      <c r="EO337" s="320">
        <v>8.8986784140969208E-2</v>
      </c>
      <c r="EP337" s="1"/>
    </row>
    <row r="338" spans="2:146" x14ac:dyDescent="0.25">
      <c r="B338" s="3" t="s">
        <v>305</v>
      </c>
      <c r="C338" s="5">
        <v>540210</v>
      </c>
      <c r="D338" s="6" t="s">
        <v>303</v>
      </c>
      <c r="E338" s="6" t="s">
        <v>3</v>
      </c>
      <c r="F338" s="5">
        <v>10</v>
      </c>
      <c r="G338" s="40">
        <v>243</v>
      </c>
      <c r="H338" s="40">
        <v>286</v>
      </c>
      <c r="I338" s="40">
        <v>273</v>
      </c>
      <c r="J338" s="63">
        <v>719.01234567901236</v>
      </c>
      <c r="K338" s="40">
        <v>127</v>
      </c>
      <c r="L338" s="63">
        <v>2.15</v>
      </c>
      <c r="N338" s="40">
        <v>103</v>
      </c>
      <c r="O338" s="76">
        <v>0.42386831275720172</v>
      </c>
      <c r="P338" s="63">
        <v>2.77</v>
      </c>
      <c r="Q338" s="362">
        <v>1.1399176954732511E-2</v>
      </c>
      <c r="R338" s="106">
        <v>18</v>
      </c>
      <c r="S338" s="83" t="s">
        <v>100</v>
      </c>
      <c r="T338" s="88">
        <v>1.8</v>
      </c>
      <c r="U338" s="40">
        <v>0</v>
      </c>
      <c r="V338" s="1"/>
      <c r="W338" s="457">
        <v>78</v>
      </c>
      <c r="X338" s="457">
        <v>0</v>
      </c>
      <c r="Y338" s="317">
        <v>0.39500000000000002</v>
      </c>
      <c r="Z338" s="126">
        <v>0.75728155339805825</v>
      </c>
      <c r="AA338" s="457">
        <v>16</v>
      </c>
      <c r="AB338" s="457">
        <v>35</v>
      </c>
      <c r="AC338" s="457">
        <v>97</v>
      </c>
      <c r="AD338" s="457">
        <v>16</v>
      </c>
      <c r="AE338" s="457">
        <v>113</v>
      </c>
      <c r="AF338" s="149">
        <v>13283060</v>
      </c>
      <c r="AH338" s="416">
        <v>41100</v>
      </c>
      <c r="AI338" s="469">
        <v>89</v>
      </c>
      <c r="AJ338" s="320">
        <v>0.78761061946902655</v>
      </c>
      <c r="AK338" s="374">
        <v>4006660</v>
      </c>
      <c r="AL338" s="125">
        <v>0.30163682163597838</v>
      </c>
      <c r="AM338" s="477">
        <v>89</v>
      </c>
      <c r="AN338" s="398">
        <v>4006660</v>
      </c>
      <c r="AO338" s="469">
        <v>80</v>
      </c>
      <c r="AP338" s="398">
        <v>2989860</v>
      </c>
      <c r="AQ338" s="480">
        <v>71</v>
      </c>
      <c r="AR338" s="398">
        <v>2830600</v>
      </c>
      <c r="AS338" s="469">
        <v>9</v>
      </c>
      <c r="AT338" s="390">
        <v>0.1125</v>
      </c>
      <c r="AU338" s="398">
        <v>159260</v>
      </c>
      <c r="AV338" s="469">
        <v>14</v>
      </c>
      <c r="AW338" s="140">
        <v>731900</v>
      </c>
      <c r="AX338" s="469">
        <v>10</v>
      </c>
      <c r="AY338" s="140">
        <v>8544500</v>
      </c>
      <c r="AZ338" s="457">
        <v>53</v>
      </c>
      <c r="BA338" s="125">
        <v>0.46899999999999997</v>
      </c>
      <c r="BB338" s="457">
        <v>43</v>
      </c>
      <c r="BC338" s="125">
        <v>0.38100000000000001</v>
      </c>
      <c r="BD338" s="457">
        <v>17</v>
      </c>
      <c r="BE338" s="125">
        <v>0.15</v>
      </c>
      <c r="BF338" s="457">
        <v>88</v>
      </c>
      <c r="BG338" s="125">
        <v>0.77900000000000003</v>
      </c>
      <c r="BH338" s="457">
        <v>15</v>
      </c>
      <c r="BI338" s="317">
        <v>0.13274336283185842</v>
      </c>
      <c r="BJ338" s="457">
        <v>15</v>
      </c>
      <c r="BK338" s="457">
        <v>0</v>
      </c>
      <c r="BL338" s="457">
        <v>0</v>
      </c>
      <c r="BM338" s="430">
        <v>1938</v>
      </c>
      <c r="BN338" s="347" t="s">
        <v>819</v>
      </c>
      <c r="BO338" s="486">
        <v>100</v>
      </c>
      <c r="BP338" s="348">
        <v>0.88500000000000001</v>
      </c>
      <c r="BQ338" s="40">
        <v>13</v>
      </c>
      <c r="BR338" s="320">
        <v>0.115</v>
      </c>
      <c r="BS338" s="491">
        <v>2</v>
      </c>
      <c r="BT338" s="125">
        <v>2.564102564102564E-2</v>
      </c>
      <c r="BU338" s="312">
        <v>0.64400000000000002</v>
      </c>
      <c r="BW338" s="457">
        <v>2</v>
      </c>
      <c r="BX338" s="457">
        <v>1</v>
      </c>
      <c r="BY338" s="457">
        <v>0</v>
      </c>
      <c r="BZ338" s="457">
        <v>2</v>
      </c>
      <c r="CA338" s="457">
        <v>0</v>
      </c>
      <c r="CB338" s="457">
        <v>0</v>
      </c>
      <c r="CC338" s="457">
        <v>1</v>
      </c>
      <c r="CD338" s="457">
        <v>0</v>
      </c>
      <c r="CE338" s="457">
        <v>0</v>
      </c>
      <c r="CF338" s="457">
        <v>0</v>
      </c>
      <c r="CG338" s="457">
        <v>1</v>
      </c>
      <c r="CH338" s="457">
        <v>0</v>
      </c>
      <c r="CI338" s="440">
        <v>11.1</v>
      </c>
      <c r="CJ338" s="440">
        <v>2.2000000000000002</v>
      </c>
      <c r="CK338" s="317">
        <v>0.19800000000000001</v>
      </c>
      <c r="CL338" s="457">
        <v>5</v>
      </c>
      <c r="CM338" s="457">
        <v>0</v>
      </c>
      <c r="CN338" s="457">
        <v>5</v>
      </c>
      <c r="CO338" s="501">
        <v>1.1000000000000001</v>
      </c>
      <c r="CP338" s="501">
        <v>0</v>
      </c>
      <c r="CQ338" s="125">
        <v>0</v>
      </c>
      <c r="CS338" s="477">
        <v>0</v>
      </c>
      <c r="CT338" s="457">
        <v>0</v>
      </c>
      <c r="CU338" s="457">
        <v>0</v>
      </c>
      <c r="CV338" s="457">
        <v>0</v>
      </c>
      <c r="CW338" s="457">
        <v>6</v>
      </c>
      <c r="CX338" s="457">
        <v>0</v>
      </c>
      <c r="CY338" s="457">
        <v>4</v>
      </c>
      <c r="CZ338" s="457">
        <v>1</v>
      </c>
      <c r="DA338" s="457">
        <v>0</v>
      </c>
      <c r="DB338" s="457">
        <v>1</v>
      </c>
      <c r="DC338" s="457">
        <v>0</v>
      </c>
      <c r="DD338" s="457">
        <v>0</v>
      </c>
      <c r="DF338" s="398">
        <v>266839</v>
      </c>
      <c r="DG338" s="320">
        <v>0.02</v>
      </c>
      <c r="DH338" s="374">
        <v>4884.1000000000004</v>
      </c>
      <c r="DI338" s="374">
        <v>230377</v>
      </c>
      <c r="DJ338" s="149">
        <v>36462</v>
      </c>
      <c r="DK338" s="40">
        <v>76</v>
      </c>
      <c r="DL338" s="40">
        <v>37</v>
      </c>
      <c r="DM338" s="40">
        <v>0</v>
      </c>
      <c r="DN338" s="40">
        <v>0</v>
      </c>
      <c r="DO338" s="317">
        <v>0.14099999999999999</v>
      </c>
      <c r="DP338" s="457">
        <v>74</v>
      </c>
      <c r="DQ338" s="457">
        <v>9</v>
      </c>
      <c r="DR338" s="457">
        <v>29</v>
      </c>
      <c r="DS338" s="477">
        <v>1</v>
      </c>
      <c r="DT338" s="125">
        <v>1.282051282051282E-2</v>
      </c>
      <c r="DU338" s="477">
        <v>48</v>
      </c>
      <c r="DV338" s="374">
        <v>618481</v>
      </c>
      <c r="DW338" s="477">
        <v>14</v>
      </c>
      <c r="DX338" s="457">
        <v>145</v>
      </c>
      <c r="DY338" s="452"/>
      <c r="DZ338" s="40">
        <v>187</v>
      </c>
      <c r="EA338" s="76">
        <v>0.68498168498168499</v>
      </c>
      <c r="EB338" s="40">
        <v>157</v>
      </c>
      <c r="EC338" s="76">
        <v>0.57509157509157505</v>
      </c>
      <c r="ED338" s="40">
        <v>26</v>
      </c>
      <c r="EE338" s="40">
        <v>5</v>
      </c>
      <c r="EF338" s="40">
        <v>3</v>
      </c>
      <c r="EG338" s="320">
        <v>0.55940000000000001</v>
      </c>
      <c r="EH338" s="320">
        <v>0.12598425196850394</v>
      </c>
      <c r="EI338" s="320">
        <v>0.26100000000000001</v>
      </c>
      <c r="EJ338" s="320">
        <v>0.10047846889952153</v>
      </c>
      <c r="EK338" s="320">
        <v>0.29304029304029305</v>
      </c>
      <c r="EL338" s="320">
        <v>0.22344322344322345</v>
      </c>
      <c r="EM338" s="320">
        <v>-0.342391304347826</v>
      </c>
      <c r="EN338" s="341">
        <v>113800</v>
      </c>
      <c r="EO338" s="320">
        <v>0.21782178217821785</v>
      </c>
      <c r="EP338" s="1"/>
    </row>
    <row r="339" spans="2:146" x14ac:dyDescent="0.25">
      <c r="B339" s="3" t="s">
        <v>306</v>
      </c>
      <c r="C339" s="5">
        <v>540258</v>
      </c>
      <c r="D339" s="6" t="s">
        <v>303</v>
      </c>
      <c r="E339" s="6" t="s">
        <v>3</v>
      </c>
      <c r="F339" s="5">
        <v>10</v>
      </c>
      <c r="G339" s="40">
        <v>191</v>
      </c>
      <c r="H339" s="40">
        <v>111</v>
      </c>
      <c r="I339" s="40">
        <v>134</v>
      </c>
      <c r="J339" s="63">
        <v>449.00523560209422</v>
      </c>
      <c r="K339" s="40">
        <v>53</v>
      </c>
      <c r="L339" s="63">
        <v>2.5299999999999998</v>
      </c>
      <c r="N339" s="40">
        <v>36</v>
      </c>
      <c r="O339" s="76">
        <v>0.18848167539267019</v>
      </c>
      <c r="P339" s="63">
        <v>2.77</v>
      </c>
      <c r="Q339" s="362">
        <v>1.450261780104712E-2</v>
      </c>
      <c r="R339" s="106">
        <v>18</v>
      </c>
      <c r="S339" s="83" t="s">
        <v>100</v>
      </c>
      <c r="T339" s="88">
        <v>1.6</v>
      </c>
      <c r="U339" s="40">
        <v>0</v>
      </c>
      <c r="V339" s="1"/>
      <c r="W339" s="457">
        <v>33</v>
      </c>
      <c r="X339" s="457">
        <v>0</v>
      </c>
      <c r="Y339" s="317">
        <v>0.34200000000000003</v>
      </c>
      <c r="Z339" s="126">
        <v>0.91666666666666663</v>
      </c>
      <c r="AA339" s="457">
        <v>14</v>
      </c>
      <c r="AB339" s="457">
        <v>5</v>
      </c>
      <c r="AC339" s="457">
        <v>24</v>
      </c>
      <c r="AD339" s="457">
        <v>14</v>
      </c>
      <c r="AE339" s="457">
        <v>38</v>
      </c>
      <c r="AF339" s="149">
        <v>1517980</v>
      </c>
      <c r="AH339" s="416">
        <v>24000</v>
      </c>
      <c r="AI339" s="469">
        <v>31</v>
      </c>
      <c r="AJ339" s="320">
        <v>0.81578947368421051</v>
      </c>
      <c r="AK339" s="374">
        <v>1031200</v>
      </c>
      <c r="AL339" s="125">
        <v>0.67932383825873854</v>
      </c>
      <c r="AM339" s="477">
        <v>29</v>
      </c>
      <c r="AN339" s="398">
        <v>759800</v>
      </c>
      <c r="AO339" s="469">
        <v>28</v>
      </c>
      <c r="AP339" s="398">
        <v>707700</v>
      </c>
      <c r="AQ339" s="480">
        <v>24</v>
      </c>
      <c r="AR339" s="399">
        <v>648800</v>
      </c>
      <c r="AS339" s="481">
        <v>4</v>
      </c>
      <c r="AT339" s="393">
        <v>0.14285714285714279</v>
      </c>
      <c r="AU339" s="399">
        <v>58900</v>
      </c>
      <c r="AV339" s="469">
        <v>4</v>
      </c>
      <c r="AW339" s="140">
        <v>390200</v>
      </c>
      <c r="AX339" s="469">
        <v>3</v>
      </c>
      <c r="AY339" s="140">
        <v>96580</v>
      </c>
      <c r="AZ339" s="457">
        <v>11</v>
      </c>
      <c r="BA339" s="125">
        <v>0.28899999999999998</v>
      </c>
      <c r="BB339" s="457">
        <v>19</v>
      </c>
      <c r="BC339" s="125">
        <v>0.5</v>
      </c>
      <c r="BD339" s="457">
        <v>8</v>
      </c>
      <c r="BE339" s="125">
        <v>0.21099999999999999</v>
      </c>
      <c r="BF339" s="457">
        <v>30</v>
      </c>
      <c r="BG339" s="125">
        <v>0.78900000000000003</v>
      </c>
      <c r="BH339" s="457">
        <v>11</v>
      </c>
      <c r="BI339" s="317">
        <v>0.28947368421052633</v>
      </c>
      <c r="BJ339" s="457">
        <v>10</v>
      </c>
      <c r="BK339" s="457">
        <v>1</v>
      </c>
      <c r="BL339" s="457">
        <v>0</v>
      </c>
      <c r="BM339" s="430">
        <v>1905</v>
      </c>
      <c r="BN339" s="349" t="s">
        <v>819</v>
      </c>
      <c r="BO339" s="487">
        <v>35</v>
      </c>
      <c r="BP339" s="350">
        <v>0.92100000000000004</v>
      </c>
      <c r="BQ339" s="489">
        <v>3</v>
      </c>
      <c r="BR339" s="351">
        <v>7.9000000000000001E-2</v>
      </c>
      <c r="BS339" s="492">
        <v>3</v>
      </c>
      <c r="BT339" s="125">
        <v>9.0909090909090912E-2</v>
      </c>
      <c r="BU339" s="312">
        <v>0.78600000000000003</v>
      </c>
      <c r="BW339" s="457">
        <v>0</v>
      </c>
      <c r="BX339" s="457">
        <v>0</v>
      </c>
      <c r="BY339" s="457">
        <v>0</v>
      </c>
      <c r="BZ339" s="457">
        <v>0</v>
      </c>
      <c r="CA339" s="457">
        <v>0</v>
      </c>
      <c r="CB339" s="457">
        <v>0</v>
      </c>
      <c r="CC339" s="457">
        <v>0</v>
      </c>
      <c r="CD339" s="457">
        <v>0</v>
      </c>
      <c r="CE339" s="457">
        <v>0</v>
      </c>
      <c r="CF339" s="457">
        <v>0</v>
      </c>
      <c r="CG339" s="457">
        <v>0</v>
      </c>
      <c r="CH339" s="457">
        <v>0</v>
      </c>
      <c r="CI339" s="440">
        <v>6.8</v>
      </c>
      <c r="CJ339" s="440">
        <v>2.1</v>
      </c>
      <c r="CK339" s="317">
        <v>0.309</v>
      </c>
      <c r="CL339" s="457">
        <v>4</v>
      </c>
      <c r="CM339" s="457">
        <v>0</v>
      </c>
      <c r="CN339" s="457">
        <v>4</v>
      </c>
      <c r="CO339" s="501">
        <v>0.9</v>
      </c>
      <c r="CP339" s="501">
        <v>0</v>
      </c>
      <c r="CQ339" s="125">
        <v>0</v>
      </c>
      <c r="CS339" s="477">
        <v>0</v>
      </c>
      <c r="CT339" s="514">
        <v>0</v>
      </c>
      <c r="CU339" s="514">
        <v>0</v>
      </c>
      <c r="CV339" s="457">
        <v>0</v>
      </c>
      <c r="CW339" s="457">
        <v>4</v>
      </c>
      <c r="CX339" s="457">
        <v>2</v>
      </c>
      <c r="CY339" s="457">
        <v>2</v>
      </c>
      <c r="CZ339" s="457">
        <v>1</v>
      </c>
      <c r="DA339" s="457">
        <v>0</v>
      </c>
      <c r="DB339" s="457">
        <v>0</v>
      </c>
      <c r="DC339" s="457">
        <v>1</v>
      </c>
      <c r="DD339" s="457">
        <v>0</v>
      </c>
      <c r="DF339" s="398">
        <v>102370</v>
      </c>
      <c r="DG339" s="320">
        <v>6.7000000000000004E-2</v>
      </c>
      <c r="DH339" s="374">
        <v>2670.6</v>
      </c>
      <c r="DI339" s="374">
        <v>85690</v>
      </c>
      <c r="DJ339" s="149">
        <v>16680</v>
      </c>
      <c r="DK339" s="40">
        <v>21</v>
      </c>
      <c r="DL339" s="40">
        <v>17</v>
      </c>
      <c r="DM339" s="40">
        <v>0</v>
      </c>
      <c r="DN339" s="40">
        <v>0</v>
      </c>
      <c r="DO339" s="317">
        <v>0.13600000000000001</v>
      </c>
      <c r="DP339" s="457">
        <v>16</v>
      </c>
      <c r="DQ339" s="457">
        <v>7</v>
      </c>
      <c r="DR339" s="457">
        <v>13</v>
      </c>
      <c r="DS339" s="477">
        <v>2</v>
      </c>
      <c r="DT339" s="125">
        <v>6.0606060606060608E-2</v>
      </c>
      <c r="DU339" s="477">
        <v>3</v>
      </c>
      <c r="DV339" s="374">
        <v>50560</v>
      </c>
      <c r="DW339" s="477">
        <v>3</v>
      </c>
      <c r="DX339" s="457">
        <v>100</v>
      </c>
      <c r="DY339" s="452"/>
      <c r="DZ339" s="40">
        <v>71</v>
      </c>
      <c r="EA339" s="76">
        <v>0.52985074626865669</v>
      </c>
      <c r="EB339" s="40">
        <v>63</v>
      </c>
      <c r="EC339" s="76">
        <v>0.47014925373134331</v>
      </c>
      <c r="ED339" s="40">
        <v>18</v>
      </c>
      <c r="EE339" s="40">
        <v>3</v>
      </c>
      <c r="EF339" s="40">
        <v>2</v>
      </c>
      <c r="EG339" s="320">
        <v>0.99109999999999998</v>
      </c>
      <c r="EH339" s="320">
        <v>0.60377358490566035</v>
      </c>
      <c r="EI339" s="320">
        <v>0.70599999999999996</v>
      </c>
      <c r="EJ339" s="320">
        <v>0.3125</v>
      </c>
      <c r="EK339" s="320">
        <v>0.52985074626865669</v>
      </c>
      <c r="EL339" s="320">
        <v>0.41044776119402987</v>
      </c>
      <c r="EM339" s="320">
        <v>-0.28965517241379302</v>
      </c>
      <c r="EN339" s="341">
        <v>90000</v>
      </c>
      <c r="EO339" s="320">
        <v>8.6956521739130432E-2</v>
      </c>
      <c r="EP339" s="1"/>
    </row>
    <row r="340" spans="2:146" s="1" customFormat="1" x14ac:dyDescent="0.25">
      <c r="B340" s="7" t="s">
        <v>303</v>
      </c>
      <c r="C340" s="150">
        <v>54103</v>
      </c>
      <c r="D340" s="7" t="s">
        <v>303</v>
      </c>
      <c r="E340" s="7" t="s">
        <v>0</v>
      </c>
      <c r="F340" s="150">
        <v>10</v>
      </c>
      <c r="G340" s="42">
        <v>231048</v>
      </c>
      <c r="H340" s="42">
        <v>10074</v>
      </c>
      <c r="I340" s="42">
        <v>14629</v>
      </c>
      <c r="J340" s="65">
        <v>40.522142585090542</v>
      </c>
      <c r="K340" s="42">
        <v>5603</v>
      </c>
      <c r="L340" s="65">
        <v>2.58</v>
      </c>
      <c r="M340"/>
      <c r="N340" s="42">
        <v>7284</v>
      </c>
      <c r="O340" s="78">
        <v>3.1525916692635297E-2</v>
      </c>
      <c r="P340" s="65">
        <v>289.45</v>
      </c>
      <c r="Q340" s="363">
        <v>1.25279167604439E-3</v>
      </c>
      <c r="R340" s="107">
        <v>18</v>
      </c>
      <c r="S340" s="85">
        <v>42945</v>
      </c>
      <c r="T340" s="115">
        <v>3.3</v>
      </c>
      <c r="U340" s="42">
        <v>62</v>
      </c>
      <c r="W340" s="458">
        <v>1571</v>
      </c>
      <c r="X340" s="458">
        <v>94</v>
      </c>
      <c r="Y340" s="127">
        <v>0.21099999999999999</v>
      </c>
      <c r="Z340" s="128">
        <v>0.21567819879187261</v>
      </c>
      <c r="AA340" s="458">
        <v>254</v>
      </c>
      <c r="AB340" s="458">
        <v>558</v>
      </c>
      <c r="AC340" s="458">
        <v>1875</v>
      </c>
      <c r="AD340" s="458">
        <v>254</v>
      </c>
      <c r="AE340" s="458">
        <v>2129</v>
      </c>
      <c r="AF340" s="321">
        <v>210916217</v>
      </c>
      <c r="AG340"/>
      <c r="AH340" s="417">
        <v>53200</v>
      </c>
      <c r="AI340" s="470">
        <v>1778</v>
      </c>
      <c r="AJ340" s="78">
        <v>0.83670588235294119</v>
      </c>
      <c r="AK340" s="406">
        <v>105767842</v>
      </c>
      <c r="AL340" s="127">
        <v>0.50146851439119067</v>
      </c>
      <c r="AM340" s="478">
        <v>1772</v>
      </c>
      <c r="AN340" s="402">
        <v>101774742</v>
      </c>
      <c r="AO340" s="470">
        <v>1729</v>
      </c>
      <c r="AP340" s="402">
        <v>97384562</v>
      </c>
      <c r="AQ340" s="470">
        <v>1460</v>
      </c>
      <c r="AR340" s="400">
        <v>92611098</v>
      </c>
      <c r="AS340" s="482">
        <v>269</v>
      </c>
      <c r="AT340" s="394">
        <v>0.1555812608444187</v>
      </c>
      <c r="AU340" s="400">
        <v>4773464</v>
      </c>
      <c r="AV340" s="470">
        <v>257</v>
      </c>
      <c r="AW340" s="311">
        <v>37536085</v>
      </c>
      <c r="AX340" s="470">
        <v>90</v>
      </c>
      <c r="AY340" s="311">
        <v>67612290</v>
      </c>
      <c r="AZ340" s="458">
        <v>925</v>
      </c>
      <c r="BA340" s="127">
        <v>0.434</v>
      </c>
      <c r="BB340" s="458">
        <v>681</v>
      </c>
      <c r="BC340" s="127">
        <v>0.32</v>
      </c>
      <c r="BD340" s="458">
        <v>523</v>
      </c>
      <c r="BE340" s="127">
        <v>0.246</v>
      </c>
      <c r="BF340" s="458">
        <v>1474</v>
      </c>
      <c r="BG340" s="127">
        <v>0.69199999999999995</v>
      </c>
      <c r="BH340" s="458">
        <v>675</v>
      </c>
      <c r="BI340" s="127">
        <v>0.31705025833724754</v>
      </c>
      <c r="BJ340" s="458">
        <v>419</v>
      </c>
      <c r="BK340" s="458">
        <v>244</v>
      </c>
      <c r="BL340" s="458">
        <v>12</v>
      </c>
      <c r="BM340" s="431">
        <v>1948</v>
      </c>
      <c r="BN340" s="135" t="s">
        <v>100</v>
      </c>
      <c r="BO340" s="42">
        <v>1809</v>
      </c>
      <c r="BP340" s="78">
        <v>0.84899999999999998</v>
      </c>
      <c r="BQ340" s="42">
        <v>320</v>
      </c>
      <c r="BR340" s="78">
        <v>0.15</v>
      </c>
      <c r="BS340" s="493">
        <v>53</v>
      </c>
      <c r="BT340" s="127">
        <v>3.373647358370465E-2</v>
      </c>
      <c r="BU340" s="314">
        <v>0.74299999999999999</v>
      </c>
      <c r="BV340"/>
      <c r="BW340" s="458">
        <v>11</v>
      </c>
      <c r="BX340" s="458">
        <v>6</v>
      </c>
      <c r="BY340" s="458">
        <v>2</v>
      </c>
      <c r="BZ340" s="458">
        <v>8</v>
      </c>
      <c r="CA340" s="458">
        <v>1</v>
      </c>
      <c r="CB340" s="458">
        <v>0</v>
      </c>
      <c r="CC340" s="458">
        <v>3</v>
      </c>
      <c r="CD340" s="458">
        <v>0</v>
      </c>
      <c r="CE340" s="458">
        <v>1</v>
      </c>
      <c r="CF340" s="458">
        <v>3</v>
      </c>
      <c r="CG340" s="458">
        <v>4</v>
      </c>
      <c r="CH340" s="458">
        <v>0</v>
      </c>
      <c r="CI340" s="441">
        <v>1520.7</v>
      </c>
      <c r="CJ340" s="441">
        <v>135.19999999999999</v>
      </c>
      <c r="CK340" s="127">
        <v>8.8999999999999996E-2</v>
      </c>
      <c r="CL340" s="458">
        <v>110</v>
      </c>
      <c r="CM340" s="458">
        <v>6</v>
      </c>
      <c r="CN340" s="458">
        <v>104</v>
      </c>
      <c r="CO340" s="502">
        <v>50.8</v>
      </c>
      <c r="CP340" s="502">
        <v>17.399999999999999</v>
      </c>
      <c r="CQ340" s="127">
        <v>0.34251968503937008</v>
      </c>
      <c r="CR340"/>
      <c r="CS340" s="478">
        <v>39</v>
      </c>
      <c r="CT340" s="458">
        <v>34</v>
      </c>
      <c r="CU340" s="458">
        <v>2</v>
      </c>
      <c r="CV340" s="458">
        <v>37</v>
      </c>
      <c r="CW340" s="458">
        <v>58</v>
      </c>
      <c r="CX340" s="458">
        <v>24</v>
      </c>
      <c r="CY340" s="458">
        <v>36</v>
      </c>
      <c r="CZ340" s="458">
        <v>13</v>
      </c>
      <c r="DA340" s="458">
        <v>2</v>
      </c>
      <c r="DB340" s="458">
        <v>2</v>
      </c>
      <c r="DC340" s="458">
        <v>5</v>
      </c>
      <c r="DD340" s="458">
        <v>0</v>
      </c>
      <c r="DE340"/>
      <c r="DF340" s="402">
        <v>19048151</v>
      </c>
      <c r="DG340" s="78">
        <v>0.09</v>
      </c>
      <c r="DH340" s="419">
        <v>9783.2999999999993</v>
      </c>
      <c r="DI340" s="419">
        <v>11181622</v>
      </c>
      <c r="DJ340" s="321">
        <v>7866529</v>
      </c>
      <c r="DK340" s="42">
        <v>1153</v>
      </c>
      <c r="DL340" s="42">
        <v>933</v>
      </c>
      <c r="DM340" s="42">
        <v>32</v>
      </c>
      <c r="DN340" s="42">
        <v>11</v>
      </c>
      <c r="DO340" s="127">
        <v>0.21</v>
      </c>
      <c r="DP340" s="458">
        <v>1107</v>
      </c>
      <c r="DQ340" s="458">
        <v>221</v>
      </c>
      <c r="DR340" s="458">
        <v>705</v>
      </c>
      <c r="DS340" s="519">
        <v>96</v>
      </c>
      <c r="DT340" s="144">
        <v>6.1107574793125397E-2</v>
      </c>
      <c r="DU340" s="519">
        <v>496</v>
      </c>
      <c r="DV340" s="419">
        <v>5956874</v>
      </c>
      <c r="DW340" s="519">
        <v>172</v>
      </c>
      <c r="DX340" s="458">
        <v>12904</v>
      </c>
      <c r="DY340" s="452"/>
      <c r="DZ340" s="42">
        <v>3628</v>
      </c>
      <c r="EA340" s="78">
        <v>0.24800054685897874</v>
      </c>
      <c r="EB340" s="42">
        <v>2486</v>
      </c>
      <c r="EC340" s="78">
        <v>0.16993642764372138</v>
      </c>
      <c r="ED340" s="42">
        <v>447</v>
      </c>
      <c r="EE340" s="42">
        <v>76</v>
      </c>
      <c r="EF340" s="42">
        <v>44</v>
      </c>
      <c r="EG340" s="78">
        <v>0.61109999999999998</v>
      </c>
      <c r="EH340" s="78">
        <v>0.15295377476351954</v>
      </c>
      <c r="EI340" s="78">
        <v>0.29299999999999998</v>
      </c>
      <c r="EJ340" s="78">
        <v>0.11061526775541208</v>
      </c>
      <c r="EK340" s="78">
        <v>0.39804497915100145</v>
      </c>
      <c r="EL340" s="78">
        <v>0.18025574040973463</v>
      </c>
      <c r="EM340" s="78">
        <v>-0.12910812277633721</v>
      </c>
      <c r="EN340" s="342">
        <v>100100</v>
      </c>
      <c r="EO340" s="78">
        <v>0.16786831723575024</v>
      </c>
    </row>
    <row r="341" spans="2:146" x14ac:dyDescent="0.25">
      <c r="B341" s="424" t="s">
        <v>167</v>
      </c>
      <c r="C341" s="425">
        <v>540211</v>
      </c>
      <c r="D341" s="424" t="s">
        <v>166</v>
      </c>
      <c r="E341" s="424" t="s">
        <v>11</v>
      </c>
      <c r="F341" s="425">
        <v>5</v>
      </c>
      <c r="G341" s="44">
        <v>149967</v>
      </c>
      <c r="H341" s="44">
        <v>5949</v>
      </c>
      <c r="I341" s="44">
        <v>4477</v>
      </c>
      <c r="J341" s="66">
        <v>19.106070002067121</v>
      </c>
      <c r="K341" s="44">
        <v>1786</v>
      </c>
      <c r="L341" s="66">
        <v>2.5067189249720045</v>
      </c>
      <c r="N341" s="44">
        <v>8168</v>
      </c>
      <c r="O341" s="80">
        <v>5.4465315702787953E-2</v>
      </c>
      <c r="P341" s="66">
        <v>182.9</v>
      </c>
      <c r="Q341" s="364">
        <v>1.2196016456953859E-3</v>
      </c>
      <c r="R341" s="105">
        <v>15</v>
      </c>
      <c r="S341" s="82">
        <v>42109</v>
      </c>
      <c r="T341" s="114">
        <v>3</v>
      </c>
      <c r="U341" s="44">
        <v>7</v>
      </c>
      <c r="V341" s="1"/>
      <c r="W341" s="459">
        <v>431</v>
      </c>
      <c r="X341" s="459">
        <v>0</v>
      </c>
      <c r="Y341" s="129">
        <v>7.6999999999999999E-2</v>
      </c>
      <c r="Z341" s="130">
        <v>5.2766895200783544E-2</v>
      </c>
      <c r="AA341" s="459">
        <v>0</v>
      </c>
      <c r="AB341" s="459">
        <v>25</v>
      </c>
      <c r="AC341" s="459">
        <v>456</v>
      </c>
      <c r="AD341" s="459">
        <v>0</v>
      </c>
      <c r="AE341" s="459">
        <v>456</v>
      </c>
      <c r="AF341" s="138">
        <v>17310925</v>
      </c>
      <c r="AH341" s="418">
        <v>23600</v>
      </c>
      <c r="AI341" s="471">
        <v>439</v>
      </c>
      <c r="AJ341" s="80">
        <v>0.96271929824561409</v>
      </c>
      <c r="AK341" s="407">
        <v>15071860</v>
      </c>
      <c r="AL341" s="129">
        <v>0.8706559585926229</v>
      </c>
      <c r="AM341" s="479">
        <v>439</v>
      </c>
      <c r="AN341" s="401">
        <v>15071860</v>
      </c>
      <c r="AO341" s="471">
        <v>439</v>
      </c>
      <c r="AP341" s="401">
        <v>15071860</v>
      </c>
      <c r="AQ341" s="471">
        <v>324</v>
      </c>
      <c r="AR341" s="401">
        <v>13498640</v>
      </c>
      <c r="AS341" s="471">
        <v>115</v>
      </c>
      <c r="AT341" s="395">
        <v>0.26195899772209569</v>
      </c>
      <c r="AU341" s="401">
        <v>1573220</v>
      </c>
      <c r="AV341" s="471">
        <v>6</v>
      </c>
      <c r="AW341" s="139">
        <v>970125</v>
      </c>
      <c r="AX341" s="471">
        <v>11</v>
      </c>
      <c r="AY341" s="139">
        <v>1268940</v>
      </c>
      <c r="AZ341" s="459">
        <v>93</v>
      </c>
      <c r="BA341" s="129">
        <v>0.20399999999999999</v>
      </c>
      <c r="BB341" s="459">
        <v>68</v>
      </c>
      <c r="BC341" s="129">
        <v>0.14899999999999999</v>
      </c>
      <c r="BD341" s="459">
        <v>295</v>
      </c>
      <c r="BE341" s="129">
        <v>0.64700000000000002</v>
      </c>
      <c r="BF341" s="459">
        <v>418</v>
      </c>
      <c r="BG341" s="129">
        <v>0.91700000000000004</v>
      </c>
      <c r="BH341" s="459">
        <v>33</v>
      </c>
      <c r="BI341" s="129">
        <v>7.2368421052631582E-2</v>
      </c>
      <c r="BJ341" s="459">
        <v>22</v>
      </c>
      <c r="BK341" s="459">
        <v>8</v>
      </c>
      <c r="BL341" s="459">
        <v>3</v>
      </c>
      <c r="BM341" s="432">
        <v>1973</v>
      </c>
      <c r="BN341" s="352" t="s">
        <v>819</v>
      </c>
      <c r="BO341" s="77">
        <v>321</v>
      </c>
      <c r="BP341" s="79">
        <v>0.70400000000000007</v>
      </c>
      <c r="BQ341" s="77">
        <v>135</v>
      </c>
      <c r="BR341" s="79">
        <v>0.29599999999999999</v>
      </c>
      <c r="BS341" s="490">
        <v>7</v>
      </c>
      <c r="BT341" s="129">
        <v>1.6241299303944315E-2</v>
      </c>
      <c r="BU341" s="313">
        <v>0.88700000000000001</v>
      </c>
      <c r="BW341" s="459">
        <v>0</v>
      </c>
      <c r="BX341" s="459">
        <v>0</v>
      </c>
      <c r="BY341" s="459">
        <v>0</v>
      </c>
      <c r="BZ341" s="459">
        <v>0</v>
      </c>
      <c r="CA341" s="459">
        <v>0</v>
      </c>
      <c r="CB341" s="459">
        <v>0</v>
      </c>
      <c r="CC341" s="459">
        <v>0</v>
      </c>
      <c r="CD341" s="459">
        <v>0</v>
      </c>
      <c r="CE341" s="459">
        <v>0</v>
      </c>
      <c r="CF341" s="459">
        <v>0</v>
      </c>
      <c r="CG341" s="459">
        <v>0</v>
      </c>
      <c r="CH341" s="459">
        <v>0</v>
      </c>
      <c r="CI341" s="439">
        <v>1211.5999999999999</v>
      </c>
      <c r="CJ341" s="439">
        <v>2.2999999999999998</v>
      </c>
      <c r="CK341" s="129">
        <v>2E-3</v>
      </c>
      <c r="CL341" s="459">
        <v>41</v>
      </c>
      <c r="CM341" s="459">
        <v>0</v>
      </c>
      <c r="CN341" s="459">
        <v>41</v>
      </c>
      <c r="CO341" s="503">
        <v>0</v>
      </c>
      <c r="CP341" s="503">
        <v>0</v>
      </c>
      <c r="CQ341" s="319">
        <v>0</v>
      </c>
      <c r="CS341" s="479">
        <v>0</v>
      </c>
      <c r="CT341" s="459">
        <v>0</v>
      </c>
      <c r="CU341" s="459">
        <v>0</v>
      </c>
      <c r="CV341" s="459">
        <v>0</v>
      </c>
      <c r="CW341" s="459">
        <v>10</v>
      </c>
      <c r="CX341" s="459">
        <v>1</v>
      </c>
      <c r="CY341" s="459">
        <v>6</v>
      </c>
      <c r="CZ341" s="459">
        <v>3</v>
      </c>
      <c r="DA341" s="459">
        <v>0</v>
      </c>
      <c r="DB341" s="459">
        <v>1</v>
      </c>
      <c r="DC341" s="459">
        <v>0</v>
      </c>
      <c r="DD341" s="459">
        <v>0</v>
      </c>
      <c r="DF341" s="401">
        <v>488764</v>
      </c>
      <c r="DG341" s="80">
        <v>2.8000000000000001E-2</v>
      </c>
      <c r="DH341" s="407">
        <v>4774</v>
      </c>
      <c r="DI341" s="407">
        <v>461598</v>
      </c>
      <c r="DJ341" s="138">
        <v>27166</v>
      </c>
      <c r="DK341" s="44">
        <v>407</v>
      </c>
      <c r="DL341" s="44">
        <v>49</v>
      </c>
      <c r="DM341" s="44">
        <v>0</v>
      </c>
      <c r="DN341" s="44">
        <v>0</v>
      </c>
      <c r="DO341" s="129">
        <v>0.23</v>
      </c>
      <c r="DP341" s="459">
        <v>393</v>
      </c>
      <c r="DQ341" s="459">
        <v>15</v>
      </c>
      <c r="DR341" s="459">
        <v>33</v>
      </c>
      <c r="DS341" s="479">
        <v>15</v>
      </c>
      <c r="DT341" s="129">
        <v>3.4802784222737818E-2</v>
      </c>
      <c r="DU341" s="479">
        <v>73</v>
      </c>
      <c r="DV341" s="407">
        <v>457174</v>
      </c>
      <c r="DW341" s="479">
        <v>21</v>
      </c>
      <c r="DX341" s="459">
        <v>471</v>
      </c>
      <c r="DY341" s="452"/>
      <c r="DZ341" s="44">
        <v>1042</v>
      </c>
      <c r="EA341" s="80">
        <v>0.23274514183605094</v>
      </c>
      <c r="EB341" s="44">
        <v>171</v>
      </c>
      <c r="EC341" s="80">
        <v>3.819522001340183E-2</v>
      </c>
      <c r="ED341" s="44">
        <v>30</v>
      </c>
      <c r="EE341" s="44">
        <v>5</v>
      </c>
      <c r="EF341" s="44">
        <v>3</v>
      </c>
      <c r="EG341" s="80">
        <v>0.77769999999999995</v>
      </c>
      <c r="EH341" s="80">
        <v>0.18756998880179171</v>
      </c>
      <c r="EI341" s="80">
        <v>0.2427652733118971</v>
      </c>
      <c r="EJ341" s="80">
        <v>0.16339285714285715</v>
      </c>
      <c r="EK341" s="80">
        <v>0.3940138485593031</v>
      </c>
      <c r="EL341" s="80">
        <v>0.24771052043779312</v>
      </c>
      <c r="EM341" s="80">
        <v>-8.6636697997548001E-2</v>
      </c>
      <c r="EN341" s="340">
        <v>97700</v>
      </c>
      <c r="EO341" s="80">
        <v>0.22277639235245222</v>
      </c>
      <c r="EP341" s="1"/>
    </row>
    <row r="342" spans="2:146" x14ac:dyDescent="0.25">
      <c r="B342" s="3" t="s">
        <v>165</v>
      </c>
      <c r="C342" s="5">
        <v>540212</v>
      </c>
      <c r="D342" s="6" t="s">
        <v>166</v>
      </c>
      <c r="E342" s="6" t="s">
        <v>3</v>
      </c>
      <c r="F342" s="5">
        <v>5</v>
      </c>
      <c r="G342" s="40">
        <v>323</v>
      </c>
      <c r="H342" s="40">
        <v>635</v>
      </c>
      <c r="I342" s="40">
        <v>787</v>
      </c>
      <c r="J342" s="63">
        <v>1559.3808049535601</v>
      </c>
      <c r="K342" s="40">
        <v>295</v>
      </c>
      <c r="L342" s="63">
        <v>2.67</v>
      </c>
      <c r="N342" s="40">
        <v>128</v>
      </c>
      <c r="O342" s="76">
        <v>0.39628482972136231</v>
      </c>
      <c r="P342" s="63">
        <v>2.5099999999999998</v>
      </c>
      <c r="Q342" s="362">
        <v>7.7708978328173356E-3</v>
      </c>
      <c r="R342" s="106">
        <v>15</v>
      </c>
      <c r="S342" s="83" t="s">
        <v>100</v>
      </c>
      <c r="T342" s="88">
        <v>1.2</v>
      </c>
      <c r="U342" s="40">
        <v>0</v>
      </c>
      <c r="V342" s="1"/>
      <c r="W342" s="457">
        <v>38</v>
      </c>
      <c r="X342" s="457">
        <v>0</v>
      </c>
      <c r="Y342" s="317">
        <v>0.104</v>
      </c>
      <c r="Z342" s="126">
        <v>0.296875</v>
      </c>
      <c r="AA342" s="457">
        <v>0</v>
      </c>
      <c r="AB342" s="457">
        <v>28</v>
      </c>
      <c r="AC342" s="457">
        <v>66</v>
      </c>
      <c r="AD342" s="457">
        <v>0</v>
      </c>
      <c r="AE342" s="457">
        <v>66</v>
      </c>
      <c r="AF342" s="149">
        <v>11779940</v>
      </c>
      <c r="AH342" s="415">
        <v>37750</v>
      </c>
      <c r="AI342" s="469">
        <v>51</v>
      </c>
      <c r="AJ342" s="320">
        <v>0.77272727272727271</v>
      </c>
      <c r="AK342" s="374">
        <v>2789540</v>
      </c>
      <c r="AL342" s="125">
        <v>0.23680426216092779</v>
      </c>
      <c r="AM342" s="477">
        <v>51</v>
      </c>
      <c r="AN342" s="398">
        <v>2789540</v>
      </c>
      <c r="AO342" s="469">
        <v>49</v>
      </c>
      <c r="AP342" s="398">
        <v>2034340</v>
      </c>
      <c r="AQ342" s="480">
        <v>39</v>
      </c>
      <c r="AR342" s="399">
        <v>1904920</v>
      </c>
      <c r="AS342" s="481">
        <v>10</v>
      </c>
      <c r="AT342" s="393">
        <v>0.2040816326530612</v>
      </c>
      <c r="AU342" s="399">
        <v>129420</v>
      </c>
      <c r="AV342" s="469">
        <v>12</v>
      </c>
      <c r="AW342" s="140">
        <v>1666400</v>
      </c>
      <c r="AX342" s="469">
        <v>3</v>
      </c>
      <c r="AY342" s="140">
        <v>7324000</v>
      </c>
      <c r="AZ342" s="457">
        <v>17</v>
      </c>
      <c r="BA342" s="125">
        <v>0.25800000000000001</v>
      </c>
      <c r="BB342" s="457">
        <v>19</v>
      </c>
      <c r="BC342" s="125">
        <v>0.28799999999999998</v>
      </c>
      <c r="BD342" s="457">
        <v>30</v>
      </c>
      <c r="BE342" s="125">
        <v>0.45500000000000002</v>
      </c>
      <c r="BF342" s="457">
        <v>58</v>
      </c>
      <c r="BG342" s="125">
        <v>0.879</v>
      </c>
      <c r="BH342" s="457">
        <v>5</v>
      </c>
      <c r="BI342" s="317">
        <v>7.575757575757576E-2</v>
      </c>
      <c r="BJ342" s="457">
        <v>5</v>
      </c>
      <c r="BK342" s="457">
        <v>0</v>
      </c>
      <c r="BL342" s="457">
        <v>0</v>
      </c>
      <c r="BM342" s="430">
        <v>1977</v>
      </c>
      <c r="BN342" s="349" t="s">
        <v>920</v>
      </c>
      <c r="BO342" s="487">
        <v>56</v>
      </c>
      <c r="BP342" s="350">
        <v>0.84800000000000009</v>
      </c>
      <c r="BQ342" s="489">
        <v>10</v>
      </c>
      <c r="BR342" s="351">
        <v>0.152</v>
      </c>
      <c r="BS342" s="492">
        <v>0</v>
      </c>
      <c r="BT342" s="125">
        <v>0</v>
      </c>
      <c r="BU342" s="312">
        <v>0.75900000000000001</v>
      </c>
      <c r="BW342" s="457">
        <v>2</v>
      </c>
      <c r="BX342" s="457">
        <v>2</v>
      </c>
      <c r="BY342" s="457">
        <v>0</v>
      </c>
      <c r="BZ342" s="457">
        <v>2</v>
      </c>
      <c r="CA342" s="457">
        <v>0</v>
      </c>
      <c r="CB342" s="457">
        <v>0</v>
      </c>
      <c r="CC342" s="457">
        <v>2</v>
      </c>
      <c r="CD342" s="457">
        <v>0</v>
      </c>
      <c r="CE342" s="457">
        <v>0</v>
      </c>
      <c r="CF342" s="457">
        <v>0</v>
      </c>
      <c r="CG342" s="457">
        <v>0</v>
      </c>
      <c r="CH342" s="457">
        <v>0</v>
      </c>
      <c r="CI342" s="440">
        <v>10.1</v>
      </c>
      <c r="CJ342" s="440">
        <v>0.9</v>
      </c>
      <c r="CK342" s="317">
        <v>8.8999999999999996E-2</v>
      </c>
      <c r="CL342" s="457">
        <v>0</v>
      </c>
      <c r="CM342" s="457">
        <v>0</v>
      </c>
      <c r="CN342" s="457">
        <v>0</v>
      </c>
      <c r="CO342" s="501">
        <v>0</v>
      </c>
      <c r="CP342" s="501">
        <v>0</v>
      </c>
      <c r="CQ342" s="318">
        <v>0</v>
      </c>
      <c r="CS342" s="477">
        <v>0</v>
      </c>
      <c r="CT342" s="514">
        <v>0</v>
      </c>
      <c r="CU342" s="514">
        <v>0</v>
      </c>
      <c r="CV342" s="457">
        <v>0</v>
      </c>
      <c r="CW342" s="457">
        <v>0</v>
      </c>
      <c r="CX342" s="457">
        <v>0</v>
      </c>
      <c r="CY342" s="457">
        <v>0</v>
      </c>
      <c r="CZ342" s="457">
        <v>0</v>
      </c>
      <c r="DA342" s="457">
        <v>0</v>
      </c>
      <c r="DB342" s="457">
        <v>0</v>
      </c>
      <c r="DC342" s="457">
        <v>0</v>
      </c>
      <c r="DD342" s="457">
        <v>0</v>
      </c>
      <c r="DF342" s="398">
        <v>44135</v>
      </c>
      <c r="DG342" s="320">
        <v>4.0000000000000001E-3</v>
      </c>
      <c r="DH342" s="374">
        <v>2085.1</v>
      </c>
      <c r="DI342" s="374">
        <v>22432</v>
      </c>
      <c r="DJ342" s="149">
        <v>21703</v>
      </c>
      <c r="DK342" s="40">
        <v>53</v>
      </c>
      <c r="DL342" s="40">
        <v>13</v>
      </c>
      <c r="DM342" s="40">
        <v>0</v>
      </c>
      <c r="DN342" s="40">
        <v>0</v>
      </c>
      <c r="DO342" s="317">
        <v>4.7E-2</v>
      </c>
      <c r="DP342" s="457">
        <v>50</v>
      </c>
      <c r="DQ342" s="457">
        <v>14</v>
      </c>
      <c r="DR342" s="457">
        <v>2</v>
      </c>
      <c r="DS342" s="518">
        <v>0</v>
      </c>
      <c r="DT342" s="148">
        <v>0</v>
      </c>
      <c r="DU342" s="518">
        <v>12</v>
      </c>
      <c r="DV342" s="374">
        <v>144902</v>
      </c>
      <c r="DW342" s="518">
        <v>0</v>
      </c>
      <c r="DX342" s="457">
        <v>21</v>
      </c>
      <c r="DY342" s="452"/>
      <c r="DZ342" s="40">
        <v>77</v>
      </c>
      <c r="EA342" s="76">
        <v>9.7839898348157567E-2</v>
      </c>
      <c r="EB342" s="40">
        <v>45</v>
      </c>
      <c r="EC342" s="76">
        <v>5.7179161372299871E-2</v>
      </c>
      <c r="ED342" s="40">
        <v>11</v>
      </c>
      <c r="EE342" s="40">
        <v>2</v>
      </c>
      <c r="EF342" s="40">
        <v>1</v>
      </c>
      <c r="EG342" s="320">
        <v>0.92069999999999996</v>
      </c>
      <c r="EH342" s="320">
        <v>0.4576271186440678</v>
      </c>
      <c r="EI342" s="320">
        <v>0.26700000000000002</v>
      </c>
      <c r="EJ342" s="320">
        <v>0.29961089494163423</v>
      </c>
      <c r="EK342" s="320">
        <v>0.29351969504447267</v>
      </c>
      <c r="EL342" s="320">
        <v>0.24904701397712833</v>
      </c>
      <c r="EM342" s="320">
        <v>-0.120291616038882</v>
      </c>
      <c r="EN342" s="341">
        <v>61000</v>
      </c>
      <c r="EO342" s="320">
        <v>0.28455284552845528</v>
      </c>
      <c r="EP342" s="1"/>
    </row>
    <row r="343" spans="2:146" s="1" customFormat="1" x14ac:dyDescent="0.25">
      <c r="B343" s="7" t="s">
        <v>166</v>
      </c>
      <c r="C343" s="150">
        <v>54105</v>
      </c>
      <c r="D343" s="7" t="s">
        <v>166</v>
      </c>
      <c r="E343" s="7" t="s">
        <v>0</v>
      </c>
      <c r="F343" s="150">
        <v>5</v>
      </c>
      <c r="G343" s="42">
        <v>150290</v>
      </c>
      <c r="H343" s="42">
        <v>6584</v>
      </c>
      <c r="I343" s="42">
        <v>5264</v>
      </c>
      <c r="J343" s="65">
        <v>22.416394969725197</v>
      </c>
      <c r="K343" s="42">
        <v>2081</v>
      </c>
      <c r="L343" s="65">
        <v>2.5299999999999998</v>
      </c>
      <c r="M343"/>
      <c r="N343" s="42">
        <v>8296</v>
      </c>
      <c r="O343" s="78">
        <v>5.5199946769578817E-2</v>
      </c>
      <c r="P343" s="65">
        <v>182.9</v>
      </c>
      <c r="Q343" s="363">
        <v>1.216988601960223E-3</v>
      </c>
      <c r="R343" s="107">
        <v>15</v>
      </c>
      <c r="S343" s="85">
        <v>42109</v>
      </c>
      <c r="T343" s="115">
        <v>2</v>
      </c>
      <c r="U343" s="42">
        <v>7</v>
      </c>
      <c r="W343" s="458">
        <v>469</v>
      </c>
      <c r="X343" s="458">
        <v>0</v>
      </c>
      <c r="Y343" s="127">
        <v>7.9000000000000001E-2</v>
      </c>
      <c r="Z343" s="128">
        <v>5.6533269045323048E-2</v>
      </c>
      <c r="AA343" s="458">
        <v>0</v>
      </c>
      <c r="AB343" s="458">
        <v>53</v>
      </c>
      <c r="AC343" s="458">
        <v>522</v>
      </c>
      <c r="AD343" s="458">
        <v>0</v>
      </c>
      <c r="AE343" s="458">
        <v>522</v>
      </c>
      <c r="AF343" s="321">
        <v>29090865</v>
      </c>
      <c r="AG343"/>
      <c r="AH343" s="417">
        <v>25060</v>
      </c>
      <c r="AI343" s="470">
        <v>490</v>
      </c>
      <c r="AJ343" s="78">
        <v>0.93869731800766287</v>
      </c>
      <c r="AK343" s="406">
        <v>17861400</v>
      </c>
      <c r="AL343" s="127">
        <v>0.61398655557337334</v>
      </c>
      <c r="AM343" s="478">
        <v>490</v>
      </c>
      <c r="AN343" s="402">
        <v>17861400</v>
      </c>
      <c r="AO343" s="470">
        <v>488</v>
      </c>
      <c r="AP343" s="402">
        <v>17106200</v>
      </c>
      <c r="AQ343" s="470">
        <v>363</v>
      </c>
      <c r="AR343" s="400">
        <v>15403560</v>
      </c>
      <c r="AS343" s="482">
        <v>125</v>
      </c>
      <c r="AT343" s="394">
        <v>0.25614754098360648</v>
      </c>
      <c r="AU343" s="400">
        <v>1702640</v>
      </c>
      <c r="AV343" s="470">
        <v>18</v>
      </c>
      <c r="AW343" s="311">
        <v>2636525</v>
      </c>
      <c r="AX343" s="470">
        <v>14</v>
      </c>
      <c r="AY343" s="311">
        <v>8592940</v>
      </c>
      <c r="AZ343" s="458">
        <v>110</v>
      </c>
      <c r="BA343" s="127">
        <v>0.21099999999999999</v>
      </c>
      <c r="BB343" s="458">
        <v>87</v>
      </c>
      <c r="BC343" s="127">
        <v>0.16700000000000001</v>
      </c>
      <c r="BD343" s="458">
        <v>325</v>
      </c>
      <c r="BE343" s="127">
        <v>0.623</v>
      </c>
      <c r="BF343" s="458">
        <v>476</v>
      </c>
      <c r="BG343" s="127">
        <v>0.91200000000000003</v>
      </c>
      <c r="BH343" s="458">
        <v>38</v>
      </c>
      <c r="BI343" s="127">
        <v>7.2796934865900387E-2</v>
      </c>
      <c r="BJ343" s="458">
        <v>27</v>
      </c>
      <c r="BK343" s="458">
        <v>8</v>
      </c>
      <c r="BL343" s="458">
        <v>3</v>
      </c>
      <c r="BM343" s="431">
        <v>1974</v>
      </c>
      <c r="BN343" s="135" t="s">
        <v>100</v>
      </c>
      <c r="BO343" s="42">
        <v>377</v>
      </c>
      <c r="BP343" s="78">
        <v>0.72200000000000009</v>
      </c>
      <c r="BQ343" s="42">
        <v>145</v>
      </c>
      <c r="BR343" s="78">
        <v>0.27800000000000002</v>
      </c>
      <c r="BS343" s="493">
        <v>7</v>
      </c>
      <c r="BT343" s="127">
        <v>1.4925373134328358E-2</v>
      </c>
      <c r="BU343" s="314">
        <v>0.878</v>
      </c>
      <c r="BV343"/>
      <c r="BW343" s="458">
        <v>2</v>
      </c>
      <c r="BX343" s="458">
        <v>2</v>
      </c>
      <c r="BY343" s="458">
        <v>0</v>
      </c>
      <c r="BZ343" s="458">
        <v>2</v>
      </c>
      <c r="CA343" s="458">
        <v>0</v>
      </c>
      <c r="CB343" s="458">
        <v>0</v>
      </c>
      <c r="CC343" s="458">
        <v>2</v>
      </c>
      <c r="CD343" s="458">
        <v>0</v>
      </c>
      <c r="CE343" s="458">
        <v>0</v>
      </c>
      <c r="CF343" s="458">
        <v>0</v>
      </c>
      <c r="CG343" s="458">
        <v>0</v>
      </c>
      <c r="CH343" s="458">
        <v>0</v>
      </c>
      <c r="CI343" s="441">
        <v>1221.7</v>
      </c>
      <c r="CJ343" s="441">
        <v>3.2</v>
      </c>
      <c r="CK343" s="127">
        <v>3.0000000000000001E-3</v>
      </c>
      <c r="CL343" s="458">
        <v>41</v>
      </c>
      <c r="CM343" s="458">
        <v>0</v>
      </c>
      <c r="CN343" s="458">
        <v>41</v>
      </c>
      <c r="CO343" s="502">
        <v>0</v>
      </c>
      <c r="CP343" s="502">
        <v>0</v>
      </c>
      <c r="CQ343" s="323">
        <v>0</v>
      </c>
      <c r="CR343"/>
      <c r="CS343" s="478">
        <v>0</v>
      </c>
      <c r="CT343" s="458">
        <v>0</v>
      </c>
      <c r="CU343" s="458">
        <v>0</v>
      </c>
      <c r="CV343" s="458">
        <v>0</v>
      </c>
      <c r="CW343" s="458">
        <v>10</v>
      </c>
      <c r="CX343" s="458">
        <v>1</v>
      </c>
      <c r="CY343" s="458">
        <v>6</v>
      </c>
      <c r="CZ343" s="458">
        <v>3</v>
      </c>
      <c r="DA343" s="458">
        <v>0</v>
      </c>
      <c r="DB343" s="458">
        <v>1</v>
      </c>
      <c r="DC343" s="458">
        <v>0</v>
      </c>
      <c r="DD343" s="458">
        <v>0</v>
      </c>
      <c r="DE343"/>
      <c r="DF343" s="402">
        <v>532899</v>
      </c>
      <c r="DG343" s="78">
        <v>1.7999999999999999E-2</v>
      </c>
      <c r="DH343" s="419">
        <v>3489.8</v>
      </c>
      <c r="DI343" s="419">
        <v>484030</v>
      </c>
      <c r="DJ343" s="321">
        <v>48869</v>
      </c>
      <c r="DK343" s="42">
        <v>460</v>
      </c>
      <c r="DL343" s="42">
        <v>62</v>
      </c>
      <c r="DM343" s="42">
        <v>0</v>
      </c>
      <c r="DN343" s="42">
        <v>0</v>
      </c>
      <c r="DO343" s="127">
        <v>0.13</v>
      </c>
      <c r="DP343" s="458">
        <v>443</v>
      </c>
      <c r="DQ343" s="458">
        <v>29</v>
      </c>
      <c r="DR343" s="458">
        <v>35</v>
      </c>
      <c r="DS343" s="519">
        <v>15</v>
      </c>
      <c r="DT343" s="144">
        <v>3.1982942430703626E-2</v>
      </c>
      <c r="DU343" s="519">
        <v>85</v>
      </c>
      <c r="DV343" s="419">
        <v>602076</v>
      </c>
      <c r="DW343" s="519">
        <v>21</v>
      </c>
      <c r="DX343" s="458">
        <v>492</v>
      </c>
      <c r="DY343" s="452"/>
      <c r="DZ343" s="42">
        <v>1119</v>
      </c>
      <c r="EA343" s="78">
        <v>0.21257598784194529</v>
      </c>
      <c r="EB343" s="42">
        <v>216</v>
      </c>
      <c r="EC343" s="78">
        <v>4.1033434650455926E-2</v>
      </c>
      <c r="ED343" s="42">
        <v>41</v>
      </c>
      <c r="EE343" s="42">
        <v>7</v>
      </c>
      <c r="EF343" s="42">
        <v>4</v>
      </c>
      <c r="EG343" s="78">
        <v>0.75919999999999999</v>
      </c>
      <c r="EH343" s="78">
        <v>0.22585295530994715</v>
      </c>
      <c r="EI343" s="78">
        <v>0.24600000000000002</v>
      </c>
      <c r="EJ343" s="78">
        <v>0.18146618482188953</v>
      </c>
      <c r="EK343" s="78">
        <v>0.37898936170212766</v>
      </c>
      <c r="EL343" s="78">
        <v>0.24791033434650456</v>
      </c>
      <c r="EM343" s="78">
        <v>-9.1481546265523891E-2</v>
      </c>
      <c r="EN343" s="342">
        <v>97700</v>
      </c>
      <c r="EO343" s="78">
        <v>0.23099099099099099</v>
      </c>
    </row>
    <row r="344" spans="2:146" x14ac:dyDescent="0.25">
      <c r="B344" s="424" t="s">
        <v>172</v>
      </c>
      <c r="C344" s="425">
        <v>540213</v>
      </c>
      <c r="D344" s="424" t="s">
        <v>169</v>
      </c>
      <c r="E344" s="424" t="s">
        <v>11</v>
      </c>
      <c r="F344" s="425">
        <v>5</v>
      </c>
      <c r="G344" s="44">
        <v>228962</v>
      </c>
      <c r="H344" s="44">
        <v>21443</v>
      </c>
      <c r="I344" s="44">
        <v>40107</v>
      </c>
      <c r="J344" s="66">
        <v>112.10803539451962</v>
      </c>
      <c r="K344" s="44">
        <v>15700</v>
      </c>
      <c r="L344" s="66">
        <v>2.5251592356687897</v>
      </c>
      <c r="N344" s="44">
        <v>17367</v>
      </c>
      <c r="O344" s="80">
        <v>7.5851014578838416E-2</v>
      </c>
      <c r="P344" s="66">
        <v>419.35</v>
      </c>
      <c r="Q344" s="364">
        <v>1.8315266288729129E-3</v>
      </c>
      <c r="R344" s="105">
        <v>11</v>
      </c>
      <c r="S344" s="82">
        <v>42199</v>
      </c>
      <c r="T344" s="114">
        <v>3.3</v>
      </c>
      <c r="U344" s="44">
        <v>37</v>
      </c>
      <c r="V344" s="1"/>
      <c r="W344" s="459">
        <v>1316</v>
      </c>
      <c r="X344" s="459">
        <v>48</v>
      </c>
      <c r="Y344" s="129">
        <v>7.2999999999999995E-2</v>
      </c>
      <c r="Z344" s="130">
        <v>7.5775896815800076E-2</v>
      </c>
      <c r="AA344" s="459">
        <v>46</v>
      </c>
      <c r="AB344" s="459">
        <v>243</v>
      </c>
      <c r="AC344" s="459">
        <v>1513</v>
      </c>
      <c r="AD344" s="459">
        <v>46</v>
      </c>
      <c r="AE344" s="459">
        <v>1559</v>
      </c>
      <c r="AF344" s="138">
        <v>151315323</v>
      </c>
      <c r="AH344" s="418">
        <v>59200</v>
      </c>
      <c r="AI344" s="471">
        <v>1395</v>
      </c>
      <c r="AJ344" s="80">
        <v>0.89537869062901154</v>
      </c>
      <c r="AK344" s="407">
        <v>109371757</v>
      </c>
      <c r="AL344" s="129">
        <v>0.72280688321301079</v>
      </c>
      <c r="AM344" s="479">
        <v>1392</v>
      </c>
      <c r="AN344" s="401">
        <v>105593587</v>
      </c>
      <c r="AO344" s="471">
        <v>1357</v>
      </c>
      <c r="AP344" s="401">
        <v>100120387</v>
      </c>
      <c r="AQ344" s="471">
        <v>918</v>
      </c>
      <c r="AR344" s="401">
        <v>86144174</v>
      </c>
      <c r="AS344" s="471">
        <v>439</v>
      </c>
      <c r="AT344" s="395">
        <v>0.32350773765659541</v>
      </c>
      <c r="AU344" s="401">
        <v>13976213</v>
      </c>
      <c r="AV344" s="471">
        <v>133</v>
      </c>
      <c r="AW344" s="139">
        <v>23331433</v>
      </c>
      <c r="AX344" s="471">
        <v>30</v>
      </c>
      <c r="AY344" s="139">
        <v>18612133</v>
      </c>
      <c r="AZ344" s="459">
        <v>454</v>
      </c>
      <c r="BA344" s="129">
        <v>0.29099999999999998</v>
      </c>
      <c r="BB344" s="459">
        <v>305</v>
      </c>
      <c r="BC344" s="129">
        <v>0.19600000000000001</v>
      </c>
      <c r="BD344" s="459">
        <v>800</v>
      </c>
      <c r="BE344" s="129">
        <v>0.51300000000000001</v>
      </c>
      <c r="BF344" s="459">
        <v>1351</v>
      </c>
      <c r="BG344" s="129">
        <v>0.86699999999999999</v>
      </c>
      <c r="BH344" s="459">
        <v>322</v>
      </c>
      <c r="BI344" s="129">
        <v>0.20654265554842849</v>
      </c>
      <c r="BJ344" s="459">
        <v>214</v>
      </c>
      <c r="BK344" s="459">
        <v>96</v>
      </c>
      <c r="BL344" s="459">
        <v>12</v>
      </c>
      <c r="BM344" s="432">
        <v>1980</v>
      </c>
      <c r="BN344" s="352" t="s">
        <v>903</v>
      </c>
      <c r="BO344" s="77">
        <v>962</v>
      </c>
      <c r="BP344" s="79">
        <v>0.61699999999999999</v>
      </c>
      <c r="BQ344" s="77">
        <v>597</v>
      </c>
      <c r="BR344" s="79">
        <v>0.38300000000000001</v>
      </c>
      <c r="BS344" s="490">
        <v>150</v>
      </c>
      <c r="BT344" s="129">
        <v>0.11398176291793313</v>
      </c>
      <c r="BU344" s="313">
        <v>0.79600000000000004</v>
      </c>
      <c r="BW344" s="459">
        <v>4</v>
      </c>
      <c r="BX344" s="459">
        <v>1</v>
      </c>
      <c r="BY344" s="459">
        <v>0</v>
      </c>
      <c r="BZ344" s="459">
        <v>4</v>
      </c>
      <c r="CA344" s="459">
        <v>0</v>
      </c>
      <c r="CB344" s="459">
        <v>0</v>
      </c>
      <c r="CC344" s="459">
        <v>0</v>
      </c>
      <c r="CD344" s="459">
        <v>0</v>
      </c>
      <c r="CE344" s="459">
        <v>1</v>
      </c>
      <c r="CF344" s="459">
        <v>0</v>
      </c>
      <c r="CG344" s="459">
        <v>3</v>
      </c>
      <c r="CH344" s="459">
        <v>0</v>
      </c>
      <c r="CI344" s="439">
        <v>2437.1</v>
      </c>
      <c r="CJ344" s="439">
        <v>102.7</v>
      </c>
      <c r="CK344" s="129">
        <v>4.2000000000000003E-2</v>
      </c>
      <c r="CL344" s="459">
        <v>146</v>
      </c>
      <c r="CM344" s="459">
        <v>0</v>
      </c>
      <c r="CN344" s="459">
        <v>146</v>
      </c>
      <c r="CO344" s="503">
        <v>61.2</v>
      </c>
      <c r="CP344" s="503">
        <v>26.5</v>
      </c>
      <c r="CQ344" s="129">
        <v>0.43300653594771238</v>
      </c>
      <c r="CS344" s="479">
        <v>0</v>
      </c>
      <c r="CT344" s="459">
        <v>0</v>
      </c>
      <c r="CU344" s="459">
        <v>0</v>
      </c>
      <c r="CV344" s="459">
        <v>0</v>
      </c>
      <c r="CW344" s="459">
        <v>19</v>
      </c>
      <c r="CX344" s="459">
        <v>2</v>
      </c>
      <c r="CY344" s="459">
        <v>11</v>
      </c>
      <c r="CZ344" s="459">
        <v>5</v>
      </c>
      <c r="DA344" s="459">
        <v>0</v>
      </c>
      <c r="DB344" s="459">
        <v>0</v>
      </c>
      <c r="DC344" s="459">
        <v>3</v>
      </c>
      <c r="DD344" s="459">
        <v>0</v>
      </c>
      <c r="DF344" s="401">
        <v>12497180</v>
      </c>
      <c r="DG344" s="80">
        <v>8.3000000000000004E-2</v>
      </c>
      <c r="DH344" s="407">
        <v>12782.3</v>
      </c>
      <c r="DI344" s="407">
        <v>10871979</v>
      </c>
      <c r="DJ344" s="138">
        <v>1625201</v>
      </c>
      <c r="DK344" s="44">
        <v>1117</v>
      </c>
      <c r="DL344" s="44">
        <v>360</v>
      </c>
      <c r="DM344" s="44">
        <v>68</v>
      </c>
      <c r="DN344" s="44">
        <v>14</v>
      </c>
      <c r="DO344" s="129">
        <v>0.30599999999999999</v>
      </c>
      <c r="DP344" s="459">
        <v>1102</v>
      </c>
      <c r="DQ344" s="459">
        <v>75</v>
      </c>
      <c r="DR344" s="459">
        <v>241</v>
      </c>
      <c r="DS344" s="479">
        <v>141</v>
      </c>
      <c r="DT344" s="129">
        <v>0.10714285714285714</v>
      </c>
      <c r="DU344" s="479">
        <v>646</v>
      </c>
      <c r="DV344" s="407">
        <v>8482301</v>
      </c>
      <c r="DW344" s="479">
        <v>306</v>
      </c>
      <c r="DX344" s="459">
        <v>7856</v>
      </c>
      <c r="DY344" s="452"/>
      <c r="DZ344" s="44">
        <v>3307</v>
      </c>
      <c r="EA344" s="80">
        <v>8.2454434388012074E-2</v>
      </c>
      <c r="EB344" s="44">
        <v>1275</v>
      </c>
      <c r="EC344" s="80">
        <v>3.178996185204578E-2</v>
      </c>
      <c r="ED344" s="44">
        <v>214</v>
      </c>
      <c r="EE344" s="44">
        <v>38</v>
      </c>
      <c r="EF344" s="44">
        <v>22</v>
      </c>
      <c r="EG344" s="80">
        <v>0.12959999999999999</v>
      </c>
      <c r="EH344" s="80">
        <v>0.13</v>
      </c>
      <c r="EI344" s="80">
        <v>0.22171651495448635</v>
      </c>
      <c r="EJ344" s="80">
        <v>8.9657100912300336E-2</v>
      </c>
      <c r="EK344" s="80">
        <v>0.36357743037375023</v>
      </c>
      <c r="EL344" s="80">
        <v>0.16452797906602254</v>
      </c>
      <c r="EM344" s="80">
        <v>-2.1964612568639401E-2</v>
      </c>
      <c r="EN344" s="340">
        <v>129600</v>
      </c>
      <c r="EO344" s="80">
        <v>0.15183390241215994</v>
      </c>
      <c r="EP344" s="1"/>
    </row>
    <row r="345" spans="2:146" x14ac:dyDescent="0.25">
      <c r="B345" s="14" t="s">
        <v>384</v>
      </c>
      <c r="C345" s="5">
        <v>540042</v>
      </c>
      <c r="D345" s="6" t="s">
        <v>169</v>
      </c>
      <c r="E345" s="6" t="s">
        <v>3</v>
      </c>
      <c r="F345" s="5">
        <v>5</v>
      </c>
      <c r="G345" s="40">
        <v>367</v>
      </c>
      <c r="H345" s="40">
        <v>316</v>
      </c>
      <c r="I345" s="40">
        <v>991</v>
      </c>
      <c r="J345" s="63">
        <v>1728.1743869209809</v>
      </c>
      <c r="K345" s="40">
        <v>306</v>
      </c>
      <c r="L345" s="63">
        <v>3.24</v>
      </c>
      <c r="N345" s="40">
        <v>16</v>
      </c>
      <c r="O345" s="76">
        <v>4.3596730245231613E-2</v>
      </c>
      <c r="P345" s="63">
        <v>0.66</v>
      </c>
      <c r="Q345" s="362">
        <v>1.7983651226158039E-3</v>
      </c>
      <c r="R345" s="106">
        <v>11</v>
      </c>
      <c r="S345" s="83" t="s">
        <v>100</v>
      </c>
      <c r="T345" s="88">
        <v>0</v>
      </c>
      <c r="U345" s="40">
        <v>0</v>
      </c>
      <c r="V345" s="1"/>
      <c r="W345" s="457">
        <v>0</v>
      </c>
      <c r="X345" s="457">
        <v>0</v>
      </c>
      <c r="Y345" s="317">
        <v>0</v>
      </c>
      <c r="Z345" s="126">
        <v>0</v>
      </c>
      <c r="AA345" s="457" t="s">
        <v>100</v>
      </c>
      <c r="AB345" s="457" t="s">
        <v>100</v>
      </c>
      <c r="AC345" s="457" t="s">
        <v>100</v>
      </c>
      <c r="AD345" s="457" t="s">
        <v>100</v>
      </c>
      <c r="AE345" s="457" t="s">
        <v>100</v>
      </c>
      <c r="AF345" s="374" t="s">
        <v>100</v>
      </c>
      <c r="AH345" s="415">
        <v>0</v>
      </c>
      <c r="AI345" s="469" t="s">
        <v>100</v>
      </c>
      <c r="AJ345" s="320" t="s">
        <v>100</v>
      </c>
      <c r="AK345" s="374">
        <v>0</v>
      </c>
      <c r="AL345" s="125" t="s">
        <v>100</v>
      </c>
      <c r="AM345" s="477" t="s">
        <v>100</v>
      </c>
      <c r="AN345" s="398" t="s">
        <v>100</v>
      </c>
      <c r="AO345" s="469" t="s">
        <v>100</v>
      </c>
      <c r="AP345" s="398" t="s">
        <v>100</v>
      </c>
      <c r="AQ345" s="480" t="s">
        <v>100</v>
      </c>
      <c r="AR345" s="398" t="s">
        <v>100</v>
      </c>
      <c r="AS345" s="469" t="s">
        <v>100</v>
      </c>
      <c r="AT345" s="390" t="s">
        <v>100</v>
      </c>
      <c r="AU345" s="398" t="s">
        <v>100</v>
      </c>
      <c r="AV345" s="469" t="s">
        <v>100</v>
      </c>
      <c r="AW345" s="398" t="s">
        <v>100</v>
      </c>
      <c r="AX345" s="469" t="s">
        <v>100</v>
      </c>
      <c r="AY345" s="390" t="s">
        <v>100</v>
      </c>
      <c r="AZ345" s="457" t="s">
        <v>100</v>
      </c>
      <c r="BA345" s="125">
        <v>0</v>
      </c>
      <c r="BB345" s="457" t="s">
        <v>100</v>
      </c>
      <c r="BC345" s="125" t="s">
        <v>100</v>
      </c>
      <c r="BD345" s="457" t="s">
        <v>100</v>
      </c>
      <c r="BE345" s="125" t="s">
        <v>100</v>
      </c>
      <c r="BF345" s="457" t="s">
        <v>100</v>
      </c>
      <c r="BG345" s="125" t="s">
        <v>100</v>
      </c>
      <c r="BH345" s="457" t="s">
        <v>100</v>
      </c>
      <c r="BI345" s="124" t="s">
        <v>100</v>
      </c>
      <c r="BJ345" s="457" t="s">
        <v>100</v>
      </c>
      <c r="BK345" s="457" t="s">
        <v>100</v>
      </c>
      <c r="BL345" s="457" t="s">
        <v>100</v>
      </c>
      <c r="BM345" s="430" t="s">
        <v>100</v>
      </c>
      <c r="BN345" s="347" t="s">
        <v>921</v>
      </c>
      <c r="BO345" s="488" t="s">
        <v>100</v>
      </c>
      <c r="BP345" s="322" t="s">
        <v>100</v>
      </c>
      <c r="BQ345" s="40" t="s">
        <v>100</v>
      </c>
      <c r="BR345" s="320" t="s">
        <v>100</v>
      </c>
      <c r="BS345" s="491" t="s">
        <v>100</v>
      </c>
      <c r="BT345" s="125">
        <v>0</v>
      </c>
      <c r="BU345" s="312" t="s">
        <v>100</v>
      </c>
      <c r="BW345" s="457">
        <v>0</v>
      </c>
      <c r="BX345" s="457">
        <v>0</v>
      </c>
      <c r="BY345" s="457">
        <v>0</v>
      </c>
      <c r="BZ345" s="457">
        <v>0</v>
      </c>
      <c r="CA345" s="457">
        <v>0</v>
      </c>
      <c r="CB345" s="457">
        <v>0</v>
      </c>
      <c r="CC345" s="457">
        <v>0</v>
      </c>
      <c r="CD345" s="457">
        <v>0</v>
      </c>
      <c r="CE345" s="457">
        <v>0</v>
      </c>
      <c r="CF345" s="457">
        <v>0</v>
      </c>
      <c r="CG345" s="457">
        <v>0</v>
      </c>
      <c r="CH345" s="457">
        <v>0</v>
      </c>
      <c r="CI345" s="440">
        <v>8.5</v>
      </c>
      <c r="CJ345" s="440">
        <v>0</v>
      </c>
      <c r="CK345" s="317">
        <v>0</v>
      </c>
      <c r="CL345" s="457">
        <v>0</v>
      </c>
      <c r="CM345" s="457">
        <v>0</v>
      </c>
      <c r="CN345" s="457">
        <v>0</v>
      </c>
      <c r="CO345" s="501">
        <v>0</v>
      </c>
      <c r="CP345" s="501">
        <v>0</v>
      </c>
      <c r="CQ345" s="318">
        <v>0</v>
      </c>
      <c r="CS345" s="477">
        <v>0</v>
      </c>
      <c r="CT345" s="457">
        <v>0</v>
      </c>
      <c r="CU345" s="457">
        <v>0</v>
      </c>
      <c r="CV345" s="457">
        <v>0</v>
      </c>
      <c r="CW345" s="457">
        <v>0</v>
      </c>
      <c r="CX345" s="457">
        <v>0</v>
      </c>
      <c r="CY345" s="457">
        <v>0</v>
      </c>
      <c r="CZ345" s="457">
        <v>0</v>
      </c>
      <c r="DA345" s="457">
        <v>0</v>
      </c>
      <c r="DB345" s="457">
        <v>0</v>
      </c>
      <c r="DC345" s="457">
        <v>0</v>
      </c>
      <c r="DD345" s="457">
        <v>0</v>
      </c>
      <c r="DF345" s="398" t="s">
        <v>100</v>
      </c>
      <c r="DG345" s="320" t="s">
        <v>100</v>
      </c>
      <c r="DH345" s="374" t="s">
        <v>100</v>
      </c>
      <c r="DI345" s="374" t="s">
        <v>100</v>
      </c>
      <c r="DJ345" s="374" t="s">
        <v>100</v>
      </c>
      <c r="DK345" s="40" t="s">
        <v>100</v>
      </c>
      <c r="DL345" s="40" t="s">
        <v>100</v>
      </c>
      <c r="DM345" s="40" t="s">
        <v>100</v>
      </c>
      <c r="DN345" s="40" t="s">
        <v>100</v>
      </c>
      <c r="DO345" s="317" t="s">
        <v>100</v>
      </c>
      <c r="DP345" s="457" t="s">
        <v>100</v>
      </c>
      <c r="DQ345" s="457" t="s">
        <v>100</v>
      </c>
      <c r="DR345" s="457" t="s">
        <v>100</v>
      </c>
      <c r="DS345" s="518">
        <v>0</v>
      </c>
      <c r="DT345" s="148">
        <v>0</v>
      </c>
      <c r="DU345" s="518">
        <v>0</v>
      </c>
      <c r="DV345" s="374" t="s">
        <v>100</v>
      </c>
      <c r="DW345" s="518">
        <v>0</v>
      </c>
      <c r="DX345" s="457" t="s">
        <v>100</v>
      </c>
      <c r="DY345" s="452"/>
      <c r="DZ345" s="40">
        <v>0</v>
      </c>
      <c r="EA345" s="76">
        <v>0</v>
      </c>
      <c r="EB345" s="40">
        <v>0</v>
      </c>
      <c r="EC345" s="76">
        <v>0</v>
      </c>
      <c r="ED345" s="40">
        <v>0</v>
      </c>
      <c r="EE345" s="40">
        <v>0</v>
      </c>
      <c r="EF345" s="40">
        <v>0</v>
      </c>
      <c r="EG345" s="320">
        <v>2.64E-2</v>
      </c>
      <c r="EH345" s="320">
        <v>7.1895424836601302E-2</v>
      </c>
      <c r="EI345" s="320">
        <v>0.13300000000000001</v>
      </c>
      <c r="EJ345" s="320">
        <v>2.6785714285714284E-2</v>
      </c>
      <c r="EK345" s="320">
        <v>0.4944500504540868</v>
      </c>
      <c r="EL345" s="320">
        <v>6.5656565656565663E-2</v>
      </c>
      <c r="EM345" s="320">
        <v>2.4038461538461501E-3</v>
      </c>
      <c r="EN345" s="341">
        <v>222400</v>
      </c>
      <c r="EO345" s="320">
        <v>6.1538461538461538E-3</v>
      </c>
      <c r="EP345" s="1"/>
    </row>
    <row r="346" spans="2:146" x14ac:dyDescent="0.25">
      <c r="B346" s="3" t="s">
        <v>168</v>
      </c>
      <c r="C346" s="5">
        <v>540214</v>
      </c>
      <c r="D346" s="6" t="s">
        <v>169</v>
      </c>
      <c r="E346" s="6" t="s">
        <v>3</v>
      </c>
      <c r="F346" s="5">
        <v>5</v>
      </c>
      <c r="G346" s="40">
        <v>7931</v>
      </c>
      <c r="H346" s="40">
        <v>15797</v>
      </c>
      <c r="I346" s="40">
        <v>29910</v>
      </c>
      <c r="J346" s="63">
        <v>2413.6174505106542</v>
      </c>
      <c r="K346" s="40">
        <v>13359</v>
      </c>
      <c r="L346" s="63">
        <v>2.21</v>
      </c>
      <c r="N346" s="40">
        <v>1218</v>
      </c>
      <c r="O346" s="76">
        <v>0.15357458075904681</v>
      </c>
      <c r="P346" s="63">
        <v>20.45</v>
      </c>
      <c r="Q346" s="362">
        <v>2.578489471693356E-3</v>
      </c>
      <c r="R346" s="106">
        <v>11</v>
      </c>
      <c r="S346" s="83" t="s">
        <v>100</v>
      </c>
      <c r="T346" s="88">
        <v>2.6</v>
      </c>
      <c r="U346" s="40">
        <v>11</v>
      </c>
      <c r="V346" s="1"/>
      <c r="W346" s="457">
        <v>179</v>
      </c>
      <c r="X346" s="457">
        <v>3</v>
      </c>
      <c r="Y346" s="317">
        <v>1.9E-2</v>
      </c>
      <c r="Z346" s="126">
        <v>0.14696223316912971</v>
      </c>
      <c r="AA346" s="457">
        <v>11</v>
      </c>
      <c r="AB346" s="457">
        <v>117</v>
      </c>
      <c r="AC346" s="457">
        <v>285</v>
      </c>
      <c r="AD346" s="457">
        <v>11</v>
      </c>
      <c r="AE346" s="457">
        <v>296</v>
      </c>
      <c r="AF346" s="149">
        <v>143481068</v>
      </c>
      <c r="AH346" s="416">
        <v>72800</v>
      </c>
      <c r="AI346" s="469">
        <v>233</v>
      </c>
      <c r="AJ346" s="320">
        <v>0.78716216216216217</v>
      </c>
      <c r="AK346" s="374">
        <v>19318190</v>
      </c>
      <c r="AL346" s="125">
        <v>0.13463929610560191</v>
      </c>
      <c r="AM346" s="477">
        <v>233</v>
      </c>
      <c r="AN346" s="398">
        <v>19318190</v>
      </c>
      <c r="AO346" s="469">
        <v>215</v>
      </c>
      <c r="AP346" s="398">
        <v>17421490</v>
      </c>
      <c r="AQ346" s="480">
        <v>193</v>
      </c>
      <c r="AR346" s="398">
        <v>16654300</v>
      </c>
      <c r="AS346" s="469">
        <v>22</v>
      </c>
      <c r="AT346" s="390">
        <v>0.10232558139534879</v>
      </c>
      <c r="AU346" s="398">
        <v>767190</v>
      </c>
      <c r="AV346" s="469">
        <v>60</v>
      </c>
      <c r="AW346" s="140">
        <v>54855578</v>
      </c>
      <c r="AX346" s="469">
        <v>3</v>
      </c>
      <c r="AY346" s="140">
        <v>69307300</v>
      </c>
      <c r="AZ346" s="457">
        <v>125</v>
      </c>
      <c r="BA346" s="125">
        <v>0.42199999999999999</v>
      </c>
      <c r="BB346" s="457">
        <v>90</v>
      </c>
      <c r="BC346" s="125">
        <v>0.30399999999999999</v>
      </c>
      <c r="BD346" s="457">
        <v>81</v>
      </c>
      <c r="BE346" s="125">
        <v>0.27400000000000002</v>
      </c>
      <c r="BF346" s="457">
        <v>247</v>
      </c>
      <c r="BG346" s="125">
        <v>0.83399999999999996</v>
      </c>
      <c r="BH346" s="457">
        <v>57</v>
      </c>
      <c r="BI346" s="317">
        <v>0.19256756756756757</v>
      </c>
      <c r="BJ346" s="457">
        <v>33</v>
      </c>
      <c r="BK346" s="457">
        <v>20</v>
      </c>
      <c r="BL346" s="457">
        <v>4</v>
      </c>
      <c r="BM346" s="430">
        <v>1962</v>
      </c>
      <c r="BN346" s="347" t="s">
        <v>787</v>
      </c>
      <c r="BO346" s="486">
        <v>238</v>
      </c>
      <c r="BP346" s="348">
        <v>0.80300000000000005</v>
      </c>
      <c r="BQ346" s="40">
        <v>58</v>
      </c>
      <c r="BR346" s="320">
        <v>0.19600000000000001</v>
      </c>
      <c r="BS346" s="491">
        <v>6</v>
      </c>
      <c r="BT346" s="125">
        <v>3.3519553072625698E-2</v>
      </c>
      <c r="BU346" s="312">
        <v>0.79200000000000004</v>
      </c>
      <c r="BW346" s="457">
        <v>4</v>
      </c>
      <c r="BX346" s="457">
        <v>1</v>
      </c>
      <c r="BY346" s="457">
        <v>0</v>
      </c>
      <c r="BZ346" s="457">
        <v>0</v>
      </c>
      <c r="CA346" s="457">
        <v>0</v>
      </c>
      <c r="CB346" s="457">
        <v>4</v>
      </c>
      <c r="CC346" s="457">
        <v>0</v>
      </c>
      <c r="CD346" s="457">
        <v>1</v>
      </c>
      <c r="CE346" s="457">
        <v>0</v>
      </c>
      <c r="CF346" s="457">
        <v>2</v>
      </c>
      <c r="CG346" s="457">
        <v>1</v>
      </c>
      <c r="CH346" s="457">
        <v>0</v>
      </c>
      <c r="CI346" s="440">
        <v>306.7</v>
      </c>
      <c r="CJ346" s="440">
        <v>9.3000000000000007</v>
      </c>
      <c r="CK346" s="317">
        <v>0.03</v>
      </c>
      <c r="CL346" s="457">
        <v>29</v>
      </c>
      <c r="CM346" s="457">
        <v>0</v>
      </c>
      <c r="CN346" s="457">
        <v>29</v>
      </c>
      <c r="CO346" s="501">
        <v>6.1</v>
      </c>
      <c r="CP346" s="501">
        <v>1.1000000000000001</v>
      </c>
      <c r="CQ346" s="125">
        <v>0.18032786885245905</v>
      </c>
      <c r="CS346" s="477">
        <v>0</v>
      </c>
      <c r="CT346" s="457">
        <v>0</v>
      </c>
      <c r="CU346" s="457">
        <v>0</v>
      </c>
      <c r="CV346" s="457">
        <v>0</v>
      </c>
      <c r="CW346" s="457">
        <v>2</v>
      </c>
      <c r="CX346" s="457">
        <v>0</v>
      </c>
      <c r="CY346" s="457">
        <v>1</v>
      </c>
      <c r="CZ346" s="457">
        <v>0</v>
      </c>
      <c r="DA346" s="457">
        <v>0</v>
      </c>
      <c r="DB346" s="457">
        <v>0</v>
      </c>
      <c r="DC346" s="457">
        <v>1</v>
      </c>
      <c r="DD346" s="457">
        <v>0</v>
      </c>
      <c r="DF346" s="398">
        <v>1850422</v>
      </c>
      <c r="DG346" s="320">
        <v>1.2999999999999999E-2</v>
      </c>
      <c r="DH346" s="374">
        <v>11418.9</v>
      </c>
      <c r="DI346" s="374">
        <v>1678436</v>
      </c>
      <c r="DJ346" s="149">
        <v>171986</v>
      </c>
      <c r="DK346" s="40">
        <v>194</v>
      </c>
      <c r="DL346" s="40">
        <v>95</v>
      </c>
      <c r="DM346" s="40">
        <v>5</v>
      </c>
      <c r="DN346" s="40">
        <v>2</v>
      </c>
      <c r="DO346" s="317">
        <v>0.23599999999999999</v>
      </c>
      <c r="DP346" s="457">
        <v>194</v>
      </c>
      <c r="DQ346" s="457">
        <v>24</v>
      </c>
      <c r="DR346" s="457">
        <v>54</v>
      </c>
      <c r="DS346" s="477">
        <v>24</v>
      </c>
      <c r="DT346" s="125">
        <v>0.13407821229050279</v>
      </c>
      <c r="DU346" s="477">
        <v>155</v>
      </c>
      <c r="DV346" s="374">
        <v>2893611</v>
      </c>
      <c r="DW346" s="477">
        <v>80</v>
      </c>
      <c r="DX346" s="457">
        <v>1619</v>
      </c>
      <c r="DY346" s="452"/>
      <c r="DZ346" s="40">
        <v>371</v>
      </c>
      <c r="EA346" s="76">
        <v>1.2403878301571381E-2</v>
      </c>
      <c r="EB346" s="40">
        <v>225</v>
      </c>
      <c r="EC346" s="76">
        <v>7.5225677031093277E-3</v>
      </c>
      <c r="ED346" s="40">
        <v>46</v>
      </c>
      <c r="EE346" s="40">
        <v>9</v>
      </c>
      <c r="EF346" s="40">
        <v>5</v>
      </c>
      <c r="EG346" s="320">
        <v>0.40960000000000002</v>
      </c>
      <c r="EH346" s="320">
        <v>0.20143723332584773</v>
      </c>
      <c r="EI346" s="320">
        <v>0.23800000000000002</v>
      </c>
      <c r="EJ346" s="320">
        <v>0.12435861554249464</v>
      </c>
      <c r="EK346" s="320">
        <v>0.38204613841524576</v>
      </c>
      <c r="EL346" s="320">
        <v>0.20247446313589321</v>
      </c>
      <c r="EM346" s="320">
        <v>-5.5696684872348495E-2</v>
      </c>
      <c r="EN346" s="341">
        <v>94300</v>
      </c>
      <c r="EO346" s="320">
        <v>1.5348746842821061E-2</v>
      </c>
      <c r="EP346" s="1"/>
    </row>
    <row r="347" spans="2:146" x14ac:dyDescent="0.25">
      <c r="B347" s="3" t="s">
        <v>170</v>
      </c>
      <c r="C347" s="5">
        <v>540215</v>
      </c>
      <c r="D347" s="6" t="s">
        <v>169</v>
      </c>
      <c r="E347" s="6" t="s">
        <v>3</v>
      </c>
      <c r="F347" s="5">
        <v>5</v>
      </c>
      <c r="G347" s="40">
        <v>2586</v>
      </c>
      <c r="H347" s="40">
        <v>5105</v>
      </c>
      <c r="I347" s="40">
        <v>10676</v>
      </c>
      <c r="J347" s="63">
        <v>2642.1655065738591</v>
      </c>
      <c r="K347" s="40">
        <v>4523</v>
      </c>
      <c r="L347" s="63">
        <v>2.33</v>
      </c>
      <c r="N347" s="40">
        <v>258</v>
      </c>
      <c r="O347" s="76">
        <v>9.9767981438515077E-2</v>
      </c>
      <c r="P347" s="63">
        <v>5.4700000000000006</v>
      </c>
      <c r="Q347" s="362">
        <v>2.1152358855375101E-3</v>
      </c>
      <c r="R347" s="106">
        <v>11</v>
      </c>
      <c r="S347" s="83" t="s">
        <v>100</v>
      </c>
      <c r="T347" s="88">
        <v>1</v>
      </c>
      <c r="U347" s="40">
        <v>0</v>
      </c>
      <c r="V347" s="1"/>
      <c r="W347" s="457">
        <v>72</v>
      </c>
      <c r="X347" s="457">
        <v>29</v>
      </c>
      <c r="Y347" s="317">
        <v>6.2E-2</v>
      </c>
      <c r="Z347" s="126">
        <v>0.27906976744186046</v>
      </c>
      <c r="AA347" s="457">
        <v>4</v>
      </c>
      <c r="AB347" s="457">
        <v>247</v>
      </c>
      <c r="AC347" s="457">
        <v>315</v>
      </c>
      <c r="AD347" s="457">
        <v>4</v>
      </c>
      <c r="AE347" s="457">
        <v>319</v>
      </c>
      <c r="AF347" s="149">
        <v>81272500</v>
      </c>
      <c r="AH347" s="416">
        <v>76200</v>
      </c>
      <c r="AI347" s="469">
        <v>275</v>
      </c>
      <c r="AJ347" s="320">
        <v>0.86206896551724133</v>
      </c>
      <c r="AK347" s="374">
        <v>24312420</v>
      </c>
      <c r="AL347" s="125">
        <v>0.29914694392322128</v>
      </c>
      <c r="AM347" s="477">
        <v>274</v>
      </c>
      <c r="AN347" s="398">
        <v>22164470</v>
      </c>
      <c r="AO347" s="469">
        <v>245</v>
      </c>
      <c r="AP347" s="398">
        <v>18018200</v>
      </c>
      <c r="AQ347" s="480">
        <v>240</v>
      </c>
      <c r="AR347" s="398">
        <v>17862200</v>
      </c>
      <c r="AS347" s="469">
        <v>5</v>
      </c>
      <c r="AT347" s="390">
        <v>2.0408163265306121E-2</v>
      </c>
      <c r="AU347" s="398">
        <v>156000</v>
      </c>
      <c r="AV347" s="469">
        <v>42</v>
      </c>
      <c r="AW347" s="140">
        <v>56174780</v>
      </c>
      <c r="AX347" s="469">
        <v>2</v>
      </c>
      <c r="AY347" s="140">
        <v>785300</v>
      </c>
      <c r="AZ347" s="457">
        <v>119</v>
      </c>
      <c r="BA347" s="125">
        <v>0.373</v>
      </c>
      <c r="BB347" s="457">
        <v>73</v>
      </c>
      <c r="BC347" s="125">
        <v>0.22900000000000001</v>
      </c>
      <c r="BD347" s="457">
        <v>127</v>
      </c>
      <c r="BE347" s="125">
        <v>0.39800000000000002</v>
      </c>
      <c r="BF347" s="457">
        <v>266</v>
      </c>
      <c r="BG347" s="125">
        <v>0.83399999999999996</v>
      </c>
      <c r="BH347" s="457">
        <v>7</v>
      </c>
      <c r="BI347" s="317">
        <v>2.1943573667711599E-2</v>
      </c>
      <c r="BJ347" s="457">
        <v>7</v>
      </c>
      <c r="BK347" s="457">
        <v>0</v>
      </c>
      <c r="BL347" s="457">
        <v>0</v>
      </c>
      <c r="BM347" s="430">
        <v>1971</v>
      </c>
      <c r="BN347" s="347" t="s">
        <v>897</v>
      </c>
      <c r="BO347" s="486">
        <v>250</v>
      </c>
      <c r="BP347" s="348">
        <v>0.78300000000000003</v>
      </c>
      <c r="BQ347" s="40">
        <v>69</v>
      </c>
      <c r="BR347" s="320">
        <v>0.216</v>
      </c>
      <c r="BS347" s="491">
        <v>3</v>
      </c>
      <c r="BT347" s="125">
        <v>4.1666666666666664E-2</v>
      </c>
      <c r="BU347" s="312">
        <v>0.69</v>
      </c>
      <c r="BW347" s="457">
        <v>0</v>
      </c>
      <c r="BX347" s="457">
        <v>0</v>
      </c>
      <c r="BY347" s="457">
        <v>0</v>
      </c>
      <c r="BZ347" s="457">
        <v>0</v>
      </c>
      <c r="CA347" s="457">
        <v>0</v>
      </c>
      <c r="CB347" s="457">
        <v>0</v>
      </c>
      <c r="CC347" s="457">
        <v>0</v>
      </c>
      <c r="CD347" s="457">
        <v>0</v>
      </c>
      <c r="CE347" s="457">
        <v>0</v>
      </c>
      <c r="CF347" s="457">
        <v>0</v>
      </c>
      <c r="CG347" s="457">
        <v>0</v>
      </c>
      <c r="CH347" s="457">
        <v>0</v>
      </c>
      <c r="CI347" s="440">
        <v>90.4</v>
      </c>
      <c r="CJ347" s="440">
        <v>4.9000000000000004</v>
      </c>
      <c r="CK347" s="317">
        <v>5.3999999999999999E-2</v>
      </c>
      <c r="CL347" s="457">
        <v>6</v>
      </c>
      <c r="CM347" s="457">
        <v>0</v>
      </c>
      <c r="CN347" s="457">
        <v>6</v>
      </c>
      <c r="CO347" s="501">
        <v>1.4</v>
      </c>
      <c r="CP347" s="501">
        <v>1.4</v>
      </c>
      <c r="CQ347" s="125">
        <v>1</v>
      </c>
      <c r="CS347" s="477">
        <v>0</v>
      </c>
      <c r="CT347" s="457">
        <v>0</v>
      </c>
      <c r="CU347" s="457">
        <v>0</v>
      </c>
      <c r="CV347" s="457">
        <v>0</v>
      </c>
      <c r="CW347" s="457">
        <v>2</v>
      </c>
      <c r="CX347" s="457">
        <v>1</v>
      </c>
      <c r="CY347" s="457">
        <v>2</v>
      </c>
      <c r="CZ347" s="457">
        <v>0</v>
      </c>
      <c r="DA347" s="457">
        <v>0</v>
      </c>
      <c r="DB347" s="457">
        <v>0</v>
      </c>
      <c r="DC347" s="457">
        <v>0</v>
      </c>
      <c r="DD347" s="457">
        <v>0</v>
      </c>
      <c r="DF347" s="398">
        <v>443922</v>
      </c>
      <c r="DG347" s="320">
        <v>5.0000000000000001E-3</v>
      </c>
      <c r="DH347" s="374">
        <v>5848</v>
      </c>
      <c r="DI347" s="374">
        <v>42781</v>
      </c>
      <c r="DJ347" s="149">
        <v>401141</v>
      </c>
      <c r="DK347" s="40">
        <v>302</v>
      </c>
      <c r="DL347" s="40">
        <v>15</v>
      </c>
      <c r="DM347" s="40">
        <v>1</v>
      </c>
      <c r="DN347" s="40">
        <v>1</v>
      </c>
      <c r="DO347" s="317">
        <v>4.2999999999999997E-2</v>
      </c>
      <c r="DP347" s="457">
        <v>300</v>
      </c>
      <c r="DQ347" s="457">
        <v>14</v>
      </c>
      <c r="DR347" s="457">
        <v>5</v>
      </c>
      <c r="DS347" s="477">
        <v>0</v>
      </c>
      <c r="DT347" s="125">
        <v>0</v>
      </c>
      <c r="DU347" s="477">
        <v>65</v>
      </c>
      <c r="DV347" s="374">
        <v>289893</v>
      </c>
      <c r="DW347" s="477">
        <v>20</v>
      </c>
      <c r="DX347" s="457">
        <v>232</v>
      </c>
      <c r="DY347" s="452"/>
      <c r="DZ347" s="40">
        <v>140</v>
      </c>
      <c r="EA347" s="76">
        <v>1.3113525665043087E-2</v>
      </c>
      <c r="EB347" s="40">
        <v>70</v>
      </c>
      <c r="EC347" s="76">
        <v>6.5567628325215437E-3</v>
      </c>
      <c r="ED347" s="40">
        <v>12</v>
      </c>
      <c r="EE347" s="40">
        <v>2</v>
      </c>
      <c r="EF347" s="40">
        <v>1</v>
      </c>
      <c r="EG347" s="320">
        <v>0.13650000000000001</v>
      </c>
      <c r="EH347" s="320">
        <v>0.14569975679858502</v>
      </c>
      <c r="EI347" s="320">
        <v>0.18899999999999997</v>
      </c>
      <c r="EJ347" s="320">
        <v>4.2327348971301276E-2</v>
      </c>
      <c r="EK347" s="320">
        <v>0.39818284001498688</v>
      </c>
      <c r="EL347" s="320">
        <v>0.1792806294492319</v>
      </c>
      <c r="EM347" s="320">
        <v>-9.0240952646757806E-3</v>
      </c>
      <c r="EN347" s="341">
        <v>141600</v>
      </c>
      <c r="EO347" s="320">
        <v>1.8644747393744988E-2</v>
      </c>
      <c r="EP347" s="1"/>
    </row>
    <row r="348" spans="2:146" x14ac:dyDescent="0.25">
      <c r="B348" s="3" t="s">
        <v>171</v>
      </c>
      <c r="C348" s="5">
        <v>540216</v>
      </c>
      <c r="D348" s="6" t="s">
        <v>169</v>
      </c>
      <c r="E348" s="6" t="s">
        <v>3</v>
      </c>
      <c r="F348" s="5">
        <v>5</v>
      </c>
      <c r="G348" s="40">
        <v>1293</v>
      </c>
      <c r="H348" s="40">
        <v>1552</v>
      </c>
      <c r="I348" s="40">
        <v>2994</v>
      </c>
      <c r="J348" s="63">
        <v>1481.9489559164731</v>
      </c>
      <c r="K348" s="40">
        <v>1332</v>
      </c>
      <c r="L348" s="63">
        <v>2.25</v>
      </c>
      <c r="N348" s="40">
        <v>287</v>
      </c>
      <c r="O348" s="76">
        <v>0.2219644238205723</v>
      </c>
      <c r="P348" s="63">
        <v>6.21</v>
      </c>
      <c r="Q348" s="362">
        <v>4.8027842227378187E-3</v>
      </c>
      <c r="R348" s="106">
        <v>11</v>
      </c>
      <c r="S348" s="83" t="s">
        <v>100</v>
      </c>
      <c r="T348" s="88">
        <v>5.3</v>
      </c>
      <c r="U348" s="40">
        <v>12</v>
      </c>
      <c r="V348" s="1"/>
      <c r="W348" s="457">
        <v>96</v>
      </c>
      <c r="X348" s="457">
        <v>9</v>
      </c>
      <c r="Y348" s="317">
        <v>6.4000000000000001E-2</v>
      </c>
      <c r="Z348" s="126">
        <v>0.33449477351916379</v>
      </c>
      <c r="AA348" s="457">
        <v>1</v>
      </c>
      <c r="AB348" s="457">
        <v>4</v>
      </c>
      <c r="AC348" s="457">
        <v>99</v>
      </c>
      <c r="AD348" s="457">
        <v>1</v>
      </c>
      <c r="AE348" s="457">
        <v>100</v>
      </c>
      <c r="AF348" s="149">
        <v>11021550</v>
      </c>
      <c r="AH348" s="416">
        <v>43950</v>
      </c>
      <c r="AI348" s="469">
        <v>58</v>
      </c>
      <c r="AJ348" s="320">
        <v>0.57999999999999996</v>
      </c>
      <c r="AK348" s="374">
        <v>5228420</v>
      </c>
      <c r="AL348" s="125">
        <v>0.47438155250395808</v>
      </c>
      <c r="AM348" s="477">
        <v>58</v>
      </c>
      <c r="AN348" s="398">
        <v>5228420</v>
      </c>
      <c r="AO348" s="469">
        <v>53</v>
      </c>
      <c r="AP348" s="398">
        <v>4823320</v>
      </c>
      <c r="AQ348" s="480">
        <v>37</v>
      </c>
      <c r="AR348" s="399">
        <v>4398900</v>
      </c>
      <c r="AS348" s="481">
        <v>16</v>
      </c>
      <c r="AT348" s="393">
        <v>0.30188679245283018</v>
      </c>
      <c r="AU348" s="399">
        <v>424420</v>
      </c>
      <c r="AV348" s="469">
        <v>40</v>
      </c>
      <c r="AW348" s="140">
        <v>3668130</v>
      </c>
      <c r="AX348" s="469">
        <v>2</v>
      </c>
      <c r="AY348" s="140">
        <v>2125000</v>
      </c>
      <c r="AZ348" s="457">
        <v>25</v>
      </c>
      <c r="BA348" s="125">
        <v>0.25</v>
      </c>
      <c r="BB348" s="457">
        <v>45</v>
      </c>
      <c r="BC348" s="125">
        <v>0.45</v>
      </c>
      <c r="BD348" s="457">
        <v>30</v>
      </c>
      <c r="BE348" s="125">
        <v>0.3</v>
      </c>
      <c r="BF348" s="457">
        <v>67</v>
      </c>
      <c r="BG348" s="125">
        <v>0.67</v>
      </c>
      <c r="BH348" s="457">
        <v>78</v>
      </c>
      <c r="BI348" s="317">
        <v>0.78</v>
      </c>
      <c r="BJ348" s="457">
        <v>58</v>
      </c>
      <c r="BK348" s="457">
        <v>12</v>
      </c>
      <c r="BL348" s="457">
        <v>8</v>
      </c>
      <c r="BM348" s="430">
        <v>1972</v>
      </c>
      <c r="BN348" s="349" t="s">
        <v>922</v>
      </c>
      <c r="BO348" s="487">
        <v>64</v>
      </c>
      <c r="BP348" s="350">
        <v>0.64</v>
      </c>
      <c r="BQ348" s="489">
        <v>36</v>
      </c>
      <c r="BR348" s="351">
        <v>0.36</v>
      </c>
      <c r="BS348" s="492">
        <v>28</v>
      </c>
      <c r="BT348" s="125">
        <v>0.29166666666666669</v>
      </c>
      <c r="BU348" s="312">
        <v>0.73199999999999998</v>
      </c>
      <c r="BW348" s="457">
        <v>0</v>
      </c>
      <c r="BX348" s="457">
        <v>0</v>
      </c>
      <c r="BY348" s="457">
        <v>0</v>
      </c>
      <c r="BZ348" s="457">
        <v>0</v>
      </c>
      <c r="CA348" s="457">
        <v>0</v>
      </c>
      <c r="CB348" s="457">
        <v>0</v>
      </c>
      <c r="CC348" s="457">
        <v>0</v>
      </c>
      <c r="CD348" s="457">
        <v>0</v>
      </c>
      <c r="CE348" s="457">
        <v>0</v>
      </c>
      <c r="CF348" s="457">
        <v>0</v>
      </c>
      <c r="CG348" s="457">
        <v>0</v>
      </c>
      <c r="CH348" s="457">
        <v>0</v>
      </c>
      <c r="CI348" s="440">
        <v>31</v>
      </c>
      <c r="CJ348" s="440">
        <v>5.7</v>
      </c>
      <c r="CK348" s="317">
        <v>0.184</v>
      </c>
      <c r="CL348" s="457">
        <v>2</v>
      </c>
      <c r="CM348" s="457">
        <v>0</v>
      </c>
      <c r="CN348" s="457">
        <v>2</v>
      </c>
      <c r="CO348" s="501">
        <v>2.2999999999999998</v>
      </c>
      <c r="CP348" s="501">
        <v>2.2999999999999998</v>
      </c>
      <c r="CQ348" s="125">
        <v>1</v>
      </c>
      <c r="CS348" s="477">
        <v>0</v>
      </c>
      <c r="CT348" s="514">
        <v>0</v>
      </c>
      <c r="CU348" s="514">
        <v>0</v>
      </c>
      <c r="CV348" s="457">
        <v>0</v>
      </c>
      <c r="CW348" s="457">
        <v>1</v>
      </c>
      <c r="CX348" s="457">
        <v>1</v>
      </c>
      <c r="CY348" s="457">
        <v>0</v>
      </c>
      <c r="CZ348" s="457">
        <v>0</v>
      </c>
      <c r="DA348" s="457">
        <v>0</v>
      </c>
      <c r="DB348" s="457">
        <v>0</v>
      </c>
      <c r="DC348" s="457">
        <v>1</v>
      </c>
      <c r="DD348" s="457">
        <v>0</v>
      </c>
      <c r="DF348" s="398">
        <v>2543544</v>
      </c>
      <c r="DG348" s="320">
        <v>0.23100000000000001</v>
      </c>
      <c r="DH348" s="374">
        <v>10485.5</v>
      </c>
      <c r="DI348" s="374">
        <v>1666895</v>
      </c>
      <c r="DJ348" s="149">
        <v>876649</v>
      </c>
      <c r="DK348" s="40">
        <v>9</v>
      </c>
      <c r="DL348" s="40">
        <v>80</v>
      </c>
      <c r="DM348" s="40">
        <v>4</v>
      </c>
      <c r="DN348" s="40">
        <v>7</v>
      </c>
      <c r="DO348" s="317">
        <v>0.27300000000000002</v>
      </c>
      <c r="DP348" s="457">
        <v>8</v>
      </c>
      <c r="DQ348" s="457">
        <v>5</v>
      </c>
      <c r="DR348" s="457">
        <v>67</v>
      </c>
      <c r="DS348" s="477">
        <v>20</v>
      </c>
      <c r="DT348" s="125">
        <v>0.20833333333333334</v>
      </c>
      <c r="DU348" s="477">
        <v>57</v>
      </c>
      <c r="DV348" s="374">
        <v>865826</v>
      </c>
      <c r="DW348" s="477">
        <v>37</v>
      </c>
      <c r="DX348" s="457">
        <v>1743</v>
      </c>
      <c r="DY348" s="452"/>
      <c r="DZ348" s="40">
        <v>148</v>
      </c>
      <c r="EA348" s="76">
        <v>4.9432197728790914E-2</v>
      </c>
      <c r="EB348" s="40">
        <v>148</v>
      </c>
      <c r="EC348" s="76">
        <v>4.9432197728790914E-2</v>
      </c>
      <c r="ED348" s="40">
        <v>26</v>
      </c>
      <c r="EE348" s="40">
        <v>5</v>
      </c>
      <c r="EF348" s="40">
        <v>3</v>
      </c>
      <c r="EG348" s="320">
        <v>9.2499999999999999E-2</v>
      </c>
      <c r="EH348" s="320">
        <v>0.12837837837837837</v>
      </c>
      <c r="EI348" s="320">
        <v>0.192</v>
      </c>
      <c r="EJ348" s="320">
        <v>3.0959752321981428E-2</v>
      </c>
      <c r="EK348" s="320">
        <v>0.41449565798263194</v>
      </c>
      <c r="EL348" s="320">
        <v>0.12157648630594522</v>
      </c>
      <c r="EM348" s="320">
        <v>3.0605226960110001E-2</v>
      </c>
      <c r="EN348" s="341">
        <v>141300</v>
      </c>
      <c r="EO348" s="320">
        <v>8.5775553967119365E-3</v>
      </c>
      <c r="EP348" s="1"/>
    </row>
    <row r="349" spans="2:146" s="1" customFormat="1" x14ac:dyDescent="0.25">
      <c r="B349" s="7" t="s">
        <v>169</v>
      </c>
      <c r="C349" s="150">
        <v>54107</v>
      </c>
      <c r="D349" s="7" t="s">
        <v>169</v>
      </c>
      <c r="E349" s="7" t="s">
        <v>0</v>
      </c>
      <c r="F349" s="150">
        <v>5</v>
      </c>
      <c r="G349" s="42">
        <v>241139</v>
      </c>
      <c r="H349" s="42">
        <v>44213</v>
      </c>
      <c r="I349" s="42">
        <v>84678</v>
      </c>
      <c r="J349" s="65">
        <v>224.74141470272332</v>
      </c>
      <c r="K349" s="42">
        <v>35220</v>
      </c>
      <c r="L349" s="65">
        <v>2.38</v>
      </c>
      <c r="M349"/>
      <c r="N349" s="42">
        <v>19146</v>
      </c>
      <c r="O349" s="78">
        <v>7.9398189426015703E-2</v>
      </c>
      <c r="P349" s="65">
        <v>445.34</v>
      </c>
      <c r="Q349" s="363">
        <v>1.8469028897515E-3</v>
      </c>
      <c r="R349" s="107">
        <v>11</v>
      </c>
      <c r="S349" s="85">
        <v>42199</v>
      </c>
      <c r="T349" s="115">
        <v>3.4</v>
      </c>
      <c r="U349" s="42">
        <v>60</v>
      </c>
      <c r="W349" s="458">
        <v>1663</v>
      </c>
      <c r="X349" s="458">
        <v>89</v>
      </c>
      <c r="Y349" s="127">
        <v>5.0999999999999997E-2</v>
      </c>
      <c r="Z349" s="128">
        <v>8.6858873916222712E-2</v>
      </c>
      <c r="AA349" s="458">
        <v>62</v>
      </c>
      <c r="AB349" s="458">
        <v>611</v>
      </c>
      <c r="AC349" s="458">
        <v>2212</v>
      </c>
      <c r="AD349" s="458">
        <v>62</v>
      </c>
      <c r="AE349" s="458">
        <v>2274</v>
      </c>
      <c r="AF349" s="321">
        <v>387090441</v>
      </c>
      <c r="AG349"/>
      <c r="AH349" s="417">
        <v>63400</v>
      </c>
      <c r="AI349" s="470">
        <v>1961</v>
      </c>
      <c r="AJ349" s="78">
        <v>0.86273647162340517</v>
      </c>
      <c r="AK349" s="406">
        <v>158230787</v>
      </c>
      <c r="AL349" s="127">
        <v>0.40876955419315042</v>
      </c>
      <c r="AM349" s="478">
        <v>1957</v>
      </c>
      <c r="AN349" s="402">
        <v>152304667</v>
      </c>
      <c r="AO349" s="470">
        <v>1870</v>
      </c>
      <c r="AP349" s="402">
        <v>140383397</v>
      </c>
      <c r="AQ349" s="470">
        <v>1388</v>
      </c>
      <c r="AR349" s="400">
        <v>125059574</v>
      </c>
      <c r="AS349" s="482">
        <v>482</v>
      </c>
      <c r="AT349" s="394">
        <v>0.25775401069518722</v>
      </c>
      <c r="AU349" s="400">
        <v>15323823</v>
      </c>
      <c r="AV349" s="470">
        <v>275</v>
      </c>
      <c r="AW349" s="311">
        <v>138029921</v>
      </c>
      <c r="AX349" s="470">
        <v>37</v>
      </c>
      <c r="AY349" s="311">
        <v>90829733</v>
      </c>
      <c r="AZ349" s="458">
        <v>723</v>
      </c>
      <c r="BA349" s="127">
        <v>0.318</v>
      </c>
      <c r="BB349" s="458">
        <v>513</v>
      </c>
      <c r="BC349" s="127">
        <v>0.22600000000000001</v>
      </c>
      <c r="BD349" s="458">
        <v>1038</v>
      </c>
      <c r="BE349" s="127">
        <v>0.45600000000000002</v>
      </c>
      <c r="BF349" s="458">
        <v>1931</v>
      </c>
      <c r="BG349" s="127">
        <v>0.84899999999999998</v>
      </c>
      <c r="BH349" s="458">
        <v>464</v>
      </c>
      <c r="BI349" s="127">
        <v>0.20404573438874229</v>
      </c>
      <c r="BJ349" s="458">
        <v>312</v>
      </c>
      <c r="BK349" s="458">
        <v>128</v>
      </c>
      <c r="BL349" s="458">
        <v>24</v>
      </c>
      <c r="BM349" s="431">
        <v>1975</v>
      </c>
      <c r="BN349" s="135" t="s">
        <v>100</v>
      </c>
      <c r="BO349" s="42">
        <v>1514</v>
      </c>
      <c r="BP349" s="78">
        <v>0.66499999999999992</v>
      </c>
      <c r="BQ349" s="42">
        <v>760</v>
      </c>
      <c r="BR349" s="78">
        <v>0.33400000000000002</v>
      </c>
      <c r="BS349" s="493">
        <v>187</v>
      </c>
      <c r="BT349" s="127">
        <v>0.11244738424533975</v>
      </c>
      <c r="BU349" s="314">
        <v>0.79</v>
      </c>
      <c r="BV349"/>
      <c r="BW349" s="458">
        <v>8</v>
      </c>
      <c r="BX349" s="458">
        <v>2</v>
      </c>
      <c r="BY349" s="458">
        <v>0</v>
      </c>
      <c r="BZ349" s="458">
        <v>4</v>
      </c>
      <c r="CA349" s="458">
        <v>0</v>
      </c>
      <c r="CB349" s="458">
        <v>4</v>
      </c>
      <c r="CC349" s="458">
        <v>0</v>
      </c>
      <c r="CD349" s="458">
        <v>1</v>
      </c>
      <c r="CE349" s="458">
        <v>1</v>
      </c>
      <c r="CF349" s="458">
        <v>2</v>
      </c>
      <c r="CG349" s="458">
        <v>4</v>
      </c>
      <c r="CH349" s="458">
        <v>0</v>
      </c>
      <c r="CI349" s="441">
        <v>2873.7</v>
      </c>
      <c r="CJ349" s="441">
        <v>122.6</v>
      </c>
      <c r="CK349" s="127">
        <v>4.2999999999999997E-2</v>
      </c>
      <c r="CL349" s="458">
        <v>183</v>
      </c>
      <c r="CM349" s="458">
        <v>0</v>
      </c>
      <c r="CN349" s="458">
        <v>183</v>
      </c>
      <c r="CO349" s="502">
        <v>71</v>
      </c>
      <c r="CP349" s="502">
        <v>31.3</v>
      </c>
      <c r="CQ349" s="127">
        <v>0.44084507042253523</v>
      </c>
      <c r="CR349"/>
      <c r="CS349" s="478">
        <v>0</v>
      </c>
      <c r="CT349" s="458">
        <v>0</v>
      </c>
      <c r="CU349" s="458">
        <v>0</v>
      </c>
      <c r="CV349" s="458">
        <v>0</v>
      </c>
      <c r="CW349" s="458">
        <v>24</v>
      </c>
      <c r="CX349" s="458">
        <v>4</v>
      </c>
      <c r="CY349" s="458">
        <v>14</v>
      </c>
      <c r="CZ349" s="458">
        <v>5</v>
      </c>
      <c r="DA349" s="458">
        <v>0</v>
      </c>
      <c r="DB349" s="458">
        <v>0</v>
      </c>
      <c r="DC349" s="458">
        <v>5</v>
      </c>
      <c r="DD349" s="458">
        <v>0</v>
      </c>
      <c r="DE349"/>
      <c r="DF349" s="402">
        <v>17335068</v>
      </c>
      <c r="DG349" s="78">
        <v>4.4999999999999998E-2</v>
      </c>
      <c r="DH349" s="419">
        <v>12079.2</v>
      </c>
      <c r="DI349" s="419">
        <v>14260091</v>
      </c>
      <c r="DJ349" s="321">
        <v>3074977</v>
      </c>
      <c r="DK349" s="42">
        <v>1622</v>
      </c>
      <c r="DL349" s="42">
        <v>550</v>
      </c>
      <c r="DM349" s="42">
        <v>78</v>
      </c>
      <c r="DN349" s="42">
        <v>24</v>
      </c>
      <c r="DO349" s="127">
        <v>0.27200000000000002</v>
      </c>
      <c r="DP349" s="458">
        <v>1604</v>
      </c>
      <c r="DQ349" s="458">
        <v>118</v>
      </c>
      <c r="DR349" s="458">
        <v>367</v>
      </c>
      <c r="DS349" s="519">
        <v>185</v>
      </c>
      <c r="DT349" s="144">
        <v>0.11124473842453397</v>
      </c>
      <c r="DU349" s="519">
        <v>923</v>
      </c>
      <c r="DV349" s="419">
        <v>12531631</v>
      </c>
      <c r="DW349" s="519">
        <v>443</v>
      </c>
      <c r="DX349" s="458">
        <v>11450</v>
      </c>
      <c r="DY349" s="452"/>
      <c r="DZ349" s="42">
        <v>3966</v>
      </c>
      <c r="EA349" s="78">
        <v>4.6836250265712462E-2</v>
      </c>
      <c r="EB349" s="42">
        <v>1718</v>
      </c>
      <c r="EC349" s="78">
        <v>2.028862278277711E-2</v>
      </c>
      <c r="ED349" s="42">
        <v>298</v>
      </c>
      <c r="EE349" s="42">
        <v>54</v>
      </c>
      <c r="EF349" s="42">
        <v>31</v>
      </c>
      <c r="EG349" s="78">
        <v>0.1666</v>
      </c>
      <c r="EH349" s="78">
        <v>0.15854628052243044</v>
      </c>
      <c r="EI349" s="78">
        <v>0.22</v>
      </c>
      <c r="EJ349" s="78">
        <v>9.3208152200862829E-2</v>
      </c>
      <c r="EK349" s="78">
        <v>0.37779588559011784</v>
      </c>
      <c r="EL349" s="78">
        <v>0.17709683942569618</v>
      </c>
      <c r="EM349" s="78">
        <v>-3.0590183541101247E-2</v>
      </c>
      <c r="EN349" s="342">
        <v>129600</v>
      </c>
      <c r="EO349" s="78">
        <v>7.6926893403785571E-2</v>
      </c>
    </row>
    <row r="350" spans="2:146" x14ac:dyDescent="0.25">
      <c r="B350" s="424" t="s">
        <v>39</v>
      </c>
      <c r="C350" s="425">
        <v>540217</v>
      </c>
      <c r="D350" s="424" t="s">
        <v>36</v>
      </c>
      <c r="E350" s="424" t="s">
        <v>11</v>
      </c>
      <c r="F350" s="425">
        <v>1</v>
      </c>
      <c r="G350" s="44">
        <v>318424</v>
      </c>
      <c r="H350" s="44">
        <v>11995</v>
      </c>
      <c r="I350" s="44">
        <v>17522</v>
      </c>
      <c r="J350" s="66">
        <v>35.217445921161719</v>
      </c>
      <c r="K350" s="44">
        <v>6409</v>
      </c>
      <c r="L350" s="66">
        <v>2.7261663286004056</v>
      </c>
      <c r="N350" s="44">
        <v>5032</v>
      </c>
      <c r="O350" s="80">
        <v>1.5802828932492529E-2</v>
      </c>
      <c r="P350" s="66">
        <v>316.26</v>
      </c>
      <c r="Q350" s="364">
        <v>9.9320402984699632E-4</v>
      </c>
      <c r="R350" s="105">
        <v>21</v>
      </c>
      <c r="S350" s="82">
        <v>42077</v>
      </c>
      <c r="T350" s="114">
        <v>1.3</v>
      </c>
      <c r="U350" s="44">
        <v>9</v>
      </c>
      <c r="V350" s="1"/>
      <c r="W350" s="459">
        <v>2059</v>
      </c>
      <c r="X350" s="459">
        <v>203</v>
      </c>
      <c r="Y350" s="129">
        <v>0.17899999999999999</v>
      </c>
      <c r="Z350" s="130">
        <v>0.40918124006359302</v>
      </c>
      <c r="AA350" s="459">
        <v>691</v>
      </c>
      <c r="AB350" s="459">
        <v>94</v>
      </c>
      <c r="AC350" s="459">
        <v>1462</v>
      </c>
      <c r="AD350" s="459">
        <v>691</v>
      </c>
      <c r="AE350" s="459">
        <v>2153</v>
      </c>
      <c r="AF350" s="138">
        <v>82672469</v>
      </c>
      <c r="AH350" s="418">
        <v>25830</v>
      </c>
      <c r="AI350" s="471">
        <v>2014</v>
      </c>
      <c r="AJ350" s="80">
        <v>0.93543892243381332</v>
      </c>
      <c r="AK350" s="407">
        <v>60350281</v>
      </c>
      <c r="AL350" s="129">
        <v>0.72999248395496696</v>
      </c>
      <c r="AM350" s="479">
        <v>2012</v>
      </c>
      <c r="AN350" s="401">
        <v>59944981</v>
      </c>
      <c r="AO350" s="471">
        <v>2008</v>
      </c>
      <c r="AP350" s="401">
        <v>59741481</v>
      </c>
      <c r="AQ350" s="471">
        <v>1251</v>
      </c>
      <c r="AR350" s="401">
        <v>39900291</v>
      </c>
      <c r="AS350" s="471">
        <v>757</v>
      </c>
      <c r="AT350" s="395">
        <v>0.37699203187251001</v>
      </c>
      <c r="AU350" s="401">
        <v>19841190</v>
      </c>
      <c r="AV350" s="471">
        <v>78</v>
      </c>
      <c r="AW350" s="139">
        <v>12533570</v>
      </c>
      <c r="AX350" s="471">
        <v>61</v>
      </c>
      <c r="AY350" s="139">
        <v>9788618</v>
      </c>
      <c r="AZ350" s="459">
        <v>400</v>
      </c>
      <c r="BA350" s="129">
        <v>0.186</v>
      </c>
      <c r="BB350" s="459">
        <v>405</v>
      </c>
      <c r="BC350" s="129">
        <v>0.188</v>
      </c>
      <c r="BD350" s="459">
        <v>1348</v>
      </c>
      <c r="BE350" s="129">
        <v>0.626</v>
      </c>
      <c r="BF350" s="459">
        <v>2054</v>
      </c>
      <c r="BG350" s="129">
        <v>0.95399999999999996</v>
      </c>
      <c r="BH350" s="459">
        <v>334</v>
      </c>
      <c r="BI350" s="129">
        <v>0.15513237343241987</v>
      </c>
      <c r="BJ350" s="459">
        <v>308</v>
      </c>
      <c r="BK350" s="459">
        <v>24</v>
      </c>
      <c r="BL350" s="459">
        <v>2</v>
      </c>
      <c r="BM350" s="432">
        <v>1970</v>
      </c>
      <c r="BN350" s="352" t="s">
        <v>923</v>
      </c>
      <c r="BO350" s="77">
        <v>1749</v>
      </c>
      <c r="BP350" s="79">
        <v>0.81299999999999994</v>
      </c>
      <c r="BQ350" s="77">
        <v>404</v>
      </c>
      <c r="BR350" s="79">
        <v>0.188</v>
      </c>
      <c r="BS350" s="490">
        <v>56</v>
      </c>
      <c r="BT350" s="129">
        <v>2.7197668771248178E-2</v>
      </c>
      <c r="BU350" s="313">
        <v>0.68700000000000006</v>
      </c>
      <c r="BW350" s="459">
        <v>3</v>
      </c>
      <c r="BX350" s="459">
        <v>1</v>
      </c>
      <c r="BY350" s="459">
        <v>0</v>
      </c>
      <c r="BZ350" s="459">
        <v>1</v>
      </c>
      <c r="CA350" s="459">
        <v>1</v>
      </c>
      <c r="CB350" s="459">
        <v>1</v>
      </c>
      <c r="CC350" s="459">
        <v>1</v>
      </c>
      <c r="CD350" s="459">
        <v>0</v>
      </c>
      <c r="CE350" s="459">
        <v>0</v>
      </c>
      <c r="CF350" s="459">
        <v>0</v>
      </c>
      <c r="CG350" s="459">
        <v>2</v>
      </c>
      <c r="CH350" s="459">
        <v>0</v>
      </c>
      <c r="CI350" s="439">
        <v>1477.3</v>
      </c>
      <c r="CJ350" s="439">
        <v>181.1</v>
      </c>
      <c r="CK350" s="129">
        <v>0.123</v>
      </c>
      <c r="CL350" s="459">
        <v>116</v>
      </c>
      <c r="CM350" s="459">
        <v>89</v>
      </c>
      <c r="CN350" s="459">
        <v>27</v>
      </c>
      <c r="CO350" s="503">
        <v>111.9</v>
      </c>
      <c r="CP350" s="503">
        <v>5.8999999999999986</v>
      </c>
      <c r="CQ350" s="129">
        <v>5.2725647899910619E-2</v>
      </c>
      <c r="CS350" s="479">
        <v>0</v>
      </c>
      <c r="CT350" s="459">
        <v>0</v>
      </c>
      <c r="CU350" s="459">
        <v>0</v>
      </c>
      <c r="CV350" s="459">
        <v>0</v>
      </c>
      <c r="CW350" s="459">
        <v>57</v>
      </c>
      <c r="CX350" s="459">
        <v>10</v>
      </c>
      <c r="CY350" s="459">
        <v>46</v>
      </c>
      <c r="CZ350" s="459">
        <v>9</v>
      </c>
      <c r="DA350" s="459">
        <v>0</v>
      </c>
      <c r="DB350" s="459">
        <v>0</v>
      </c>
      <c r="DC350" s="459">
        <v>2</v>
      </c>
      <c r="DD350" s="459">
        <v>0</v>
      </c>
      <c r="DF350" s="401">
        <v>4873507</v>
      </c>
      <c r="DG350" s="80">
        <v>5.8999999999999997E-2</v>
      </c>
      <c r="DH350" s="407">
        <v>2807.9</v>
      </c>
      <c r="DI350" s="407">
        <v>4259485</v>
      </c>
      <c r="DJ350" s="138">
        <v>614022</v>
      </c>
      <c r="DK350" s="44">
        <v>1402</v>
      </c>
      <c r="DL350" s="44">
        <v>750</v>
      </c>
      <c r="DM350" s="44">
        <v>0</v>
      </c>
      <c r="DN350" s="44">
        <v>1</v>
      </c>
      <c r="DO350" s="129">
        <v>0.11799999999999999</v>
      </c>
      <c r="DP350" s="459">
        <v>1225</v>
      </c>
      <c r="DQ350" s="459">
        <v>357</v>
      </c>
      <c r="DR350" s="459">
        <v>512</v>
      </c>
      <c r="DS350" s="479">
        <v>59</v>
      </c>
      <c r="DT350" s="129">
        <v>2.8654686741136474E-2</v>
      </c>
      <c r="DU350" s="479">
        <v>680</v>
      </c>
      <c r="DV350" s="407">
        <v>8529277</v>
      </c>
      <c r="DW350" s="479">
        <v>191</v>
      </c>
      <c r="DX350" s="459">
        <v>4892</v>
      </c>
      <c r="DY350" s="452"/>
      <c r="DZ350" s="44">
        <v>5304</v>
      </c>
      <c r="EA350" s="80">
        <v>0.3027051706426207</v>
      </c>
      <c r="EB350" s="44">
        <v>2989</v>
      </c>
      <c r="EC350" s="80">
        <v>0.17058554959479511</v>
      </c>
      <c r="ED350" s="44">
        <v>603</v>
      </c>
      <c r="EE350" s="44">
        <v>99</v>
      </c>
      <c r="EF350" s="44">
        <v>57</v>
      </c>
      <c r="EG350" s="80">
        <v>0.98140000000000005</v>
      </c>
      <c r="EH350" s="80">
        <v>0.24184740209080979</v>
      </c>
      <c r="EI350" s="80">
        <v>0.40377754459601262</v>
      </c>
      <c r="EJ350" s="80">
        <v>0.24885988362950148</v>
      </c>
      <c r="EK350" s="80">
        <v>0.38973861431343448</v>
      </c>
      <c r="EL350" s="80">
        <v>0.36612866300366298</v>
      </c>
      <c r="EM350" s="80">
        <v>-0.117323420074349</v>
      </c>
      <c r="EN350" s="340">
        <v>75500</v>
      </c>
      <c r="EO350" s="80">
        <v>0.31585365853658537</v>
      </c>
      <c r="EP350" s="1"/>
    </row>
    <row r="351" spans="2:146" x14ac:dyDescent="0.25">
      <c r="B351" s="3" t="s">
        <v>35</v>
      </c>
      <c r="C351" s="5">
        <v>540218</v>
      </c>
      <c r="D351" s="6" t="s">
        <v>36</v>
      </c>
      <c r="E351" s="6" t="s">
        <v>3</v>
      </c>
      <c r="F351" s="5">
        <v>1</v>
      </c>
      <c r="G351" s="40">
        <v>1213</v>
      </c>
      <c r="H351" s="40">
        <v>728</v>
      </c>
      <c r="I351" s="40">
        <v>2255</v>
      </c>
      <c r="J351" s="63">
        <v>1189.7774113767518</v>
      </c>
      <c r="K351" s="40">
        <v>716</v>
      </c>
      <c r="L351" s="63">
        <v>3.15</v>
      </c>
      <c r="N351" s="40">
        <v>97</v>
      </c>
      <c r="O351" s="76">
        <v>7.996702390766694E-2</v>
      </c>
      <c r="P351" s="63">
        <v>5.98</v>
      </c>
      <c r="Q351" s="362">
        <v>4.9299258037922506E-3</v>
      </c>
      <c r="R351" s="106">
        <v>21</v>
      </c>
      <c r="S351" s="83" t="s">
        <v>100</v>
      </c>
      <c r="T351" s="88">
        <v>1.6</v>
      </c>
      <c r="U351" s="40">
        <v>1</v>
      </c>
      <c r="V351" s="1"/>
      <c r="W351" s="457">
        <v>119</v>
      </c>
      <c r="X351" s="457">
        <v>17</v>
      </c>
      <c r="Y351" s="317">
        <v>0.185</v>
      </c>
      <c r="Z351" s="126">
        <v>1.2268041237113403</v>
      </c>
      <c r="AA351" s="457">
        <v>29</v>
      </c>
      <c r="AB351" s="457">
        <v>16</v>
      </c>
      <c r="AC351" s="457">
        <v>106</v>
      </c>
      <c r="AD351" s="457">
        <v>29</v>
      </c>
      <c r="AE351" s="457">
        <v>135</v>
      </c>
      <c r="AF351" s="149">
        <v>11952200</v>
      </c>
      <c r="AH351" s="415">
        <v>37900</v>
      </c>
      <c r="AI351" s="469">
        <v>89</v>
      </c>
      <c r="AJ351" s="320">
        <v>0.65925925925925921</v>
      </c>
      <c r="AK351" s="374">
        <v>3153100</v>
      </c>
      <c r="AL351" s="125">
        <v>0.2638091732066063</v>
      </c>
      <c r="AM351" s="477">
        <v>88</v>
      </c>
      <c r="AN351" s="398">
        <v>3146800</v>
      </c>
      <c r="AO351" s="469">
        <v>81</v>
      </c>
      <c r="AP351" s="398">
        <v>2905200</v>
      </c>
      <c r="AQ351" s="480">
        <v>74</v>
      </c>
      <c r="AR351" s="398">
        <v>2777100</v>
      </c>
      <c r="AS351" s="469">
        <v>7</v>
      </c>
      <c r="AT351" s="390">
        <v>8.6419753086419748E-2</v>
      </c>
      <c r="AU351" s="398">
        <v>128100</v>
      </c>
      <c r="AV351" s="469">
        <v>38</v>
      </c>
      <c r="AW351" s="140">
        <v>3701900</v>
      </c>
      <c r="AX351" s="469">
        <v>8</v>
      </c>
      <c r="AY351" s="140">
        <v>5097200</v>
      </c>
      <c r="AZ351" s="457">
        <v>46</v>
      </c>
      <c r="BA351" s="125">
        <v>0.34100000000000003</v>
      </c>
      <c r="BB351" s="457">
        <v>52</v>
      </c>
      <c r="BC351" s="125">
        <v>0.38500000000000001</v>
      </c>
      <c r="BD351" s="457">
        <v>37</v>
      </c>
      <c r="BE351" s="125">
        <v>0.27400000000000002</v>
      </c>
      <c r="BF351" s="457">
        <v>89</v>
      </c>
      <c r="BG351" s="125">
        <v>0.65900000000000003</v>
      </c>
      <c r="BH351" s="457">
        <v>38</v>
      </c>
      <c r="BI351" s="317">
        <v>0.2814814814814815</v>
      </c>
      <c r="BJ351" s="457">
        <v>33</v>
      </c>
      <c r="BK351" s="457">
        <v>4</v>
      </c>
      <c r="BL351" s="457">
        <v>1</v>
      </c>
      <c r="BM351" s="430">
        <v>1942.5</v>
      </c>
      <c r="BN351" s="347" t="s">
        <v>883</v>
      </c>
      <c r="BO351" s="486">
        <v>121</v>
      </c>
      <c r="BP351" s="348">
        <v>0.89600000000000002</v>
      </c>
      <c r="BQ351" s="40">
        <v>14</v>
      </c>
      <c r="BR351" s="320">
        <v>0.104</v>
      </c>
      <c r="BS351" s="491">
        <v>3</v>
      </c>
      <c r="BT351" s="125">
        <v>2.5210084033613446E-2</v>
      </c>
      <c r="BU351" s="312">
        <v>0.72599999999999998</v>
      </c>
      <c r="BW351" s="457">
        <v>3</v>
      </c>
      <c r="BX351" s="457">
        <v>1</v>
      </c>
      <c r="BY351" s="457">
        <v>0</v>
      </c>
      <c r="BZ351" s="457">
        <v>2</v>
      </c>
      <c r="CA351" s="457">
        <v>0</v>
      </c>
      <c r="CB351" s="457">
        <v>1</v>
      </c>
      <c r="CC351" s="457">
        <v>1</v>
      </c>
      <c r="CD351" s="457">
        <v>0</v>
      </c>
      <c r="CE351" s="457">
        <v>0</v>
      </c>
      <c r="CF351" s="457">
        <v>1</v>
      </c>
      <c r="CG351" s="457">
        <v>1</v>
      </c>
      <c r="CH351" s="457">
        <v>0</v>
      </c>
      <c r="CI351" s="440">
        <v>21.3</v>
      </c>
      <c r="CJ351" s="440">
        <v>3.6</v>
      </c>
      <c r="CK351" s="317">
        <v>0.16900000000000001</v>
      </c>
      <c r="CL351" s="457">
        <v>11</v>
      </c>
      <c r="CM351" s="457">
        <v>10</v>
      </c>
      <c r="CN351" s="457">
        <v>1</v>
      </c>
      <c r="CO351" s="501">
        <v>4.3</v>
      </c>
      <c r="CP351" s="501">
        <v>0.1</v>
      </c>
      <c r="CQ351" s="125">
        <v>2.3255813953488375E-2</v>
      </c>
      <c r="CS351" s="477">
        <v>15</v>
      </c>
      <c r="CT351" s="457">
        <v>6</v>
      </c>
      <c r="CU351" s="457">
        <v>0</v>
      </c>
      <c r="CV351" s="457">
        <v>15</v>
      </c>
      <c r="CW351" s="457">
        <v>6</v>
      </c>
      <c r="CX351" s="457">
        <v>2</v>
      </c>
      <c r="CY351" s="457">
        <v>2</v>
      </c>
      <c r="CZ351" s="457">
        <v>2</v>
      </c>
      <c r="DA351" s="457">
        <v>0</v>
      </c>
      <c r="DB351" s="457">
        <v>0</v>
      </c>
      <c r="DC351" s="457">
        <v>2</v>
      </c>
      <c r="DD351" s="457">
        <v>0</v>
      </c>
      <c r="DF351" s="398">
        <v>559899</v>
      </c>
      <c r="DG351" s="320">
        <v>4.7E-2</v>
      </c>
      <c r="DH351" s="374">
        <v>5083</v>
      </c>
      <c r="DI351" s="374">
        <v>140173</v>
      </c>
      <c r="DJ351" s="149">
        <v>419726</v>
      </c>
      <c r="DK351" s="40">
        <v>77</v>
      </c>
      <c r="DL351" s="40">
        <v>57</v>
      </c>
      <c r="DM351" s="40">
        <v>1</v>
      </c>
      <c r="DN351" s="40">
        <v>0</v>
      </c>
      <c r="DO351" s="317">
        <v>0.115</v>
      </c>
      <c r="DP351" s="457">
        <v>73</v>
      </c>
      <c r="DQ351" s="457">
        <v>24</v>
      </c>
      <c r="DR351" s="457">
        <v>37</v>
      </c>
      <c r="DS351" s="518">
        <v>1</v>
      </c>
      <c r="DT351" s="148">
        <v>8.4033613445378148E-3</v>
      </c>
      <c r="DU351" s="518">
        <v>140</v>
      </c>
      <c r="DV351" s="374">
        <v>4073586</v>
      </c>
      <c r="DW351" s="518">
        <v>67</v>
      </c>
      <c r="DX351" s="457">
        <v>475</v>
      </c>
      <c r="DY351" s="452"/>
      <c r="DZ351" s="40">
        <v>287</v>
      </c>
      <c r="EA351" s="76">
        <v>0.12727272727272726</v>
      </c>
      <c r="EB351" s="40">
        <v>142</v>
      </c>
      <c r="EC351" s="76">
        <v>6.2971175166297119E-2</v>
      </c>
      <c r="ED351" s="40">
        <v>25</v>
      </c>
      <c r="EE351" s="40">
        <v>4</v>
      </c>
      <c r="EF351" s="40">
        <v>2</v>
      </c>
      <c r="EG351" s="320">
        <v>0.27750000000000002</v>
      </c>
      <c r="EH351" s="320">
        <v>0.18296089385474856</v>
      </c>
      <c r="EI351" s="320">
        <v>0.18</v>
      </c>
      <c r="EJ351" s="320">
        <v>8.1321473951715378E-2</v>
      </c>
      <c r="EK351" s="320">
        <v>0.37605321507760531</v>
      </c>
      <c r="EL351" s="320">
        <v>0.15104398045313194</v>
      </c>
      <c r="EM351" s="320">
        <v>-5.0673508659397105E-2</v>
      </c>
      <c r="EN351" s="341">
        <v>71700</v>
      </c>
      <c r="EO351" s="320">
        <v>2.3958333333333335E-2</v>
      </c>
      <c r="EP351" s="1"/>
    </row>
    <row r="352" spans="2:146" x14ac:dyDescent="0.25">
      <c r="B352" s="3" t="s">
        <v>37</v>
      </c>
      <c r="C352" s="5">
        <v>540219</v>
      </c>
      <c r="D352" s="6" t="s">
        <v>36</v>
      </c>
      <c r="E352" s="6" t="s">
        <v>3</v>
      </c>
      <c r="F352" s="5">
        <v>1</v>
      </c>
      <c r="G352" s="40">
        <v>852</v>
      </c>
      <c r="H352" s="40">
        <v>689</v>
      </c>
      <c r="I352" s="40">
        <v>1347</v>
      </c>
      <c r="J352" s="63">
        <v>1011.8309859154929</v>
      </c>
      <c r="K352" s="40">
        <v>507</v>
      </c>
      <c r="L352" s="63">
        <v>2.66</v>
      </c>
      <c r="N352" s="40">
        <v>162</v>
      </c>
      <c r="O352" s="76">
        <v>0.1901408450704225</v>
      </c>
      <c r="P352" s="63">
        <v>5.08</v>
      </c>
      <c r="Q352" s="362">
        <v>5.9624413145539911E-3</v>
      </c>
      <c r="R352" s="106">
        <v>21</v>
      </c>
      <c r="S352" s="83" t="s">
        <v>100</v>
      </c>
      <c r="T352" s="88">
        <v>2.6</v>
      </c>
      <c r="U352" s="40">
        <v>0</v>
      </c>
      <c r="V352" s="1"/>
      <c r="W352" s="457">
        <v>303</v>
      </c>
      <c r="X352" s="457">
        <v>27</v>
      </c>
      <c r="Y352" s="317">
        <v>0.46200000000000002</v>
      </c>
      <c r="Z352" s="126">
        <v>1.8703703703703705</v>
      </c>
      <c r="AA352" s="457">
        <v>123</v>
      </c>
      <c r="AB352" s="457">
        <v>15</v>
      </c>
      <c r="AC352" s="457">
        <v>195</v>
      </c>
      <c r="AD352" s="457">
        <v>123</v>
      </c>
      <c r="AE352" s="457">
        <v>318</v>
      </c>
      <c r="AF352" s="149">
        <v>21713840</v>
      </c>
      <c r="AH352" s="416">
        <v>32395</v>
      </c>
      <c r="AI352" s="469">
        <v>241</v>
      </c>
      <c r="AJ352" s="320">
        <v>0.75786163522012584</v>
      </c>
      <c r="AK352" s="374">
        <v>8703370</v>
      </c>
      <c r="AL352" s="125">
        <v>0.40082131949024219</v>
      </c>
      <c r="AM352" s="477">
        <v>240</v>
      </c>
      <c r="AN352" s="398">
        <v>8628470</v>
      </c>
      <c r="AO352" s="469">
        <v>238</v>
      </c>
      <c r="AP352" s="398">
        <v>8410629</v>
      </c>
      <c r="AQ352" s="480">
        <v>167</v>
      </c>
      <c r="AR352" s="398">
        <v>6539300</v>
      </c>
      <c r="AS352" s="469">
        <v>71</v>
      </c>
      <c r="AT352" s="390">
        <v>0.29831932773109238</v>
      </c>
      <c r="AU352" s="398">
        <v>1871329</v>
      </c>
      <c r="AV352" s="469">
        <v>63</v>
      </c>
      <c r="AW352" s="140">
        <v>6172870</v>
      </c>
      <c r="AX352" s="469">
        <v>14</v>
      </c>
      <c r="AY352" s="140">
        <v>6837600</v>
      </c>
      <c r="AZ352" s="457">
        <v>31</v>
      </c>
      <c r="BA352" s="125">
        <v>9.7000000000000003E-2</v>
      </c>
      <c r="BB352" s="457">
        <v>109</v>
      </c>
      <c r="BC352" s="125">
        <v>0.34300000000000003</v>
      </c>
      <c r="BD352" s="457">
        <v>178</v>
      </c>
      <c r="BE352" s="125">
        <v>0.56000000000000005</v>
      </c>
      <c r="BF352" s="457">
        <v>287</v>
      </c>
      <c r="BG352" s="125">
        <v>0.90300000000000002</v>
      </c>
      <c r="BH352" s="457">
        <v>134</v>
      </c>
      <c r="BI352" s="317">
        <v>0.42138364779874216</v>
      </c>
      <c r="BJ352" s="457">
        <v>110</v>
      </c>
      <c r="BK352" s="457">
        <v>24</v>
      </c>
      <c r="BL352" s="457">
        <v>0</v>
      </c>
      <c r="BM352" s="430">
        <v>1959</v>
      </c>
      <c r="BN352" s="347" t="s">
        <v>924</v>
      </c>
      <c r="BO352" s="486">
        <v>266</v>
      </c>
      <c r="BP352" s="348">
        <v>0.83699999999999997</v>
      </c>
      <c r="BQ352" s="40">
        <v>52</v>
      </c>
      <c r="BR352" s="320">
        <v>0.16400000000000001</v>
      </c>
      <c r="BS352" s="491">
        <v>22</v>
      </c>
      <c r="BT352" s="125">
        <v>7.2607260726072612E-2</v>
      </c>
      <c r="BU352" s="312">
        <v>0.65400000000000003</v>
      </c>
      <c r="BW352" s="457">
        <v>1</v>
      </c>
      <c r="BX352" s="457">
        <v>1</v>
      </c>
      <c r="BY352" s="457">
        <v>0</v>
      </c>
      <c r="BZ352" s="457">
        <v>0</v>
      </c>
      <c r="CA352" s="457">
        <v>1</v>
      </c>
      <c r="CB352" s="457">
        <v>0</v>
      </c>
      <c r="CC352" s="457">
        <v>1</v>
      </c>
      <c r="CD352" s="457">
        <v>0</v>
      </c>
      <c r="CE352" s="457">
        <v>0</v>
      </c>
      <c r="CF352" s="457">
        <v>0</v>
      </c>
      <c r="CG352" s="457">
        <v>0</v>
      </c>
      <c r="CH352" s="457">
        <v>0</v>
      </c>
      <c r="CI352" s="440">
        <v>19.899999999999999</v>
      </c>
      <c r="CJ352" s="440">
        <v>7.1</v>
      </c>
      <c r="CK352" s="317">
        <v>0.35699999999999998</v>
      </c>
      <c r="CL352" s="457">
        <v>4</v>
      </c>
      <c r="CM352" s="457">
        <v>4</v>
      </c>
      <c r="CN352" s="457">
        <v>0</v>
      </c>
      <c r="CO352" s="501">
        <v>3.1</v>
      </c>
      <c r="CP352" s="501">
        <v>0.2</v>
      </c>
      <c r="CQ352" s="125">
        <v>6.4516129032258063E-2</v>
      </c>
      <c r="CS352" s="477">
        <v>0</v>
      </c>
      <c r="CT352" s="457">
        <v>0</v>
      </c>
      <c r="CU352" s="457">
        <v>0</v>
      </c>
      <c r="CV352" s="457">
        <v>0</v>
      </c>
      <c r="CW352" s="457">
        <v>11</v>
      </c>
      <c r="CX352" s="457">
        <v>6</v>
      </c>
      <c r="CY352" s="457">
        <v>10</v>
      </c>
      <c r="CZ352" s="457">
        <v>1</v>
      </c>
      <c r="DA352" s="457">
        <v>0</v>
      </c>
      <c r="DB352" s="457">
        <v>0</v>
      </c>
      <c r="DC352" s="457">
        <v>0</v>
      </c>
      <c r="DD352" s="457">
        <v>0</v>
      </c>
      <c r="DF352" s="398">
        <v>2297775</v>
      </c>
      <c r="DG352" s="320">
        <v>0.106</v>
      </c>
      <c r="DH352" s="374">
        <v>5833.6</v>
      </c>
      <c r="DI352" s="374">
        <v>1259271</v>
      </c>
      <c r="DJ352" s="149">
        <v>1038504</v>
      </c>
      <c r="DK352" s="40">
        <v>114</v>
      </c>
      <c r="DL352" s="40">
        <v>201</v>
      </c>
      <c r="DM352" s="40">
        <v>2</v>
      </c>
      <c r="DN352" s="40">
        <v>1</v>
      </c>
      <c r="DO352" s="317">
        <v>0.152</v>
      </c>
      <c r="DP352" s="457">
        <v>99</v>
      </c>
      <c r="DQ352" s="457">
        <v>57</v>
      </c>
      <c r="DR352" s="457">
        <v>142</v>
      </c>
      <c r="DS352" s="477">
        <v>20</v>
      </c>
      <c r="DT352" s="125">
        <v>6.6006600660066E-2</v>
      </c>
      <c r="DU352" s="477">
        <v>34</v>
      </c>
      <c r="DV352" s="374">
        <v>177450</v>
      </c>
      <c r="DW352" s="477">
        <v>11</v>
      </c>
      <c r="DX352" s="457">
        <v>1746</v>
      </c>
      <c r="DY352" s="452"/>
      <c r="DZ352" s="40">
        <v>630</v>
      </c>
      <c r="EA352" s="76">
        <v>0.46770601336302897</v>
      </c>
      <c r="EB352" s="40">
        <v>484</v>
      </c>
      <c r="EC352" s="76">
        <v>0.35931700074239048</v>
      </c>
      <c r="ED352" s="40">
        <v>105</v>
      </c>
      <c r="EE352" s="40">
        <v>18</v>
      </c>
      <c r="EF352" s="40">
        <v>10</v>
      </c>
      <c r="EG352" s="320">
        <v>0.89859999999999995</v>
      </c>
      <c r="EH352" s="320">
        <v>0.2583826429980276</v>
      </c>
      <c r="EI352" s="320">
        <v>0.46200000000000002</v>
      </c>
      <c r="EJ352" s="320">
        <v>0.21482176360225144</v>
      </c>
      <c r="EK352" s="320">
        <v>0.2984409799554566</v>
      </c>
      <c r="EL352" s="320">
        <v>0.51893095768374164</v>
      </c>
      <c r="EM352" s="320">
        <v>3.9454806312769E-2</v>
      </c>
      <c r="EN352" s="341">
        <v>50800</v>
      </c>
      <c r="EO352" s="320">
        <v>0.40436241610738255</v>
      </c>
      <c r="EP352" s="1"/>
    </row>
    <row r="353" spans="2:146" x14ac:dyDescent="0.25">
      <c r="B353" s="3" t="s">
        <v>38</v>
      </c>
      <c r="C353" s="5">
        <v>540220</v>
      </c>
      <c r="D353" s="6" t="s">
        <v>36</v>
      </c>
      <c r="E353" s="6" t="s">
        <v>3</v>
      </c>
      <c r="F353" s="5">
        <v>1</v>
      </c>
      <c r="G353" s="40">
        <v>518</v>
      </c>
      <c r="H353" s="40">
        <v>559</v>
      </c>
      <c r="I353" s="40">
        <v>457</v>
      </c>
      <c r="J353" s="63">
        <v>564.63320463320463</v>
      </c>
      <c r="K353" s="40">
        <v>163</v>
      </c>
      <c r="L353" s="63">
        <v>2.73</v>
      </c>
      <c r="N353" s="40">
        <v>102</v>
      </c>
      <c r="O353" s="76">
        <v>0.19691119691119691</v>
      </c>
      <c r="P353" s="63">
        <v>8.379999999999999</v>
      </c>
      <c r="Q353" s="362">
        <v>1.617760617760618E-2</v>
      </c>
      <c r="R353" s="106">
        <v>21</v>
      </c>
      <c r="S353" s="83" t="s">
        <v>100</v>
      </c>
      <c r="T353" s="88">
        <v>1.9</v>
      </c>
      <c r="U353" s="40">
        <v>0</v>
      </c>
      <c r="V353" s="1"/>
      <c r="W353" s="457">
        <v>111</v>
      </c>
      <c r="X353" s="457">
        <v>21</v>
      </c>
      <c r="Y353" s="317">
        <v>0.20899999999999999</v>
      </c>
      <c r="Z353" s="126">
        <v>1.088235294117647</v>
      </c>
      <c r="AA353" s="457">
        <v>12</v>
      </c>
      <c r="AB353" s="457">
        <v>6</v>
      </c>
      <c r="AC353" s="457">
        <v>105</v>
      </c>
      <c r="AD353" s="457">
        <v>12</v>
      </c>
      <c r="AE353" s="457">
        <v>117</v>
      </c>
      <c r="AF353" s="149">
        <v>7490860</v>
      </c>
      <c r="AH353" s="416">
        <v>29000</v>
      </c>
      <c r="AI353" s="469">
        <v>91</v>
      </c>
      <c r="AJ353" s="320">
        <v>0.77777777777777779</v>
      </c>
      <c r="AK353" s="408">
        <v>3139650</v>
      </c>
      <c r="AL353" s="125">
        <v>0.41913078071142701</v>
      </c>
      <c r="AM353" s="477">
        <v>91</v>
      </c>
      <c r="AN353" s="398">
        <v>3139650</v>
      </c>
      <c r="AO353" s="469">
        <v>90</v>
      </c>
      <c r="AP353" s="398">
        <v>2729950</v>
      </c>
      <c r="AQ353" s="480">
        <v>75</v>
      </c>
      <c r="AR353" s="399">
        <v>2397500</v>
      </c>
      <c r="AS353" s="481">
        <v>15</v>
      </c>
      <c r="AT353" s="393">
        <v>0.16666666666666671</v>
      </c>
      <c r="AU353" s="399">
        <v>332450</v>
      </c>
      <c r="AV353" s="469">
        <v>17</v>
      </c>
      <c r="AW353" s="140">
        <v>1866000</v>
      </c>
      <c r="AX353" s="469">
        <v>9</v>
      </c>
      <c r="AY353" s="140">
        <v>2485210</v>
      </c>
      <c r="AZ353" s="457">
        <v>37</v>
      </c>
      <c r="BA353" s="125">
        <v>0.316</v>
      </c>
      <c r="BB353" s="457">
        <v>39</v>
      </c>
      <c r="BC353" s="125">
        <v>0.33300000000000002</v>
      </c>
      <c r="BD353" s="457">
        <v>41</v>
      </c>
      <c r="BE353" s="125">
        <v>0.35</v>
      </c>
      <c r="BF353" s="457">
        <v>110</v>
      </c>
      <c r="BG353" s="125">
        <v>0.94</v>
      </c>
      <c r="BH353" s="457">
        <v>29</v>
      </c>
      <c r="BI353" s="317">
        <v>0.24786324786324787</v>
      </c>
      <c r="BJ353" s="457">
        <v>27</v>
      </c>
      <c r="BK353" s="457">
        <v>2</v>
      </c>
      <c r="BL353" s="457">
        <v>0</v>
      </c>
      <c r="BM353" s="430">
        <v>1950</v>
      </c>
      <c r="BN353" s="349" t="s">
        <v>925</v>
      </c>
      <c r="BO353" s="487">
        <v>106</v>
      </c>
      <c r="BP353" s="350">
        <v>0.90600000000000003</v>
      </c>
      <c r="BQ353" s="489">
        <v>11</v>
      </c>
      <c r="BR353" s="351">
        <v>9.4E-2</v>
      </c>
      <c r="BS353" s="492">
        <v>3</v>
      </c>
      <c r="BT353" s="125">
        <v>2.7027027027027029E-2</v>
      </c>
      <c r="BU353" s="312">
        <v>0.70599999999999996</v>
      </c>
      <c r="BW353" s="457">
        <v>2</v>
      </c>
      <c r="BX353" s="457">
        <v>2</v>
      </c>
      <c r="BY353" s="457">
        <v>2</v>
      </c>
      <c r="BZ353" s="457">
        <v>0</v>
      </c>
      <c r="CA353" s="457">
        <v>0</v>
      </c>
      <c r="CB353" s="457">
        <v>0</v>
      </c>
      <c r="CC353" s="457">
        <v>0</v>
      </c>
      <c r="CD353" s="457">
        <v>0</v>
      </c>
      <c r="CE353" s="457">
        <v>0</v>
      </c>
      <c r="CF353" s="457">
        <v>0</v>
      </c>
      <c r="CG353" s="457">
        <v>1</v>
      </c>
      <c r="CH353" s="457">
        <v>1</v>
      </c>
      <c r="CI353" s="440">
        <v>24.5</v>
      </c>
      <c r="CJ353" s="440">
        <v>4</v>
      </c>
      <c r="CK353" s="317">
        <v>0.16300000000000001</v>
      </c>
      <c r="CL353" s="457">
        <v>6</v>
      </c>
      <c r="CM353" s="457">
        <v>5</v>
      </c>
      <c r="CN353" s="457">
        <v>1</v>
      </c>
      <c r="CO353" s="501">
        <v>1.5</v>
      </c>
      <c r="CP353" s="501">
        <v>0</v>
      </c>
      <c r="CQ353" s="125">
        <v>0</v>
      </c>
      <c r="CS353" s="477">
        <v>0</v>
      </c>
      <c r="CT353" s="514">
        <v>0</v>
      </c>
      <c r="CU353" s="457">
        <v>0</v>
      </c>
      <c r="CV353" s="457">
        <v>0</v>
      </c>
      <c r="CW353" s="457">
        <v>6</v>
      </c>
      <c r="CX353" s="457">
        <v>2</v>
      </c>
      <c r="CY353" s="457">
        <v>3</v>
      </c>
      <c r="CZ353" s="457">
        <v>3</v>
      </c>
      <c r="DA353" s="457">
        <v>0</v>
      </c>
      <c r="DB353" s="457">
        <v>0</v>
      </c>
      <c r="DC353" s="457">
        <v>0</v>
      </c>
      <c r="DD353" s="457">
        <v>0</v>
      </c>
      <c r="DF353" s="398">
        <v>634680</v>
      </c>
      <c r="DG353" s="320">
        <v>8.5000000000000006E-2</v>
      </c>
      <c r="DH353" s="374">
        <v>4165.7</v>
      </c>
      <c r="DI353" s="374">
        <v>325667</v>
      </c>
      <c r="DJ353" s="149">
        <v>309013</v>
      </c>
      <c r="DK353" s="40">
        <v>53</v>
      </c>
      <c r="DL353" s="40">
        <v>61</v>
      </c>
      <c r="DM353" s="40">
        <v>3</v>
      </c>
      <c r="DN353" s="40">
        <v>0</v>
      </c>
      <c r="DO353" s="317">
        <v>0.12</v>
      </c>
      <c r="DP353" s="457">
        <v>43</v>
      </c>
      <c r="DQ353" s="457">
        <v>27</v>
      </c>
      <c r="DR353" s="457">
        <v>47</v>
      </c>
      <c r="DS353" s="477">
        <v>0</v>
      </c>
      <c r="DT353" s="125">
        <v>0</v>
      </c>
      <c r="DU353" s="477">
        <v>48</v>
      </c>
      <c r="DV353" s="374">
        <v>634718</v>
      </c>
      <c r="DW353" s="477">
        <v>14</v>
      </c>
      <c r="DX353" s="457">
        <v>437</v>
      </c>
      <c r="DY353" s="452"/>
      <c r="DZ353" s="40">
        <v>243</v>
      </c>
      <c r="EA353" s="76">
        <v>0.53172866520787743</v>
      </c>
      <c r="EB353" s="40">
        <v>177</v>
      </c>
      <c r="EC353" s="76">
        <v>0.387308533916849</v>
      </c>
      <c r="ED353" s="40">
        <v>40</v>
      </c>
      <c r="EE353" s="40">
        <v>7</v>
      </c>
      <c r="EF353" s="40">
        <v>4</v>
      </c>
      <c r="EG353" s="320">
        <v>0.82369999999999999</v>
      </c>
      <c r="EH353" s="320">
        <v>0.33128834355828218</v>
      </c>
      <c r="EI353" s="320">
        <v>0.33</v>
      </c>
      <c r="EJ353" s="320">
        <v>5.7228915662650606E-2</v>
      </c>
      <c r="EK353" s="320">
        <v>0.55361050328227568</v>
      </c>
      <c r="EL353" s="320">
        <v>0.29213483146067415</v>
      </c>
      <c r="EM353" s="320">
        <v>-3.4431137724550899E-2</v>
      </c>
      <c r="EN353" s="341">
        <v>82700</v>
      </c>
      <c r="EO353" s="320">
        <v>0.26557377049180325</v>
      </c>
      <c r="EP353" s="1"/>
    </row>
    <row r="354" spans="2:146" s="1" customFormat="1" x14ac:dyDescent="0.25">
      <c r="B354" s="7" t="s">
        <v>36</v>
      </c>
      <c r="C354" s="150">
        <v>54109</v>
      </c>
      <c r="D354" s="7" t="s">
        <v>36</v>
      </c>
      <c r="E354" s="7" t="s">
        <v>0</v>
      </c>
      <c r="F354" s="150">
        <v>1</v>
      </c>
      <c r="G354" s="42">
        <v>321007</v>
      </c>
      <c r="H354" s="42">
        <v>13971</v>
      </c>
      <c r="I354" s="42">
        <v>21581</v>
      </c>
      <c r="J354" s="65">
        <v>43.02660066602909</v>
      </c>
      <c r="K354" s="42">
        <v>7795</v>
      </c>
      <c r="L354" s="65">
        <v>2.76</v>
      </c>
      <c r="M354"/>
      <c r="N354" s="42">
        <v>5393</v>
      </c>
      <c r="O354" s="78">
        <v>1.6800256692221661E-2</v>
      </c>
      <c r="P354" s="65">
        <v>336.05</v>
      </c>
      <c r="Q354" s="363">
        <v>1.046858645267408E-3</v>
      </c>
      <c r="R354" s="107">
        <v>21</v>
      </c>
      <c r="S354" s="85">
        <v>42077</v>
      </c>
      <c r="T354" s="115">
        <v>1.5</v>
      </c>
      <c r="U354" s="42">
        <v>10</v>
      </c>
      <c r="W354" s="458">
        <v>2592</v>
      </c>
      <c r="X354" s="458">
        <v>268</v>
      </c>
      <c r="Y354" s="127">
        <v>0.19500000000000001</v>
      </c>
      <c r="Z354" s="128">
        <v>0.48062302985351379</v>
      </c>
      <c r="AA354" s="458">
        <v>855</v>
      </c>
      <c r="AB354" s="458">
        <v>131</v>
      </c>
      <c r="AC354" s="458">
        <v>1868</v>
      </c>
      <c r="AD354" s="458">
        <v>855</v>
      </c>
      <c r="AE354" s="458">
        <v>2723</v>
      </c>
      <c r="AF354" s="321">
        <v>123829369</v>
      </c>
      <c r="AG354"/>
      <c r="AH354" s="420">
        <v>27300</v>
      </c>
      <c r="AI354" s="470">
        <v>2435</v>
      </c>
      <c r="AJ354" s="78">
        <v>0.89423430040396623</v>
      </c>
      <c r="AK354" s="406">
        <v>75346401</v>
      </c>
      <c r="AL354" s="127">
        <v>0.60846955458522933</v>
      </c>
      <c r="AM354" s="478">
        <v>2431</v>
      </c>
      <c r="AN354" s="402">
        <v>74859901</v>
      </c>
      <c r="AO354" s="470">
        <v>2417</v>
      </c>
      <c r="AP354" s="402">
        <v>73787260</v>
      </c>
      <c r="AQ354" s="470">
        <v>1567</v>
      </c>
      <c r="AR354" s="402">
        <v>51614191</v>
      </c>
      <c r="AS354" s="470">
        <v>850</v>
      </c>
      <c r="AT354" s="396">
        <v>0.35167563094745552</v>
      </c>
      <c r="AU354" s="402">
        <v>22173069</v>
      </c>
      <c r="AV354" s="470">
        <v>196</v>
      </c>
      <c r="AW354" s="311">
        <v>24274340</v>
      </c>
      <c r="AX354" s="470">
        <v>92</v>
      </c>
      <c r="AY354" s="311">
        <v>24208628</v>
      </c>
      <c r="AZ354" s="458">
        <v>514</v>
      </c>
      <c r="BA354" s="127">
        <v>0.189</v>
      </c>
      <c r="BB354" s="458">
        <v>605</v>
      </c>
      <c r="BC354" s="127">
        <v>0.222</v>
      </c>
      <c r="BD354" s="458">
        <v>1604</v>
      </c>
      <c r="BE354" s="127">
        <v>0.58899999999999997</v>
      </c>
      <c r="BF354" s="458">
        <v>2540</v>
      </c>
      <c r="BG354" s="127">
        <v>0.93300000000000005</v>
      </c>
      <c r="BH354" s="458">
        <v>535</v>
      </c>
      <c r="BI354" s="127">
        <v>0.19647447668013221</v>
      </c>
      <c r="BJ354" s="458">
        <v>478</v>
      </c>
      <c r="BK354" s="458">
        <v>54</v>
      </c>
      <c r="BL354" s="458">
        <v>3</v>
      </c>
      <c r="BM354" s="431">
        <v>1964</v>
      </c>
      <c r="BN354" s="135" t="s">
        <v>100</v>
      </c>
      <c r="BO354" s="42">
        <v>2242</v>
      </c>
      <c r="BP354" s="78">
        <v>0.82399999999999995</v>
      </c>
      <c r="BQ354" s="42">
        <v>481</v>
      </c>
      <c r="BR354" s="78">
        <v>0.17699999999999999</v>
      </c>
      <c r="BS354" s="493">
        <v>84</v>
      </c>
      <c r="BT354" s="127">
        <v>3.2407407407407406E-2</v>
      </c>
      <c r="BU354" s="314">
        <v>0.68500000000000005</v>
      </c>
      <c r="BV354"/>
      <c r="BW354" s="458">
        <v>9</v>
      </c>
      <c r="BX354" s="458">
        <v>5</v>
      </c>
      <c r="BY354" s="458">
        <v>2</v>
      </c>
      <c r="BZ354" s="458">
        <v>3</v>
      </c>
      <c r="CA354" s="458">
        <v>2</v>
      </c>
      <c r="CB354" s="458">
        <v>2</v>
      </c>
      <c r="CC354" s="458">
        <v>3</v>
      </c>
      <c r="CD354" s="458">
        <v>0</v>
      </c>
      <c r="CE354" s="458">
        <v>0</v>
      </c>
      <c r="CF354" s="458">
        <v>1</v>
      </c>
      <c r="CG354" s="458">
        <v>4</v>
      </c>
      <c r="CH354" s="458">
        <v>1</v>
      </c>
      <c r="CI354" s="441">
        <v>1543</v>
      </c>
      <c r="CJ354" s="441">
        <v>195.8</v>
      </c>
      <c r="CK354" s="127">
        <v>0.127</v>
      </c>
      <c r="CL354" s="458">
        <v>137</v>
      </c>
      <c r="CM354" s="458">
        <v>108</v>
      </c>
      <c r="CN354" s="458">
        <v>29</v>
      </c>
      <c r="CO354" s="502">
        <v>120.8</v>
      </c>
      <c r="CP354" s="502">
        <v>6.1999999999999993</v>
      </c>
      <c r="CQ354" s="127">
        <v>5.1324503311258277E-2</v>
      </c>
      <c r="CR354"/>
      <c r="CS354" s="478">
        <v>15</v>
      </c>
      <c r="CT354" s="458">
        <v>6</v>
      </c>
      <c r="CU354" s="458">
        <v>0</v>
      </c>
      <c r="CV354" s="458">
        <v>15</v>
      </c>
      <c r="CW354" s="458">
        <v>80</v>
      </c>
      <c r="CX354" s="458">
        <v>20</v>
      </c>
      <c r="CY354" s="458">
        <v>61</v>
      </c>
      <c r="CZ354" s="458">
        <v>15</v>
      </c>
      <c r="DA354" s="458">
        <v>0</v>
      </c>
      <c r="DB354" s="458">
        <v>0</v>
      </c>
      <c r="DC354" s="458">
        <v>4</v>
      </c>
      <c r="DD354" s="458">
        <v>0</v>
      </c>
      <c r="DE354"/>
      <c r="DF354" s="402">
        <v>8365861</v>
      </c>
      <c r="DG354" s="78">
        <v>6.8000000000000005E-2</v>
      </c>
      <c r="DH354" s="419">
        <v>3419.8</v>
      </c>
      <c r="DI354" s="419">
        <v>5984596</v>
      </c>
      <c r="DJ354" s="321">
        <v>2381265</v>
      </c>
      <c r="DK354" s="42">
        <v>1646</v>
      </c>
      <c r="DL354" s="42">
        <v>1069</v>
      </c>
      <c r="DM354" s="42">
        <v>6</v>
      </c>
      <c r="DN354" s="42">
        <v>2</v>
      </c>
      <c r="DO354" s="127">
        <v>0.121</v>
      </c>
      <c r="DP354" s="458">
        <v>1440</v>
      </c>
      <c r="DQ354" s="458">
        <v>465</v>
      </c>
      <c r="DR354" s="458">
        <v>738</v>
      </c>
      <c r="DS354" s="478">
        <v>80</v>
      </c>
      <c r="DT354" s="127">
        <v>3.0864197530864196E-2</v>
      </c>
      <c r="DU354" s="478">
        <v>902</v>
      </c>
      <c r="DV354" s="419">
        <v>13415031</v>
      </c>
      <c r="DW354" s="478">
        <v>283</v>
      </c>
      <c r="DX354" s="458">
        <v>7550</v>
      </c>
      <c r="DY354" s="452"/>
      <c r="DZ354" s="42">
        <v>6464</v>
      </c>
      <c r="EA354" s="78">
        <v>0.2995227283258422</v>
      </c>
      <c r="EB354" s="42">
        <v>3792</v>
      </c>
      <c r="EC354" s="78">
        <v>0.17571011537926881</v>
      </c>
      <c r="ED354" s="42">
        <v>773</v>
      </c>
      <c r="EE354" s="42">
        <v>128</v>
      </c>
      <c r="EF354" s="42">
        <v>73</v>
      </c>
      <c r="EG354" s="78">
        <v>0.98140000000000005</v>
      </c>
      <c r="EH354" s="78">
        <v>0.23938422065426557</v>
      </c>
      <c r="EI354" s="78">
        <v>0.38500000000000001</v>
      </c>
      <c r="EJ354" s="78">
        <v>0.22568514977692797</v>
      </c>
      <c r="EK354" s="78">
        <v>0.38608034845465922</v>
      </c>
      <c r="EL354" s="78">
        <v>0.35166163141993956</v>
      </c>
      <c r="EM354" s="78">
        <v>-0.10144562111279207</v>
      </c>
      <c r="EN354" s="342">
        <v>75500</v>
      </c>
      <c r="EO354" s="78">
        <v>0.29172050491998808</v>
      </c>
    </row>
    <row r="355" spans="2:146" x14ac:dyDescent="0.25">
      <c r="B355" s="26"/>
      <c r="C355" s="24"/>
      <c r="D355" s="25"/>
      <c r="E355" s="25"/>
      <c r="F355" s="24"/>
      <c r="G355" s="94"/>
      <c r="H355" s="94"/>
      <c r="I355" s="94"/>
      <c r="J355" s="71"/>
      <c r="K355" s="94"/>
      <c r="L355" s="71"/>
      <c r="O355" s="98"/>
      <c r="R355" s="108"/>
      <c r="W355" s="460"/>
      <c r="Z355" s="131"/>
      <c r="AA355" s="460"/>
      <c r="AH355" s="421"/>
      <c r="AI355" s="472"/>
      <c r="AJ355" s="142"/>
      <c r="AK355" s="409"/>
      <c r="AT355" s="391"/>
      <c r="AU355" s="403"/>
      <c r="AW355" s="142"/>
      <c r="BC355" s="143"/>
      <c r="BD355" s="460"/>
      <c r="BE355" s="143"/>
      <c r="BF355" s="473"/>
      <c r="BJ355" s="460"/>
      <c r="BK355" s="460"/>
      <c r="BL355" s="460"/>
      <c r="BN355" s="69"/>
      <c r="BP355" s="145"/>
      <c r="BQ355" s="460"/>
      <c r="BR355" s="143"/>
      <c r="BS355" s="460"/>
      <c r="BT355" s="143"/>
      <c r="BW355" s="460"/>
      <c r="CA355" s="460"/>
      <c r="CB355" s="460"/>
      <c r="CC355" s="460"/>
      <c r="CD355" s="460"/>
      <c r="CE355" s="460"/>
      <c r="CF355" s="460"/>
      <c r="CG355" s="460"/>
      <c r="CH355" s="460"/>
      <c r="CI355" s="442"/>
      <c r="CJ355" s="442"/>
      <c r="CK355" s="98"/>
      <c r="CL355" s="460"/>
      <c r="CN355" s="460"/>
      <c r="CO355" s="504"/>
      <c r="CQ355" s="143"/>
      <c r="CW355" s="460"/>
      <c r="CX355" s="460"/>
      <c r="DY355" s="452"/>
      <c r="DZ355"/>
      <c r="EB355"/>
      <c r="ED355"/>
    </row>
    <row r="356" spans="2:146" x14ac:dyDescent="0.25">
      <c r="B356" s="27" t="s">
        <v>481</v>
      </c>
      <c r="C356" s="25"/>
      <c r="D356" s="69"/>
      <c r="E356" s="25"/>
      <c r="F356" s="25"/>
      <c r="G356" s="94"/>
      <c r="H356" s="94"/>
      <c r="I356" s="94"/>
      <c r="J356" s="71"/>
      <c r="K356" s="94"/>
      <c r="L356" s="71"/>
      <c r="O356" s="98"/>
      <c r="R356" s="108"/>
      <c r="W356" s="460"/>
      <c r="Z356" s="131"/>
      <c r="AA356" s="460"/>
      <c r="AH356" s="421"/>
      <c r="AI356" s="472"/>
      <c r="AJ356" s="142"/>
      <c r="AK356" s="409"/>
      <c r="AT356" s="391"/>
      <c r="AU356" s="403"/>
      <c r="AW356" s="142"/>
      <c r="BA356" s="143"/>
      <c r="BC356" s="143"/>
      <c r="BD356" s="460"/>
      <c r="BE356" s="143"/>
      <c r="BF356" s="473"/>
      <c r="BJ356" s="460"/>
      <c r="BK356" s="460"/>
      <c r="BL356" s="460"/>
      <c r="BN356" s="69"/>
      <c r="BP356" s="145"/>
      <c r="BQ356" s="460"/>
      <c r="BR356" s="143"/>
      <c r="BS356" s="460"/>
      <c r="BT356" s="143"/>
      <c r="BW356" s="460"/>
      <c r="CA356" s="460"/>
      <c r="CB356" s="460"/>
      <c r="CC356" s="460"/>
      <c r="CD356" s="460"/>
      <c r="CE356" s="460"/>
      <c r="CF356" s="460"/>
      <c r="CG356" s="460"/>
      <c r="CH356" s="460"/>
      <c r="CI356" s="442"/>
      <c r="CJ356" s="442"/>
      <c r="CK356" s="98"/>
      <c r="CL356" s="460"/>
      <c r="CN356" s="460"/>
      <c r="CO356" s="504"/>
      <c r="CQ356" s="143"/>
      <c r="CW356" s="460"/>
      <c r="CX356" s="460"/>
      <c r="DY356" s="452"/>
      <c r="DZ356"/>
      <c r="EB356"/>
      <c r="ED356"/>
    </row>
    <row r="357" spans="2:146" x14ac:dyDescent="0.25">
      <c r="B357" s="15" t="s">
        <v>21</v>
      </c>
      <c r="C357" s="8">
        <v>540041</v>
      </c>
      <c r="D357" s="9" t="s">
        <v>364</v>
      </c>
      <c r="E357" s="9" t="s">
        <v>3</v>
      </c>
      <c r="F357" s="8">
        <v>4</v>
      </c>
      <c r="G357" s="41">
        <v>611</v>
      </c>
      <c r="H357" s="41">
        <v>711</v>
      </c>
      <c r="I357" s="41">
        <v>1065</v>
      </c>
      <c r="J357" s="64">
        <v>1115.5482815057283</v>
      </c>
      <c r="K357" s="41">
        <v>482</v>
      </c>
      <c r="L357" s="64">
        <v>2.2095435684647304</v>
      </c>
      <c r="N357" s="41">
        <v>185</v>
      </c>
      <c r="O357" s="81">
        <v>0.30278232405891981</v>
      </c>
      <c r="P357" s="64">
        <v>4.2300000000000004</v>
      </c>
      <c r="Q357" s="365">
        <v>6.9230769230769242E-3</v>
      </c>
      <c r="R357" s="109">
        <v>18</v>
      </c>
      <c r="S357" s="84" t="s">
        <v>100</v>
      </c>
      <c r="T357" s="89">
        <v>2.6</v>
      </c>
      <c r="U357" s="41">
        <v>0</v>
      </c>
      <c r="W357" s="356">
        <v>205</v>
      </c>
      <c r="X357" s="41">
        <v>6</v>
      </c>
      <c r="Y357" s="133">
        <v>0.31</v>
      </c>
      <c r="Z357" s="134">
        <v>1.1081081081081081</v>
      </c>
      <c r="AA357" s="465">
        <v>18</v>
      </c>
      <c r="AB357" s="465">
        <v>6</v>
      </c>
      <c r="AC357" s="465">
        <v>193</v>
      </c>
      <c r="AD357" s="465">
        <v>18</v>
      </c>
      <c r="AE357" s="465">
        <v>211</v>
      </c>
      <c r="AF357" s="375">
        <v>15811079</v>
      </c>
      <c r="AH357" s="410">
        <v>50500</v>
      </c>
      <c r="AI357" s="356">
        <v>176</v>
      </c>
      <c r="AJ357" s="133">
        <v>0.83412322274881512</v>
      </c>
      <c r="AK357" s="410">
        <v>9665630</v>
      </c>
      <c r="AL357" s="133">
        <v>0.61132007499298435</v>
      </c>
      <c r="AM357" s="355">
        <v>174</v>
      </c>
      <c r="AN357" s="375">
        <v>9373830</v>
      </c>
      <c r="AO357" s="356">
        <v>171</v>
      </c>
      <c r="AP357" s="375">
        <v>9021630</v>
      </c>
      <c r="AQ357" s="356">
        <v>156</v>
      </c>
      <c r="AR357" s="375">
        <v>8685900</v>
      </c>
      <c r="AS357" s="356">
        <v>15</v>
      </c>
      <c r="AT357" s="133">
        <v>8.771929824561403E-2</v>
      </c>
      <c r="AU357" s="404">
        <v>335730</v>
      </c>
      <c r="AV357" s="483">
        <v>24</v>
      </c>
      <c r="AW357" s="141">
        <v>1519252</v>
      </c>
      <c r="AX357" s="484">
        <v>11</v>
      </c>
      <c r="AY357" s="141">
        <v>4626197</v>
      </c>
      <c r="AZ357" s="356">
        <v>79</v>
      </c>
      <c r="BA357" s="133">
        <v>0.374</v>
      </c>
      <c r="BB357" s="483">
        <v>63</v>
      </c>
      <c r="BC357" s="147">
        <v>0.29899999999999999</v>
      </c>
      <c r="BD357" s="483">
        <v>69</v>
      </c>
      <c r="BE357" s="147">
        <v>0.32700000000000001</v>
      </c>
      <c r="BF357" s="483">
        <v>149</v>
      </c>
      <c r="BG357" s="133">
        <v>0.70599999999999996</v>
      </c>
      <c r="BH357" s="356">
        <v>60</v>
      </c>
      <c r="BI357" s="133">
        <v>0.28436018957345971</v>
      </c>
      <c r="BJ357" s="483">
        <v>53</v>
      </c>
      <c r="BK357" s="483">
        <v>7</v>
      </c>
      <c r="BL357" s="483">
        <v>0</v>
      </c>
      <c r="BM357" s="433">
        <v>1945</v>
      </c>
      <c r="BN357" s="132" t="s">
        <v>811</v>
      </c>
      <c r="BO357" s="483">
        <v>186</v>
      </c>
      <c r="BP357" s="147">
        <v>0.98499999999999999</v>
      </c>
      <c r="BQ357" s="483">
        <v>25</v>
      </c>
      <c r="BR357" s="147">
        <v>2.4E-2</v>
      </c>
      <c r="BS357" s="356">
        <v>6</v>
      </c>
      <c r="BT357" s="147">
        <v>2.9268292682926831E-2</v>
      </c>
      <c r="BU357" s="147">
        <v>0.64100000000000001</v>
      </c>
      <c r="BW357" s="483">
        <v>4</v>
      </c>
      <c r="BX357" s="483">
        <v>2</v>
      </c>
      <c r="BY357" s="483">
        <v>0</v>
      </c>
      <c r="BZ357" s="483">
        <v>1</v>
      </c>
      <c r="CA357" s="483">
        <v>0</v>
      </c>
      <c r="CB357" s="483">
        <v>3</v>
      </c>
      <c r="CC357" s="483">
        <v>1</v>
      </c>
      <c r="CD357" s="483">
        <v>0</v>
      </c>
      <c r="CE357" s="483">
        <v>1</v>
      </c>
      <c r="CF357" s="483">
        <v>1</v>
      </c>
      <c r="CG357" s="483">
        <v>1</v>
      </c>
      <c r="CH357" s="483">
        <v>0</v>
      </c>
      <c r="CI357" s="89">
        <v>22.1</v>
      </c>
      <c r="CJ357" s="89">
        <v>8.9</v>
      </c>
      <c r="CK357" s="81">
        <v>0.40300000000000002</v>
      </c>
      <c r="CL357" s="41">
        <v>1</v>
      </c>
      <c r="CM357" s="41">
        <v>1</v>
      </c>
      <c r="CN357" s="356">
        <v>0</v>
      </c>
      <c r="CO357" s="505">
        <v>1.1000000000000001</v>
      </c>
      <c r="CP357" s="505">
        <v>0.1</v>
      </c>
      <c r="CQ357" s="133">
        <v>9.0909090909090912E-2</v>
      </c>
      <c r="CS357" s="483">
        <v>30</v>
      </c>
      <c r="CT357" s="483">
        <v>19</v>
      </c>
      <c r="CU357" s="41">
        <v>1</v>
      </c>
      <c r="CV357" s="483">
        <v>29</v>
      </c>
      <c r="CW357" s="483">
        <v>9</v>
      </c>
      <c r="CX357" s="483">
        <v>4</v>
      </c>
      <c r="CY357" s="483">
        <v>5</v>
      </c>
      <c r="CZ357" s="483">
        <v>2</v>
      </c>
      <c r="DA357" s="483">
        <v>0</v>
      </c>
      <c r="DB357" s="483">
        <v>0</v>
      </c>
      <c r="DC357" s="483">
        <v>1</v>
      </c>
      <c r="DD357" s="483">
        <v>1</v>
      </c>
      <c r="DF357" s="375">
        <v>1560818</v>
      </c>
      <c r="DG357" s="450">
        <v>9.9000000000000005E-2</v>
      </c>
      <c r="DH357" s="375">
        <v>6085.2</v>
      </c>
      <c r="DI357" s="375">
        <v>1102717</v>
      </c>
      <c r="DJ357" s="136">
        <v>458101</v>
      </c>
      <c r="DK357" s="483">
        <v>69</v>
      </c>
      <c r="DL357" s="483">
        <v>140</v>
      </c>
      <c r="DM357" s="483">
        <v>1</v>
      </c>
      <c r="DN357" s="483">
        <v>1</v>
      </c>
      <c r="DO357" s="133">
        <v>0.13900000000000001</v>
      </c>
      <c r="DP357" s="483">
        <v>59</v>
      </c>
      <c r="DQ357" s="483">
        <v>48</v>
      </c>
      <c r="DR357" s="483">
        <v>102</v>
      </c>
      <c r="DS357" s="483">
        <v>2</v>
      </c>
      <c r="DT357" s="133">
        <v>9.7560975609756097E-3</v>
      </c>
      <c r="DU357" s="355">
        <v>201</v>
      </c>
      <c r="DV357" s="375">
        <v>3495889</v>
      </c>
      <c r="DW357" s="355">
        <v>36</v>
      </c>
      <c r="DX357" s="483">
        <v>566</v>
      </c>
      <c r="DY357" s="452"/>
      <c r="DZ357" s="41">
        <v>394</v>
      </c>
      <c r="EA357" s="81">
        <v>0.36995305164319248</v>
      </c>
      <c r="EB357" s="41">
        <v>303</v>
      </c>
      <c r="EC357" s="81">
        <v>0.28450704225352114</v>
      </c>
      <c r="ED357" s="41">
        <v>77</v>
      </c>
      <c r="EE357" s="41">
        <v>16</v>
      </c>
      <c r="EF357" s="41">
        <v>9</v>
      </c>
      <c r="EG357" s="81">
        <v>0.80169999999999997</v>
      </c>
      <c r="EH357" s="81">
        <v>0.377593360995851</v>
      </c>
      <c r="EI357" s="81">
        <v>0.33600000000000002</v>
      </c>
      <c r="EJ357" s="81">
        <v>0.18103448275862066</v>
      </c>
      <c r="EK357" s="81">
        <v>0.37652582159624415</v>
      </c>
      <c r="EL357" s="81">
        <v>0.35023474178403757</v>
      </c>
      <c r="EM357" s="81">
        <v>-0.17652027027027001</v>
      </c>
      <c r="EN357" s="344">
        <v>103800</v>
      </c>
      <c r="EO357" s="81">
        <v>4.4850498338870406E-2</v>
      </c>
    </row>
    <row r="358" spans="2:146" x14ac:dyDescent="0.25">
      <c r="B358" s="15" t="s">
        <v>43</v>
      </c>
      <c r="C358" s="8">
        <v>540018</v>
      </c>
      <c r="D358" s="9" t="s">
        <v>361</v>
      </c>
      <c r="E358" s="9" t="s">
        <v>3</v>
      </c>
      <c r="F358" s="8">
        <v>2</v>
      </c>
      <c r="G358" s="41">
        <v>12058</v>
      </c>
      <c r="H358" s="41">
        <v>20695</v>
      </c>
      <c r="I358" s="41">
        <v>46923</v>
      </c>
      <c r="J358" s="64">
        <v>2490.52247470559</v>
      </c>
      <c r="K358" s="41">
        <v>19757</v>
      </c>
      <c r="L358" s="64">
        <v>2.2209849673533433</v>
      </c>
      <c r="N358" s="41">
        <v>1072</v>
      </c>
      <c r="O358" s="81">
        <v>8.8903632443191244E-2</v>
      </c>
      <c r="P358" s="64">
        <v>36.71</v>
      </c>
      <c r="Q358" s="365">
        <v>3.0444518162215961E-3</v>
      </c>
      <c r="R358" s="109">
        <v>23</v>
      </c>
      <c r="S358" s="84" t="s">
        <v>100</v>
      </c>
      <c r="T358" s="89">
        <v>1</v>
      </c>
      <c r="U358" s="41">
        <v>0</v>
      </c>
      <c r="W358" s="356">
        <v>1099</v>
      </c>
      <c r="X358" s="41">
        <v>112</v>
      </c>
      <c r="Y358" s="133">
        <v>6.0999999999999999E-2</v>
      </c>
      <c r="Z358" s="134">
        <v>1.0251865671641791</v>
      </c>
      <c r="AA358" s="465">
        <v>438</v>
      </c>
      <c r="AB358" s="465">
        <v>113</v>
      </c>
      <c r="AC358" s="465">
        <v>774</v>
      </c>
      <c r="AD358" s="465">
        <v>438</v>
      </c>
      <c r="AE358" s="356">
        <v>1212</v>
      </c>
      <c r="AF358" s="375">
        <v>153980171</v>
      </c>
      <c r="AH358" s="410">
        <v>71450</v>
      </c>
      <c r="AI358" s="356">
        <v>1155</v>
      </c>
      <c r="AJ358" s="133">
        <v>0.95297029702970293</v>
      </c>
      <c r="AK358" s="410">
        <v>97942920</v>
      </c>
      <c r="AL358" s="133">
        <v>0.63607488785033239</v>
      </c>
      <c r="AM358" s="355">
        <v>1153</v>
      </c>
      <c r="AN358" s="375">
        <v>96090920</v>
      </c>
      <c r="AO358" s="356">
        <v>1023</v>
      </c>
      <c r="AP358" s="375">
        <v>80961920</v>
      </c>
      <c r="AQ358" s="356">
        <v>1003</v>
      </c>
      <c r="AR358" s="375">
        <v>80354800</v>
      </c>
      <c r="AS358" s="356">
        <v>20</v>
      </c>
      <c r="AT358" s="133">
        <v>1.9550342130987289E-2</v>
      </c>
      <c r="AU358" s="404">
        <v>607120</v>
      </c>
      <c r="AV358" s="483">
        <v>42</v>
      </c>
      <c r="AW358" s="141">
        <v>25606536</v>
      </c>
      <c r="AX358" s="484">
        <v>15</v>
      </c>
      <c r="AY358" s="141">
        <v>30430715</v>
      </c>
      <c r="AZ358" s="356">
        <v>464</v>
      </c>
      <c r="BA358" s="133">
        <v>0.38300000000000001</v>
      </c>
      <c r="BB358" s="483">
        <v>118</v>
      </c>
      <c r="BC358" s="147">
        <v>9.7000000000000003E-2</v>
      </c>
      <c r="BD358" s="483">
        <v>630</v>
      </c>
      <c r="BE358" s="147">
        <v>0.52</v>
      </c>
      <c r="BF358" s="483">
        <v>743</v>
      </c>
      <c r="BG358" s="133">
        <v>0.61299999999999999</v>
      </c>
      <c r="BH358" s="356">
        <v>49</v>
      </c>
      <c r="BI358" s="133">
        <v>4.0429042904290426E-2</v>
      </c>
      <c r="BJ358" s="483">
        <v>41</v>
      </c>
      <c r="BK358" s="483">
        <v>8</v>
      </c>
      <c r="BL358" s="483">
        <v>0</v>
      </c>
      <c r="BM358" s="433">
        <v>1941</v>
      </c>
      <c r="BN358" s="132" t="s">
        <v>798</v>
      </c>
      <c r="BO358" s="483">
        <v>1179</v>
      </c>
      <c r="BP358" s="147">
        <v>0.98599999999999999</v>
      </c>
      <c r="BQ358" s="483">
        <v>33</v>
      </c>
      <c r="BR358" s="147">
        <v>8.0000000000000002E-3</v>
      </c>
      <c r="BS358" s="356">
        <v>1</v>
      </c>
      <c r="BT358" s="147">
        <v>9.099181073703367E-4</v>
      </c>
      <c r="BU358" s="147">
        <v>0.65500000000000003</v>
      </c>
      <c r="BW358" s="483">
        <v>16</v>
      </c>
      <c r="BX358" s="483">
        <v>12</v>
      </c>
      <c r="BY358" s="483">
        <v>0</v>
      </c>
      <c r="BZ358" s="483">
        <v>2</v>
      </c>
      <c r="CA358" s="483">
        <v>0</v>
      </c>
      <c r="CB358" s="483">
        <v>14</v>
      </c>
      <c r="CC358" s="483">
        <v>8</v>
      </c>
      <c r="CD358" s="483">
        <v>1</v>
      </c>
      <c r="CE358" s="483">
        <v>3</v>
      </c>
      <c r="CF358" s="483">
        <v>0</v>
      </c>
      <c r="CG358" s="483">
        <v>4</v>
      </c>
      <c r="CH358" s="483">
        <v>0</v>
      </c>
      <c r="CI358" s="89">
        <v>380.6</v>
      </c>
      <c r="CJ358" s="89">
        <v>26.1</v>
      </c>
      <c r="CK358" s="81">
        <v>6.9000000000000006E-2</v>
      </c>
      <c r="CL358" s="41">
        <v>63</v>
      </c>
      <c r="CM358" s="41">
        <v>0</v>
      </c>
      <c r="CN358" s="356">
        <v>63</v>
      </c>
      <c r="CO358" s="505">
        <v>18.7</v>
      </c>
      <c r="CP358" s="505">
        <v>1.4000000000000001</v>
      </c>
      <c r="CQ358" s="133">
        <v>7.4866310160427815E-2</v>
      </c>
      <c r="CS358" s="483">
        <v>13</v>
      </c>
      <c r="CT358" s="483">
        <v>0</v>
      </c>
      <c r="CU358" s="41">
        <v>1</v>
      </c>
      <c r="CV358" s="483">
        <v>12</v>
      </c>
      <c r="CW358" s="483">
        <v>10</v>
      </c>
      <c r="CX358" s="483">
        <v>3</v>
      </c>
      <c r="CY358" s="483">
        <v>8</v>
      </c>
      <c r="CZ358" s="483">
        <v>0</v>
      </c>
      <c r="DA358" s="483">
        <v>1</v>
      </c>
      <c r="DB358" s="483">
        <v>0</v>
      </c>
      <c r="DC358" s="483">
        <v>1</v>
      </c>
      <c r="DD358" s="483">
        <v>0</v>
      </c>
      <c r="DF358" s="375">
        <v>12722184</v>
      </c>
      <c r="DG358" s="450">
        <v>8.3000000000000004E-2</v>
      </c>
      <c r="DH358" s="375">
        <v>4015</v>
      </c>
      <c r="DI358" s="375">
        <v>3406096</v>
      </c>
      <c r="DJ358" s="136">
        <v>9316088</v>
      </c>
      <c r="DK358" s="483">
        <v>711</v>
      </c>
      <c r="DL358" s="483">
        <v>495</v>
      </c>
      <c r="DM358" s="483">
        <v>2</v>
      </c>
      <c r="DN358" s="483">
        <v>4</v>
      </c>
      <c r="DO358" s="133">
        <v>4.7E-2</v>
      </c>
      <c r="DP358" s="483">
        <v>677</v>
      </c>
      <c r="DQ358" s="483">
        <v>364</v>
      </c>
      <c r="DR358" s="483">
        <v>166</v>
      </c>
      <c r="DS358" s="483">
        <v>5</v>
      </c>
      <c r="DT358" s="133">
        <v>4.549590536851683E-3</v>
      </c>
      <c r="DU358" s="355">
        <v>273</v>
      </c>
      <c r="DV358" s="375">
        <v>3434384</v>
      </c>
      <c r="DW358" s="355">
        <v>99</v>
      </c>
      <c r="DX358" s="355">
        <v>1999</v>
      </c>
      <c r="DY358" s="452"/>
      <c r="DZ358" s="41">
        <v>2919</v>
      </c>
      <c r="EA358" s="81">
        <v>6.2208298702129017E-2</v>
      </c>
      <c r="EB358" s="41">
        <v>1468</v>
      </c>
      <c r="EC358" s="81">
        <v>3.1285297189011782E-2</v>
      </c>
      <c r="ED358" s="41">
        <v>323</v>
      </c>
      <c r="EE358" s="41">
        <v>65</v>
      </c>
      <c r="EF358" s="41">
        <v>38</v>
      </c>
      <c r="EG358" s="81">
        <v>0.39200000000000002</v>
      </c>
      <c r="EH358" s="81">
        <v>0.307030419598117</v>
      </c>
      <c r="EI358" s="81">
        <v>0.26100000000000001</v>
      </c>
      <c r="EJ358" s="81">
        <v>0.12242045000665699</v>
      </c>
      <c r="EK358" s="81">
        <v>0.32843168595358302</v>
      </c>
      <c r="EL358" s="81">
        <v>0.20186187486468901</v>
      </c>
      <c r="EM358" s="81">
        <v>-4.6725548455370601E-2</v>
      </c>
      <c r="EN358" s="344">
        <v>98600</v>
      </c>
      <c r="EO358" s="81">
        <v>7.3136658722984605E-3</v>
      </c>
    </row>
    <row r="359" spans="2:146" x14ac:dyDescent="0.25">
      <c r="B359" s="15" t="s">
        <v>96</v>
      </c>
      <c r="C359" s="8">
        <v>540029</v>
      </c>
      <c r="D359" s="9" t="s">
        <v>362</v>
      </c>
      <c r="E359" s="9" t="s">
        <v>3</v>
      </c>
      <c r="F359" s="8">
        <v>4</v>
      </c>
      <c r="G359" s="41">
        <v>1133</v>
      </c>
      <c r="H359" s="41">
        <v>678</v>
      </c>
      <c r="I359" s="41">
        <v>1647</v>
      </c>
      <c r="J359" s="64">
        <v>930.34421888790814</v>
      </c>
      <c r="K359" s="41">
        <v>633</v>
      </c>
      <c r="L359" s="64">
        <v>2.1990521327014219</v>
      </c>
      <c r="N359" s="41">
        <v>119</v>
      </c>
      <c r="O359" s="81">
        <v>0.1050308914386584</v>
      </c>
      <c r="P359" s="64">
        <v>3.68</v>
      </c>
      <c r="Q359" s="365">
        <v>3.2480141218005289E-3</v>
      </c>
      <c r="R359" s="109">
        <v>24</v>
      </c>
      <c r="S359" s="84" t="s">
        <v>100</v>
      </c>
      <c r="T359" s="89">
        <v>1.8</v>
      </c>
      <c r="U359" s="41">
        <v>0</v>
      </c>
      <c r="W359" s="356">
        <v>49</v>
      </c>
      <c r="X359" s="41">
        <v>4</v>
      </c>
      <c r="Y359" s="133">
        <v>0.106</v>
      </c>
      <c r="Z359" s="134">
        <v>0.41176470588235292</v>
      </c>
      <c r="AA359" s="465">
        <v>32</v>
      </c>
      <c r="AB359" s="465">
        <v>19</v>
      </c>
      <c r="AC359" s="465">
        <v>36</v>
      </c>
      <c r="AD359" s="465">
        <v>32</v>
      </c>
      <c r="AE359" s="465">
        <v>68</v>
      </c>
      <c r="AF359" s="375">
        <v>8305351</v>
      </c>
      <c r="AH359" s="410">
        <v>39800</v>
      </c>
      <c r="AI359" s="356">
        <v>54</v>
      </c>
      <c r="AJ359" s="133">
        <v>0.79411764705882348</v>
      </c>
      <c r="AK359" s="411">
        <v>2511960</v>
      </c>
      <c r="AL359" s="133">
        <v>0.30245079347037829</v>
      </c>
      <c r="AM359" s="355">
        <v>54</v>
      </c>
      <c r="AN359" s="375">
        <v>2511960</v>
      </c>
      <c r="AO359" s="356">
        <v>52</v>
      </c>
      <c r="AP359" s="375">
        <v>2272860</v>
      </c>
      <c r="AQ359" s="356">
        <v>48</v>
      </c>
      <c r="AR359" s="375">
        <v>2173450</v>
      </c>
      <c r="AS359" s="356">
        <v>4</v>
      </c>
      <c r="AT359" s="133">
        <v>7.6923076923076927E-2</v>
      </c>
      <c r="AU359" s="404">
        <v>99410</v>
      </c>
      <c r="AV359" s="483">
        <v>12</v>
      </c>
      <c r="AW359" s="141">
        <v>3160551</v>
      </c>
      <c r="AX359" s="484">
        <v>2</v>
      </c>
      <c r="AY359" s="141">
        <v>2632840</v>
      </c>
      <c r="AZ359" s="356">
        <v>16</v>
      </c>
      <c r="BA359" s="133">
        <v>0.23499999999999999</v>
      </c>
      <c r="BB359" s="483">
        <v>22</v>
      </c>
      <c r="BC359" s="147">
        <v>0.32400000000000001</v>
      </c>
      <c r="BD359" s="483">
        <v>30</v>
      </c>
      <c r="BE359" s="147">
        <v>0.441</v>
      </c>
      <c r="BF359" s="483">
        <v>59</v>
      </c>
      <c r="BG359" s="133">
        <v>0.86799999999999999</v>
      </c>
      <c r="BH359" s="356">
        <v>10</v>
      </c>
      <c r="BI359" s="133">
        <v>0.14705882352941177</v>
      </c>
      <c r="BJ359" s="483">
        <v>9</v>
      </c>
      <c r="BK359" s="483">
        <v>1</v>
      </c>
      <c r="BL359" s="483">
        <v>0</v>
      </c>
      <c r="BM359" s="433">
        <v>1942</v>
      </c>
      <c r="BN359" s="132" t="s">
        <v>804</v>
      </c>
      <c r="BO359" s="483">
        <v>56</v>
      </c>
      <c r="BP359" s="147">
        <v>0.92600000000000005</v>
      </c>
      <c r="BQ359" s="483">
        <v>12</v>
      </c>
      <c r="BR359" s="147">
        <v>8.7999999999999995E-2</v>
      </c>
      <c r="BS359" s="356">
        <v>1</v>
      </c>
      <c r="BT359" s="147">
        <v>2.0408163265306121E-2</v>
      </c>
      <c r="BU359" s="147">
        <v>0.34799999999999998</v>
      </c>
      <c r="BW359" s="483">
        <v>4</v>
      </c>
      <c r="BX359" s="483">
        <v>2</v>
      </c>
      <c r="BY359" s="483">
        <v>0</v>
      </c>
      <c r="BZ359" s="483">
        <v>0</v>
      </c>
      <c r="CA359" s="483">
        <v>0</v>
      </c>
      <c r="CB359" s="483">
        <v>4</v>
      </c>
      <c r="CC359" s="483">
        <v>0</v>
      </c>
      <c r="CD359" s="483">
        <v>1</v>
      </c>
      <c r="CE359" s="483">
        <v>1</v>
      </c>
      <c r="CF359" s="483">
        <v>1</v>
      </c>
      <c r="CG359" s="483">
        <v>1</v>
      </c>
      <c r="CH359" s="483">
        <v>0</v>
      </c>
      <c r="CI359" s="89">
        <v>23.2</v>
      </c>
      <c r="CJ359" s="89">
        <v>1.1000000000000001</v>
      </c>
      <c r="CK359" s="81">
        <v>4.7E-2</v>
      </c>
      <c r="CL359" s="41">
        <v>7</v>
      </c>
      <c r="CM359" s="41">
        <v>2</v>
      </c>
      <c r="CN359" s="356">
        <v>5</v>
      </c>
      <c r="CO359" s="505">
        <v>3.9</v>
      </c>
      <c r="CP359" s="505">
        <v>0</v>
      </c>
      <c r="CQ359" s="133">
        <v>0</v>
      </c>
      <c r="CS359" s="483">
        <v>0</v>
      </c>
      <c r="CT359" s="483">
        <v>0</v>
      </c>
      <c r="CU359" s="41">
        <v>0</v>
      </c>
      <c r="CV359" s="483">
        <v>0</v>
      </c>
      <c r="CW359" s="483">
        <v>2</v>
      </c>
      <c r="CX359" s="483">
        <v>0</v>
      </c>
      <c r="CY359" s="483">
        <v>2</v>
      </c>
      <c r="CZ359" s="483">
        <v>0</v>
      </c>
      <c r="DA359" s="483">
        <v>0</v>
      </c>
      <c r="DB359" s="483">
        <v>0</v>
      </c>
      <c r="DC359" s="483">
        <v>0</v>
      </c>
      <c r="DD359" s="483">
        <v>0</v>
      </c>
      <c r="DF359" s="375">
        <v>213707</v>
      </c>
      <c r="DG359" s="450">
        <v>2.5999999999999999E-2</v>
      </c>
      <c r="DH359" s="375">
        <v>5799.5</v>
      </c>
      <c r="DI359" s="375">
        <v>185638</v>
      </c>
      <c r="DJ359" s="136">
        <v>28069</v>
      </c>
      <c r="DK359" s="483">
        <v>44</v>
      </c>
      <c r="DL359" s="483">
        <v>24</v>
      </c>
      <c r="DM359" s="483">
        <v>0</v>
      </c>
      <c r="DN359" s="483">
        <v>0</v>
      </c>
      <c r="DO359" s="133">
        <v>0.14299999999999999</v>
      </c>
      <c r="DP359" s="483">
        <v>39</v>
      </c>
      <c r="DQ359" s="483">
        <v>10</v>
      </c>
      <c r="DR359" s="483">
        <v>19</v>
      </c>
      <c r="DS359" s="483">
        <v>0</v>
      </c>
      <c r="DT359" s="133">
        <v>0</v>
      </c>
      <c r="DU359" s="355">
        <v>2</v>
      </c>
      <c r="DV359" s="375">
        <v>400</v>
      </c>
      <c r="DW359" s="355">
        <v>0</v>
      </c>
      <c r="DX359" s="483">
        <v>121</v>
      </c>
      <c r="DY359" s="452"/>
      <c r="DZ359" s="41">
        <v>101</v>
      </c>
      <c r="EA359" s="81">
        <v>6.1323618700667881E-2</v>
      </c>
      <c r="EB359" s="41">
        <v>73</v>
      </c>
      <c r="EC359" s="81">
        <v>4.4323011536126292E-2</v>
      </c>
      <c r="ED359" s="41">
        <v>19</v>
      </c>
      <c r="EE359" s="41">
        <v>3</v>
      </c>
      <c r="EF359" s="41">
        <v>2</v>
      </c>
      <c r="EG359" s="81">
        <v>0.76649999999999996</v>
      </c>
      <c r="EH359" s="81">
        <v>0.38862559241706202</v>
      </c>
      <c r="EI359" s="81">
        <v>0.36399999999999999</v>
      </c>
      <c r="EJ359" s="81">
        <v>0.17346938775510201</v>
      </c>
      <c r="EK359" s="81">
        <v>0.33211900425015201</v>
      </c>
      <c r="EL359" s="81">
        <v>0.393230769230769</v>
      </c>
      <c r="EM359" s="81">
        <v>-0.22161172161172199</v>
      </c>
      <c r="EN359" s="344">
        <v>86700</v>
      </c>
      <c r="EO359" s="81">
        <v>0</v>
      </c>
    </row>
    <row r="360" spans="2:146" x14ac:dyDescent="0.25">
      <c r="B360" s="15" t="s">
        <v>97</v>
      </c>
      <c r="C360" s="8">
        <v>540081</v>
      </c>
      <c r="D360" s="9" t="s">
        <v>365</v>
      </c>
      <c r="E360" s="9" t="s">
        <v>3</v>
      </c>
      <c r="F360" s="8">
        <v>3</v>
      </c>
      <c r="G360" s="41">
        <v>3786</v>
      </c>
      <c r="H360" s="41">
        <v>3488</v>
      </c>
      <c r="I360" s="41">
        <v>6630</v>
      </c>
      <c r="J360" s="64">
        <v>1120.7606973058637</v>
      </c>
      <c r="K360" s="41">
        <v>2767</v>
      </c>
      <c r="L360" s="64">
        <v>2.396096855800506</v>
      </c>
      <c r="N360" s="41">
        <v>258</v>
      </c>
      <c r="O360" s="81">
        <v>6.8145800316957217E-2</v>
      </c>
      <c r="P360" s="64">
        <v>15.09</v>
      </c>
      <c r="Q360" s="365">
        <v>3.9857369255150562E-3</v>
      </c>
      <c r="R360" s="109">
        <v>24</v>
      </c>
      <c r="S360" s="84" t="s">
        <v>100</v>
      </c>
      <c r="T360" s="89">
        <v>1.8</v>
      </c>
      <c r="U360" s="41">
        <v>2</v>
      </c>
      <c r="W360" s="356">
        <v>659</v>
      </c>
      <c r="X360" s="41">
        <v>12</v>
      </c>
      <c r="Y360" s="133">
        <v>0.218</v>
      </c>
      <c r="Z360" s="134">
        <v>2.554263565891473</v>
      </c>
      <c r="AA360" s="465">
        <v>179</v>
      </c>
      <c r="AB360" s="465">
        <v>97</v>
      </c>
      <c r="AC360" s="465">
        <v>577</v>
      </c>
      <c r="AD360" s="465">
        <v>179</v>
      </c>
      <c r="AE360" s="465">
        <v>756</v>
      </c>
      <c r="AF360" s="375">
        <v>58065111</v>
      </c>
      <c r="AH360" s="410">
        <v>61650</v>
      </c>
      <c r="AI360" s="356">
        <v>691</v>
      </c>
      <c r="AJ360" s="133">
        <v>0.91402116402116407</v>
      </c>
      <c r="AK360" s="411">
        <v>48989180</v>
      </c>
      <c r="AL360" s="133">
        <v>0.84369390080043072</v>
      </c>
      <c r="AM360" s="355">
        <v>691</v>
      </c>
      <c r="AN360" s="375">
        <v>48989180</v>
      </c>
      <c r="AO360" s="356">
        <v>628</v>
      </c>
      <c r="AP360" s="375">
        <v>43379780</v>
      </c>
      <c r="AQ360" s="356">
        <v>618</v>
      </c>
      <c r="AR360" s="375">
        <v>43065100</v>
      </c>
      <c r="AS360" s="356">
        <v>10</v>
      </c>
      <c r="AT360" s="133">
        <v>1.5923566878980892E-2</v>
      </c>
      <c r="AU360" s="404">
        <v>314680</v>
      </c>
      <c r="AV360" s="483">
        <v>56</v>
      </c>
      <c r="AW360" s="141">
        <v>7134041</v>
      </c>
      <c r="AX360" s="484">
        <v>9</v>
      </c>
      <c r="AY360" s="141">
        <v>1941890</v>
      </c>
      <c r="AZ360" s="356">
        <v>207</v>
      </c>
      <c r="BA360" s="133">
        <v>0.27400000000000002</v>
      </c>
      <c r="BB360" s="483">
        <v>84</v>
      </c>
      <c r="BC360" s="147">
        <v>0.111</v>
      </c>
      <c r="BD360" s="483">
        <v>465</v>
      </c>
      <c r="BE360" s="147">
        <v>0.61499999999999999</v>
      </c>
      <c r="BF360" s="483">
        <v>687</v>
      </c>
      <c r="BG360" s="133">
        <v>0.90900000000000003</v>
      </c>
      <c r="BH360" s="356">
        <v>150</v>
      </c>
      <c r="BI360" s="133">
        <v>0.1984126984126984</v>
      </c>
      <c r="BJ360" s="483">
        <v>134</v>
      </c>
      <c r="BK360" s="483">
        <v>16</v>
      </c>
      <c r="BL360" s="483">
        <v>0</v>
      </c>
      <c r="BM360" s="433">
        <v>1952</v>
      </c>
      <c r="BN360" s="132" t="s">
        <v>807</v>
      </c>
      <c r="BO360" s="483">
        <v>710</v>
      </c>
      <c r="BP360" s="147">
        <v>0.95599999999999996</v>
      </c>
      <c r="BQ360" s="483">
        <v>46</v>
      </c>
      <c r="BR360" s="147">
        <v>3.0000000000000001E-3</v>
      </c>
      <c r="BS360" s="356">
        <v>14</v>
      </c>
      <c r="BT360" s="147">
        <v>2.1244309559939303E-2</v>
      </c>
      <c r="BU360" s="147">
        <v>0.78400000000000003</v>
      </c>
      <c r="BW360" s="483">
        <v>1</v>
      </c>
      <c r="BX360" s="483">
        <v>1</v>
      </c>
      <c r="BY360" s="483">
        <v>0</v>
      </c>
      <c r="BZ360" s="483">
        <v>0</v>
      </c>
      <c r="CA360" s="483">
        <v>0</v>
      </c>
      <c r="CB360" s="483">
        <v>0</v>
      </c>
      <c r="CC360" s="483">
        <v>1</v>
      </c>
      <c r="CD360" s="483">
        <v>0</v>
      </c>
      <c r="CE360" s="483">
        <v>0</v>
      </c>
      <c r="CF360" s="483">
        <v>0</v>
      </c>
      <c r="CG360" s="483">
        <v>0</v>
      </c>
      <c r="CH360" s="483">
        <v>0</v>
      </c>
      <c r="CI360" s="89">
        <v>96.800000000000011</v>
      </c>
      <c r="CJ360" s="89">
        <v>10</v>
      </c>
      <c r="CK360" s="81">
        <v>0.10299999999999999</v>
      </c>
      <c r="CL360" s="41">
        <v>13</v>
      </c>
      <c r="CM360" s="41">
        <v>0</v>
      </c>
      <c r="CN360" s="356">
        <v>13</v>
      </c>
      <c r="CO360" s="505">
        <v>9.8000000000000007</v>
      </c>
      <c r="CP360" s="505">
        <v>0</v>
      </c>
      <c r="CQ360" s="133">
        <v>0</v>
      </c>
      <c r="CS360" s="483">
        <v>0</v>
      </c>
      <c r="CT360" s="483">
        <v>0</v>
      </c>
      <c r="CU360" s="41">
        <v>0</v>
      </c>
      <c r="CV360" s="483">
        <v>0</v>
      </c>
      <c r="CW360" s="483">
        <v>6</v>
      </c>
      <c r="CX360" s="483">
        <v>2</v>
      </c>
      <c r="CY360" s="483">
        <v>5</v>
      </c>
      <c r="CZ360" s="483">
        <v>1</v>
      </c>
      <c r="DA360" s="483">
        <v>0</v>
      </c>
      <c r="DB360" s="483">
        <v>0</v>
      </c>
      <c r="DC360" s="483">
        <v>0</v>
      </c>
      <c r="DD360" s="483">
        <v>0</v>
      </c>
      <c r="DF360" s="375">
        <v>4629008</v>
      </c>
      <c r="DG360" s="450">
        <v>0.08</v>
      </c>
      <c r="DH360" s="375">
        <v>7283.2</v>
      </c>
      <c r="DI360" s="375">
        <v>4106855</v>
      </c>
      <c r="DJ360" s="136">
        <v>522153</v>
      </c>
      <c r="DK360" s="483">
        <v>387</v>
      </c>
      <c r="DL360" s="483">
        <v>366</v>
      </c>
      <c r="DM360" s="483">
        <v>2</v>
      </c>
      <c r="DN360" s="483">
        <v>1</v>
      </c>
      <c r="DO360" s="133">
        <v>0.12</v>
      </c>
      <c r="DP360" s="483">
        <v>364</v>
      </c>
      <c r="DQ360" s="483">
        <v>151</v>
      </c>
      <c r="DR360" s="483">
        <v>232</v>
      </c>
      <c r="DS360" s="483">
        <v>9</v>
      </c>
      <c r="DT360" s="133">
        <v>1.3657056145675266E-2</v>
      </c>
      <c r="DU360" s="355">
        <v>47</v>
      </c>
      <c r="DV360" s="375">
        <v>189802</v>
      </c>
      <c r="DW360" s="355">
        <v>14</v>
      </c>
      <c r="DX360" s="355">
        <v>1618</v>
      </c>
      <c r="DY360" s="452"/>
      <c r="DZ360" s="41">
        <v>1654</v>
      </c>
      <c r="EA360" s="81">
        <v>0.24947209653092001</v>
      </c>
      <c r="EB360" s="41">
        <v>1116</v>
      </c>
      <c r="EC360" s="81">
        <v>0.16832579185520363</v>
      </c>
      <c r="ED360" s="41">
        <v>209</v>
      </c>
      <c r="EE360" s="41">
        <v>39</v>
      </c>
      <c r="EF360" s="41">
        <v>23</v>
      </c>
      <c r="EG360" s="81">
        <v>0.29949999999999999</v>
      </c>
      <c r="EH360" s="81">
        <v>0.14239248283339401</v>
      </c>
      <c r="EI360" s="81">
        <v>0.23100000000000001</v>
      </c>
      <c r="EJ360" s="81">
        <v>0.10088763801688699</v>
      </c>
      <c r="EK360" s="81">
        <v>0.41553544494721001</v>
      </c>
      <c r="EL360" s="81">
        <v>0.15173453996983399</v>
      </c>
      <c r="EM360" s="81">
        <v>-7.7180273056561693E-2</v>
      </c>
      <c r="EN360" s="344">
        <v>106900</v>
      </c>
      <c r="EO360" s="81">
        <v>2.5770142180094786E-2</v>
      </c>
    </row>
    <row r="361" spans="2:146" x14ac:dyDescent="0.25">
      <c r="B361" s="15" t="s">
        <v>162</v>
      </c>
      <c r="C361" s="8">
        <v>540196</v>
      </c>
      <c r="D361" s="9" t="s">
        <v>367</v>
      </c>
      <c r="E361" s="9" t="s">
        <v>3</v>
      </c>
      <c r="F361" s="8">
        <v>5</v>
      </c>
      <c r="G361" s="41">
        <v>542</v>
      </c>
      <c r="H361" s="41">
        <v>1834</v>
      </c>
      <c r="I361" s="41">
        <v>2459</v>
      </c>
      <c r="J361" s="64">
        <v>2903.6162361623615</v>
      </c>
      <c r="K361" s="41">
        <v>949</v>
      </c>
      <c r="L361" s="64">
        <v>2.5911485774499474</v>
      </c>
      <c r="N361" s="41">
        <v>79</v>
      </c>
      <c r="O361" s="81">
        <v>0.14575645756457559</v>
      </c>
      <c r="P361" s="64">
        <v>0.32</v>
      </c>
      <c r="Q361" s="365">
        <v>5.9040590405904064E-4</v>
      </c>
      <c r="R361" s="109">
        <v>18</v>
      </c>
      <c r="S361" s="84" t="s">
        <v>100</v>
      </c>
      <c r="T361" s="89">
        <v>3</v>
      </c>
      <c r="U361" s="41">
        <v>0</v>
      </c>
      <c r="W361" s="356">
        <v>3</v>
      </c>
      <c r="X361" s="41">
        <v>0</v>
      </c>
      <c r="Y361" s="133">
        <v>5.0000000000000001E-3</v>
      </c>
      <c r="Z361" s="134">
        <v>3.7974683544303799E-2</v>
      </c>
      <c r="AA361" s="465">
        <v>1</v>
      </c>
      <c r="AB361" s="465">
        <v>5</v>
      </c>
      <c r="AC361" s="465">
        <v>7</v>
      </c>
      <c r="AD361" s="465">
        <v>1</v>
      </c>
      <c r="AE361" s="465">
        <v>8</v>
      </c>
      <c r="AF361" s="375">
        <v>2301320</v>
      </c>
      <c r="AH361" s="410">
        <v>83200</v>
      </c>
      <c r="AI361" s="356">
        <v>4</v>
      </c>
      <c r="AJ361" s="133">
        <v>0.5</v>
      </c>
      <c r="AK361" s="411">
        <v>248720</v>
      </c>
      <c r="AL361" s="133">
        <v>0.10807710357533939</v>
      </c>
      <c r="AM361" s="355">
        <v>4</v>
      </c>
      <c r="AN361" s="375">
        <v>248720</v>
      </c>
      <c r="AO361" s="356">
        <v>4</v>
      </c>
      <c r="AP361" s="375">
        <v>248720</v>
      </c>
      <c r="AQ361" s="356">
        <v>3</v>
      </c>
      <c r="AR361" s="375">
        <v>228300</v>
      </c>
      <c r="AS361" s="356">
        <v>1</v>
      </c>
      <c r="AT361" s="133">
        <v>0.25</v>
      </c>
      <c r="AU361" s="404">
        <v>20420</v>
      </c>
      <c r="AV361" s="483">
        <v>3</v>
      </c>
      <c r="AW361" s="141">
        <v>845600</v>
      </c>
      <c r="AX361" s="484">
        <v>1</v>
      </c>
      <c r="AY361" s="141">
        <v>1207000</v>
      </c>
      <c r="AZ361" s="356">
        <v>2</v>
      </c>
      <c r="BA361" s="133">
        <v>0.25</v>
      </c>
      <c r="BB361" s="483">
        <v>5</v>
      </c>
      <c r="BC361" s="147">
        <v>0.625</v>
      </c>
      <c r="BD361" s="483">
        <v>1</v>
      </c>
      <c r="BE361" s="147">
        <v>0.125</v>
      </c>
      <c r="BF361" s="483">
        <v>8</v>
      </c>
      <c r="BG361" s="133">
        <v>1</v>
      </c>
      <c r="BH361" s="356">
        <v>2</v>
      </c>
      <c r="BI361" s="133">
        <v>0.25</v>
      </c>
      <c r="BJ361" s="483">
        <v>1</v>
      </c>
      <c r="BK361" s="483">
        <v>1</v>
      </c>
      <c r="BL361" s="483">
        <v>0</v>
      </c>
      <c r="BM361" s="433">
        <v>1969.5</v>
      </c>
      <c r="BN361" s="132" t="s">
        <v>916</v>
      </c>
      <c r="BO361" s="483">
        <v>7</v>
      </c>
      <c r="BP361" s="147">
        <v>0.75</v>
      </c>
      <c r="BQ361" s="483">
        <v>1</v>
      </c>
      <c r="BR361" s="147">
        <v>0.25</v>
      </c>
      <c r="BS361" s="356">
        <v>0</v>
      </c>
      <c r="BT361" s="147">
        <v>0</v>
      </c>
      <c r="BU361" s="147" t="s">
        <v>100</v>
      </c>
      <c r="BW361" s="483">
        <v>0</v>
      </c>
      <c r="BX361" s="483">
        <v>0</v>
      </c>
      <c r="BY361" s="483">
        <v>0</v>
      </c>
      <c r="BZ361" s="483">
        <v>0</v>
      </c>
      <c r="CA361" s="483">
        <v>0</v>
      </c>
      <c r="CB361" s="483">
        <v>0</v>
      </c>
      <c r="CC361" s="483">
        <v>0</v>
      </c>
      <c r="CD361" s="483">
        <v>0</v>
      </c>
      <c r="CE361" s="483">
        <v>0</v>
      </c>
      <c r="CF361" s="483">
        <v>0</v>
      </c>
      <c r="CG361" s="483">
        <v>0</v>
      </c>
      <c r="CH361" s="483">
        <v>0</v>
      </c>
      <c r="CI361" s="89">
        <v>25.4</v>
      </c>
      <c r="CJ361" s="89">
        <v>2</v>
      </c>
      <c r="CK361" s="81">
        <v>7.9000000000000001E-2</v>
      </c>
      <c r="CL361" s="41">
        <v>0</v>
      </c>
      <c r="CM361" s="41">
        <v>0</v>
      </c>
      <c r="CN361" s="356">
        <v>0</v>
      </c>
      <c r="CO361" s="505">
        <v>1.9</v>
      </c>
      <c r="CP361" s="505">
        <v>1.4</v>
      </c>
      <c r="CQ361" s="133">
        <v>0.73684210526315785</v>
      </c>
      <c r="CS361" s="483">
        <v>0</v>
      </c>
      <c r="CT361" s="483">
        <v>0</v>
      </c>
      <c r="CU361" s="41">
        <v>0</v>
      </c>
      <c r="CV361" s="483">
        <v>0</v>
      </c>
      <c r="CW361" s="483">
        <v>1</v>
      </c>
      <c r="CX361" s="483">
        <v>1</v>
      </c>
      <c r="CY361" s="483">
        <v>0</v>
      </c>
      <c r="CZ361" s="483">
        <v>0</v>
      </c>
      <c r="DA361" s="483">
        <v>0</v>
      </c>
      <c r="DB361" s="483">
        <v>0</v>
      </c>
      <c r="DC361" s="483">
        <v>1</v>
      </c>
      <c r="DD361" s="483">
        <v>0</v>
      </c>
      <c r="DF361" s="375">
        <v>262994</v>
      </c>
      <c r="DG361" s="450">
        <v>0.114</v>
      </c>
      <c r="DH361" s="375">
        <v>131497.29999999999</v>
      </c>
      <c r="DI361" s="375">
        <v>0</v>
      </c>
      <c r="DJ361" s="136">
        <v>262994</v>
      </c>
      <c r="DK361" s="483">
        <v>6</v>
      </c>
      <c r="DL361" s="483">
        <v>0</v>
      </c>
      <c r="DM361" s="483">
        <v>1</v>
      </c>
      <c r="DN361" s="483">
        <v>1</v>
      </c>
      <c r="DO361" s="133">
        <v>0.13500000000000001</v>
      </c>
      <c r="DP361" s="483">
        <v>6</v>
      </c>
      <c r="DQ361" s="483">
        <v>0</v>
      </c>
      <c r="DR361" s="483">
        <v>2</v>
      </c>
      <c r="DS361" s="483">
        <v>0</v>
      </c>
      <c r="DT361" s="133">
        <v>0</v>
      </c>
      <c r="DU361" s="355">
        <v>1</v>
      </c>
      <c r="DV361" s="375">
        <v>0</v>
      </c>
      <c r="DW361" s="355">
        <v>0</v>
      </c>
      <c r="DX361" s="483">
        <v>58</v>
      </c>
      <c r="DY361" s="452"/>
      <c r="DZ361" s="41">
        <v>0</v>
      </c>
      <c r="EA361" s="81">
        <v>0</v>
      </c>
      <c r="EB361" s="41">
        <v>0</v>
      </c>
      <c r="EC361" s="81">
        <v>0</v>
      </c>
      <c r="ED361" s="41">
        <v>0</v>
      </c>
      <c r="EE361" s="41">
        <v>0</v>
      </c>
      <c r="EF361" s="41">
        <v>0</v>
      </c>
      <c r="EG361" s="81">
        <v>0.50660000000000005</v>
      </c>
      <c r="EH361" s="81">
        <v>0.151738672286618</v>
      </c>
      <c r="EI361" s="81">
        <v>0.23300000000000001</v>
      </c>
      <c r="EJ361" s="81">
        <v>0.105963791267306</v>
      </c>
      <c r="EK361" s="81">
        <v>0.38064253761691702</v>
      </c>
      <c r="EL361" s="81">
        <v>0.21350142334282199</v>
      </c>
      <c r="EM361" s="81">
        <v>-3.4941131788833998E-2</v>
      </c>
      <c r="EN361" s="344">
        <v>79200</v>
      </c>
      <c r="EO361" s="81">
        <v>8.8986784140969208E-2</v>
      </c>
    </row>
    <row r="362" spans="2:146" x14ac:dyDescent="0.25">
      <c r="B362" s="15" t="s">
        <v>99</v>
      </c>
      <c r="C362" s="8">
        <v>540033</v>
      </c>
      <c r="D362" s="9" t="s">
        <v>363</v>
      </c>
      <c r="E362" s="9" t="s">
        <v>3</v>
      </c>
      <c r="F362" s="8">
        <v>4</v>
      </c>
      <c r="G362" s="41">
        <v>1029</v>
      </c>
      <c r="H362" s="41">
        <v>440</v>
      </c>
      <c r="I362" s="41">
        <v>1025</v>
      </c>
      <c r="J362" s="64">
        <v>637.51214771622926</v>
      </c>
      <c r="K362" s="41">
        <v>404</v>
      </c>
      <c r="L362" s="64">
        <v>2.5371287128712869</v>
      </c>
      <c r="N362" s="41">
        <v>184</v>
      </c>
      <c r="O362" s="81">
        <v>0.17881438289601559</v>
      </c>
      <c r="P362" s="64">
        <v>2.81</v>
      </c>
      <c r="Q362" s="365">
        <v>2.7308066083576278E-3</v>
      </c>
      <c r="R362" s="109">
        <v>24</v>
      </c>
      <c r="S362" s="84" t="s">
        <v>100</v>
      </c>
      <c r="T362" s="89">
        <v>1.9</v>
      </c>
      <c r="U362" s="41">
        <v>0</v>
      </c>
      <c r="W362" s="356">
        <v>53</v>
      </c>
      <c r="X362" s="41">
        <v>8</v>
      </c>
      <c r="Y362" s="133">
        <v>0.16700000000000001</v>
      </c>
      <c r="Z362" s="134">
        <v>0.28804347826086957</v>
      </c>
      <c r="AA362" s="465">
        <v>11</v>
      </c>
      <c r="AB362" s="465">
        <v>21</v>
      </c>
      <c r="AC362" s="465">
        <v>63</v>
      </c>
      <c r="AD362" s="465">
        <v>11</v>
      </c>
      <c r="AE362" s="465">
        <v>74</v>
      </c>
      <c r="AF362" s="375">
        <v>3916630</v>
      </c>
      <c r="AH362" s="410">
        <v>24750</v>
      </c>
      <c r="AI362" s="356">
        <v>64</v>
      </c>
      <c r="AJ362" s="133">
        <v>0.86486486486486491</v>
      </c>
      <c r="AK362" s="411">
        <v>2318380</v>
      </c>
      <c r="AL362" s="133">
        <v>0.59193235000497879</v>
      </c>
      <c r="AM362" s="355">
        <v>64</v>
      </c>
      <c r="AN362" s="375">
        <v>2318380</v>
      </c>
      <c r="AO362" s="356">
        <v>61</v>
      </c>
      <c r="AP362" s="375">
        <v>2133080</v>
      </c>
      <c r="AQ362" s="356">
        <v>55</v>
      </c>
      <c r="AR362" s="375">
        <v>2056620</v>
      </c>
      <c r="AS362" s="356">
        <v>6</v>
      </c>
      <c r="AT362" s="133">
        <v>9.8360655737704916E-2</v>
      </c>
      <c r="AU362" s="404">
        <v>76460</v>
      </c>
      <c r="AV362" s="483">
        <v>7</v>
      </c>
      <c r="AW362" s="141">
        <v>801900</v>
      </c>
      <c r="AX362" s="484">
        <v>3</v>
      </c>
      <c r="AY362" s="141">
        <v>796350</v>
      </c>
      <c r="AZ362" s="356">
        <v>32</v>
      </c>
      <c r="BA362" s="133">
        <v>0.432</v>
      </c>
      <c r="BB362" s="483">
        <v>13</v>
      </c>
      <c r="BC362" s="147">
        <v>0.17599999999999999</v>
      </c>
      <c r="BD362" s="483">
        <v>29</v>
      </c>
      <c r="BE362" s="147">
        <v>0.39200000000000002</v>
      </c>
      <c r="BF362" s="483">
        <v>65</v>
      </c>
      <c r="BG362" s="133">
        <v>0.878</v>
      </c>
      <c r="BH362" s="356">
        <v>16</v>
      </c>
      <c r="BI362" s="133">
        <v>0.21621621621621623</v>
      </c>
      <c r="BJ362" s="483">
        <v>15</v>
      </c>
      <c r="BK362" s="483">
        <v>1</v>
      </c>
      <c r="BL362" s="483">
        <v>0</v>
      </c>
      <c r="BM362" s="433">
        <v>1948.5</v>
      </c>
      <c r="BN362" s="132" t="s">
        <v>807</v>
      </c>
      <c r="BO362" s="483">
        <v>61</v>
      </c>
      <c r="BP362" s="147">
        <v>0.94599999999999995</v>
      </c>
      <c r="BQ362" s="483">
        <v>13</v>
      </c>
      <c r="BR362" s="147">
        <v>6.8000000000000005E-2</v>
      </c>
      <c r="BS362" s="356">
        <v>3</v>
      </c>
      <c r="BT362" s="147">
        <v>5.6603773584905662E-2</v>
      </c>
      <c r="BU362" s="147">
        <v>0.71099999999999997</v>
      </c>
      <c r="BW362" s="483">
        <v>4</v>
      </c>
      <c r="BX362" s="483">
        <v>1</v>
      </c>
      <c r="BY362" s="483">
        <v>0</v>
      </c>
      <c r="BZ362" s="483">
        <v>0</v>
      </c>
      <c r="CA362" s="483">
        <v>0</v>
      </c>
      <c r="CB362" s="483">
        <v>4</v>
      </c>
      <c r="CC362" s="483">
        <v>1</v>
      </c>
      <c r="CD362" s="483">
        <v>0</v>
      </c>
      <c r="CE362" s="483">
        <v>0</v>
      </c>
      <c r="CF362" s="483">
        <v>2</v>
      </c>
      <c r="CG362" s="483">
        <v>1</v>
      </c>
      <c r="CH362" s="483">
        <v>0</v>
      </c>
      <c r="CI362" s="89">
        <v>17</v>
      </c>
      <c r="CJ362" s="89">
        <v>1.8</v>
      </c>
      <c r="CK362" s="81">
        <v>0.106</v>
      </c>
      <c r="CL362" s="41">
        <v>6</v>
      </c>
      <c r="CM362" s="41">
        <v>6</v>
      </c>
      <c r="CN362" s="356">
        <v>0</v>
      </c>
      <c r="CO362" s="505">
        <v>2.5</v>
      </c>
      <c r="CP362" s="505">
        <v>0</v>
      </c>
      <c r="CQ362" s="133">
        <v>0</v>
      </c>
      <c r="CS362" s="483">
        <v>0</v>
      </c>
      <c r="CT362" s="483">
        <v>0</v>
      </c>
      <c r="CU362" s="41">
        <v>0</v>
      </c>
      <c r="CV362" s="483">
        <v>0</v>
      </c>
      <c r="CW362" s="483">
        <v>3</v>
      </c>
      <c r="CX362" s="483">
        <v>1</v>
      </c>
      <c r="CY362" s="483">
        <v>3</v>
      </c>
      <c r="CZ362" s="483">
        <v>0</v>
      </c>
      <c r="DA362" s="483">
        <v>0</v>
      </c>
      <c r="DB362" s="483">
        <v>0</v>
      </c>
      <c r="DC362" s="483">
        <v>0</v>
      </c>
      <c r="DD362" s="483">
        <v>0</v>
      </c>
      <c r="DF362" s="375">
        <v>204007</v>
      </c>
      <c r="DG362" s="450">
        <v>5.1999999999999998E-2</v>
      </c>
      <c r="DH362" s="375">
        <v>2038.1</v>
      </c>
      <c r="DI362" s="375">
        <v>154052</v>
      </c>
      <c r="DJ362" s="136">
        <v>49955</v>
      </c>
      <c r="DK362" s="483">
        <v>49</v>
      </c>
      <c r="DL362" s="483">
        <v>25</v>
      </c>
      <c r="DM362" s="483">
        <v>0</v>
      </c>
      <c r="DN362" s="483">
        <v>0</v>
      </c>
      <c r="DO362" s="133">
        <v>0.151</v>
      </c>
      <c r="DP362" s="483">
        <v>42</v>
      </c>
      <c r="DQ362" s="483">
        <v>10</v>
      </c>
      <c r="DR362" s="483">
        <v>20</v>
      </c>
      <c r="DS362" s="483">
        <v>2</v>
      </c>
      <c r="DT362" s="133">
        <v>3.7735849056603772E-2</v>
      </c>
      <c r="DU362" s="355">
        <v>8</v>
      </c>
      <c r="DV362" s="375">
        <v>406868</v>
      </c>
      <c r="DW362" s="355">
        <v>0</v>
      </c>
      <c r="DX362" s="483">
        <v>169</v>
      </c>
      <c r="DY362" s="452"/>
      <c r="DZ362" s="41">
        <v>130</v>
      </c>
      <c r="EA362" s="81">
        <v>0.12682926829268293</v>
      </c>
      <c r="EB362" s="41">
        <v>107</v>
      </c>
      <c r="EC362" s="81">
        <v>0.10439024390243902</v>
      </c>
      <c r="ED362" s="41">
        <v>25</v>
      </c>
      <c r="EE362" s="41">
        <v>4</v>
      </c>
      <c r="EF362" s="41">
        <v>3</v>
      </c>
      <c r="EG362" s="81">
        <v>0.74439999999999995</v>
      </c>
      <c r="EH362" s="81">
        <v>0.287128712871287</v>
      </c>
      <c r="EI362" s="81">
        <v>0.57699999999999996</v>
      </c>
      <c r="EJ362" s="81">
        <v>7.85024154589372E-2</v>
      </c>
      <c r="EK362" s="81">
        <v>0.57463414634146304</v>
      </c>
      <c r="EL362" s="81">
        <v>0.32292682926829303</v>
      </c>
      <c r="EM362" s="81">
        <v>-7.2570725707257103E-2</v>
      </c>
      <c r="EN362" s="344">
        <v>100700</v>
      </c>
      <c r="EO362" s="81">
        <v>2.6726057906458801E-2</v>
      </c>
    </row>
    <row r="363" spans="2:146" x14ac:dyDescent="0.25">
      <c r="B363" s="15" t="s">
        <v>313</v>
      </c>
      <c r="C363" s="8">
        <v>540014</v>
      </c>
      <c r="D363" s="9" t="s">
        <v>360</v>
      </c>
      <c r="E363" s="9" t="s">
        <v>3</v>
      </c>
      <c r="F363" s="8">
        <v>11</v>
      </c>
      <c r="G363" s="41">
        <v>12182</v>
      </c>
      <c r="H363" s="41">
        <v>11980</v>
      </c>
      <c r="I363" s="41">
        <v>19150</v>
      </c>
      <c r="J363" s="64">
        <v>1006.0745362009521</v>
      </c>
      <c r="K363" s="41">
        <v>8523</v>
      </c>
      <c r="L363" s="64">
        <v>2.2256247800070397</v>
      </c>
      <c r="N363" s="41">
        <v>580</v>
      </c>
      <c r="O363" s="81">
        <v>4.7611229683139057E-2</v>
      </c>
      <c r="P363" s="64">
        <v>25.49</v>
      </c>
      <c r="Q363" s="365">
        <v>2.0924314562469218E-3</v>
      </c>
      <c r="R363" s="109">
        <v>9</v>
      </c>
      <c r="S363" s="84" t="s">
        <v>100</v>
      </c>
      <c r="T363" s="89">
        <v>2.4</v>
      </c>
      <c r="U363" s="41">
        <v>0</v>
      </c>
      <c r="W363" s="356">
        <v>131</v>
      </c>
      <c r="X363" s="41">
        <v>30</v>
      </c>
      <c r="Y363" s="133">
        <v>1.6E-2</v>
      </c>
      <c r="Z363" s="134">
        <v>0.22586206896551725</v>
      </c>
      <c r="AA363" s="465">
        <v>14</v>
      </c>
      <c r="AB363" s="465">
        <v>44</v>
      </c>
      <c r="AC363" s="465">
        <v>161</v>
      </c>
      <c r="AD363" s="465">
        <v>14</v>
      </c>
      <c r="AE363" s="465">
        <v>175</v>
      </c>
      <c r="AF363" s="375">
        <v>75188128</v>
      </c>
      <c r="AH363" s="410">
        <v>88000</v>
      </c>
      <c r="AI363" s="356">
        <v>130</v>
      </c>
      <c r="AJ363" s="133">
        <v>0.74285714285714288</v>
      </c>
      <c r="AK363" s="411">
        <v>16992530</v>
      </c>
      <c r="AL363" s="133">
        <v>0.2260001738572345</v>
      </c>
      <c r="AM363" s="355">
        <v>128</v>
      </c>
      <c r="AN363" s="375">
        <v>11520830</v>
      </c>
      <c r="AO363" s="356">
        <v>112</v>
      </c>
      <c r="AP363" s="375">
        <v>10237330</v>
      </c>
      <c r="AQ363" s="356">
        <v>111</v>
      </c>
      <c r="AR363" s="375">
        <v>10210900</v>
      </c>
      <c r="AS363" s="356">
        <v>1</v>
      </c>
      <c r="AT363" s="133">
        <v>8.9285714285714281E-3</v>
      </c>
      <c r="AU363" s="404">
        <v>26430</v>
      </c>
      <c r="AV363" s="483">
        <v>38</v>
      </c>
      <c r="AW363" s="141">
        <v>22151798</v>
      </c>
      <c r="AX363" s="484">
        <v>7</v>
      </c>
      <c r="AY363" s="141">
        <v>36043800</v>
      </c>
      <c r="AZ363" s="356">
        <v>100</v>
      </c>
      <c r="BA363" s="133">
        <v>0.57099999999999995</v>
      </c>
      <c r="BB363" s="483">
        <v>69</v>
      </c>
      <c r="BC363" s="147">
        <v>0.39400000000000002</v>
      </c>
      <c r="BD363" s="483">
        <v>6</v>
      </c>
      <c r="BE363" s="147">
        <v>3.4000000000000002E-2</v>
      </c>
      <c r="BF363" s="483">
        <v>119</v>
      </c>
      <c r="BG363" s="133">
        <v>0.68</v>
      </c>
      <c r="BH363" s="356">
        <v>38</v>
      </c>
      <c r="BI363" s="133">
        <v>0.21714285714285714</v>
      </c>
      <c r="BJ363" s="483">
        <v>37</v>
      </c>
      <c r="BK363" s="483">
        <v>1</v>
      </c>
      <c r="BL363" s="483">
        <v>0</v>
      </c>
      <c r="BM363" s="433">
        <v>1964</v>
      </c>
      <c r="BN363" s="132" t="s">
        <v>793</v>
      </c>
      <c r="BO363" s="483">
        <v>159</v>
      </c>
      <c r="BP363" s="147">
        <v>0.96499999999999997</v>
      </c>
      <c r="BQ363" s="483">
        <v>16</v>
      </c>
      <c r="BR363" s="147">
        <v>6.0000000000000001E-3</v>
      </c>
      <c r="BS363" s="356">
        <v>3</v>
      </c>
      <c r="BT363" s="147">
        <v>2.2900763358778626E-2</v>
      </c>
      <c r="BU363" s="147">
        <v>0.78700000000000003</v>
      </c>
      <c r="BW363" s="483">
        <v>2</v>
      </c>
      <c r="BX363" s="483">
        <v>1</v>
      </c>
      <c r="BY363" s="483">
        <v>0</v>
      </c>
      <c r="BZ363" s="483">
        <v>2</v>
      </c>
      <c r="CA363" s="483">
        <v>0</v>
      </c>
      <c r="CB363" s="483">
        <v>0</v>
      </c>
      <c r="CC363" s="483">
        <v>1</v>
      </c>
      <c r="CD363" s="483">
        <v>0</v>
      </c>
      <c r="CE363" s="483">
        <v>0</v>
      </c>
      <c r="CF363" s="483">
        <v>0</v>
      </c>
      <c r="CG363" s="483">
        <v>1</v>
      </c>
      <c r="CH363" s="483">
        <v>0</v>
      </c>
      <c r="CI363" s="89">
        <v>189.3</v>
      </c>
      <c r="CJ363" s="89">
        <v>6.5</v>
      </c>
      <c r="CK363" s="81">
        <v>3.4000000000000002E-2</v>
      </c>
      <c r="CL363" s="41">
        <v>22</v>
      </c>
      <c r="CM363" s="41">
        <v>0</v>
      </c>
      <c r="CN363" s="356">
        <v>22</v>
      </c>
      <c r="CO363" s="505">
        <v>8.8000000000000007</v>
      </c>
      <c r="CP363" s="505">
        <v>0.2</v>
      </c>
      <c r="CQ363" s="133">
        <v>2.2727272727272728E-2</v>
      </c>
      <c r="CS363" s="483">
        <v>0</v>
      </c>
      <c r="CT363" s="483">
        <v>0</v>
      </c>
      <c r="CU363" s="41">
        <v>0</v>
      </c>
      <c r="CV363" s="483">
        <v>0</v>
      </c>
      <c r="CW363" s="483">
        <v>5</v>
      </c>
      <c r="CX363" s="483">
        <v>1</v>
      </c>
      <c r="CY363" s="483">
        <v>2</v>
      </c>
      <c r="CZ363" s="483">
        <v>1</v>
      </c>
      <c r="DA363" s="483">
        <v>0</v>
      </c>
      <c r="DB363" s="483">
        <v>0</v>
      </c>
      <c r="DC363" s="483">
        <v>2</v>
      </c>
      <c r="DD363" s="483">
        <v>0</v>
      </c>
      <c r="DF363" s="375">
        <v>3372972</v>
      </c>
      <c r="DG363" s="450">
        <v>4.4999999999999998E-2</v>
      </c>
      <c r="DH363" s="375">
        <v>13090</v>
      </c>
      <c r="DI363" s="375">
        <v>887171</v>
      </c>
      <c r="DJ363" s="136">
        <v>2485801</v>
      </c>
      <c r="DK363" s="483">
        <v>94</v>
      </c>
      <c r="DL363" s="483">
        <v>75</v>
      </c>
      <c r="DM363" s="483">
        <v>2</v>
      </c>
      <c r="DN363" s="483">
        <v>4</v>
      </c>
      <c r="DO363" s="133">
        <v>0.155</v>
      </c>
      <c r="DP363" s="483">
        <v>93</v>
      </c>
      <c r="DQ363" s="483">
        <v>20</v>
      </c>
      <c r="DR363" s="483">
        <v>62</v>
      </c>
      <c r="DS363" s="483">
        <v>0</v>
      </c>
      <c r="DT363" s="133">
        <v>0</v>
      </c>
      <c r="DU363" s="355">
        <v>170</v>
      </c>
      <c r="DV363" s="375">
        <v>2146232</v>
      </c>
      <c r="DW363" s="355">
        <v>78</v>
      </c>
      <c r="DX363" s="483">
        <v>743</v>
      </c>
      <c r="DY363" s="452"/>
      <c r="DZ363" s="41">
        <v>606</v>
      </c>
      <c r="EA363" s="81">
        <v>3.1644908616187989E-2</v>
      </c>
      <c r="EB363" s="41">
        <v>203</v>
      </c>
      <c r="EC363" s="81">
        <v>1.0600522193211488E-2</v>
      </c>
      <c r="ED363" s="41">
        <v>36</v>
      </c>
      <c r="EE363" s="41">
        <v>7</v>
      </c>
      <c r="EF363" s="41">
        <v>4</v>
      </c>
      <c r="EG363" s="81">
        <v>0.2334</v>
      </c>
      <c r="EH363" s="81">
        <v>0.13586765223512801</v>
      </c>
      <c r="EI363" s="81">
        <v>0.2</v>
      </c>
      <c r="EJ363" s="81">
        <v>5.7559532196702803E-2</v>
      </c>
      <c r="EK363" s="81">
        <v>0.39597911227154098</v>
      </c>
      <c r="EL363" s="81">
        <v>0.17888113367174299</v>
      </c>
      <c r="EM363" s="81">
        <v>-2.9524967081940599E-2</v>
      </c>
      <c r="EN363" s="344">
        <v>96700</v>
      </c>
      <c r="EO363" s="81">
        <v>2.7903886612778202E-2</v>
      </c>
    </row>
    <row r="364" spans="2:146" x14ac:dyDescent="0.25">
      <c r="B364" s="15" t="s">
        <v>296</v>
      </c>
      <c r="C364" s="8">
        <v>540152</v>
      </c>
      <c r="D364" s="9" t="s">
        <v>366</v>
      </c>
      <c r="E364" s="9" t="s">
        <v>3</v>
      </c>
      <c r="F364" s="8">
        <v>10</v>
      </c>
      <c r="G364" s="41">
        <v>10101</v>
      </c>
      <c r="H364" s="41">
        <v>12695</v>
      </c>
      <c r="I364" s="41">
        <v>27142</v>
      </c>
      <c r="J364" s="64">
        <v>1719.7188397188397</v>
      </c>
      <c r="K364" s="41">
        <v>11737</v>
      </c>
      <c r="L364" s="64">
        <v>2.2181136576637983</v>
      </c>
      <c r="N364" s="41">
        <v>1335</v>
      </c>
      <c r="O364" s="81">
        <v>0.1321651321651322</v>
      </c>
      <c r="P364" s="64">
        <v>27.35</v>
      </c>
      <c r="Q364" s="365">
        <v>2.7076527076527069E-3</v>
      </c>
      <c r="R364" s="109">
        <v>16</v>
      </c>
      <c r="S364" s="84" t="s">
        <v>100</v>
      </c>
      <c r="T364" s="89">
        <v>5.0999999999999996</v>
      </c>
      <c r="U364" s="41">
        <v>0</v>
      </c>
      <c r="W364" s="356">
        <v>2685</v>
      </c>
      <c r="X364" s="41">
        <v>176</v>
      </c>
      <c r="Y364" s="133">
        <v>0.24</v>
      </c>
      <c r="Z364" s="134">
        <v>2.0112359550561796</v>
      </c>
      <c r="AA364" s="465">
        <v>118</v>
      </c>
      <c r="AB364" s="465">
        <v>157</v>
      </c>
      <c r="AC364" s="356">
        <v>2724</v>
      </c>
      <c r="AD364" s="465">
        <v>118</v>
      </c>
      <c r="AE364" s="356">
        <v>2842</v>
      </c>
      <c r="AF364" s="375">
        <v>387672630</v>
      </c>
      <c r="AH364" s="410">
        <v>40300</v>
      </c>
      <c r="AI364" s="356">
        <v>2347</v>
      </c>
      <c r="AJ364" s="133">
        <v>0.82582688247712877</v>
      </c>
      <c r="AK364" s="411">
        <v>137961348</v>
      </c>
      <c r="AL364" s="133">
        <v>0.3558707458919656</v>
      </c>
      <c r="AM364" s="355">
        <v>2340</v>
      </c>
      <c r="AN364" s="375">
        <v>108915148</v>
      </c>
      <c r="AO364" s="356">
        <v>1989</v>
      </c>
      <c r="AP364" s="375">
        <v>91649673</v>
      </c>
      <c r="AQ364" s="356">
        <v>1960</v>
      </c>
      <c r="AR364" s="375">
        <v>91220533</v>
      </c>
      <c r="AS364" s="356">
        <v>29</v>
      </c>
      <c r="AT364" s="133">
        <v>1.458019105077929E-2</v>
      </c>
      <c r="AU364" s="404">
        <v>429140</v>
      </c>
      <c r="AV364" s="483">
        <v>441</v>
      </c>
      <c r="AW364" s="141">
        <v>139028674</v>
      </c>
      <c r="AX364" s="484">
        <v>54</v>
      </c>
      <c r="AY364" s="141">
        <v>110682608</v>
      </c>
      <c r="AZ364" s="356">
        <v>2178</v>
      </c>
      <c r="BA364" s="133">
        <v>0.76600000000000001</v>
      </c>
      <c r="BB364" s="483">
        <v>592</v>
      </c>
      <c r="BC364" s="147">
        <v>0.20799999999999999</v>
      </c>
      <c r="BD364" s="483">
        <v>72</v>
      </c>
      <c r="BE364" s="147">
        <v>2.5000000000000001E-2</v>
      </c>
      <c r="BF364" s="483">
        <v>854</v>
      </c>
      <c r="BG364" s="133">
        <v>0.3</v>
      </c>
      <c r="BH364" s="356">
        <v>1642</v>
      </c>
      <c r="BI364" s="133">
        <v>0.57776213933849396</v>
      </c>
      <c r="BJ364" s="483">
        <v>1165</v>
      </c>
      <c r="BK364" s="483">
        <v>465</v>
      </c>
      <c r="BL364" s="483">
        <v>12</v>
      </c>
      <c r="BM364" s="433">
        <v>1920</v>
      </c>
      <c r="BN364" s="132" t="s">
        <v>863</v>
      </c>
      <c r="BO364" s="483">
        <v>2716</v>
      </c>
      <c r="BP364" s="147">
        <v>0.995</v>
      </c>
      <c r="BQ364" s="483">
        <v>126</v>
      </c>
      <c r="BR364" s="147">
        <v>5.0000000000000001E-3</v>
      </c>
      <c r="BS364" s="356">
        <v>63</v>
      </c>
      <c r="BT364" s="147">
        <v>2.3463687150837988E-2</v>
      </c>
      <c r="BU364" s="147">
        <v>0.60699999999999998</v>
      </c>
      <c r="BW364" s="483">
        <v>8</v>
      </c>
      <c r="BX364" s="483">
        <v>7</v>
      </c>
      <c r="BY364" s="483">
        <v>1</v>
      </c>
      <c r="BZ364" s="483">
        <v>6</v>
      </c>
      <c r="CA364" s="483">
        <v>0</v>
      </c>
      <c r="CB364" s="483">
        <v>1</v>
      </c>
      <c r="CC364" s="483">
        <v>4</v>
      </c>
      <c r="CD364" s="483">
        <v>0</v>
      </c>
      <c r="CE364" s="483">
        <v>2</v>
      </c>
      <c r="CF364" s="483">
        <v>0</v>
      </c>
      <c r="CG364" s="483">
        <v>2</v>
      </c>
      <c r="CH364" s="483">
        <v>0</v>
      </c>
      <c r="CI364" s="89">
        <v>307.3</v>
      </c>
      <c r="CJ364" s="89">
        <v>59.7</v>
      </c>
      <c r="CK364" s="81">
        <v>0.19400000000000001</v>
      </c>
      <c r="CL364" s="41">
        <v>70</v>
      </c>
      <c r="CM364" s="41">
        <v>3</v>
      </c>
      <c r="CN364" s="356">
        <v>67</v>
      </c>
      <c r="CO364" s="505">
        <v>23.1</v>
      </c>
      <c r="CP364" s="505">
        <v>10.7</v>
      </c>
      <c r="CQ364" s="133">
        <v>0.46320346320346312</v>
      </c>
      <c r="CS364" s="483">
        <v>1259</v>
      </c>
      <c r="CT364" s="483">
        <v>1006</v>
      </c>
      <c r="CU364" s="41">
        <v>5</v>
      </c>
      <c r="CV364" s="483">
        <v>1254</v>
      </c>
      <c r="CW364" s="483">
        <v>24</v>
      </c>
      <c r="CX364" s="483">
        <v>17</v>
      </c>
      <c r="CY364" s="483">
        <v>16</v>
      </c>
      <c r="CZ364" s="483">
        <v>5</v>
      </c>
      <c r="DA364" s="483">
        <v>2</v>
      </c>
      <c r="DB364" s="483">
        <v>0</v>
      </c>
      <c r="DC364" s="483">
        <v>1</v>
      </c>
      <c r="DD364" s="483">
        <v>0</v>
      </c>
      <c r="DF364" s="375">
        <v>42609835</v>
      </c>
      <c r="DG364" s="450">
        <v>0.11</v>
      </c>
      <c r="DH364" s="375">
        <v>7995.8</v>
      </c>
      <c r="DI364" s="375">
        <v>20457606</v>
      </c>
      <c r="DJ364" s="136">
        <v>22152229</v>
      </c>
      <c r="DK364" s="483">
        <v>447</v>
      </c>
      <c r="DL364" s="355">
        <v>2331</v>
      </c>
      <c r="DM364" s="483">
        <v>29</v>
      </c>
      <c r="DN364" s="483">
        <v>35</v>
      </c>
      <c r="DO364" s="133">
        <v>0.21299999999999999</v>
      </c>
      <c r="DP364" s="483">
        <v>381</v>
      </c>
      <c r="DQ364" s="483">
        <v>291</v>
      </c>
      <c r="DR364" s="355">
        <v>2045</v>
      </c>
      <c r="DS364" s="483">
        <v>125</v>
      </c>
      <c r="DT364" s="133">
        <v>4.6554934823091247E-2</v>
      </c>
      <c r="DU364" s="355">
        <v>2873</v>
      </c>
      <c r="DV364" s="375">
        <v>28001514</v>
      </c>
      <c r="DW364" s="355">
        <v>1574</v>
      </c>
      <c r="DX364" s="355">
        <v>71038</v>
      </c>
      <c r="DY364" s="452"/>
      <c r="DZ364" s="41">
        <v>6867</v>
      </c>
      <c r="EA364" s="81">
        <v>0.25300272640188637</v>
      </c>
      <c r="EB364" s="41">
        <v>5901</v>
      </c>
      <c r="EC364" s="81">
        <v>0.21741212880406749</v>
      </c>
      <c r="ED364" s="41">
        <v>1183</v>
      </c>
      <c r="EE364" s="41">
        <v>237</v>
      </c>
      <c r="EF364" s="41">
        <v>138</v>
      </c>
      <c r="EG364" s="81">
        <v>0.21579999999999999</v>
      </c>
      <c r="EH364" s="81">
        <v>0.179432563687484</v>
      </c>
      <c r="EI364" s="81">
        <v>0.193</v>
      </c>
      <c r="EJ364" s="81">
        <v>7.4407533892166006E-2</v>
      </c>
      <c r="EK364" s="81">
        <v>0.40424434455824898</v>
      </c>
      <c r="EL364" s="81">
        <v>0.16687258976375</v>
      </c>
      <c r="EM364" s="81">
        <v>-5.0340518149266301E-2</v>
      </c>
      <c r="EN364" s="344">
        <v>116300</v>
      </c>
      <c r="EO364" s="81">
        <v>9.8699884282894296E-3</v>
      </c>
    </row>
    <row r="366" spans="2:146" x14ac:dyDescent="0.25">
      <c r="AF366"/>
      <c r="AN366" s="451"/>
      <c r="DV366" s="376"/>
    </row>
    <row r="367" spans="2:146" x14ac:dyDescent="0.25">
      <c r="AF367" s="376"/>
      <c r="AK367" s="376"/>
      <c r="AN367" s="451"/>
      <c r="DV367" s="522"/>
      <c r="EE367" s="72"/>
      <c r="EF367" s="72"/>
    </row>
    <row r="368" spans="2:146" x14ac:dyDescent="0.25">
      <c r="EE368" s="72"/>
      <c r="EF368" s="72"/>
    </row>
    <row r="369" spans="32:136" x14ac:dyDescent="0.25">
      <c r="EE369" s="72"/>
      <c r="EF369" s="72"/>
    </row>
    <row r="370" spans="32:136" x14ac:dyDescent="0.25">
      <c r="EE370" s="72"/>
      <c r="EF370" s="72"/>
    </row>
    <row r="371" spans="32:136" x14ac:dyDescent="0.25">
      <c r="EE371" s="72"/>
      <c r="EF371" s="72"/>
    </row>
    <row r="372" spans="32:136" x14ac:dyDescent="0.25">
      <c r="AF372" s="376"/>
      <c r="EE372" s="72"/>
      <c r="EF372" s="72"/>
    </row>
    <row r="373" spans="32:136" x14ac:dyDescent="0.25">
      <c r="EE373" s="72"/>
      <c r="EF373" s="72"/>
    </row>
    <row r="374" spans="32:136" x14ac:dyDescent="0.25">
      <c r="EE374" s="72"/>
      <c r="EF374" s="72"/>
    </row>
  </sheetData>
  <autoFilter ref="A7:EP354" xr:uid="{701321A5-8313-4010-BE61-67AA5469C569}"/>
  <sortState xmlns:xlrd2="http://schemas.microsoft.com/office/spreadsheetml/2017/richdata2" ref="A8:EP354">
    <sortCondition ref="D8:D354"/>
    <sortCondition descending="1" ref="E8:E354"/>
    <sortCondition ref="B8:B354"/>
  </sortState>
  <mergeCells count="9">
    <mergeCell ref="B5:B6"/>
    <mergeCell ref="W5:AF5"/>
    <mergeCell ref="CS5:DD5"/>
    <mergeCell ref="DF5:DX5"/>
    <mergeCell ref="DZ5:EO5"/>
    <mergeCell ref="BW5:CQ5"/>
    <mergeCell ref="N5:U5"/>
    <mergeCell ref="AH5:BU5"/>
    <mergeCell ref="C5:L5"/>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78117B-855B-457D-BBA7-9A425F178A9F}">
  <dimension ref="B1:EP474"/>
  <sheetViews>
    <sheetView workbookViewId="0">
      <pane xSplit="4" ySplit="7" topLeftCell="E8" activePane="bottomRight" state="frozen"/>
      <selection pane="topRight" activeCell="E1" sqref="E1"/>
      <selection pane="bottomLeft" activeCell="A8" sqref="A8"/>
      <selection pane="bottomRight" activeCell="B1" sqref="B1:B1048576"/>
    </sheetView>
  </sheetViews>
  <sheetFormatPr defaultRowHeight="15" x14ac:dyDescent="0.25"/>
  <cols>
    <col min="2" max="2" width="41.28515625" bestFit="1" customWidth="1"/>
    <col min="3" max="3" width="15.140625" bestFit="1" customWidth="1"/>
    <col min="4" max="4" width="20.85546875" bestFit="1" customWidth="1"/>
    <col min="5" max="5" width="12.28515625" bestFit="1" customWidth="1"/>
    <col min="6" max="6" width="11.28515625" hidden="1" customWidth="1"/>
    <col min="7" max="7" width="14" bestFit="1" customWidth="1"/>
    <col min="8" max="8" width="14.7109375" hidden="1" customWidth="1"/>
    <col min="9" max="9" width="8.5703125" hidden="1" customWidth="1"/>
    <col min="10" max="10" width="13.140625" hidden="1" customWidth="1"/>
    <col min="11" max="11" width="9.7109375" hidden="1" customWidth="1"/>
    <col min="12" max="12" width="13.28515625" hidden="1" customWidth="1"/>
    <col min="13" max="13" width="8.85546875" customWidth="1"/>
    <col min="18" max="19" width="0" hidden="1" customWidth="1"/>
    <col min="21" max="21" width="11.28515625" customWidth="1"/>
    <col min="25" max="25" width="0" hidden="1" customWidth="1"/>
    <col min="32" max="32" width="12.5703125" customWidth="1"/>
    <col min="37" max="37" width="11.28515625" customWidth="1"/>
    <col min="40" max="40" width="10.28515625" customWidth="1"/>
    <col min="42" max="42" width="10.28515625" customWidth="1"/>
    <col min="44" max="44" width="11.5703125" bestFit="1" customWidth="1"/>
    <col min="47" max="47" width="10.85546875" customWidth="1"/>
    <col min="49" max="49" width="11.5703125" customWidth="1"/>
    <col min="51" max="51" width="10.5703125" customWidth="1"/>
    <col min="66" max="66" width="0" hidden="1" customWidth="1"/>
    <col min="87" max="95" width="8.85546875" hidden="1" customWidth="1"/>
    <col min="97" max="100" width="0" hidden="1" customWidth="1"/>
    <col min="110" max="110" width="12.28515625" customWidth="1"/>
    <col min="113" max="113" width="10.7109375" customWidth="1"/>
    <col min="114" max="114" width="11.85546875" customWidth="1"/>
    <col min="115" max="115" width="18.42578125" bestFit="1" customWidth="1"/>
    <col min="116" max="116" width="10" bestFit="1" customWidth="1"/>
    <col min="125" max="127" width="0" hidden="1" customWidth="1"/>
    <col min="129" max="145" width="0" hidden="1" customWidth="1"/>
  </cols>
  <sheetData>
    <row r="1" spans="2:146" x14ac:dyDescent="0.25">
      <c r="B1" s="1" t="s">
        <v>1085</v>
      </c>
      <c r="C1" s="29"/>
      <c r="D1" s="31" t="s">
        <v>546</v>
      </c>
      <c r="N1" s="97"/>
      <c r="O1" s="73" t="s">
        <v>539</v>
      </c>
      <c r="EH1" s="38"/>
      <c r="EI1" s="39" t="s">
        <v>669</v>
      </c>
    </row>
    <row r="2" spans="2:146" x14ac:dyDescent="0.25">
      <c r="B2" s="589">
        <v>45868</v>
      </c>
      <c r="C2" t="s">
        <v>2108</v>
      </c>
    </row>
    <row r="3" spans="2:146" x14ac:dyDescent="0.25">
      <c r="B3" t="s">
        <v>2107</v>
      </c>
      <c r="H3" s="90"/>
      <c r="Q3" s="90"/>
      <c r="W3" s="453"/>
      <c r="Y3" s="345"/>
      <c r="Z3" s="90"/>
      <c r="CE3" s="90"/>
      <c r="CX3" s="90"/>
      <c r="DP3" s="90"/>
      <c r="EG3" s="4"/>
    </row>
    <row r="4" spans="2:146" ht="15.75" thickBot="1" x14ac:dyDescent="0.3">
      <c r="B4" s="29"/>
      <c r="C4" s="29"/>
      <c r="D4" s="29"/>
      <c r="E4" s="29"/>
      <c r="F4" s="70"/>
      <c r="G4" s="29"/>
      <c r="H4" s="91"/>
      <c r="I4" s="91"/>
      <c r="J4" s="60"/>
      <c r="K4" s="91"/>
      <c r="L4" s="60"/>
      <c r="N4" s="97"/>
      <c r="O4" s="75"/>
      <c r="P4" s="99"/>
      <c r="Q4" s="358"/>
      <c r="R4" s="103"/>
      <c r="S4" s="111"/>
      <c r="T4" s="87"/>
      <c r="W4" s="97"/>
      <c r="X4" s="97"/>
      <c r="Y4" s="28"/>
      <c r="Z4" s="28"/>
      <c r="AA4" s="90"/>
      <c r="AB4" s="90"/>
      <c r="AC4" s="90"/>
      <c r="AD4" s="90"/>
      <c r="AH4" s="413"/>
      <c r="AT4" s="387"/>
      <c r="BA4" s="28"/>
      <c r="BG4" s="28"/>
      <c r="BI4" s="243"/>
      <c r="BP4" s="28"/>
      <c r="BT4" s="146"/>
      <c r="BW4" s="97"/>
      <c r="CK4" s="146"/>
      <c r="CS4" s="97"/>
      <c r="CW4" s="97"/>
      <c r="DS4" s="97"/>
      <c r="DT4" s="28"/>
      <c r="DU4" s="97"/>
      <c r="DW4" s="97"/>
      <c r="EA4" s="28"/>
      <c r="EC4" s="28"/>
      <c r="EG4" s="28"/>
      <c r="EH4" s="37"/>
      <c r="EI4" s="37"/>
      <c r="EJ4" s="37"/>
      <c r="EK4" s="37"/>
      <c r="EL4" s="37"/>
      <c r="EM4" s="37"/>
      <c r="EN4" s="37"/>
      <c r="EO4" s="37"/>
    </row>
    <row r="5" spans="2:146" ht="15" customHeight="1" x14ac:dyDescent="0.25">
      <c r="B5" s="658" t="s">
        <v>482</v>
      </c>
      <c r="C5" s="660" t="s">
        <v>325</v>
      </c>
      <c r="D5" s="656"/>
      <c r="E5" s="656"/>
      <c r="F5" s="656"/>
      <c r="G5" s="656"/>
      <c r="H5" s="656"/>
      <c r="I5" s="656"/>
      <c r="J5" s="656"/>
      <c r="K5" s="656"/>
      <c r="L5" s="657"/>
      <c r="N5" s="661" t="s">
        <v>391</v>
      </c>
      <c r="O5" s="662"/>
      <c r="P5" s="662"/>
      <c r="Q5" s="662"/>
      <c r="R5" s="662"/>
      <c r="S5" s="662"/>
      <c r="T5" s="663"/>
      <c r="U5" s="664"/>
      <c r="W5" s="629" t="s">
        <v>401</v>
      </c>
      <c r="X5" s="630"/>
      <c r="Y5" s="630"/>
      <c r="Z5" s="630"/>
      <c r="AA5" s="630"/>
      <c r="AB5" s="630"/>
      <c r="AC5" s="631"/>
      <c r="AD5" s="631"/>
      <c r="AE5" s="631"/>
      <c r="AF5" s="632"/>
      <c r="AH5" s="650" t="s">
        <v>421</v>
      </c>
      <c r="AI5" s="651"/>
      <c r="AJ5" s="651"/>
      <c r="AK5" s="651"/>
      <c r="AL5" s="652"/>
      <c r="AM5" s="652"/>
      <c r="AN5" s="652"/>
      <c r="AO5" s="651"/>
      <c r="AP5" s="651"/>
      <c r="AQ5" s="651"/>
      <c r="AR5" s="651"/>
      <c r="AS5" s="651"/>
      <c r="AT5" s="653"/>
      <c r="AU5" s="651"/>
      <c r="AV5" s="651"/>
      <c r="AW5" s="651"/>
      <c r="AX5" s="651"/>
      <c r="AY5" s="651"/>
      <c r="AZ5" s="651"/>
      <c r="BA5" s="651"/>
      <c r="BB5" s="651"/>
      <c r="BC5" s="651"/>
      <c r="BD5" s="651"/>
      <c r="BE5" s="651"/>
      <c r="BF5" s="651"/>
      <c r="BG5" s="651"/>
      <c r="BH5" s="651"/>
      <c r="BI5" s="651"/>
      <c r="BJ5" s="651"/>
      <c r="BK5" s="651"/>
      <c r="BL5" s="651"/>
      <c r="BM5" s="651"/>
      <c r="BN5" s="651"/>
      <c r="BO5" s="651"/>
      <c r="BP5" s="651"/>
      <c r="BQ5" s="651"/>
      <c r="BR5" s="651"/>
      <c r="BS5" s="651"/>
      <c r="BT5" s="651"/>
      <c r="BU5" s="654"/>
      <c r="BW5" s="665" t="s">
        <v>431</v>
      </c>
      <c r="BX5" s="666"/>
      <c r="BY5" s="666"/>
      <c r="BZ5" s="666"/>
      <c r="CA5" s="666"/>
      <c r="CB5" s="666"/>
      <c r="CC5" s="666"/>
      <c r="CD5" s="666"/>
      <c r="CE5" s="666"/>
      <c r="CF5" s="666"/>
      <c r="CG5" s="666"/>
      <c r="CH5" s="666"/>
      <c r="CI5" s="666"/>
      <c r="CJ5" s="666"/>
      <c r="CK5" s="666"/>
      <c r="CL5" s="666"/>
      <c r="CM5" s="666"/>
      <c r="CN5" s="666"/>
      <c r="CO5" s="666"/>
      <c r="CP5" s="666"/>
      <c r="CQ5" s="667"/>
      <c r="CS5" s="633" t="s">
        <v>443</v>
      </c>
      <c r="CT5" s="634"/>
      <c r="CU5" s="634"/>
      <c r="CV5" s="634"/>
      <c r="CW5" s="634"/>
      <c r="CX5" s="634"/>
      <c r="CY5" s="634"/>
      <c r="CZ5" s="634"/>
      <c r="DA5" s="634"/>
      <c r="DB5" s="634"/>
      <c r="DC5" s="634"/>
      <c r="DD5" s="635"/>
      <c r="DF5" s="636" t="s">
        <v>461</v>
      </c>
      <c r="DG5" s="637"/>
      <c r="DH5" s="637"/>
      <c r="DI5" s="637"/>
      <c r="DJ5" s="637"/>
      <c r="DK5" s="637"/>
      <c r="DL5" s="637"/>
      <c r="DM5" s="637"/>
      <c r="DN5" s="637"/>
      <c r="DO5" s="638"/>
      <c r="DP5" s="637"/>
      <c r="DQ5" s="637"/>
      <c r="DR5" s="637"/>
      <c r="DS5" s="637"/>
      <c r="DT5" s="637"/>
      <c r="DU5" s="637"/>
      <c r="DV5" s="637"/>
      <c r="DW5" s="637"/>
      <c r="DX5" s="639"/>
      <c r="DZ5" s="640" t="s">
        <v>480</v>
      </c>
      <c r="EA5" s="641"/>
      <c r="EB5" s="641"/>
      <c r="EC5" s="641"/>
      <c r="ED5" s="641"/>
      <c r="EE5" s="641"/>
      <c r="EF5" s="641"/>
      <c r="EG5" s="641"/>
      <c r="EH5" s="641"/>
      <c r="EI5" s="641"/>
      <c r="EJ5" s="641"/>
      <c r="EK5" s="641"/>
      <c r="EL5" s="641"/>
      <c r="EM5" s="641"/>
      <c r="EN5" s="641"/>
      <c r="EO5" s="642"/>
    </row>
    <row r="6" spans="2:146" ht="60" x14ac:dyDescent="0.25">
      <c r="B6" s="659"/>
      <c r="C6" s="625" t="s">
        <v>326</v>
      </c>
      <c r="D6" s="10" t="s">
        <v>1087</v>
      </c>
      <c r="E6" s="10" t="s">
        <v>327</v>
      </c>
      <c r="F6" s="10" t="s">
        <v>328</v>
      </c>
      <c r="G6" s="10" t="s">
        <v>329</v>
      </c>
      <c r="H6" s="92" t="s">
        <v>330</v>
      </c>
      <c r="I6" s="92" t="s">
        <v>331</v>
      </c>
      <c r="J6" s="61" t="s">
        <v>332</v>
      </c>
      <c r="K6" s="92" t="s">
        <v>333</v>
      </c>
      <c r="L6" s="95" t="s">
        <v>334</v>
      </c>
      <c r="M6" s="243"/>
      <c r="N6" s="45" t="s">
        <v>1088</v>
      </c>
      <c r="O6" s="46" t="s">
        <v>348</v>
      </c>
      <c r="P6" s="100" t="s">
        <v>1089</v>
      </c>
      <c r="Q6" s="359" t="s">
        <v>352</v>
      </c>
      <c r="R6" s="104" t="s">
        <v>354</v>
      </c>
      <c r="S6" s="112" t="s">
        <v>483</v>
      </c>
      <c r="T6" s="49" t="s">
        <v>356</v>
      </c>
      <c r="U6" s="116" t="s">
        <v>486</v>
      </c>
      <c r="V6" s="243"/>
      <c r="W6" s="51" t="s">
        <v>392</v>
      </c>
      <c r="X6" s="454" t="s">
        <v>394</v>
      </c>
      <c r="Y6" s="52" t="s">
        <v>396</v>
      </c>
      <c r="Z6" s="52" t="s">
        <v>398</v>
      </c>
      <c r="AA6" s="461" t="s">
        <v>319</v>
      </c>
      <c r="AB6" s="461" t="s">
        <v>320</v>
      </c>
      <c r="AC6" s="462" t="s">
        <v>693</v>
      </c>
      <c r="AD6" s="462" t="s">
        <v>694</v>
      </c>
      <c r="AE6" s="462" t="s">
        <v>518</v>
      </c>
      <c r="AF6" s="17" t="s">
        <v>400</v>
      </c>
      <c r="AG6" s="243"/>
      <c r="AH6" s="346" t="s">
        <v>402</v>
      </c>
      <c r="AI6" s="466" t="s">
        <v>673</v>
      </c>
      <c r="AJ6" s="18" t="s">
        <v>674</v>
      </c>
      <c r="AK6" s="18" t="s">
        <v>675</v>
      </c>
      <c r="AL6" s="19" t="s">
        <v>676</v>
      </c>
      <c r="AM6" s="474" t="s">
        <v>1035</v>
      </c>
      <c r="AN6" s="19" t="s">
        <v>1037</v>
      </c>
      <c r="AO6" s="466" t="s">
        <v>677</v>
      </c>
      <c r="AP6" s="18" t="s">
        <v>678</v>
      </c>
      <c r="AQ6" s="466" t="s">
        <v>680</v>
      </c>
      <c r="AR6" s="18" t="s">
        <v>681</v>
      </c>
      <c r="AS6" s="466" t="s">
        <v>414</v>
      </c>
      <c r="AT6" s="388" t="s">
        <v>404</v>
      </c>
      <c r="AU6" s="67" t="s">
        <v>679</v>
      </c>
      <c r="AV6" s="466" t="s">
        <v>541</v>
      </c>
      <c r="AW6" s="18" t="s">
        <v>534</v>
      </c>
      <c r="AX6" s="466" t="s">
        <v>542</v>
      </c>
      <c r="AY6" s="18" t="s">
        <v>536</v>
      </c>
      <c r="AZ6" s="474" t="s">
        <v>415</v>
      </c>
      <c r="BA6" s="54" t="s">
        <v>406</v>
      </c>
      <c r="BB6" s="474" t="s">
        <v>685</v>
      </c>
      <c r="BC6" s="19" t="s">
        <v>686</v>
      </c>
      <c r="BD6" s="474" t="s">
        <v>687</v>
      </c>
      <c r="BE6" s="19" t="s">
        <v>688</v>
      </c>
      <c r="BF6" s="466" t="s">
        <v>416</v>
      </c>
      <c r="BG6" s="53" t="s">
        <v>408</v>
      </c>
      <c r="BH6" s="466" t="s">
        <v>547</v>
      </c>
      <c r="BI6" s="18" t="s">
        <v>548</v>
      </c>
      <c r="BJ6" s="466" t="s">
        <v>549</v>
      </c>
      <c r="BK6" s="466" t="s">
        <v>550</v>
      </c>
      <c r="BL6" s="466" t="s">
        <v>551</v>
      </c>
      <c r="BM6" s="427" t="s">
        <v>1090</v>
      </c>
      <c r="BN6" s="18" t="s">
        <v>322</v>
      </c>
      <c r="BO6" s="466" t="s">
        <v>417</v>
      </c>
      <c r="BP6" s="53" t="s">
        <v>410</v>
      </c>
      <c r="BQ6" s="466" t="s">
        <v>418</v>
      </c>
      <c r="BR6" s="19" t="s">
        <v>419</v>
      </c>
      <c r="BS6" s="466" t="s">
        <v>420</v>
      </c>
      <c r="BT6" s="54" t="s">
        <v>412</v>
      </c>
      <c r="BU6" s="434" t="s">
        <v>782</v>
      </c>
      <c r="BV6" s="243"/>
      <c r="BW6" s="606" t="s">
        <v>321</v>
      </c>
      <c r="BX6" s="607" t="s">
        <v>568</v>
      </c>
      <c r="BY6" s="607" t="s">
        <v>697</v>
      </c>
      <c r="BZ6" s="607" t="s">
        <v>698</v>
      </c>
      <c r="CA6" s="607" t="s">
        <v>699</v>
      </c>
      <c r="CB6" s="607" t="s">
        <v>704</v>
      </c>
      <c r="CC6" s="607" t="s">
        <v>425</v>
      </c>
      <c r="CD6" s="607" t="s">
        <v>426</v>
      </c>
      <c r="CE6" s="607" t="s">
        <v>427</v>
      </c>
      <c r="CF6" s="607" t="s">
        <v>428</v>
      </c>
      <c r="CG6" s="607" t="s">
        <v>429</v>
      </c>
      <c r="CH6" s="607" t="s">
        <v>430</v>
      </c>
      <c r="CI6" s="608" t="s">
        <v>581</v>
      </c>
      <c r="CJ6" s="608" t="s">
        <v>424</v>
      </c>
      <c r="CK6" s="609" t="s">
        <v>432</v>
      </c>
      <c r="CL6" s="607" t="s">
        <v>589</v>
      </c>
      <c r="CM6" s="607" t="s">
        <v>590</v>
      </c>
      <c r="CN6" s="607" t="s">
        <v>591</v>
      </c>
      <c r="CO6" s="610" t="s">
        <v>586</v>
      </c>
      <c r="CP6" s="610" t="s">
        <v>587</v>
      </c>
      <c r="CQ6" s="611" t="s">
        <v>588</v>
      </c>
      <c r="CR6" s="243"/>
      <c r="CS6" s="506" t="s">
        <v>433</v>
      </c>
      <c r="CT6" s="507" t="s">
        <v>608</v>
      </c>
      <c r="CU6" s="507" t="s">
        <v>438</v>
      </c>
      <c r="CV6" s="507" t="s">
        <v>437</v>
      </c>
      <c r="CW6" s="508" t="s">
        <v>435</v>
      </c>
      <c r="CX6" s="507" t="s">
        <v>613</v>
      </c>
      <c r="CY6" s="507" t="s">
        <v>439</v>
      </c>
      <c r="CZ6" s="507" t="s">
        <v>440</v>
      </c>
      <c r="DA6" s="507" t="s">
        <v>445</v>
      </c>
      <c r="DB6" s="507" t="s">
        <v>441</v>
      </c>
      <c r="DC6" s="507" t="s">
        <v>442</v>
      </c>
      <c r="DD6" s="509" t="s">
        <v>444</v>
      </c>
      <c r="DE6" s="243"/>
      <c r="DF6" s="21" t="s">
        <v>454</v>
      </c>
      <c r="DG6" s="448" t="s">
        <v>622</v>
      </c>
      <c r="DH6" s="22" t="s">
        <v>455</v>
      </c>
      <c r="DI6" s="22" t="s">
        <v>929</v>
      </c>
      <c r="DJ6" s="22" t="s">
        <v>931</v>
      </c>
      <c r="DK6" s="516" t="s">
        <v>644</v>
      </c>
      <c r="DL6" s="516" t="s">
        <v>459</v>
      </c>
      <c r="DM6" s="516" t="s">
        <v>460</v>
      </c>
      <c r="DN6" s="516" t="s">
        <v>485</v>
      </c>
      <c r="DO6" s="448" t="s">
        <v>456</v>
      </c>
      <c r="DP6" s="516" t="s">
        <v>643</v>
      </c>
      <c r="DQ6" s="516" t="s">
        <v>642</v>
      </c>
      <c r="DR6" s="516" t="s">
        <v>457</v>
      </c>
      <c r="DS6" s="517" t="s">
        <v>446</v>
      </c>
      <c r="DT6" s="55" t="s">
        <v>448</v>
      </c>
      <c r="DU6" s="517" t="s">
        <v>450</v>
      </c>
      <c r="DV6" s="20" t="s">
        <v>458</v>
      </c>
      <c r="DW6" s="517" t="s">
        <v>452</v>
      </c>
      <c r="DX6" s="23" t="s">
        <v>638</v>
      </c>
      <c r="DY6" s="243"/>
      <c r="DZ6" s="333" t="s">
        <v>468</v>
      </c>
      <c r="EA6" s="329" t="s">
        <v>462</v>
      </c>
      <c r="EB6" s="335" t="s">
        <v>469</v>
      </c>
      <c r="EC6" s="329" t="s">
        <v>464</v>
      </c>
      <c r="ED6" s="335" t="s">
        <v>470</v>
      </c>
      <c r="EE6" s="324" t="s">
        <v>471</v>
      </c>
      <c r="EF6" s="325" t="s">
        <v>472</v>
      </c>
      <c r="EG6" s="329" t="s">
        <v>466</v>
      </c>
      <c r="EH6" s="331" t="s">
        <v>473</v>
      </c>
      <c r="EI6" s="331" t="s">
        <v>474</v>
      </c>
      <c r="EJ6" s="331" t="s">
        <v>475</v>
      </c>
      <c r="EK6" s="331" t="s">
        <v>476</v>
      </c>
      <c r="EL6" s="331" t="s">
        <v>477</v>
      </c>
      <c r="EM6" s="331" t="s">
        <v>478</v>
      </c>
      <c r="EN6" s="338" t="s">
        <v>479</v>
      </c>
      <c r="EO6" s="332" t="s">
        <v>665</v>
      </c>
      <c r="EP6" s="243"/>
    </row>
    <row r="7" spans="2:146" s="540" customFormat="1" ht="15" customHeight="1" thickBot="1" x14ac:dyDescent="0.3">
      <c r="B7" s="624" t="s">
        <v>335</v>
      </c>
      <c r="C7" s="626" t="s">
        <v>336</v>
      </c>
      <c r="D7" s="58" t="s">
        <v>337</v>
      </c>
      <c r="E7" s="58" t="s">
        <v>338</v>
      </c>
      <c r="F7" s="58" t="s">
        <v>339</v>
      </c>
      <c r="G7" s="58" t="s">
        <v>340</v>
      </c>
      <c r="H7" s="93" t="s">
        <v>341</v>
      </c>
      <c r="I7" s="93" t="s">
        <v>342</v>
      </c>
      <c r="J7" s="62" t="s">
        <v>343</v>
      </c>
      <c r="K7" s="93" t="s">
        <v>344</v>
      </c>
      <c r="L7" s="96" t="s">
        <v>345</v>
      </c>
      <c r="M7" s="2"/>
      <c r="N7" s="47" t="s">
        <v>347</v>
      </c>
      <c r="O7" s="48" t="s">
        <v>349</v>
      </c>
      <c r="P7" s="101" t="s">
        <v>351</v>
      </c>
      <c r="Q7" s="360" t="s">
        <v>353</v>
      </c>
      <c r="R7" s="122" t="s">
        <v>355</v>
      </c>
      <c r="S7" s="113" t="s">
        <v>527</v>
      </c>
      <c r="T7" s="50" t="s">
        <v>357</v>
      </c>
      <c r="U7" s="117" t="s">
        <v>528</v>
      </c>
      <c r="V7" s="2"/>
      <c r="W7" s="32" t="s">
        <v>393</v>
      </c>
      <c r="X7" s="455" t="s">
        <v>395</v>
      </c>
      <c r="Y7" s="33" t="s">
        <v>397</v>
      </c>
      <c r="Z7" s="33" t="s">
        <v>399</v>
      </c>
      <c r="AA7" s="463" t="s">
        <v>525</v>
      </c>
      <c r="AB7" s="463" t="s">
        <v>526</v>
      </c>
      <c r="AC7" s="464" t="s">
        <v>696</v>
      </c>
      <c r="AD7" s="464" t="s">
        <v>695</v>
      </c>
      <c r="AE7" s="464" t="s">
        <v>519</v>
      </c>
      <c r="AF7" s="379" t="s">
        <v>523</v>
      </c>
      <c r="AG7" s="34"/>
      <c r="AH7" s="381" t="s">
        <v>403</v>
      </c>
      <c r="AI7" s="467" t="s">
        <v>604</v>
      </c>
      <c r="AJ7" s="36" t="s">
        <v>603</v>
      </c>
      <c r="AK7" s="36" t="s">
        <v>532</v>
      </c>
      <c r="AL7" s="382" t="s">
        <v>531</v>
      </c>
      <c r="AM7" s="475" t="s">
        <v>1036</v>
      </c>
      <c r="AN7" s="382" t="s">
        <v>1038</v>
      </c>
      <c r="AO7" s="467" t="s">
        <v>682</v>
      </c>
      <c r="AP7" s="36" t="s">
        <v>683</v>
      </c>
      <c r="AQ7" s="467" t="s">
        <v>602</v>
      </c>
      <c r="AR7" s="36" t="s">
        <v>530</v>
      </c>
      <c r="AS7" s="467" t="s">
        <v>529</v>
      </c>
      <c r="AT7" s="389" t="s">
        <v>405</v>
      </c>
      <c r="AU7" s="68" t="s">
        <v>684</v>
      </c>
      <c r="AV7" s="467" t="s">
        <v>533</v>
      </c>
      <c r="AW7" s="36" t="s">
        <v>535</v>
      </c>
      <c r="AX7" s="467" t="s">
        <v>538</v>
      </c>
      <c r="AY7" s="36" t="s">
        <v>537</v>
      </c>
      <c r="AZ7" s="467" t="s">
        <v>540</v>
      </c>
      <c r="BA7" s="383" t="s">
        <v>407</v>
      </c>
      <c r="BB7" s="485" t="s">
        <v>689</v>
      </c>
      <c r="BC7" s="384" t="s">
        <v>690</v>
      </c>
      <c r="BD7" s="485" t="s">
        <v>691</v>
      </c>
      <c r="BE7" s="384" t="s">
        <v>692</v>
      </c>
      <c r="BF7" s="467" t="s">
        <v>543</v>
      </c>
      <c r="BG7" s="35" t="s">
        <v>409</v>
      </c>
      <c r="BH7" s="467" t="s">
        <v>544</v>
      </c>
      <c r="BI7" s="36" t="s">
        <v>545</v>
      </c>
      <c r="BJ7" s="467" t="s">
        <v>552</v>
      </c>
      <c r="BK7" s="467" t="s">
        <v>553</v>
      </c>
      <c r="BL7" s="467" t="s">
        <v>554</v>
      </c>
      <c r="BM7" s="428" t="s">
        <v>555</v>
      </c>
      <c r="BN7" s="36" t="s">
        <v>558</v>
      </c>
      <c r="BO7" s="467" t="s">
        <v>560</v>
      </c>
      <c r="BP7" s="35" t="s">
        <v>411</v>
      </c>
      <c r="BQ7" s="467" t="s">
        <v>561</v>
      </c>
      <c r="BR7" s="382" t="s">
        <v>562</v>
      </c>
      <c r="BS7" s="467" t="s">
        <v>563</v>
      </c>
      <c r="BT7" s="383" t="s">
        <v>413</v>
      </c>
      <c r="BU7" s="435" t="s">
        <v>783</v>
      </c>
      <c r="BV7" s="2"/>
      <c r="BW7" s="496" t="s">
        <v>422</v>
      </c>
      <c r="BX7" s="497" t="s">
        <v>565</v>
      </c>
      <c r="BY7" s="497" t="s">
        <v>701</v>
      </c>
      <c r="BZ7" s="497" t="s">
        <v>700</v>
      </c>
      <c r="CA7" s="497" t="s">
        <v>702</v>
      </c>
      <c r="CB7" s="497" t="s">
        <v>703</v>
      </c>
      <c r="CC7" s="497" t="s">
        <v>575</v>
      </c>
      <c r="CD7" s="497" t="s">
        <v>576</v>
      </c>
      <c r="CE7" s="497" t="s">
        <v>580</v>
      </c>
      <c r="CF7" s="497" t="s">
        <v>577</v>
      </c>
      <c r="CG7" s="497" t="s">
        <v>578</v>
      </c>
      <c r="CH7" s="497" t="s">
        <v>579</v>
      </c>
      <c r="CI7" s="445" t="s">
        <v>584</v>
      </c>
      <c r="CJ7" s="445" t="s">
        <v>583</v>
      </c>
      <c r="CK7" s="316" t="s">
        <v>423</v>
      </c>
      <c r="CL7" s="497" t="s">
        <v>592</v>
      </c>
      <c r="CM7" s="497" t="s">
        <v>593</v>
      </c>
      <c r="CN7" s="497" t="s">
        <v>594</v>
      </c>
      <c r="CO7" s="499" t="s">
        <v>585</v>
      </c>
      <c r="CP7" s="499" t="s">
        <v>595</v>
      </c>
      <c r="CQ7" s="446" t="s">
        <v>596</v>
      </c>
      <c r="CR7" s="2"/>
      <c r="CS7" s="510" t="s">
        <v>434</v>
      </c>
      <c r="CT7" s="511" t="s">
        <v>609</v>
      </c>
      <c r="CU7" s="511" t="s">
        <v>611</v>
      </c>
      <c r="CV7" s="511" t="s">
        <v>612</v>
      </c>
      <c r="CW7" s="512" t="s">
        <v>436</v>
      </c>
      <c r="CX7" s="511" t="s">
        <v>614</v>
      </c>
      <c r="CY7" s="511" t="s">
        <v>616</v>
      </c>
      <c r="CZ7" s="511" t="s">
        <v>617</v>
      </c>
      <c r="DA7" s="511" t="s">
        <v>619</v>
      </c>
      <c r="DB7" s="511" t="s">
        <v>618</v>
      </c>
      <c r="DC7" s="511" t="s">
        <v>620</v>
      </c>
      <c r="DD7" s="513" t="s">
        <v>621</v>
      </c>
      <c r="DE7" s="2"/>
      <c r="DF7" s="523" t="s">
        <v>624</v>
      </c>
      <c r="DG7" s="524" t="s">
        <v>623</v>
      </c>
      <c r="DH7" s="525" t="s">
        <v>640</v>
      </c>
      <c r="DI7" s="227" t="s">
        <v>930</v>
      </c>
      <c r="DJ7" s="227" t="s">
        <v>932</v>
      </c>
      <c r="DK7" s="526" t="s">
        <v>625</v>
      </c>
      <c r="DL7" s="526" t="s">
        <v>626</v>
      </c>
      <c r="DM7" s="526" t="s">
        <v>627</v>
      </c>
      <c r="DN7" s="526" t="s">
        <v>628</v>
      </c>
      <c r="DO7" s="527" t="s">
        <v>641</v>
      </c>
      <c r="DP7" s="526" t="s">
        <v>630</v>
      </c>
      <c r="DQ7" s="526" t="s">
        <v>631</v>
      </c>
      <c r="DR7" s="526" t="s">
        <v>632</v>
      </c>
      <c r="DS7" s="528" t="s">
        <v>447</v>
      </c>
      <c r="DT7" s="529" t="s">
        <v>449</v>
      </c>
      <c r="DU7" s="528" t="s">
        <v>451</v>
      </c>
      <c r="DV7" s="530" t="s">
        <v>635</v>
      </c>
      <c r="DW7" s="528" t="s">
        <v>453</v>
      </c>
      <c r="DX7" s="531" t="s">
        <v>636</v>
      </c>
      <c r="DY7" s="2"/>
      <c r="DZ7" s="532" t="s">
        <v>645</v>
      </c>
      <c r="EA7" s="533" t="s">
        <v>463</v>
      </c>
      <c r="EB7" s="534" t="s">
        <v>646</v>
      </c>
      <c r="EC7" s="533" t="s">
        <v>465</v>
      </c>
      <c r="ED7" s="535" t="s">
        <v>652</v>
      </c>
      <c r="EE7" s="536" t="s">
        <v>653</v>
      </c>
      <c r="EF7" s="536" t="s">
        <v>654</v>
      </c>
      <c r="EG7" s="533" t="s">
        <v>467</v>
      </c>
      <c r="EH7" s="537" t="s">
        <v>655</v>
      </c>
      <c r="EI7" s="537" t="s">
        <v>657</v>
      </c>
      <c r="EJ7" s="537" t="s">
        <v>658</v>
      </c>
      <c r="EK7" s="537" t="s">
        <v>667</v>
      </c>
      <c r="EL7" s="537" t="s">
        <v>659</v>
      </c>
      <c r="EM7" s="537" t="s">
        <v>660</v>
      </c>
      <c r="EN7" s="538" t="s">
        <v>662</v>
      </c>
      <c r="EO7" s="539" t="s">
        <v>663</v>
      </c>
      <c r="EP7" s="2"/>
    </row>
    <row r="8" spans="2:146" x14ac:dyDescent="0.25">
      <c r="B8" s="590" t="s">
        <v>1091</v>
      </c>
      <c r="C8" s="591" t="s">
        <v>1092</v>
      </c>
      <c r="D8" s="591" t="s">
        <v>1093</v>
      </c>
      <c r="E8" s="590" t="s">
        <v>1094</v>
      </c>
      <c r="F8" s="594"/>
      <c r="G8" s="593">
        <v>119.251566</v>
      </c>
      <c r="H8" s="594"/>
      <c r="I8" s="594"/>
      <c r="J8" s="594"/>
      <c r="K8" s="594"/>
      <c r="L8" s="594"/>
      <c r="N8" s="593">
        <v>114.11710100000001</v>
      </c>
      <c r="O8" s="599">
        <f t="shared" ref="O8:O71" si="0">N8/G8</f>
        <v>0.95694425513875436</v>
      </c>
      <c r="P8" s="600">
        <v>6.1008190000000004</v>
      </c>
      <c r="Q8" s="599">
        <f t="shared" ref="Q8:Q71" si="1">P8/G8</f>
        <v>5.1159235929866119E-2</v>
      </c>
      <c r="R8" s="594"/>
      <c r="S8" s="594"/>
      <c r="T8" s="600">
        <v>0.2</v>
      </c>
      <c r="U8" s="593">
        <v>0</v>
      </c>
      <c r="W8" s="593">
        <v>41</v>
      </c>
      <c r="X8" s="593">
        <v>0</v>
      </c>
      <c r="Y8" s="594"/>
      <c r="Z8" s="601">
        <f t="shared" ref="Z8:Z39" si="2">W8/N8</f>
        <v>0.35928006968911697</v>
      </c>
      <c r="AA8" s="593">
        <v>0</v>
      </c>
      <c r="AB8" s="593">
        <v>3</v>
      </c>
      <c r="AC8" s="602">
        <v>44</v>
      </c>
      <c r="AD8" s="603">
        <v>0</v>
      </c>
      <c r="AE8" s="593">
        <f t="shared" ref="AE8:AE71" si="3">AA8+AC8</f>
        <v>44</v>
      </c>
      <c r="AF8" s="604">
        <v>6015300</v>
      </c>
      <c r="AH8" s="604">
        <v>33950</v>
      </c>
      <c r="AI8" s="593">
        <v>30</v>
      </c>
      <c r="AJ8" s="599">
        <f t="shared" ref="AJ8:AJ71" si="4">AI8/AE8</f>
        <v>0.68181818181818177</v>
      </c>
      <c r="AK8" s="604">
        <v>1650030</v>
      </c>
      <c r="AL8" s="599">
        <f t="shared" ref="AL8:AL71" si="5">AK8/AF8</f>
        <v>0.27430552092164978</v>
      </c>
      <c r="AM8" s="593">
        <v>29</v>
      </c>
      <c r="AN8" s="604">
        <v>1514330</v>
      </c>
      <c r="AO8" s="593">
        <v>29</v>
      </c>
      <c r="AP8" s="604">
        <v>1514330</v>
      </c>
      <c r="AQ8" s="593">
        <v>10</v>
      </c>
      <c r="AR8" s="604">
        <v>1208900</v>
      </c>
      <c r="AS8" s="593">
        <v>19</v>
      </c>
      <c r="AT8" s="599">
        <f t="shared" ref="AT8:AT71" si="6">AS8/AO8</f>
        <v>0.65517241379310343</v>
      </c>
      <c r="AU8" s="604">
        <v>305430</v>
      </c>
      <c r="AV8" s="593">
        <v>14</v>
      </c>
      <c r="AW8" s="604">
        <v>4365270</v>
      </c>
      <c r="AX8" s="593">
        <v>1</v>
      </c>
      <c r="AY8" s="604">
        <v>880363</v>
      </c>
      <c r="AZ8" s="593">
        <v>5</v>
      </c>
      <c r="BA8" s="599">
        <f t="shared" ref="BA8:BA71" si="7">AZ8/AE8</f>
        <v>0.11363636363636363</v>
      </c>
      <c r="BB8" s="593">
        <v>17</v>
      </c>
      <c r="BC8" s="599">
        <f t="shared" ref="BC8:BC71" si="8">BB8/AE8</f>
        <v>0.38636363636363635</v>
      </c>
      <c r="BD8" s="593">
        <v>22</v>
      </c>
      <c r="BE8" s="599">
        <f t="shared" ref="BE8:BE71" si="9">BD8/AE8</f>
        <v>0.5</v>
      </c>
      <c r="BF8" s="593">
        <v>34</v>
      </c>
      <c r="BG8" s="599">
        <f t="shared" ref="BG8:BG71" si="10">BF8/AE8</f>
        <v>0.77272727272727271</v>
      </c>
      <c r="BH8" s="593">
        <v>2</v>
      </c>
      <c r="BI8" s="599">
        <f t="shared" ref="BI8:BI71" si="11">BH8/AE8</f>
        <v>4.5454545454545456E-2</v>
      </c>
      <c r="BJ8" s="593">
        <v>2</v>
      </c>
      <c r="BK8" s="593">
        <v>0</v>
      </c>
      <c r="BL8" s="593">
        <v>0</v>
      </c>
      <c r="BM8" s="605">
        <v>1986</v>
      </c>
      <c r="BN8" s="594"/>
      <c r="BO8" s="593">
        <v>20</v>
      </c>
      <c r="BP8" s="599">
        <f t="shared" ref="BP8:BP71" si="12">BO8/AE8</f>
        <v>0.45454545454545453</v>
      </c>
      <c r="BQ8" s="593">
        <v>24</v>
      </c>
      <c r="BR8" s="599">
        <f t="shared" ref="BR8:BR71" si="13">BQ8/AE8</f>
        <v>0.54545454545454541</v>
      </c>
      <c r="BS8" s="593">
        <v>1</v>
      </c>
      <c r="BT8" s="599">
        <f t="shared" ref="BT8:BT71" si="14">BS8/AE8</f>
        <v>2.2727272727272728E-2</v>
      </c>
      <c r="BU8" s="599">
        <v>0.3</v>
      </c>
      <c r="BW8" s="593">
        <v>0</v>
      </c>
      <c r="BX8" s="593">
        <v>0</v>
      </c>
      <c r="BY8" s="593">
        <v>0</v>
      </c>
      <c r="BZ8" s="593">
        <v>0</v>
      </c>
      <c r="CA8" s="593">
        <v>0</v>
      </c>
      <c r="CB8" s="593">
        <v>0</v>
      </c>
      <c r="CC8" s="593">
        <v>0</v>
      </c>
      <c r="CD8" s="593">
        <v>0</v>
      </c>
      <c r="CE8" s="593">
        <v>0</v>
      </c>
      <c r="CF8" s="593">
        <v>0</v>
      </c>
      <c r="CG8" s="593">
        <v>0</v>
      </c>
      <c r="CH8" s="593">
        <v>0</v>
      </c>
      <c r="CI8" s="594"/>
      <c r="CJ8" s="594"/>
      <c r="CK8" s="594"/>
      <c r="CL8" s="594"/>
      <c r="CM8" s="594"/>
      <c r="CN8" s="594"/>
      <c r="CO8" s="594"/>
      <c r="CP8" s="594"/>
      <c r="CQ8" s="594"/>
      <c r="CS8" s="594"/>
      <c r="CT8" s="594"/>
      <c r="CU8" s="594"/>
      <c r="CV8" s="594"/>
      <c r="CW8" s="593">
        <v>0</v>
      </c>
      <c r="CX8" s="602">
        <v>0</v>
      </c>
      <c r="CY8" s="593">
        <v>0</v>
      </c>
      <c r="CZ8" s="593">
        <v>0</v>
      </c>
      <c r="DA8" s="593">
        <v>0</v>
      </c>
      <c r="DB8" s="593">
        <v>0</v>
      </c>
      <c r="DC8" s="593">
        <v>0</v>
      </c>
      <c r="DD8" s="593">
        <v>0</v>
      </c>
      <c r="DF8" s="612">
        <v>66901.320672000002</v>
      </c>
      <c r="DG8" s="599">
        <f t="shared" ref="DG8:DG71" si="15">DF8/AF8</f>
        <v>1.1121859370604958E-2</v>
      </c>
      <c r="DH8" s="612">
        <v>1881.0000279999999</v>
      </c>
      <c r="DI8" s="612">
        <v>50443.199953000003</v>
      </c>
      <c r="DJ8" s="612">
        <v>16458.120718999999</v>
      </c>
      <c r="DK8" s="602">
        <v>33</v>
      </c>
      <c r="DL8" s="593">
        <v>11</v>
      </c>
      <c r="DM8" s="593">
        <v>0</v>
      </c>
      <c r="DN8" s="593">
        <v>0</v>
      </c>
      <c r="DO8" s="613">
        <v>1.4999999999999999E-2</v>
      </c>
      <c r="DP8" s="593">
        <v>32</v>
      </c>
      <c r="DQ8" s="593">
        <v>10</v>
      </c>
      <c r="DR8" s="593">
        <v>2</v>
      </c>
      <c r="DS8" s="593">
        <v>0</v>
      </c>
      <c r="DT8" s="599">
        <f t="shared" ref="DT8:DT71" si="16">DS8/W8</f>
        <v>0</v>
      </c>
      <c r="DU8" s="594"/>
      <c r="DV8" s="594"/>
      <c r="DW8" s="594"/>
      <c r="DX8" s="614">
        <v>12.7845</v>
      </c>
      <c r="DZ8" s="542"/>
      <c r="EA8" s="542"/>
      <c r="EB8" s="542"/>
      <c r="EC8" s="542"/>
      <c r="ED8" s="542"/>
      <c r="EE8" s="542"/>
      <c r="EF8" s="542"/>
      <c r="EG8" s="542"/>
      <c r="EH8" s="542"/>
      <c r="EI8" s="542"/>
      <c r="EJ8" s="542"/>
      <c r="EK8" s="542"/>
      <c r="EL8" s="542"/>
      <c r="EM8" s="542"/>
      <c r="EN8" s="542"/>
      <c r="EO8" s="542"/>
    </row>
    <row r="9" spans="2:146" x14ac:dyDescent="0.25">
      <c r="B9" s="541" t="s">
        <v>1095</v>
      </c>
      <c r="C9" s="3" t="s">
        <v>1096</v>
      </c>
      <c r="D9" s="3" t="s">
        <v>1097</v>
      </c>
      <c r="E9" s="541" t="s">
        <v>1094</v>
      </c>
      <c r="F9" s="542"/>
      <c r="G9" s="543">
        <v>29.191448999999999</v>
      </c>
      <c r="H9" s="542"/>
      <c r="I9" s="542"/>
      <c r="J9" s="542"/>
      <c r="K9" s="542"/>
      <c r="L9" s="542"/>
      <c r="N9" s="543">
        <v>29.098704999999999</v>
      </c>
      <c r="O9" s="76">
        <f t="shared" si="0"/>
        <v>0.99682290522817141</v>
      </c>
      <c r="P9" s="544">
        <v>2.1107100000000001</v>
      </c>
      <c r="Q9" s="76">
        <f t="shared" si="1"/>
        <v>7.230576323909102E-2</v>
      </c>
      <c r="R9" s="542"/>
      <c r="S9" s="542"/>
      <c r="T9" s="544">
        <v>0</v>
      </c>
      <c r="U9" s="543">
        <v>0</v>
      </c>
      <c r="W9" s="543">
        <v>70</v>
      </c>
      <c r="X9" s="543">
        <v>0</v>
      </c>
      <c r="Y9" s="542"/>
      <c r="Z9" s="546">
        <f t="shared" si="2"/>
        <v>2.4056053353577074</v>
      </c>
      <c r="AA9" s="543">
        <v>0</v>
      </c>
      <c r="AB9" s="543">
        <v>2</v>
      </c>
      <c r="AC9" s="547">
        <v>72</v>
      </c>
      <c r="AD9" s="548">
        <v>0</v>
      </c>
      <c r="AE9" s="543">
        <f t="shared" si="3"/>
        <v>72</v>
      </c>
      <c r="AF9" s="549">
        <v>6440863</v>
      </c>
      <c r="AH9" s="549">
        <v>55600</v>
      </c>
      <c r="AI9" s="543">
        <v>66</v>
      </c>
      <c r="AJ9" s="76">
        <f t="shared" si="4"/>
        <v>0.91666666666666663</v>
      </c>
      <c r="AK9" s="549">
        <v>4203252</v>
      </c>
      <c r="AL9" s="76">
        <f t="shared" si="5"/>
        <v>0.65259143068250325</v>
      </c>
      <c r="AM9" s="543">
        <v>66</v>
      </c>
      <c r="AN9" s="549">
        <v>4203252</v>
      </c>
      <c r="AO9" s="543">
        <v>64</v>
      </c>
      <c r="AP9" s="549">
        <v>4022600</v>
      </c>
      <c r="AQ9" s="543">
        <v>64</v>
      </c>
      <c r="AR9" s="549">
        <v>4022600</v>
      </c>
      <c r="AS9" s="543">
        <v>0</v>
      </c>
      <c r="AT9" s="76">
        <f t="shared" si="6"/>
        <v>0</v>
      </c>
      <c r="AU9" s="549">
        <v>0</v>
      </c>
      <c r="AV9" s="543">
        <v>5</v>
      </c>
      <c r="AW9" s="549">
        <v>1357248</v>
      </c>
      <c r="AX9" s="543">
        <v>0</v>
      </c>
      <c r="AY9" s="549">
        <v>0</v>
      </c>
      <c r="AZ9" s="543">
        <v>28</v>
      </c>
      <c r="BA9" s="76">
        <f t="shared" si="7"/>
        <v>0.3888888888888889</v>
      </c>
      <c r="BB9" s="543">
        <v>10</v>
      </c>
      <c r="BC9" s="76">
        <f t="shared" si="8"/>
        <v>0.1388888888888889</v>
      </c>
      <c r="BD9" s="543">
        <v>34</v>
      </c>
      <c r="BE9" s="76">
        <f t="shared" si="9"/>
        <v>0.47222222222222221</v>
      </c>
      <c r="BF9" s="543">
        <v>66</v>
      </c>
      <c r="BG9" s="76">
        <f t="shared" si="10"/>
        <v>0.91666666666666663</v>
      </c>
      <c r="BH9" s="543">
        <v>0</v>
      </c>
      <c r="BI9" s="76">
        <f t="shared" si="11"/>
        <v>0</v>
      </c>
      <c r="BJ9" s="543">
        <v>0</v>
      </c>
      <c r="BK9" s="543">
        <v>0</v>
      </c>
      <c r="BL9" s="543">
        <v>0</v>
      </c>
      <c r="BM9" s="550">
        <v>1950</v>
      </c>
      <c r="BN9" s="542"/>
      <c r="BO9" s="543">
        <v>65</v>
      </c>
      <c r="BP9" s="76">
        <f t="shared" si="12"/>
        <v>0.90277777777777779</v>
      </c>
      <c r="BQ9" s="543">
        <v>7</v>
      </c>
      <c r="BR9" s="76">
        <f t="shared" si="13"/>
        <v>9.7222222222222224E-2</v>
      </c>
      <c r="BS9" s="543">
        <v>0</v>
      </c>
      <c r="BT9" s="76">
        <f t="shared" si="14"/>
        <v>0</v>
      </c>
      <c r="BU9" s="76">
        <v>0.66666666666666663</v>
      </c>
      <c r="BW9" s="543">
        <v>0</v>
      </c>
      <c r="BX9" s="543">
        <v>0</v>
      </c>
      <c r="BY9" s="543">
        <v>0</v>
      </c>
      <c r="BZ9" s="543">
        <v>0</v>
      </c>
      <c r="CA9" s="543">
        <v>0</v>
      </c>
      <c r="CB9" s="543">
        <v>0</v>
      </c>
      <c r="CC9" s="543">
        <v>0</v>
      </c>
      <c r="CD9" s="543">
        <v>0</v>
      </c>
      <c r="CE9" s="543">
        <v>0</v>
      </c>
      <c r="CF9" s="543">
        <v>0</v>
      </c>
      <c r="CG9" s="543">
        <v>0</v>
      </c>
      <c r="CH9" s="543">
        <v>0</v>
      </c>
      <c r="CI9" s="542"/>
      <c r="CJ9" s="542"/>
      <c r="CK9" s="542"/>
      <c r="CL9" s="542"/>
      <c r="CM9" s="542"/>
      <c r="CN9" s="542"/>
      <c r="CO9" s="542"/>
      <c r="CP9" s="542"/>
      <c r="CQ9" s="542"/>
      <c r="CS9" s="542"/>
      <c r="CT9" s="542"/>
      <c r="CU9" s="542"/>
      <c r="CV9" s="542"/>
      <c r="CW9" s="543">
        <v>1</v>
      </c>
      <c r="CX9" s="547">
        <v>0</v>
      </c>
      <c r="CY9" s="543">
        <v>0</v>
      </c>
      <c r="CZ9" s="543">
        <v>1</v>
      </c>
      <c r="DA9" s="543">
        <v>0</v>
      </c>
      <c r="DB9" s="543">
        <v>0</v>
      </c>
      <c r="DC9" s="543">
        <v>0</v>
      </c>
      <c r="DD9" s="543">
        <v>0</v>
      </c>
      <c r="DF9" s="551">
        <v>0</v>
      </c>
      <c r="DG9" s="76">
        <f t="shared" si="15"/>
        <v>0</v>
      </c>
      <c r="DH9" s="551">
        <v>0</v>
      </c>
      <c r="DI9" s="551">
        <v>0</v>
      </c>
      <c r="DJ9" s="551">
        <v>0</v>
      </c>
      <c r="DK9" s="547">
        <v>72</v>
      </c>
      <c r="DL9" s="543">
        <v>0</v>
      </c>
      <c r="DM9" s="543">
        <v>0</v>
      </c>
      <c r="DN9" s="543">
        <v>0</v>
      </c>
      <c r="DO9" s="320">
        <v>0</v>
      </c>
      <c r="DP9" s="543">
        <v>72</v>
      </c>
      <c r="DQ9" s="543">
        <v>0</v>
      </c>
      <c r="DR9" s="543">
        <v>0</v>
      </c>
      <c r="DS9" s="543">
        <v>0</v>
      </c>
      <c r="DT9" s="76">
        <f t="shared" si="16"/>
        <v>0</v>
      </c>
      <c r="DU9" s="542"/>
      <c r="DV9" s="542"/>
      <c r="DW9" s="542"/>
      <c r="DX9" s="552">
        <v>0</v>
      </c>
      <c r="DZ9" s="542"/>
      <c r="EA9" s="542"/>
      <c r="EB9" s="542"/>
      <c r="EC9" s="542"/>
      <c r="ED9" s="542"/>
      <c r="EE9" s="542"/>
      <c r="EF9" s="542"/>
      <c r="EG9" s="542"/>
      <c r="EH9" s="542"/>
      <c r="EI9" s="542"/>
      <c r="EJ9" s="542"/>
      <c r="EK9" s="542"/>
      <c r="EL9" s="542"/>
      <c r="EM9" s="542"/>
      <c r="EN9" s="542"/>
      <c r="EO9" s="542"/>
    </row>
    <row r="10" spans="2:146" x14ac:dyDescent="0.25">
      <c r="B10" s="541" t="s">
        <v>1098</v>
      </c>
      <c r="C10" s="3" t="s">
        <v>1099</v>
      </c>
      <c r="D10" s="3" t="s">
        <v>81</v>
      </c>
      <c r="E10" s="541" t="s">
        <v>1094</v>
      </c>
      <c r="F10" s="542"/>
      <c r="G10" s="543">
        <v>286.81802800000003</v>
      </c>
      <c r="H10" s="542"/>
      <c r="I10" s="542"/>
      <c r="J10" s="542"/>
      <c r="K10" s="542"/>
      <c r="L10" s="542"/>
      <c r="N10" s="543">
        <v>286.81802800000003</v>
      </c>
      <c r="O10" s="76">
        <f t="shared" si="0"/>
        <v>1</v>
      </c>
      <c r="P10" s="544">
        <v>6.5421560000000003</v>
      </c>
      <c r="Q10" s="76">
        <f t="shared" si="1"/>
        <v>2.2809430932981659E-2</v>
      </c>
      <c r="R10" s="542"/>
      <c r="S10" s="542"/>
      <c r="T10" s="544">
        <v>0</v>
      </c>
      <c r="U10" s="543">
        <v>0</v>
      </c>
      <c r="W10" s="543">
        <v>36</v>
      </c>
      <c r="X10" s="543">
        <v>0</v>
      </c>
      <c r="Y10" s="542"/>
      <c r="Z10" s="546">
        <f t="shared" si="2"/>
        <v>0.12551512278021798</v>
      </c>
      <c r="AA10" s="543">
        <v>0</v>
      </c>
      <c r="AB10" s="543">
        <v>0</v>
      </c>
      <c r="AC10" s="547">
        <v>36</v>
      </c>
      <c r="AD10" s="548">
        <v>0</v>
      </c>
      <c r="AE10" s="543">
        <f t="shared" si="3"/>
        <v>36</v>
      </c>
      <c r="AF10" s="549">
        <v>876046</v>
      </c>
      <c r="AH10" s="549">
        <v>14000</v>
      </c>
      <c r="AI10" s="543">
        <v>34</v>
      </c>
      <c r="AJ10" s="76">
        <f t="shared" si="4"/>
        <v>0.94444444444444442</v>
      </c>
      <c r="AK10" s="549">
        <v>577966</v>
      </c>
      <c r="AL10" s="76">
        <f t="shared" si="5"/>
        <v>0.65974389472698924</v>
      </c>
      <c r="AM10" s="543">
        <v>34</v>
      </c>
      <c r="AN10" s="549">
        <v>577966</v>
      </c>
      <c r="AO10" s="543">
        <v>34</v>
      </c>
      <c r="AP10" s="549">
        <v>577966</v>
      </c>
      <c r="AQ10" s="543">
        <v>12</v>
      </c>
      <c r="AR10" s="549">
        <v>359666</v>
      </c>
      <c r="AS10" s="543">
        <v>22</v>
      </c>
      <c r="AT10" s="76">
        <f t="shared" si="6"/>
        <v>0.6470588235294118</v>
      </c>
      <c r="AU10" s="549">
        <v>218300</v>
      </c>
      <c r="AV10" s="543">
        <v>0</v>
      </c>
      <c r="AW10" s="549">
        <v>0</v>
      </c>
      <c r="AX10" s="543">
        <v>2</v>
      </c>
      <c r="AY10" s="549">
        <v>298080</v>
      </c>
      <c r="AZ10" s="543">
        <v>1</v>
      </c>
      <c r="BA10" s="76">
        <f t="shared" si="7"/>
        <v>2.7777777777777776E-2</v>
      </c>
      <c r="BB10" s="543">
        <v>8</v>
      </c>
      <c r="BC10" s="76">
        <f t="shared" si="8"/>
        <v>0.22222222222222221</v>
      </c>
      <c r="BD10" s="543">
        <v>27</v>
      </c>
      <c r="BE10" s="76">
        <f t="shared" si="9"/>
        <v>0.75</v>
      </c>
      <c r="BF10" s="543">
        <v>35</v>
      </c>
      <c r="BG10" s="76">
        <f t="shared" si="10"/>
        <v>0.97222222222222221</v>
      </c>
      <c r="BH10" s="543">
        <v>0</v>
      </c>
      <c r="BI10" s="76">
        <f t="shared" si="11"/>
        <v>0</v>
      </c>
      <c r="BJ10" s="543">
        <v>0</v>
      </c>
      <c r="BK10" s="543">
        <v>0</v>
      </c>
      <c r="BL10" s="543">
        <v>0</v>
      </c>
      <c r="BM10" s="550">
        <v>1950</v>
      </c>
      <c r="BN10" s="542"/>
      <c r="BO10" s="543">
        <v>28</v>
      </c>
      <c r="BP10" s="76">
        <f t="shared" si="12"/>
        <v>0.77777777777777779</v>
      </c>
      <c r="BQ10" s="543">
        <v>8</v>
      </c>
      <c r="BR10" s="76">
        <f t="shared" si="13"/>
        <v>0.22222222222222221</v>
      </c>
      <c r="BS10" s="543">
        <v>0</v>
      </c>
      <c r="BT10" s="76">
        <f t="shared" si="14"/>
        <v>0</v>
      </c>
      <c r="BU10" s="76">
        <v>0.61764705882352944</v>
      </c>
      <c r="BW10" s="543">
        <v>0</v>
      </c>
      <c r="BX10" s="543">
        <v>0</v>
      </c>
      <c r="BY10" s="543">
        <v>0</v>
      </c>
      <c r="BZ10" s="543">
        <v>0</v>
      </c>
      <c r="CA10" s="543">
        <v>0</v>
      </c>
      <c r="CB10" s="543">
        <v>0</v>
      </c>
      <c r="CC10" s="543">
        <v>0</v>
      </c>
      <c r="CD10" s="543">
        <v>0</v>
      </c>
      <c r="CE10" s="543">
        <v>0</v>
      </c>
      <c r="CF10" s="543">
        <v>0</v>
      </c>
      <c r="CG10" s="543">
        <v>0</v>
      </c>
      <c r="CH10" s="543">
        <v>0</v>
      </c>
      <c r="CI10" s="542"/>
      <c r="CJ10" s="542"/>
      <c r="CK10" s="542"/>
      <c r="CL10" s="542"/>
      <c r="CM10" s="542"/>
      <c r="CN10" s="542"/>
      <c r="CO10" s="542"/>
      <c r="CP10" s="542"/>
      <c r="CQ10" s="542"/>
      <c r="CS10" s="542"/>
      <c r="CT10" s="542"/>
      <c r="CU10" s="542"/>
      <c r="CV10" s="542"/>
      <c r="CW10" s="543">
        <v>2</v>
      </c>
      <c r="CX10" s="547">
        <v>0</v>
      </c>
      <c r="CY10" s="543">
        <v>2</v>
      </c>
      <c r="CZ10" s="543">
        <v>0</v>
      </c>
      <c r="DA10" s="543">
        <v>0</v>
      </c>
      <c r="DB10" s="543">
        <v>0</v>
      </c>
      <c r="DC10" s="543">
        <v>0</v>
      </c>
      <c r="DD10" s="543">
        <v>0</v>
      </c>
      <c r="DF10" s="551">
        <v>0</v>
      </c>
      <c r="DG10" s="76">
        <f t="shared" si="15"/>
        <v>0</v>
      </c>
      <c r="DH10" s="551">
        <v>0</v>
      </c>
      <c r="DI10" s="551">
        <v>0</v>
      </c>
      <c r="DJ10" s="551">
        <v>0</v>
      </c>
      <c r="DK10" s="547">
        <v>36</v>
      </c>
      <c r="DL10" s="543">
        <v>0</v>
      </c>
      <c r="DM10" s="543">
        <v>0</v>
      </c>
      <c r="DN10" s="543">
        <v>0</v>
      </c>
      <c r="DO10" s="320">
        <v>0</v>
      </c>
      <c r="DP10" s="543">
        <v>36</v>
      </c>
      <c r="DQ10" s="543">
        <v>0</v>
      </c>
      <c r="DR10" s="543">
        <v>0</v>
      </c>
      <c r="DS10" s="543">
        <v>0</v>
      </c>
      <c r="DT10" s="76">
        <f t="shared" si="16"/>
        <v>0</v>
      </c>
      <c r="DU10" s="542"/>
      <c r="DV10" s="542"/>
      <c r="DW10" s="542"/>
      <c r="DX10" s="552">
        <v>0</v>
      </c>
      <c r="DZ10" s="542"/>
      <c r="EA10" s="542"/>
      <c r="EB10" s="542"/>
      <c r="EC10" s="542"/>
      <c r="ED10" s="542"/>
      <c r="EE10" s="542"/>
      <c r="EF10" s="542"/>
      <c r="EG10" s="542"/>
      <c r="EH10" s="542"/>
      <c r="EI10" s="542"/>
      <c r="EJ10" s="542"/>
      <c r="EK10" s="542"/>
      <c r="EL10" s="542"/>
      <c r="EM10" s="542"/>
      <c r="EN10" s="542"/>
      <c r="EO10" s="542"/>
    </row>
    <row r="11" spans="2:146" x14ac:dyDescent="0.25">
      <c r="B11" s="541" t="s">
        <v>1100</v>
      </c>
      <c r="C11" s="3" t="s">
        <v>1101</v>
      </c>
      <c r="D11" s="3" t="s">
        <v>1097</v>
      </c>
      <c r="E11" s="541" t="s">
        <v>1094</v>
      </c>
      <c r="F11" s="542"/>
      <c r="G11" s="543">
        <v>134.78446</v>
      </c>
      <c r="H11" s="542"/>
      <c r="I11" s="542"/>
      <c r="J11" s="542"/>
      <c r="K11" s="542"/>
      <c r="L11" s="542"/>
      <c r="N11" s="543">
        <v>75.287080000000003</v>
      </c>
      <c r="O11" s="76">
        <f t="shared" si="0"/>
        <v>0.55857388900767946</v>
      </c>
      <c r="P11" s="622">
        <v>4.4096960000000003</v>
      </c>
      <c r="Q11" s="76">
        <f t="shared" si="1"/>
        <v>3.2716649975820661E-2</v>
      </c>
      <c r="R11" s="542"/>
      <c r="S11" s="542"/>
      <c r="T11" s="544">
        <v>4.5179442999999999</v>
      </c>
      <c r="U11" s="543">
        <v>4</v>
      </c>
      <c r="W11" s="543">
        <v>37</v>
      </c>
      <c r="X11" s="543">
        <v>4</v>
      </c>
      <c r="Y11" s="542"/>
      <c r="Z11" s="546">
        <f t="shared" si="2"/>
        <v>0.49145218542145608</v>
      </c>
      <c r="AA11" s="543">
        <v>0</v>
      </c>
      <c r="AB11" s="543">
        <v>10</v>
      </c>
      <c r="AC11" s="547">
        <v>47</v>
      </c>
      <c r="AD11" s="548">
        <v>0</v>
      </c>
      <c r="AE11" s="543">
        <f t="shared" si="3"/>
        <v>47</v>
      </c>
      <c r="AF11" s="549">
        <v>3315245</v>
      </c>
      <c r="AH11" s="549">
        <v>71600</v>
      </c>
      <c r="AI11" s="543">
        <v>42</v>
      </c>
      <c r="AJ11" s="76">
        <f t="shared" si="4"/>
        <v>0.8936170212765957</v>
      </c>
      <c r="AK11" s="549">
        <v>2825030</v>
      </c>
      <c r="AL11" s="76">
        <f t="shared" si="5"/>
        <v>0.85213310026860756</v>
      </c>
      <c r="AM11" s="543">
        <v>42</v>
      </c>
      <c r="AN11" s="549">
        <v>2825030</v>
      </c>
      <c r="AO11" s="543">
        <v>42</v>
      </c>
      <c r="AP11" s="549">
        <v>2825030</v>
      </c>
      <c r="AQ11" s="543">
        <v>30</v>
      </c>
      <c r="AR11" s="549">
        <v>2464300</v>
      </c>
      <c r="AS11" s="543">
        <v>12</v>
      </c>
      <c r="AT11" s="76">
        <f t="shared" si="6"/>
        <v>0.2857142857142857</v>
      </c>
      <c r="AU11" s="549">
        <v>360730</v>
      </c>
      <c r="AV11" s="543">
        <v>3</v>
      </c>
      <c r="AW11" s="549">
        <v>268815</v>
      </c>
      <c r="AX11" s="543">
        <v>1</v>
      </c>
      <c r="AY11" s="549">
        <v>150000</v>
      </c>
      <c r="AZ11" s="543">
        <v>17</v>
      </c>
      <c r="BA11" s="76">
        <f t="shared" si="7"/>
        <v>0.36170212765957449</v>
      </c>
      <c r="BB11" s="543">
        <v>7</v>
      </c>
      <c r="BC11" s="76">
        <f t="shared" si="8"/>
        <v>0.14893617021276595</v>
      </c>
      <c r="BD11" s="543">
        <v>23</v>
      </c>
      <c r="BE11" s="76">
        <f t="shared" si="9"/>
        <v>0.48936170212765956</v>
      </c>
      <c r="BF11" s="543">
        <v>42</v>
      </c>
      <c r="BG11" s="76">
        <f t="shared" si="10"/>
        <v>0.8936170212765957</v>
      </c>
      <c r="BH11" s="543">
        <v>16</v>
      </c>
      <c r="BI11" s="76">
        <f t="shared" si="11"/>
        <v>0.34042553191489361</v>
      </c>
      <c r="BJ11" s="543">
        <v>8</v>
      </c>
      <c r="BK11" s="543">
        <v>6</v>
      </c>
      <c r="BL11" s="543">
        <v>2</v>
      </c>
      <c r="BM11" s="550">
        <v>1971</v>
      </c>
      <c r="BN11" s="542"/>
      <c r="BO11" s="543">
        <v>37</v>
      </c>
      <c r="BP11" s="76">
        <f t="shared" si="12"/>
        <v>0.78723404255319152</v>
      </c>
      <c r="BQ11" s="543">
        <v>10</v>
      </c>
      <c r="BR11" s="76">
        <f t="shared" si="13"/>
        <v>0.21276595744680851</v>
      </c>
      <c r="BS11" s="543">
        <v>2</v>
      </c>
      <c r="BT11" s="76">
        <f t="shared" si="14"/>
        <v>4.2553191489361701E-2</v>
      </c>
      <c r="BU11" s="76">
        <v>0.83333333333333337</v>
      </c>
      <c r="BW11" s="543">
        <v>0</v>
      </c>
      <c r="BX11" s="543">
        <v>0</v>
      </c>
      <c r="BY11" s="543">
        <v>0</v>
      </c>
      <c r="BZ11" s="543">
        <v>0</v>
      </c>
      <c r="CA11" s="543">
        <v>0</v>
      </c>
      <c r="CB11" s="543">
        <v>0</v>
      </c>
      <c r="CC11" s="543">
        <v>0</v>
      </c>
      <c r="CD11" s="543">
        <v>0</v>
      </c>
      <c r="CE11" s="543">
        <v>0</v>
      </c>
      <c r="CF11" s="543">
        <v>0</v>
      </c>
      <c r="CG11" s="543">
        <v>0</v>
      </c>
      <c r="CH11" s="543">
        <v>0</v>
      </c>
      <c r="CI11" s="542"/>
      <c r="CJ11" s="542"/>
      <c r="CK11" s="542"/>
      <c r="CL11" s="542"/>
      <c r="CM11" s="542"/>
      <c r="CN11" s="542"/>
      <c r="CO11" s="542"/>
      <c r="CP11" s="542"/>
      <c r="CQ11" s="542"/>
      <c r="CS11" s="542"/>
      <c r="CT11" s="542"/>
      <c r="CU11" s="542"/>
      <c r="CV11" s="542"/>
      <c r="CW11" s="543">
        <v>1</v>
      </c>
      <c r="CX11" s="547">
        <v>0</v>
      </c>
      <c r="CY11" s="543">
        <v>1</v>
      </c>
      <c r="CZ11" s="543">
        <v>0</v>
      </c>
      <c r="DA11" s="543">
        <v>0</v>
      </c>
      <c r="DB11" s="543">
        <v>0</v>
      </c>
      <c r="DC11" s="543">
        <v>0</v>
      </c>
      <c r="DD11" s="543">
        <v>0</v>
      </c>
      <c r="DF11" s="551">
        <v>518209.64979599998</v>
      </c>
      <c r="DG11" s="76">
        <f t="shared" si="15"/>
        <v>0.15631111721637464</v>
      </c>
      <c r="DH11" s="551">
        <v>15367.947631999999</v>
      </c>
      <c r="DI11" s="551">
        <v>456731.663635</v>
      </c>
      <c r="DJ11" s="551">
        <v>61477.98616</v>
      </c>
      <c r="DK11" s="548">
        <v>25</v>
      </c>
      <c r="DL11" s="543">
        <v>20</v>
      </c>
      <c r="DM11" s="543">
        <v>2</v>
      </c>
      <c r="DN11" s="543">
        <v>0</v>
      </c>
      <c r="DO11" s="320">
        <v>0.36154266000000002</v>
      </c>
      <c r="DP11" s="543">
        <v>25</v>
      </c>
      <c r="DQ11" s="543">
        <v>1</v>
      </c>
      <c r="DR11" s="543">
        <v>13</v>
      </c>
      <c r="DS11" s="543">
        <v>8</v>
      </c>
      <c r="DT11" s="76">
        <f t="shared" si="16"/>
        <v>0.21621621621621623</v>
      </c>
      <c r="DU11" s="542"/>
      <c r="DV11" s="542"/>
      <c r="DW11" s="542"/>
      <c r="DX11" s="552">
        <v>585.67100000000005</v>
      </c>
      <c r="DZ11" s="542"/>
      <c r="EA11" s="542"/>
      <c r="EB11" s="542"/>
      <c r="EC11" s="542"/>
      <c r="ED11" s="542"/>
      <c r="EE11" s="542"/>
      <c r="EF11" s="542"/>
      <c r="EG11" s="542"/>
      <c r="EH11" s="542"/>
      <c r="EI11" s="542"/>
      <c r="EJ11" s="542"/>
      <c r="EK11" s="542"/>
      <c r="EL11" s="542"/>
      <c r="EM11" s="542"/>
      <c r="EN11" s="542"/>
      <c r="EO11" s="542"/>
    </row>
    <row r="12" spans="2:146" x14ac:dyDescent="0.25">
      <c r="B12" s="541" t="s">
        <v>1102</v>
      </c>
      <c r="C12" s="3" t="s">
        <v>1103</v>
      </c>
      <c r="D12" s="3" t="s">
        <v>1104</v>
      </c>
      <c r="E12" s="541" t="s">
        <v>1094</v>
      </c>
      <c r="F12" s="542"/>
      <c r="G12" s="543">
        <v>74.440821999999997</v>
      </c>
      <c r="H12" s="542"/>
      <c r="I12" s="542"/>
      <c r="J12" s="542"/>
      <c r="K12" s="542"/>
      <c r="L12" s="542"/>
      <c r="N12" s="543">
        <v>40.788522999999998</v>
      </c>
      <c r="O12" s="76">
        <f t="shared" si="0"/>
        <v>0.54793219505287027</v>
      </c>
      <c r="P12" s="622">
        <v>1.0714509999999999</v>
      </c>
      <c r="Q12" s="76">
        <f t="shared" si="1"/>
        <v>1.4393325748068713E-2</v>
      </c>
      <c r="R12" s="542"/>
      <c r="S12" s="542"/>
      <c r="T12" s="544">
        <v>1.0587158000000001</v>
      </c>
      <c r="U12" s="543">
        <v>0</v>
      </c>
      <c r="W12" s="543">
        <v>58</v>
      </c>
      <c r="X12" s="543">
        <v>10</v>
      </c>
      <c r="Y12" s="542"/>
      <c r="Z12" s="546">
        <f t="shared" si="2"/>
        <v>1.42196862583134</v>
      </c>
      <c r="AA12" s="543">
        <v>10</v>
      </c>
      <c r="AB12" s="543">
        <v>14</v>
      </c>
      <c r="AC12" s="547">
        <v>62</v>
      </c>
      <c r="AD12" s="548">
        <v>10</v>
      </c>
      <c r="AE12" s="543">
        <f t="shared" si="3"/>
        <v>72</v>
      </c>
      <c r="AF12" s="549">
        <v>23459760</v>
      </c>
      <c r="AH12" s="549">
        <v>50950</v>
      </c>
      <c r="AI12" s="543">
        <v>62</v>
      </c>
      <c r="AJ12" s="76">
        <f t="shared" si="4"/>
        <v>0.86111111111111116</v>
      </c>
      <c r="AK12" s="549">
        <v>3134860</v>
      </c>
      <c r="AL12" s="76">
        <f t="shared" si="5"/>
        <v>0.13362711297984292</v>
      </c>
      <c r="AM12" s="543">
        <v>62</v>
      </c>
      <c r="AN12" s="549">
        <v>3134860</v>
      </c>
      <c r="AO12" s="543">
        <v>52</v>
      </c>
      <c r="AP12" s="549">
        <v>2616960</v>
      </c>
      <c r="AQ12" s="543">
        <v>52</v>
      </c>
      <c r="AR12" s="549">
        <v>2616960</v>
      </c>
      <c r="AS12" s="543">
        <v>0</v>
      </c>
      <c r="AT12" s="76">
        <f t="shared" si="6"/>
        <v>0</v>
      </c>
      <c r="AU12" s="549">
        <v>0</v>
      </c>
      <c r="AV12" s="543">
        <v>4</v>
      </c>
      <c r="AW12" s="549">
        <v>1007300</v>
      </c>
      <c r="AX12" s="543">
        <v>4</v>
      </c>
      <c r="AY12" s="549">
        <v>18842300</v>
      </c>
      <c r="AZ12" s="543">
        <v>36</v>
      </c>
      <c r="BA12" s="76">
        <f t="shared" si="7"/>
        <v>0.5</v>
      </c>
      <c r="BB12" s="543">
        <v>18</v>
      </c>
      <c r="BC12" s="76">
        <f t="shared" si="8"/>
        <v>0.25</v>
      </c>
      <c r="BD12" s="543">
        <v>18</v>
      </c>
      <c r="BE12" s="76">
        <f t="shared" si="9"/>
        <v>0.25</v>
      </c>
      <c r="BF12" s="543">
        <v>55</v>
      </c>
      <c r="BG12" s="76">
        <f t="shared" si="10"/>
        <v>0.76388888888888884</v>
      </c>
      <c r="BH12" s="543">
        <v>3</v>
      </c>
      <c r="BI12" s="76">
        <f t="shared" si="11"/>
        <v>4.1666666666666664E-2</v>
      </c>
      <c r="BJ12" s="543">
        <v>3</v>
      </c>
      <c r="BK12" s="543">
        <v>0</v>
      </c>
      <c r="BL12" s="543">
        <v>0</v>
      </c>
      <c r="BM12" s="550">
        <v>1944</v>
      </c>
      <c r="BN12" s="542"/>
      <c r="BO12" s="543">
        <v>66</v>
      </c>
      <c r="BP12" s="76">
        <f t="shared" si="12"/>
        <v>0.91666666666666663</v>
      </c>
      <c r="BQ12" s="543">
        <v>6</v>
      </c>
      <c r="BR12" s="76">
        <f t="shared" si="13"/>
        <v>8.3333333333333329E-2</v>
      </c>
      <c r="BS12" s="543">
        <v>0</v>
      </c>
      <c r="BT12" s="76">
        <f t="shared" si="14"/>
        <v>0</v>
      </c>
      <c r="BU12" s="76">
        <v>0.46774193548387094</v>
      </c>
      <c r="BW12" s="543">
        <v>1</v>
      </c>
      <c r="BX12" s="543">
        <v>0</v>
      </c>
      <c r="BY12" s="543">
        <v>0</v>
      </c>
      <c r="BZ12" s="543">
        <v>0</v>
      </c>
      <c r="CA12" s="543">
        <v>0</v>
      </c>
      <c r="CB12" s="543">
        <v>1</v>
      </c>
      <c r="CC12" s="543">
        <v>0</v>
      </c>
      <c r="CD12" s="543">
        <v>0</v>
      </c>
      <c r="CE12" s="543">
        <v>0</v>
      </c>
      <c r="CF12" s="543">
        <v>0</v>
      </c>
      <c r="CG12" s="543">
        <v>1</v>
      </c>
      <c r="CH12" s="543">
        <v>0</v>
      </c>
      <c r="CI12" s="542"/>
      <c r="CJ12" s="542"/>
      <c r="CK12" s="542"/>
      <c r="CL12" s="542"/>
      <c r="CM12" s="542"/>
      <c r="CN12" s="542"/>
      <c r="CO12" s="542"/>
      <c r="CP12" s="542"/>
      <c r="CQ12" s="542"/>
      <c r="CS12" s="542"/>
      <c r="CT12" s="542"/>
      <c r="CU12" s="542"/>
      <c r="CV12" s="542"/>
      <c r="CW12" s="543">
        <v>3</v>
      </c>
      <c r="CX12" s="547">
        <v>1</v>
      </c>
      <c r="CY12" s="543">
        <v>1</v>
      </c>
      <c r="CZ12" s="543">
        <v>1</v>
      </c>
      <c r="DA12" s="543">
        <v>0</v>
      </c>
      <c r="DB12" s="543">
        <v>0</v>
      </c>
      <c r="DC12" s="543">
        <v>1</v>
      </c>
      <c r="DD12" s="543">
        <v>0</v>
      </c>
      <c r="DF12" s="551">
        <v>765453.62817399995</v>
      </c>
      <c r="DG12" s="76">
        <f t="shared" si="15"/>
        <v>3.2628365685497207E-2</v>
      </c>
      <c r="DH12" s="551">
        <v>2949.9658199999999</v>
      </c>
      <c r="DI12" s="551">
        <v>102038.574463</v>
      </c>
      <c r="DJ12" s="551">
        <v>663415.05371100002</v>
      </c>
      <c r="DK12" s="547">
        <v>50</v>
      </c>
      <c r="DL12" s="543">
        <v>21</v>
      </c>
      <c r="DM12" s="543">
        <v>0</v>
      </c>
      <c r="DN12" s="543">
        <v>1</v>
      </c>
      <c r="DO12" s="320">
        <v>6.7358399999999999E-2</v>
      </c>
      <c r="DP12" s="543">
        <v>47</v>
      </c>
      <c r="DQ12" s="543">
        <v>14</v>
      </c>
      <c r="DR12" s="543">
        <v>11</v>
      </c>
      <c r="DS12" s="543">
        <v>0</v>
      </c>
      <c r="DT12" s="76">
        <f t="shared" si="16"/>
        <v>0</v>
      </c>
      <c r="DU12" s="542"/>
      <c r="DV12" s="542"/>
      <c r="DW12" s="542"/>
      <c r="DX12" s="552">
        <v>96.866200000000006</v>
      </c>
      <c r="DZ12" s="542"/>
      <c r="EA12" s="542"/>
      <c r="EB12" s="542"/>
      <c r="EC12" s="542"/>
      <c r="ED12" s="542"/>
      <c r="EE12" s="542"/>
      <c r="EF12" s="542"/>
      <c r="EG12" s="542"/>
      <c r="EH12" s="542"/>
      <c r="EI12" s="542"/>
      <c r="EJ12" s="542"/>
      <c r="EK12" s="542"/>
      <c r="EL12" s="542"/>
      <c r="EM12" s="542"/>
      <c r="EN12" s="542"/>
      <c r="EO12" s="542"/>
    </row>
    <row r="13" spans="2:146" x14ac:dyDescent="0.25">
      <c r="B13" s="541" t="s">
        <v>1105</v>
      </c>
      <c r="C13" s="3" t="s">
        <v>1106</v>
      </c>
      <c r="D13" s="3" t="s">
        <v>1107</v>
      </c>
      <c r="E13" s="541" t="s">
        <v>1094</v>
      </c>
      <c r="F13" s="542"/>
      <c r="G13" s="543">
        <v>92.701419999999999</v>
      </c>
      <c r="H13" s="542"/>
      <c r="I13" s="542"/>
      <c r="J13" s="542"/>
      <c r="K13" s="542"/>
      <c r="L13" s="542"/>
      <c r="N13" s="543">
        <v>50.866824999999999</v>
      </c>
      <c r="O13" s="76">
        <f t="shared" si="0"/>
        <v>0.54871678341065322</v>
      </c>
      <c r="P13" s="622">
        <v>2.7083170000000001</v>
      </c>
      <c r="Q13" s="76">
        <f t="shared" si="1"/>
        <v>2.9215485588030908E-2</v>
      </c>
      <c r="R13" s="542"/>
      <c r="S13" s="542"/>
      <c r="T13" s="544">
        <v>2.2882600000000002</v>
      </c>
      <c r="U13" s="543">
        <v>0</v>
      </c>
      <c r="W13" s="543">
        <v>66</v>
      </c>
      <c r="X13" s="543">
        <v>1</v>
      </c>
      <c r="Y13" s="542"/>
      <c r="Z13" s="546">
        <f t="shared" si="2"/>
        <v>1.2975057908568108</v>
      </c>
      <c r="AA13" s="543">
        <v>0</v>
      </c>
      <c r="AB13" s="543">
        <v>12</v>
      </c>
      <c r="AC13" s="547">
        <v>78</v>
      </c>
      <c r="AD13" s="547">
        <v>0</v>
      </c>
      <c r="AE13" s="543">
        <f t="shared" si="3"/>
        <v>78</v>
      </c>
      <c r="AF13" s="549">
        <v>5180060</v>
      </c>
      <c r="AH13" s="549">
        <v>36000</v>
      </c>
      <c r="AI13" s="543">
        <v>54</v>
      </c>
      <c r="AJ13" s="76">
        <f t="shared" si="4"/>
        <v>0.69230769230769229</v>
      </c>
      <c r="AK13" s="549">
        <v>1821960</v>
      </c>
      <c r="AL13" s="76">
        <f t="shared" si="5"/>
        <v>0.35172565568738584</v>
      </c>
      <c r="AM13" s="543">
        <v>54</v>
      </c>
      <c r="AN13" s="549">
        <v>1821960</v>
      </c>
      <c r="AO13" s="543">
        <v>54</v>
      </c>
      <c r="AP13" s="549">
        <v>1821960</v>
      </c>
      <c r="AQ13" s="543">
        <v>51</v>
      </c>
      <c r="AR13" s="549">
        <v>1788000</v>
      </c>
      <c r="AS13" s="543">
        <v>3</v>
      </c>
      <c r="AT13" s="76">
        <f t="shared" si="6"/>
        <v>5.5555555555555552E-2</v>
      </c>
      <c r="AU13" s="549">
        <v>33960</v>
      </c>
      <c r="AV13" s="543">
        <v>21</v>
      </c>
      <c r="AW13" s="549">
        <v>3037400</v>
      </c>
      <c r="AX13" s="543">
        <v>1</v>
      </c>
      <c r="AY13" s="549">
        <v>63500</v>
      </c>
      <c r="AZ13" s="543">
        <v>20</v>
      </c>
      <c r="BA13" s="76">
        <f t="shared" si="7"/>
        <v>0.25641025641025639</v>
      </c>
      <c r="BB13" s="543">
        <v>44</v>
      </c>
      <c r="BC13" s="76">
        <f t="shared" si="8"/>
        <v>0.5641025641025641</v>
      </c>
      <c r="BD13" s="543">
        <v>14</v>
      </c>
      <c r="BE13" s="76">
        <f t="shared" si="9"/>
        <v>0.17948717948717949</v>
      </c>
      <c r="BF13" s="543">
        <v>61</v>
      </c>
      <c r="BG13" s="76">
        <f t="shared" si="10"/>
        <v>0.78205128205128205</v>
      </c>
      <c r="BH13" s="543">
        <v>28</v>
      </c>
      <c r="BI13" s="76">
        <f t="shared" si="11"/>
        <v>0.35897435897435898</v>
      </c>
      <c r="BJ13" s="543">
        <v>19</v>
      </c>
      <c r="BK13" s="543">
        <v>9</v>
      </c>
      <c r="BL13" s="543">
        <v>0</v>
      </c>
      <c r="BM13" s="550">
        <v>1940</v>
      </c>
      <c r="BN13" s="542"/>
      <c r="BO13" s="543">
        <v>71</v>
      </c>
      <c r="BP13" s="76">
        <f t="shared" si="12"/>
        <v>0.91025641025641024</v>
      </c>
      <c r="BQ13" s="543">
        <v>7</v>
      </c>
      <c r="BR13" s="76">
        <f t="shared" si="13"/>
        <v>8.9743589743589744E-2</v>
      </c>
      <c r="BS13" s="543">
        <v>1</v>
      </c>
      <c r="BT13" s="76">
        <f t="shared" si="14"/>
        <v>1.282051282051282E-2</v>
      </c>
      <c r="BU13" s="76">
        <v>0.59259259259259256</v>
      </c>
      <c r="BW13" s="543">
        <v>0</v>
      </c>
      <c r="BX13" s="543">
        <v>0</v>
      </c>
      <c r="BY13" s="543">
        <v>0</v>
      </c>
      <c r="BZ13" s="543">
        <v>0</v>
      </c>
      <c r="CA13" s="543">
        <v>0</v>
      </c>
      <c r="CB13" s="543">
        <v>0</v>
      </c>
      <c r="CC13" s="543">
        <v>0</v>
      </c>
      <c r="CD13" s="543">
        <v>0</v>
      </c>
      <c r="CE13" s="543">
        <v>0</v>
      </c>
      <c r="CF13" s="543">
        <v>0</v>
      </c>
      <c r="CG13" s="543">
        <v>0</v>
      </c>
      <c r="CH13" s="543">
        <v>0</v>
      </c>
      <c r="CI13" s="542"/>
      <c r="CJ13" s="542"/>
      <c r="CK13" s="542"/>
      <c r="CL13" s="542"/>
      <c r="CM13" s="542"/>
      <c r="CN13" s="542"/>
      <c r="CO13" s="542"/>
      <c r="CP13" s="542"/>
      <c r="CQ13" s="542"/>
      <c r="CS13" s="542"/>
      <c r="CT13" s="542"/>
      <c r="CU13" s="542"/>
      <c r="CV13" s="542"/>
      <c r="CW13" s="543">
        <v>2</v>
      </c>
      <c r="CX13" s="547">
        <v>1</v>
      </c>
      <c r="CY13" s="543">
        <v>2</v>
      </c>
      <c r="CZ13" s="543">
        <v>0</v>
      </c>
      <c r="DA13" s="543">
        <v>0</v>
      </c>
      <c r="DB13" s="543">
        <v>0</v>
      </c>
      <c r="DC13" s="543">
        <v>0</v>
      </c>
      <c r="DD13" s="543">
        <v>0</v>
      </c>
      <c r="DF13" s="551">
        <v>448072.00349999999</v>
      </c>
      <c r="DG13" s="76">
        <f t="shared" si="15"/>
        <v>8.6499384852685102E-2</v>
      </c>
      <c r="DH13" s="551">
        <v>4905.188435</v>
      </c>
      <c r="DI13" s="551">
        <v>298623.552493</v>
      </c>
      <c r="DJ13" s="551">
        <v>149448.451007</v>
      </c>
      <c r="DK13" s="547">
        <v>36</v>
      </c>
      <c r="DL13" s="543">
        <v>42</v>
      </c>
      <c r="DM13" s="543">
        <v>0</v>
      </c>
      <c r="DN13" s="543">
        <v>0</v>
      </c>
      <c r="DO13" s="320">
        <v>0.16904663</v>
      </c>
      <c r="DP13" s="543">
        <v>33</v>
      </c>
      <c r="DQ13" s="543">
        <v>12</v>
      </c>
      <c r="DR13" s="543">
        <v>24</v>
      </c>
      <c r="DS13" s="543">
        <v>9</v>
      </c>
      <c r="DT13" s="76">
        <f t="shared" si="16"/>
        <v>0.13636363636363635</v>
      </c>
      <c r="DU13" s="542"/>
      <c r="DV13" s="542"/>
      <c r="DW13" s="542"/>
      <c r="DX13" s="552">
        <v>323.33069999999998</v>
      </c>
      <c r="DZ13" s="542"/>
      <c r="EA13" s="542"/>
      <c r="EB13" s="542"/>
      <c r="EC13" s="542"/>
      <c r="ED13" s="542"/>
      <c r="EE13" s="542"/>
      <c r="EF13" s="542"/>
      <c r="EG13" s="542"/>
      <c r="EH13" s="542"/>
      <c r="EI13" s="542"/>
      <c r="EJ13" s="542"/>
      <c r="EK13" s="542"/>
      <c r="EL13" s="542"/>
      <c r="EM13" s="542"/>
      <c r="EN13" s="542"/>
      <c r="EO13" s="542"/>
    </row>
    <row r="14" spans="2:146" x14ac:dyDescent="0.25">
      <c r="B14" s="541" t="s">
        <v>1108</v>
      </c>
      <c r="C14" s="3" t="s">
        <v>1109</v>
      </c>
      <c r="D14" s="3" t="s">
        <v>1107</v>
      </c>
      <c r="E14" s="541" t="s">
        <v>1094</v>
      </c>
      <c r="F14" s="542"/>
      <c r="G14" s="543">
        <v>102.699836</v>
      </c>
      <c r="H14" s="542"/>
      <c r="I14" s="542"/>
      <c r="J14" s="542"/>
      <c r="K14" s="542"/>
      <c r="L14" s="542"/>
      <c r="N14" s="543">
        <v>39.823129000000002</v>
      </c>
      <c r="O14" s="76">
        <f t="shared" si="0"/>
        <v>0.38776234267793769</v>
      </c>
      <c r="P14" s="622">
        <v>2.9274309999999999</v>
      </c>
      <c r="Q14" s="76">
        <f t="shared" si="1"/>
        <v>2.8504729063053225E-2</v>
      </c>
      <c r="R14" s="542"/>
      <c r="S14" s="542"/>
      <c r="T14" s="544">
        <v>1.1293359999999999</v>
      </c>
      <c r="U14" s="543">
        <v>0</v>
      </c>
      <c r="W14" s="543">
        <v>46</v>
      </c>
      <c r="X14" s="543">
        <v>16</v>
      </c>
      <c r="Y14" s="542"/>
      <c r="Z14" s="546">
        <f t="shared" si="2"/>
        <v>1.1551076260230582</v>
      </c>
      <c r="AA14" s="543">
        <v>5</v>
      </c>
      <c r="AB14" s="543">
        <v>22</v>
      </c>
      <c r="AC14" s="547">
        <v>63</v>
      </c>
      <c r="AD14" s="547">
        <v>5</v>
      </c>
      <c r="AE14" s="543">
        <f t="shared" si="3"/>
        <v>68</v>
      </c>
      <c r="AF14" s="549">
        <v>12217410</v>
      </c>
      <c r="AH14" s="549">
        <v>83450</v>
      </c>
      <c r="AI14" s="543">
        <v>52</v>
      </c>
      <c r="AJ14" s="76">
        <f t="shared" si="4"/>
        <v>0.76470588235294112</v>
      </c>
      <c r="AK14" s="549">
        <v>10216600</v>
      </c>
      <c r="AL14" s="76">
        <f t="shared" si="5"/>
        <v>0.83623288405644081</v>
      </c>
      <c r="AM14" s="543">
        <v>51</v>
      </c>
      <c r="AN14" s="549">
        <v>7403700</v>
      </c>
      <c r="AO14" s="543">
        <v>41</v>
      </c>
      <c r="AP14" s="549">
        <v>3434800</v>
      </c>
      <c r="AQ14" s="543">
        <v>34</v>
      </c>
      <c r="AR14" s="549">
        <v>3257700</v>
      </c>
      <c r="AS14" s="543">
        <v>7</v>
      </c>
      <c r="AT14" s="76">
        <f t="shared" si="6"/>
        <v>0.17073170731707318</v>
      </c>
      <c r="AU14" s="549">
        <v>177100</v>
      </c>
      <c r="AV14" s="543">
        <v>14</v>
      </c>
      <c r="AW14" s="549">
        <v>1816400</v>
      </c>
      <c r="AX14" s="543">
        <v>1</v>
      </c>
      <c r="AY14" s="549">
        <v>60610</v>
      </c>
      <c r="AZ14" s="543">
        <v>21</v>
      </c>
      <c r="BA14" s="76">
        <f t="shared" si="7"/>
        <v>0.30882352941176472</v>
      </c>
      <c r="BB14" s="543">
        <v>20</v>
      </c>
      <c r="BC14" s="76">
        <f t="shared" si="8"/>
        <v>0.29411764705882354</v>
      </c>
      <c r="BD14" s="543">
        <v>27</v>
      </c>
      <c r="BE14" s="76">
        <f t="shared" si="9"/>
        <v>0.39705882352941174</v>
      </c>
      <c r="BF14" s="543">
        <v>46</v>
      </c>
      <c r="BG14" s="76">
        <f t="shared" si="10"/>
        <v>0.67647058823529416</v>
      </c>
      <c r="BH14" s="543">
        <v>9</v>
      </c>
      <c r="BI14" s="76">
        <f t="shared" si="11"/>
        <v>0.13235294117647059</v>
      </c>
      <c r="BJ14" s="543">
        <v>3</v>
      </c>
      <c r="BK14" s="543">
        <v>6</v>
      </c>
      <c r="BL14" s="543">
        <v>0</v>
      </c>
      <c r="BM14" s="550">
        <v>1960</v>
      </c>
      <c r="BN14" s="542"/>
      <c r="BO14" s="543">
        <v>54</v>
      </c>
      <c r="BP14" s="76">
        <f t="shared" si="12"/>
        <v>0.79411764705882348</v>
      </c>
      <c r="BQ14" s="543">
        <v>14</v>
      </c>
      <c r="BR14" s="76">
        <f t="shared" si="13"/>
        <v>0.20588235294117646</v>
      </c>
      <c r="BS14" s="543">
        <v>1</v>
      </c>
      <c r="BT14" s="76">
        <f t="shared" si="14"/>
        <v>1.4705882352941176E-2</v>
      </c>
      <c r="BU14" s="76">
        <v>0.61538461538461542</v>
      </c>
      <c r="BW14" s="543">
        <v>0</v>
      </c>
      <c r="BX14" s="543">
        <v>0</v>
      </c>
      <c r="BY14" s="543">
        <v>0</v>
      </c>
      <c r="BZ14" s="543">
        <v>0</v>
      </c>
      <c r="CA14" s="543">
        <v>0</v>
      </c>
      <c r="CB14" s="543">
        <v>0</v>
      </c>
      <c r="CC14" s="543">
        <v>0</v>
      </c>
      <c r="CD14" s="543">
        <v>0</v>
      </c>
      <c r="CE14" s="543">
        <v>0</v>
      </c>
      <c r="CF14" s="543">
        <v>0</v>
      </c>
      <c r="CG14" s="543">
        <v>0</v>
      </c>
      <c r="CH14" s="543">
        <v>0</v>
      </c>
      <c r="CI14" s="542"/>
      <c r="CJ14" s="542"/>
      <c r="CK14" s="542"/>
      <c r="CL14" s="542"/>
      <c r="CM14" s="542"/>
      <c r="CN14" s="542"/>
      <c r="CO14" s="542"/>
      <c r="CP14" s="542"/>
      <c r="CQ14" s="542"/>
      <c r="CS14" s="542"/>
      <c r="CT14" s="542"/>
      <c r="CU14" s="542"/>
      <c r="CV14" s="542"/>
      <c r="CW14" s="543">
        <v>1</v>
      </c>
      <c r="CX14" s="547">
        <v>0</v>
      </c>
      <c r="CY14" s="543">
        <v>1</v>
      </c>
      <c r="CZ14" s="543">
        <v>0</v>
      </c>
      <c r="DA14" s="543">
        <v>0</v>
      </c>
      <c r="DB14" s="543">
        <v>0</v>
      </c>
      <c r="DC14" s="543">
        <v>0</v>
      </c>
      <c r="DD14" s="543">
        <v>0</v>
      </c>
      <c r="DF14" s="551">
        <v>465129.56928599998</v>
      </c>
      <c r="DG14" s="76">
        <f t="shared" si="15"/>
        <v>3.8071045277681605E-2</v>
      </c>
      <c r="DH14" s="551">
        <v>23205.146301000001</v>
      </c>
      <c r="DI14" s="551">
        <v>179942.24653500001</v>
      </c>
      <c r="DJ14" s="551">
        <v>285187.32275200001</v>
      </c>
      <c r="DK14" s="547">
        <v>48</v>
      </c>
      <c r="DL14" s="543">
        <v>19</v>
      </c>
      <c r="DM14" s="543">
        <v>1</v>
      </c>
      <c r="DN14" s="543">
        <v>0</v>
      </c>
      <c r="DO14" s="320">
        <v>0.10335909</v>
      </c>
      <c r="DP14" s="543">
        <v>47</v>
      </c>
      <c r="DQ14" s="543">
        <v>10</v>
      </c>
      <c r="DR14" s="543">
        <v>11</v>
      </c>
      <c r="DS14" s="543">
        <v>0</v>
      </c>
      <c r="DT14" s="76">
        <f t="shared" si="16"/>
        <v>0</v>
      </c>
      <c r="DU14" s="542"/>
      <c r="DV14" s="542"/>
      <c r="DW14" s="542"/>
      <c r="DX14" s="552">
        <v>195.82400000000001</v>
      </c>
      <c r="DZ14" s="542"/>
      <c r="EA14" s="542"/>
      <c r="EB14" s="542"/>
      <c r="EC14" s="542"/>
      <c r="ED14" s="542"/>
      <c r="EE14" s="542"/>
      <c r="EF14" s="542"/>
      <c r="EG14" s="542"/>
      <c r="EH14" s="542"/>
      <c r="EI14" s="542"/>
      <c r="EJ14" s="542"/>
      <c r="EK14" s="542"/>
      <c r="EL14" s="542"/>
      <c r="EM14" s="542"/>
      <c r="EN14" s="542"/>
      <c r="EO14" s="542"/>
    </row>
    <row r="15" spans="2:146" x14ac:dyDescent="0.25">
      <c r="B15" s="541" t="s">
        <v>1110</v>
      </c>
      <c r="C15" s="3" t="s">
        <v>1111</v>
      </c>
      <c r="D15" s="3" t="s">
        <v>1112</v>
      </c>
      <c r="E15" s="541" t="s">
        <v>1094</v>
      </c>
      <c r="F15" s="542"/>
      <c r="G15" s="543">
        <v>2279.9108419999998</v>
      </c>
      <c r="H15" s="542"/>
      <c r="I15" s="542"/>
      <c r="J15" s="542"/>
      <c r="K15" s="542"/>
      <c r="L15" s="542"/>
      <c r="N15" s="543">
        <v>1904.482812</v>
      </c>
      <c r="O15" s="76">
        <f t="shared" si="0"/>
        <v>0.83533214409794021</v>
      </c>
      <c r="P15" s="622">
        <v>28.625876000000002</v>
      </c>
      <c r="Q15" s="76">
        <f t="shared" si="1"/>
        <v>1.2555699754859101E-2</v>
      </c>
      <c r="R15" s="542"/>
      <c r="S15" s="542"/>
      <c r="T15" s="544">
        <v>1.8</v>
      </c>
      <c r="U15" s="543">
        <v>0</v>
      </c>
      <c r="W15" s="543">
        <v>125</v>
      </c>
      <c r="X15" s="543">
        <v>0</v>
      </c>
      <c r="Y15" s="542"/>
      <c r="Z15" s="546">
        <f t="shared" si="2"/>
        <v>6.5634617026934877E-2</v>
      </c>
      <c r="AA15" s="543">
        <v>3</v>
      </c>
      <c r="AB15" s="543">
        <v>21</v>
      </c>
      <c r="AC15" s="547">
        <v>143</v>
      </c>
      <c r="AD15" s="547">
        <v>3</v>
      </c>
      <c r="AE15" s="543">
        <f t="shared" si="3"/>
        <v>146</v>
      </c>
      <c r="AF15" s="549">
        <v>5809714</v>
      </c>
      <c r="AH15" s="549">
        <v>27510</v>
      </c>
      <c r="AI15" s="543">
        <v>135</v>
      </c>
      <c r="AJ15" s="76">
        <f t="shared" si="4"/>
        <v>0.92465753424657537</v>
      </c>
      <c r="AK15" s="549">
        <v>5534188</v>
      </c>
      <c r="AL15" s="76">
        <f t="shared" si="5"/>
        <v>0.95257494603004556</v>
      </c>
      <c r="AM15" s="543">
        <v>135</v>
      </c>
      <c r="AN15" s="549">
        <v>5534188</v>
      </c>
      <c r="AO15" s="543">
        <v>135</v>
      </c>
      <c r="AP15" s="549">
        <v>5534188</v>
      </c>
      <c r="AQ15" s="543">
        <v>71</v>
      </c>
      <c r="AR15" s="549">
        <v>4007660</v>
      </c>
      <c r="AS15" s="543">
        <v>64</v>
      </c>
      <c r="AT15" s="76">
        <f t="shared" si="6"/>
        <v>0.47407407407407409</v>
      </c>
      <c r="AU15" s="549">
        <v>1526528</v>
      </c>
      <c r="AV15" s="543">
        <v>2</v>
      </c>
      <c r="AW15" s="549">
        <v>48400</v>
      </c>
      <c r="AX15" s="543">
        <v>2</v>
      </c>
      <c r="AY15" s="549">
        <v>96200</v>
      </c>
      <c r="AZ15" s="543">
        <v>5</v>
      </c>
      <c r="BA15" s="76">
        <f t="shared" si="7"/>
        <v>3.4246575342465752E-2</v>
      </c>
      <c r="BB15" s="543">
        <v>24</v>
      </c>
      <c r="BC15" s="76">
        <f t="shared" si="8"/>
        <v>0.16438356164383561</v>
      </c>
      <c r="BD15" s="543">
        <v>117</v>
      </c>
      <c r="BE15" s="76">
        <f t="shared" si="9"/>
        <v>0.80136986301369861</v>
      </c>
      <c r="BF15" s="543">
        <v>133</v>
      </c>
      <c r="BG15" s="76">
        <f t="shared" si="10"/>
        <v>0.91095890410958902</v>
      </c>
      <c r="BH15" s="543">
        <v>25</v>
      </c>
      <c r="BI15" s="76">
        <f t="shared" si="11"/>
        <v>0.17123287671232876</v>
      </c>
      <c r="BJ15" s="543">
        <v>21</v>
      </c>
      <c r="BK15" s="543">
        <v>4</v>
      </c>
      <c r="BL15" s="543">
        <v>0</v>
      </c>
      <c r="BM15" s="550">
        <v>1983</v>
      </c>
      <c r="BN15" s="542"/>
      <c r="BO15" s="543">
        <v>81</v>
      </c>
      <c r="BP15" s="76">
        <f t="shared" si="12"/>
        <v>0.5547945205479452</v>
      </c>
      <c r="BQ15" s="543">
        <v>65</v>
      </c>
      <c r="BR15" s="76">
        <f t="shared" si="13"/>
        <v>0.4452054794520548</v>
      </c>
      <c r="BS15" s="543">
        <v>14</v>
      </c>
      <c r="BT15" s="76">
        <f t="shared" si="14"/>
        <v>9.5890410958904104E-2</v>
      </c>
      <c r="BU15" s="76">
        <v>0.78518518518518521</v>
      </c>
      <c r="BW15" s="543">
        <v>0</v>
      </c>
      <c r="BX15" s="543">
        <v>0</v>
      </c>
      <c r="BY15" s="543">
        <v>0</v>
      </c>
      <c r="BZ15" s="543">
        <v>0</v>
      </c>
      <c r="CA15" s="543">
        <v>0</v>
      </c>
      <c r="CB15" s="543">
        <v>0</v>
      </c>
      <c r="CC15" s="543">
        <v>0</v>
      </c>
      <c r="CD15" s="543">
        <v>0</v>
      </c>
      <c r="CE15" s="543">
        <v>0</v>
      </c>
      <c r="CF15" s="543">
        <v>0</v>
      </c>
      <c r="CG15" s="543">
        <v>0</v>
      </c>
      <c r="CH15" s="543">
        <v>0</v>
      </c>
      <c r="CI15" s="542"/>
      <c r="CJ15" s="542"/>
      <c r="CK15" s="542"/>
      <c r="CL15" s="542"/>
      <c r="CM15" s="542"/>
      <c r="CN15" s="542"/>
      <c r="CO15" s="542"/>
      <c r="CP15" s="542"/>
      <c r="CQ15" s="542"/>
      <c r="CS15" s="542"/>
      <c r="CT15" s="542"/>
      <c r="CU15" s="542"/>
      <c r="CV15" s="542"/>
      <c r="CW15" s="543">
        <v>2</v>
      </c>
      <c r="CX15" s="547">
        <v>1</v>
      </c>
      <c r="CY15" s="543">
        <v>2</v>
      </c>
      <c r="CZ15" s="543">
        <v>0</v>
      </c>
      <c r="DA15" s="543">
        <v>0</v>
      </c>
      <c r="DB15" s="543">
        <v>0</v>
      </c>
      <c r="DC15" s="543">
        <v>0</v>
      </c>
      <c r="DD15" s="543">
        <v>0</v>
      </c>
      <c r="DF15" s="551">
        <v>241067.30742999999</v>
      </c>
      <c r="DG15" s="76">
        <f t="shared" si="15"/>
        <v>4.1493833849652495E-2</v>
      </c>
      <c r="DH15" s="551">
        <v>1788.3799180000001</v>
      </c>
      <c r="DI15" s="551">
        <v>217123.15555</v>
      </c>
      <c r="DJ15" s="551">
        <v>23944.151879000001</v>
      </c>
      <c r="DK15" s="547">
        <v>102</v>
      </c>
      <c r="DL15" s="543">
        <v>44</v>
      </c>
      <c r="DM15" s="543">
        <v>0</v>
      </c>
      <c r="DN15" s="543">
        <v>0</v>
      </c>
      <c r="DO15" s="320">
        <v>0.08</v>
      </c>
      <c r="DP15" s="543">
        <v>90</v>
      </c>
      <c r="DQ15" s="543">
        <v>29</v>
      </c>
      <c r="DR15" s="543">
        <v>24</v>
      </c>
      <c r="DS15" s="543">
        <v>3</v>
      </c>
      <c r="DT15" s="76">
        <f t="shared" si="16"/>
        <v>2.4E-2</v>
      </c>
      <c r="DU15" s="542"/>
      <c r="DV15" s="542"/>
      <c r="DW15" s="542"/>
      <c r="DX15" s="552">
        <v>184.71430000000001</v>
      </c>
      <c r="DZ15" s="542"/>
      <c r="EA15" s="542"/>
      <c r="EB15" s="542"/>
      <c r="EC15" s="542"/>
      <c r="ED15" s="542"/>
      <c r="EE15" s="542"/>
      <c r="EF15" s="542"/>
      <c r="EG15" s="542"/>
      <c r="EH15" s="542"/>
      <c r="EI15" s="542"/>
      <c r="EJ15" s="542"/>
      <c r="EK15" s="542"/>
      <c r="EL15" s="542"/>
      <c r="EM15" s="542"/>
      <c r="EN15" s="542"/>
      <c r="EO15" s="542"/>
    </row>
    <row r="16" spans="2:146" x14ac:dyDescent="0.25">
      <c r="B16" s="541" t="s">
        <v>1113</v>
      </c>
      <c r="C16" s="3" t="s">
        <v>1114</v>
      </c>
      <c r="D16" s="3" t="s">
        <v>1115</v>
      </c>
      <c r="E16" s="541" t="s">
        <v>1094</v>
      </c>
      <c r="F16" s="542"/>
      <c r="G16" s="543">
        <v>39.746237999999998</v>
      </c>
      <c r="H16" s="542"/>
      <c r="I16" s="542"/>
      <c r="J16" s="542"/>
      <c r="K16" s="542"/>
      <c r="L16" s="542"/>
      <c r="N16" s="543">
        <v>36.617010000000001</v>
      </c>
      <c r="O16" s="76">
        <f t="shared" si="0"/>
        <v>0.9212698318769188</v>
      </c>
      <c r="P16" s="622">
        <v>1.7022619999999999</v>
      </c>
      <c r="Q16" s="76">
        <f t="shared" si="1"/>
        <v>4.2828254588522317E-2</v>
      </c>
      <c r="R16" s="542"/>
      <c r="S16" s="542"/>
      <c r="T16" s="544">
        <v>0</v>
      </c>
      <c r="U16" s="543">
        <v>0</v>
      </c>
      <c r="W16" s="543">
        <v>32</v>
      </c>
      <c r="X16" s="543">
        <v>0</v>
      </c>
      <c r="Y16" s="542"/>
      <c r="Z16" s="546">
        <f t="shared" si="2"/>
        <v>0.87391078627118923</v>
      </c>
      <c r="AA16" s="543">
        <v>0</v>
      </c>
      <c r="AB16" s="543">
        <v>1</v>
      </c>
      <c r="AC16" s="547">
        <v>33</v>
      </c>
      <c r="AD16" s="547">
        <v>0</v>
      </c>
      <c r="AE16" s="543">
        <f t="shared" si="3"/>
        <v>33</v>
      </c>
      <c r="AF16" s="549">
        <v>12656100</v>
      </c>
      <c r="AH16" s="549">
        <v>63400</v>
      </c>
      <c r="AI16" s="543">
        <v>22</v>
      </c>
      <c r="AJ16" s="76">
        <f t="shared" si="4"/>
        <v>0.66666666666666663</v>
      </c>
      <c r="AK16" s="549">
        <v>1458000</v>
      </c>
      <c r="AL16" s="76">
        <f t="shared" si="5"/>
        <v>0.11520136534951525</v>
      </c>
      <c r="AM16" s="543">
        <v>22</v>
      </c>
      <c r="AN16" s="549">
        <v>1458000</v>
      </c>
      <c r="AO16" s="543">
        <v>21</v>
      </c>
      <c r="AP16" s="549">
        <v>1438400</v>
      </c>
      <c r="AQ16" s="543">
        <v>18</v>
      </c>
      <c r="AR16" s="549">
        <v>1399200</v>
      </c>
      <c r="AS16" s="543">
        <v>3</v>
      </c>
      <c r="AT16" s="76">
        <f t="shared" si="6"/>
        <v>0.14285714285714285</v>
      </c>
      <c r="AU16" s="549">
        <v>39200</v>
      </c>
      <c r="AV16" s="543">
        <v>9</v>
      </c>
      <c r="AW16" s="549">
        <v>1087100</v>
      </c>
      <c r="AX16" s="543">
        <v>2</v>
      </c>
      <c r="AY16" s="549">
        <v>10111000</v>
      </c>
      <c r="AZ16" s="543">
        <v>6</v>
      </c>
      <c r="BA16" s="76">
        <f t="shared" si="7"/>
        <v>0.18181818181818182</v>
      </c>
      <c r="BB16" s="543">
        <v>14</v>
      </c>
      <c r="BC16" s="76">
        <f t="shared" si="8"/>
        <v>0.42424242424242425</v>
      </c>
      <c r="BD16" s="543">
        <v>13</v>
      </c>
      <c r="BE16" s="76">
        <f t="shared" si="9"/>
        <v>0.39393939393939392</v>
      </c>
      <c r="BF16" s="543">
        <v>32</v>
      </c>
      <c r="BG16" s="76">
        <f t="shared" si="10"/>
        <v>0.96969696969696972</v>
      </c>
      <c r="BH16" s="543">
        <v>0</v>
      </c>
      <c r="BI16" s="76">
        <f t="shared" si="11"/>
        <v>0</v>
      </c>
      <c r="BJ16" s="543">
        <v>0</v>
      </c>
      <c r="BK16" s="543">
        <v>0</v>
      </c>
      <c r="BL16" s="543">
        <v>0</v>
      </c>
      <c r="BM16" s="550">
        <v>1971</v>
      </c>
      <c r="BN16" s="542"/>
      <c r="BO16" s="543">
        <v>22</v>
      </c>
      <c r="BP16" s="76">
        <f t="shared" si="12"/>
        <v>0.66666666666666663</v>
      </c>
      <c r="BQ16" s="543">
        <v>11</v>
      </c>
      <c r="BR16" s="76">
        <f t="shared" si="13"/>
        <v>0.33333333333333331</v>
      </c>
      <c r="BS16" s="543">
        <v>0</v>
      </c>
      <c r="BT16" s="76">
        <f t="shared" si="14"/>
        <v>0</v>
      </c>
      <c r="BU16" s="76">
        <v>0.72727272727272729</v>
      </c>
      <c r="BW16" s="543">
        <v>0</v>
      </c>
      <c r="BX16" s="543">
        <v>0</v>
      </c>
      <c r="BY16" s="543">
        <v>0</v>
      </c>
      <c r="BZ16" s="543">
        <v>0</v>
      </c>
      <c r="CA16" s="543">
        <v>0</v>
      </c>
      <c r="CB16" s="543">
        <v>0</v>
      </c>
      <c r="CC16" s="543">
        <v>0</v>
      </c>
      <c r="CD16" s="543">
        <v>0</v>
      </c>
      <c r="CE16" s="543">
        <v>0</v>
      </c>
      <c r="CF16" s="543">
        <v>0</v>
      </c>
      <c r="CG16" s="543">
        <v>0</v>
      </c>
      <c r="CH16" s="543">
        <v>0</v>
      </c>
      <c r="CI16" s="542"/>
      <c r="CJ16" s="542"/>
      <c r="CK16" s="542"/>
      <c r="CL16" s="542"/>
      <c r="CM16" s="542"/>
      <c r="CN16" s="542"/>
      <c r="CO16" s="542"/>
      <c r="CP16" s="542"/>
      <c r="CQ16" s="542"/>
      <c r="CS16" s="542"/>
      <c r="CT16" s="542"/>
      <c r="CU16" s="542"/>
      <c r="CV16" s="542"/>
      <c r="CW16" s="543">
        <v>2</v>
      </c>
      <c r="CX16" s="547">
        <v>0</v>
      </c>
      <c r="CY16" s="543">
        <v>1</v>
      </c>
      <c r="CZ16" s="543">
        <v>0</v>
      </c>
      <c r="DA16" s="543">
        <v>0</v>
      </c>
      <c r="DB16" s="543">
        <v>0</v>
      </c>
      <c r="DC16" s="543">
        <v>1</v>
      </c>
      <c r="DD16" s="543">
        <v>0</v>
      </c>
      <c r="DF16" s="551">
        <v>0</v>
      </c>
      <c r="DG16" s="76">
        <f t="shared" si="15"/>
        <v>0</v>
      </c>
      <c r="DH16" s="551">
        <v>0</v>
      </c>
      <c r="DI16" s="551">
        <v>0</v>
      </c>
      <c r="DJ16" s="551">
        <v>0</v>
      </c>
      <c r="DK16" s="547">
        <v>33</v>
      </c>
      <c r="DL16" s="543">
        <v>0</v>
      </c>
      <c r="DM16" s="543">
        <v>0</v>
      </c>
      <c r="DN16" s="543">
        <v>0</v>
      </c>
      <c r="DO16" s="320">
        <v>0</v>
      </c>
      <c r="DP16" s="543">
        <v>33</v>
      </c>
      <c r="DQ16" s="543">
        <v>0</v>
      </c>
      <c r="DR16" s="543">
        <v>0</v>
      </c>
      <c r="DS16" s="543">
        <v>0</v>
      </c>
      <c r="DT16" s="76">
        <f t="shared" si="16"/>
        <v>0</v>
      </c>
      <c r="DU16" s="542"/>
      <c r="DV16" s="542"/>
      <c r="DW16" s="542"/>
      <c r="DX16" s="552">
        <v>0</v>
      </c>
      <c r="DZ16" s="542"/>
      <c r="EA16" s="542"/>
      <c r="EB16" s="542"/>
      <c r="EC16" s="542"/>
      <c r="ED16" s="542"/>
      <c r="EE16" s="542"/>
      <c r="EF16" s="542"/>
      <c r="EG16" s="542"/>
      <c r="EH16" s="542"/>
      <c r="EI16" s="542"/>
      <c r="EJ16" s="542"/>
      <c r="EK16" s="542"/>
      <c r="EL16" s="542"/>
      <c r="EM16" s="542"/>
      <c r="EN16" s="542"/>
      <c r="EO16" s="542"/>
    </row>
    <row r="17" spans="2:145" x14ac:dyDescent="0.25">
      <c r="B17" s="541" t="s">
        <v>1116</v>
      </c>
      <c r="C17" s="3" t="s">
        <v>1117</v>
      </c>
      <c r="D17" s="3" t="s">
        <v>1118</v>
      </c>
      <c r="E17" s="541" t="s">
        <v>1094</v>
      </c>
      <c r="F17" s="542"/>
      <c r="G17" s="543">
        <v>137.894451</v>
      </c>
      <c r="H17" s="542"/>
      <c r="I17" s="542"/>
      <c r="J17" s="542"/>
      <c r="K17" s="542"/>
      <c r="L17" s="542"/>
      <c r="N17" s="543">
        <v>87.492718999999994</v>
      </c>
      <c r="O17" s="76">
        <f t="shared" si="0"/>
        <v>0.63449049882362552</v>
      </c>
      <c r="P17" s="622">
        <v>5.4814749999999997</v>
      </c>
      <c r="Q17" s="76">
        <f t="shared" si="1"/>
        <v>3.9751236980522152E-2</v>
      </c>
      <c r="R17" s="542"/>
      <c r="S17" s="542"/>
      <c r="T17" s="544">
        <v>0.52690300000000001</v>
      </c>
      <c r="U17" s="543">
        <v>0</v>
      </c>
      <c r="W17" s="543">
        <v>29</v>
      </c>
      <c r="X17" s="543">
        <v>0</v>
      </c>
      <c r="Y17" s="542"/>
      <c r="Z17" s="546">
        <f t="shared" si="2"/>
        <v>0.33145615236851883</v>
      </c>
      <c r="AA17" s="543">
        <v>3</v>
      </c>
      <c r="AB17" s="543">
        <v>26</v>
      </c>
      <c r="AC17" s="547">
        <v>52</v>
      </c>
      <c r="AD17" s="547">
        <v>3</v>
      </c>
      <c r="AE17" s="543">
        <f t="shared" si="3"/>
        <v>55</v>
      </c>
      <c r="AF17" s="549">
        <v>2361400</v>
      </c>
      <c r="AH17" s="549">
        <v>27000</v>
      </c>
      <c r="AI17" s="543">
        <v>51</v>
      </c>
      <c r="AJ17" s="76">
        <f t="shared" si="4"/>
        <v>0.92727272727272725</v>
      </c>
      <c r="AK17" s="549">
        <v>2273200</v>
      </c>
      <c r="AL17" s="76">
        <f t="shared" si="5"/>
        <v>0.9626492758533074</v>
      </c>
      <c r="AM17" s="543">
        <v>51</v>
      </c>
      <c r="AN17" s="549">
        <v>2273200</v>
      </c>
      <c r="AO17" s="543">
        <v>50</v>
      </c>
      <c r="AP17" s="549">
        <v>2223300</v>
      </c>
      <c r="AQ17" s="543">
        <v>47</v>
      </c>
      <c r="AR17" s="549">
        <v>2173200</v>
      </c>
      <c r="AS17" s="543">
        <v>3</v>
      </c>
      <c r="AT17" s="76">
        <f t="shared" si="6"/>
        <v>0.06</v>
      </c>
      <c r="AU17" s="549">
        <v>50100</v>
      </c>
      <c r="AV17" s="543">
        <v>4</v>
      </c>
      <c r="AW17" s="549">
        <v>88200</v>
      </c>
      <c r="AX17" s="543">
        <v>0</v>
      </c>
      <c r="AY17" s="549">
        <v>0</v>
      </c>
      <c r="AZ17" s="543">
        <v>14</v>
      </c>
      <c r="BA17" s="76">
        <f t="shared" si="7"/>
        <v>0.25454545454545452</v>
      </c>
      <c r="BB17" s="543">
        <v>6</v>
      </c>
      <c r="BC17" s="76">
        <f t="shared" si="8"/>
        <v>0.10909090909090909</v>
      </c>
      <c r="BD17" s="543">
        <v>35</v>
      </c>
      <c r="BE17" s="76">
        <f t="shared" si="9"/>
        <v>0.63636363636363635</v>
      </c>
      <c r="BF17" s="543">
        <v>53</v>
      </c>
      <c r="BG17" s="76">
        <f t="shared" si="10"/>
        <v>0.96363636363636362</v>
      </c>
      <c r="BH17" s="543">
        <v>1</v>
      </c>
      <c r="BI17" s="76">
        <f t="shared" si="11"/>
        <v>1.8181818181818181E-2</v>
      </c>
      <c r="BJ17" s="543">
        <v>1</v>
      </c>
      <c r="BK17" s="543">
        <v>0</v>
      </c>
      <c r="BL17" s="543">
        <v>0</v>
      </c>
      <c r="BM17" s="550">
        <v>1931</v>
      </c>
      <c r="BN17" s="542"/>
      <c r="BO17" s="543">
        <v>49</v>
      </c>
      <c r="BP17" s="76">
        <f t="shared" si="12"/>
        <v>0.89090909090909087</v>
      </c>
      <c r="BQ17" s="543">
        <v>6</v>
      </c>
      <c r="BR17" s="76">
        <f t="shared" si="13"/>
        <v>0.10909090909090909</v>
      </c>
      <c r="BS17" s="543">
        <v>0</v>
      </c>
      <c r="BT17" s="76">
        <f t="shared" si="14"/>
        <v>0</v>
      </c>
      <c r="BU17" s="76">
        <v>0.76470588235294112</v>
      </c>
      <c r="BW17" s="543">
        <v>0</v>
      </c>
      <c r="BX17" s="543">
        <v>0</v>
      </c>
      <c r="BY17" s="543">
        <v>0</v>
      </c>
      <c r="BZ17" s="543">
        <v>0</v>
      </c>
      <c r="CA17" s="543">
        <v>0</v>
      </c>
      <c r="CB17" s="543">
        <v>0</v>
      </c>
      <c r="CC17" s="543">
        <v>0</v>
      </c>
      <c r="CD17" s="543">
        <v>0</v>
      </c>
      <c r="CE17" s="543">
        <v>0</v>
      </c>
      <c r="CF17" s="543">
        <v>0</v>
      </c>
      <c r="CG17" s="543">
        <v>0</v>
      </c>
      <c r="CH17" s="543">
        <v>0</v>
      </c>
      <c r="CI17" s="542"/>
      <c r="CJ17" s="542"/>
      <c r="CK17" s="542"/>
      <c r="CL17" s="542"/>
      <c r="CM17" s="542"/>
      <c r="CN17" s="542"/>
      <c r="CO17" s="542"/>
      <c r="CP17" s="542"/>
      <c r="CQ17" s="542"/>
      <c r="CS17" s="542"/>
      <c r="CT17" s="542"/>
      <c r="CU17" s="542"/>
      <c r="CV17" s="542"/>
      <c r="CW17" s="543">
        <v>0</v>
      </c>
      <c r="CX17" s="547">
        <v>0</v>
      </c>
      <c r="CY17" s="543">
        <v>0</v>
      </c>
      <c r="CZ17" s="543">
        <v>0</v>
      </c>
      <c r="DA17" s="543">
        <v>0</v>
      </c>
      <c r="DB17" s="543">
        <v>0</v>
      </c>
      <c r="DC17" s="543">
        <v>0</v>
      </c>
      <c r="DD17" s="543">
        <v>0</v>
      </c>
      <c r="DF17" s="551">
        <v>13894.619382000001</v>
      </c>
      <c r="DG17" s="76">
        <f t="shared" si="15"/>
        <v>5.8840600415008045E-3</v>
      </c>
      <c r="DH17" s="551">
        <v>1716.211057</v>
      </c>
      <c r="DI17" s="551">
        <v>13879.488549</v>
      </c>
      <c r="DJ17" s="551">
        <v>15.130833000000001</v>
      </c>
      <c r="DK17" s="547">
        <v>51</v>
      </c>
      <c r="DL17" s="543">
        <v>4</v>
      </c>
      <c r="DM17" s="543">
        <v>0</v>
      </c>
      <c r="DN17" s="543">
        <v>0</v>
      </c>
      <c r="DO17" s="320">
        <v>5.8910999999999998E-2</v>
      </c>
      <c r="DP17" s="543">
        <v>50</v>
      </c>
      <c r="DQ17" s="543">
        <v>3</v>
      </c>
      <c r="DR17" s="543">
        <v>2</v>
      </c>
      <c r="DS17" s="543">
        <v>0</v>
      </c>
      <c r="DT17" s="76">
        <f t="shared" si="16"/>
        <v>0</v>
      </c>
      <c r="DU17" s="542"/>
      <c r="DV17" s="542"/>
      <c r="DW17" s="542"/>
      <c r="DX17" s="552">
        <v>6.9207999999999998</v>
      </c>
      <c r="DZ17" s="542"/>
      <c r="EA17" s="542"/>
      <c r="EB17" s="542"/>
      <c r="EC17" s="542"/>
      <c r="ED17" s="542"/>
      <c r="EE17" s="542"/>
      <c r="EF17" s="542"/>
      <c r="EG17" s="542"/>
      <c r="EH17" s="542"/>
      <c r="EI17" s="542"/>
      <c r="EJ17" s="542"/>
      <c r="EK17" s="542"/>
      <c r="EL17" s="542"/>
      <c r="EM17" s="542"/>
      <c r="EN17" s="542"/>
      <c r="EO17" s="542"/>
    </row>
    <row r="18" spans="2:145" x14ac:dyDescent="0.25">
      <c r="B18" s="541" t="s">
        <v>1119</v>
      </c>
      <c r="C18" s="3" t="s">
        <v>1120</v>
      </c>
      <c r="D18" s="3" t="s">
        <v>1121</v>
      </c>
      <c r="E18" s="541" t="s">
        <v>1094</v>
      </c>
      <c r="F18" s="542"/>
      <c r="G18" s="543">
        <v>31.730564000000001</v>
      </c>
      <c r="H18" s="542"/>
      <c r="I18" s="542"/>
      <c r="J18" s="542"/>
      <c r="K18" s="542"/>
      <c r="L18" s="542"/>
      <c r="N18" s="543">
        <v>16.990044000000001</v>
      </c>
      <c r="O18" s="76">
        <f t="shared" si="0"/>
        <v>0.5354472741171572</v>
      </c>
      <c r="P18" s="622">
        <v>0.96506599999999998</v>
      </c>
      <c r="Q18" s="76">
        <f t="shared" si="1"/>
        <v>3.0414397928760419E-2</v>
      </c>
      <c r="R18" s="542"/>
      <c r="S18" s="542"/>
      <c r="T18" s="544">
        <v>1.1994629999999999</v>
      </c>
      <c r="U18" s="543">
        <v>0</v>
      </c>
      <c r="W18" s="543">
        <v>55</v>
      </c>
      <c r="X18" s="543">
        <v>20</v>
      </c>
      <c r="Y18" s="542"/>
      <c r="Z18" s="546">
        <f t="shared" si="2"/>
        <v>3.2371899684309233</v>
      </c>
      <c r="AA18" s="543">
        <v>6</v>
      </c>
      <c r="AB18" s="543">
        <v>9</v>
      </c>
      <c r="AC18" s="547">
        <v>58</v>
      </c>
      <c r="AD18" s="547">
        <v>6</v>
      </c>
      <c r="AE18" s="543">
        <f t="shared" si="3"/>
        <v>64</v>
      </c>
      <c r="AF18" s="549">
        <v>3590900</v>
      </c>
      <c r="AH18" s="549">
        <v>50950</v>
      </c>
      <c r="AI18" s="543">
        <v>62</v>
      </c>
      <c r="AJ18" s="76">
        <f t="shared" si="4"/>
        <v>0.96875</v>
      </c>
      <c r="AK18" s="549">
        <v>3439900</v>
      </c>
      <c r="AL18" s="76">
        <f t="shared" si="5"/>
        <v>0.95794926063103958</v>
      </c>
      <c r="AM18" s="543">
        <v>62</v>
      </c>
      <c r="AN18" s="549">
        <v>3439900</v>
      </c>
      <c r="AO18" s="543">
        <v>62</v>
      </c>
      <c r="AP18" s="549">
        <v>3439900</v>
      </c>
      <c r="AQ18" s="543">
        <v>62</v>
      </c>
      <c r="AR18" s="549">
        <v>3439900</v>
      </c>
      <c r="AS18" s="543">
        <v>0</v>
      </c>
      <c r="AT18" s="76">
        <f t="shared" si="6"/>
        <v>0</v>
      </c>
      <c r="AU18" s="549">
        <v>0</v>
      </c>
      <c r="AV18" s="543">
        <v>2</v>
      </c>
      <c r="AW18" s="549">
        <v>151000</v>
      </c>
      <c r="AX18" s="543">
        <v>0</v>
      </c>
      <c r="AY18" s="549">
        <v>0</v>
      </c>
      <c r="AZ18" s="543">
        <v>16</v>
      </c>
      <c r="BA18" s="76">
        <f t="shared" si="7"/>
        <v>0.25</v>
      </c>
      <c r="BB18" s="543">
        <v>3</v>
      </c>
      <c r="BC18" s="76">
        <f t="shared" si="8"/>
        <v>4.6875E-2</v>
      </c>
      <c r="BD18" s="543">
        <v>45</v>
      </c>
      <c r="BE18" s="76">
        <f t="shared" si="9"/>
        <v>0.703125</v>
      </c>
      <c r="BF18" s="543">
        <v>62</v>
      </c>
      <c r="BG18" s="76">
        <f t="shared" si="10"/>
        <v>0.96875</v>
      </c>
      <c r="BH18" s="543">
        <v>1</v>
      </c>
      <c r="BI18" s="76">
        <f t="shared" si="11"/>
        <v>1.5625E-2</v>
      </c>
      <c r="BJ18" s="543">
        <v>0</v>
      </c>
      <c r="BK18" s="543">
        <v>1</v>
      </c>
      <c r="BL18" s="543">
        <v>0</v>
      </c>
      <c r="BM18" s="550">
        <v>1955</v>
      </c>
      <c r="BN18" s="542"/>
      <c r="BO18" s="543">
        <v>61</v>
      </c>
      <c r="BP18" s="76">
        <f t="shared" si="12"/>
        <v>0.953125</v>
      </c>
      <c r="BQ18" s="543">
        <v>3</v>
      </c>
      <c r="BR18" s="76">
        <f t="shared" si="13"/>
        <v>4.6875E-2</v>
      </c>
      <c r="BS18" s="543">
        <v>0</v>
      </c>
      <c r="BT18" s="76">
        <f t="shared" si="14"/>
        <v>0</v>
      </c>
      <c r="BU18" s="76">
        <v>0.66129032258064513</v>
      </c>
      <c r="BW18" s="543">
        <v>0</v>
      </c>
      <c r="BX18" s="543">
        <v>0</v>
      </c>
      <c r="BY18" s="543">
        <v>0</v>
      </c>
      <c r="BZ18" s="543">
        <v>0</v>
      </c>
      <c r="CA18" s="543">
        <v>0</v>
      </c>
      <c r="CB18" s="543">
        <v>0</v>
      </c>
      <c r="CC18" s="543">
        <v>0</v>
      </c>
      <c r="CD18" s="543">
        <v>0</v>
      </c>
      <c r="CE18" s="543">
        <v>0</v>
      </c>
      <c r="CF18" s="543">
        <v>0</v>
      </c>
      <c r="CG18" s="543">
        <v>0</v>
      </c>
      <c r="CH18" s="543">
        <v>0</v>
      </c>
      <c r="CI18" s="542"/>
      <c r="CJ18" s="542"/>
      <c r="CK18" s="542"/>
      <c r="CL18" s="542"/>
      <c r="CM18" s="542"/>
      <c r="CN18" s="542"/>
      <c r="CO18" s="542"/>
      <c r="CP18" s="542"/>
      <c r="CQ18" s="542"/>
      <c r="CS18" s="542"/>
      <c r="CT18" s="542"/>
      <c r="CU18" s="542"/>
      <c r="CV18" s="542"/>
      <c r="CW18" s="543">
        <v>0</v>
      </c>
      <c r="CX18" s="547">
        <v>0</v>
      </c>
      <c r="CY18" s="543">
        <v>0</v>
      </c>
      <c r="CZ18" s="543">
        <v>0</v>
      </c>
      <c r="DA18" s="543">
        <v>0</v>
      </c>
      <c r="DB18" s="543">
        <v>0</v>
      </c>
      <c r="DC18" s="543">
        <v>0</v>
      </c>
      <c r="DD18" s="543">
        <v>0</v>
      </c>
      <c r="DF18" s="551">
        <v>115444.585693</v>
      </c>
      <c r="DG18" s="76">
        <f t="shared" si="15"/>
        <v>3.2149206520092455E-2</v>
      </c>
      <c r="DH18" s="551">
        <v>2085.138672</v>
      </c>
      <c r="DI18" s="551">
        <v>105656.47289999999</v>
      </c>
      <c r="DJ18" s="551">
        <v>9788.1127930000002</v>
      </c>
      <c r="DK18" s="547">
        <v>41</v>
      </c>
      <c r="DL18" s="543">
        <v>23</v>
      </c>
      <c r="DM18" s="543">
        <v>0</v>
      </c>
      <c r="DN18" s="543">
        <v>0</v>
      </c>
      <c r="DO18" s="320">
        <v>5.5092000000000002E-2</v>
      </c>
      <c r="DP18" s="543">
        <v>37</v>
      </c>
      <c r="DQ18" s="543">
        <v>17</v>
      </c>
      <c r="DR18" s="543">
        <v>10</v>
      </c>
      <c r="DS18" s="543">
        <v>0</v>
      </c>
      <c r="DT18" s="76">
        <f t="shared" si="16"/>
        <v>0</v>
      </c>
      <c r="DU18" s="542"/>
      <c r="DV18" s="542"/>
      <c r="DW18" s="542"/>
      <c r="DX18" s="552">
        <v>36.977600000000002</v>
      </c>
      <c r="DZ18" s="542"/>
      <c r="EA18" s="542"/>
      <c r="EB18" s="542"/>
      <c r="EC18" s="542"/>
      <c r="ED18" s="542"/>
      <c r="EE18" s="542"/>
      <c r="EF18" s="542"/>
      <c r="EG18" s="542"/>
      <c r="EH18" s="542"/>
      <c r="EI18" s="542"/>
      <c r="EJ18" s="542"/>
      <c r="EK18" s="542"/>
      <c r="EL18" s="542"/>
      <c r="EM18" s="542"/>
      <c r="EN18" s="542"/>
      <c r="EO18" s="542"/>
    </row>
    <row r="19" spans="2:145" x14ac:dyDescent="0.25">
      <c r="B19" s="541" t="s">
        <v>1122</v>
      </c>
      <c r="C19" s="3" t="s">
        <v>1123</v>
      </c>
      <c r="D19" s="3" t="s">
        <v>1124</v>
      </c>
      <c r="E19" s="541" t="s">
        <v>1094</v>
      </c>
      <c r="F19" s="542"/>
      <c r="G19" s="543">
        <v>202.167012</v>
      </c>
      <c r="H19" s="542"/>
      <c r="I19" s="542"/>
      <c r="J19" s="542"/>
      <c r="K19" s="542"/>
      <c r="L19" s="542"/>
      <c r="N19" s="543">
        <v>96.978185999999994</v>
      </c>
      <c r="O19" s="76">
        <f t="shared" si="0"/>
        <v>0.47969342298040196</v>
      </c>
      <c r="P19" s="622">
        <v>4.0086430000000002</v>
      </c>
      <c r="Q19" s="76">
        <f t="shared" si="1"/>
        <v>1.982837338467465E-2</v>
      </c>
      <c r="R19" s="542"/>
      <c r="S19" s="542"/>
      <c r="T19" s="544">
        <v>1.7185360000000001</v>
      </c>
      <c r="U19" s="543">
        <v>0</v>
      </c>
      <c r="W19" s="543">
        <v>141</v>
      </c>
      <c r="X19" s="543">
        <v>8</v>
      </c>
      <c r="Y19" s="542"/>
      <c r="Z19" s="546">
        <f t="shared" si="2"/>
        <v>1.4539352179674716</v>
      </c>
      <c r="AA19" s="543">
        <v>30</v>
      </c>
      <c r="AB19" s="543">
        <v>44</v>
      </c>
      <c r="AC19" s="547">
        <v>155</v>
      </c>
      <c r="AD19" s="547">
        <v>30</v>
      </c>
      <c r="AE19" s="543">
        <f t="shared" si="3"/>
        <v>185</v>
      </c>
      <c r="AF19" s="549">
        <v>9188246</v>
      </c>
      <c r="AH19" s="549">
        <v>28200</v>
      </c>
      <c r="AI19" s="543">
        <v>168</v>
      </c>
      <c r="AJ19" s="76">
        <f t="shared" si="4"/>
        <v>0.90810810810810816</v>
      </c>
      <c r="AK19" s="549">
        <v>5847046</v>
      </c>
      <c r="AL19" s="76">
        <f t="shared" si="5"/>
        <v>0.63636149924588437</v>
      </c>
      <c r="AM19" s="543">
        <v>167</v>
      </c>
      <c r="AN19" s="549">
        <v>5624446</v>
      </c>
      <c r="AO19" s="543">
        <v>156</v>
      </c>
      <c r="AP19" s="549">
        <v>4725780</v>
      </c>
      <c r="AQ19" s="543">
        <v>78</v>
      </c>
      <c r="AR19" s="549">
        <v>3838500</v>
      </c>
      <c r="AS19" s="543">
        <v>78</v>
      </c>
      <c r="AT19" s="76">
        <f t="shared" si="6"/>
        <v>0.5</v>
      </c>
      <c r="AU19" s="549">
        <v>887280</v>
      </c>
      <c r="AV19" s="543">
        <v>15</v>
      </c>
      <c r="AW19" s="549">
        <v>2935000</v>
      </c>
      <c r="AX19" s="543">
        <v>2</v>
      </c>
      <c r="AY19" s="549">
        <v>406200</v>
      </c>
      <c r="AZ19" s="543">
        <v>39</v>
      </c>
      <c r="BA19" s="76">
        <f t="shared" si="7"/>
        <v>0.21081081081081082</v>
      </c>
      <c r="BB19" s="543">
        <v>24</v>
      </c>
      <c r="BC19" s="76">
        <f t="shared" si="8"/>
        <v>0.12972972972972974</v>
      </c>
      <c r="BD19" s="543">
        <v>122</v>
      </c>
      <c r="BE19" s="76">
        <f t="shared" si="9"/>
        <v>0.6594594594594595</v>
      </c>
      <c r="BF19" s="543">
        <v>175</v>
      </c>
      <c r="BG19" s="76">
        <f t="shared" si="10"/>
        <v>0.94594594594594594</v>
      </c>
      <c r="BH19" s="543">
        <v>24</v>
      </c>
      <c r="BI19" s="76">
        <f t="shared" si="11"/>
        <v>0.12972972972972974</v>
      </c>
      <c r="BJ19" s="543">
        <v>21</v>
      </c>
      <c r="BK19" s="543">
        <v>3</v>
      </c>
      <c r="BL19" s="543">
        <v>0</v>
      </c>
      <c r="BM19" s="550">
        <v>1959</v>
      </c>
      <c r="BN19" s="542"/>
      <c r="BO19" s="543">
        <v>175</v>
      </c>
      <c r="BP19" s="76">
        <f t="shared" si="12"/>
        <v>0.94594594594594594</v>
      </c>
      <c r="BQ19" s="543">
        <v>10</v>
      </c>
      <c r="BR19" s="76">
        <f t="shared" si="13"/>
        <v>5.4054054054054057E-2</v>
      </c>
      <c r="BS19" s="543">
        <v>4</v>
      </c>
      <c r="BT19" s="76">
        <f t="shared" si="14"/>
        <v>2.1621621621621623E-2</v>
      </c>
      <c r="BU19" s="76">
        <v>0.35714285714285715</v>
      </c>
      <c r="BW19" s="543">
        <v>0</v>
      </c>
      <c r="BX19" s="543">
        <v>0</v>
      </c>
      <c r="BY19" s="543">
        <v>0</v>
      </c>
      <c r="BZ19" s="543">
        <v>0</v>
      </c>
      <c r="CA19" s="543">
        <v>0</v>
      </c>
      <c r="CB19" s="543">
        <v>0</v>
      </c>
      <c r="CC19" s="543">
        <v>0</v>
      </c>
      <c r="CD19" s="543">
        <v>0</v>
      </c>
      <c r="CE19" s="543">
        <v>0</v>
      </c>
      <c r="CF19" s="543">
        <v>0</v>
      </c>
      <c r="CG19" s="543">
        <v>0</v>
      </c>
      <c r="CH19" s="543">
        <v>0</v>
      </c>
      <c r="CI19" s="542"/>
      <c r="CJ19" s="542"/>
      <c r="CK19" s="542"/>
      <c r="CL19" s="542"/>
      <c r="CM19" s="542"/>
      <c r="CN19" s="542"/>
      <c r="CO19" s="542"/>
      <c r="CP19" s="542"/>
      <c r="CQ19" s="542"/>
      <c r="CS19" s="542"/>
      <c r="CT19" s="542"/>
      <c r="CU19" s="542"/>
      <c r="CV19" s="542"/>
      <c r="CW19" s="543">
        <v>1</v>
      </c>
      <c r="CX19" s="547">
        <v>0</v>
      </c>
      <c r="CY19" s="543">
        <v>0</v>
      </c>
      <c r="CZ19" s="543">
        <v>1</v>
      </c>
      <c r="DA19" s="543">
        <v>0</v>
      </c>
      <c r="DB19" s="543">
        <v>0</v>
      </c>
      <c r="DC19" s="543">
        <v>0</v>
      </c>
      <c r="DD19" s="543">
        <v>0</v>
      </c>
      <c r="DF19" s="551">
        <v>610363.90658099996</v>
      </c>
      <c r="DG19" s="76">
        <f t="shared" si="15"/>
        <v>6.6428772867095628E-2</v>
      </c>
      <c r="DH19" s="551">
        <v>4352.5910640000002</v>
      </c>
      <c r="DI19" s="551">
        <v>298222.82175900001</v>
      </c>
      <c r="DJ19" s="551">
        <v>312141.084821</v>
      </c>
      <c r="DK19" s="547">
        <v>139</v>
      </c>
      <c r="DL19" s="543">
        <v>45</v>
      </c>
      <c r="DM19" s="543">
        <v>0</v>
      </c>
      <c r="DN19" s="543">
        <v>1</v>
      </c>
      <c r="DO19" s="320">
        <v>0.115549</v>
      </c>
      <c r="DP19" s="543">
        <v>126</v>
      </c>
      <c r="DQ19" s="543">
        <v>23</v>
      </c>
      <c r="DR19" s="543">
        <v>36</v>
      </c>
      <c r="DS19" s="543">
        <v>0</v>
      </c>
      <c r="DT19" s="76">
        <f t="shared" si="16"/>
        <v>0</v>
      </c>
      <c r="DU19" s="542"/>
      <c r="DV19" s="542"/>
      <c r="DW19" s="542"/>
      <c r="DX19" s="552">
        <v>355.7586</v>
      </c>
      <c r="DZ19" s="542"/>
      <c r="EA19" s="542"/>
      <c r="EB19" s="542"/>
      <c r="EC19" s="542"/>
      <c r="ED19" s="542"/>
      <c r="EE19" s="542"/>
      <c r="EF19" s="542"/>
      <c r="EG19" s="542"/>
      <c r="EH19" s="542"/>
      <c r="EI19" s="542"/>
      <c r="EJ19" s="542"/>
      <c r="EK19" s="542"/>
      <c r="EL19" s="542"/>
      <c r="EM19" s="542"/>
      <c r="EN19" s="542"/>
      <c r="EO19" s="542"/>
    </row>
    <row r="20" spans="2:145" x14ac:dyDescent="0.25">
      <c r="B20" s="541" t="s">
        <v>1125</v>
      </c>
      <c r="C20" s="3" t="s">
        <v>1126</v>
      </c>
      <c r="D20" s="3" t="s">
        <v>1118</v>
      </c>
      <c r="E20" s="541" t="s">
        <v>1094</v>
      </c>
      <c r="F20" s="542"/>
      <c r="G20" s="543">
        <v>261.03668199999998</v>
      </c>
      <c r="H20" s="542"/>
      <c r="I20" s="542"/>
      <c r="J20" s="542"/>
      <c r="K20" s="542"/>
      <c r="L20" s="542"/>
      <c r="N20" s="543">
        <v>108.37011</v>
      </c>
      <c r="O20" s="76">
        <f t="shared" si="0"/>
        <v>0.41515280216440997</v>
      </c>
      <c r="P20" s="622">
        <v>8.400563</v>
      </c>
      <c r="Q20" s="76">
        <f t="shared" si="1"/>
        <v>3.218154220945852E-2</v>
      </c>
      <c r="R20" s="542"/>
      <c r="S20" s="542"/>
      <c r="T20" s="544">
        <v>1.0672980000000001</v>
      </c>
      <c r="U20" s="543">
        <v>0</v>
      </c>
      <c r="W20" s="543">
        <v>200</v>
      </c>
      <c r="X20" s="543">
        <v>0</v>
      </c>
      <c r="Y20" s="542"/>
      <c r="Z20" s="546">
        <f t="shared" si="2"/>
        <v>1.8455273322136521</v>
      </c>
      <c r="AA20" s="543">
        <v>107</v>
      </c>
      <c r="AB20" s="543">
        <v>75</v>
      </c>
      <c r="AC20" s="547">
        <v>168</v>
      </c>
      <c r="AD20" s="547">
        <v>107</v>
      </c>
      <c r="AE20" s="543">
        <f t="shared" si="3"/>
        <v>275</v>
      </c>
      <c r="AF20" s="549">
        <v>13291419</v>
      </c>
      <c r="AH20" s="549">
        <v>27100</v>
      </c>
      <c r="AI20" s="543">
        <v>261</v>
      </c>
      <c r="AJ20" s="76">
        <f t="shared" si="4"/>
        <v>0.9490909090909091</v>
      </c>
      <c r="AK20" s="549">
        <v>8038092</v>
      </c>
      <c r="AL20" s="76">
        <f t="shared" si="5"/>
        <v>0.6047580021365665</v>
      </c>
      <c r="AM20" s="543">
        <v>261</v>
      </c>
      <c r="AN20" s="549">
        <v>8038092</v>
      </c>
      <c r="AO20" s="543">
        <v>255</v>
      </c>
      <c r="AP20" s="549">
        <v>7788992</v>
      </c>
      <c r="AQ20" s="543">
        <v>202</v>
      </c>
      <c r="AR20" s="549">
        <v>6854202</v>
      </c>
      <c r="AS20" s="543">
        <v>53</v>
      </c>
      <c r="AT20" s="76">
        <f t="shared" si="6"/>
        <v>0.20784313725490197</v>
      </c>
      <c r="AU20" s="549">
        <v>934790</v>
      </c>
      <c r="AV20" s="543">
        <v>6</v>
      </c>
      <c r="AW20" s="549">
        <v>3471967</v>
      </c>
      <c r="AX20" s="543">
        <v>8</v>
      </c>
      <c r="AY20" s="549">
        <v>1781360</v>
      </c>
      <c r="AZ20" s="543">
        <v>34</v>
      </c>
      <c r="BA20" s="76">
        <f t="shared" si="7"/>
        <v>0.12363636363636364</v>
      </c>
      <c r="BB20" s="543">
        <v>55</v>
      </c>
      <c r="BC20" s="76">
        <f t="shared" si="8"/>
        <v>0.2</v>
      </c>
      <c r="BD20" s="543">
        <v>186</v>
      </c>
      <c r="BE20" s="76">
        <f t="shared" si="9"/>
        <v>0.67636363636363639</v>
      </c>
      <c r="BF20" s="543">
        <v>270</v>
      </c>
      <c r="BG20" s="76">
        <f t="shared" si="10"/>
        <v>0.98181818181818181</v>
      </c>
      <c r="BH20" s="543">
        <v>11</v>
      </c>
      <c r="BI20" s="76">
        <f t="shared" si="11"/>
        <v>0.04</v>
      </c>
      <c r="BJ20" s="543">
        <v>11</v>
      </c>
      <c r="BK20" s="543">
        <v>0</v>
      </c>
      <c r="BL20" s="543">
        <v>0</v>
      </c>
      <c r="BM20" s="550">
        <v>1939</v>
      </c>
      <c r="BN20" s="542"/>
      <c r="BO20" s="543">
        <v>234</v>
      </c>
      <c r="BP20" s="76">
        <f t="shared" si="12"/>
        <v>0.85090909090909095</v>
      </c>
      <c r="BQ20" s="543">
        <v>41</v>
      </c>
      <c r="BR20" s="76">
        <f t="shared" si="13"/>
        <v>0.14909090909090908</v>
      </c>
      <c r="BS20" s="543">
        <v>3</v>
      </c>
      <c r="BT20" s="76">
        <f t="shared" si="14"/>
        <v>1.090909090909091E-2</v>
      </c>
      <c r="BU20" s="76">
        <v>0.77394636015325668</v>
      </c>
      <c r="BW20" s="543">
        <v>1</v>
      </c>
      <c r="BX20" s="543">
        <v>0</v>
      </c>
      <c r="BY20" s="543">
        <v>0</v>
      </c>
      <c r="BZ20" s="543">
        <v>1</v>
      </c>
      <c r="CA20" s="543">
        <v>0</v>
      </c>
      <c r="CB20" s="543">
        <v>0</v>
      </c>
      <c r="CC20" s="543">
        <v>0</v>
      </c>
      <c r="CD20" s="543">
        <v>0</v>
      </c>
      <c r="CE20" s="543">
        <v>0</v>
      </c>
      <c r="CF20" s="543">
        <v>0</v>
      </c>
      <c r="CG20" s="543">
        <v>1</v>
      </c>
      <c r="CH20" s="543">
        <v>0</v>
      </c>
      <c r="CI20" s="542"/>
      <c r="CJ20" s="542"/>
      <c r="CK20" s="542"/>
      <c r="CL20" s="542"/>
      <c r="CM20" s="542"/>
      <c r="CN20" s="542"/>
      <c r="CO20" s="542"/>
      <c r="CP20" s="542"/>
      <c r="CQ20" s="542"/>
      <c r="CS20" s="542"/>
      <c r="CT20" s="542"/>
      <c r="CU20" s="542"/>
      <c r="CV20" s="542"/>
      <c r="CW20" s="543">
        <v>6</v>
      </c>
      <c r="CX20" s="547">
        <v>0</v>
      </c>
      <c r="CY20" s="543">
        <v>5</v>
      </c>
      <c r="CZ20" s="543">
        <v>0</v>
      </c>
      <c r="DA20" s="543">
        <v>0</v>
      </c>
      <c r="DB20" s="543">
        <v>0</v>
      </c>
      <c r="DC20" s="543">
        <v>1</v>
      </c>
      <c r="DD20" s="543">
        <v>0</v>
      </c>
      <c r="DF20" s="551">
        <v>318269.360247</v>
      </c>
      <c r="DG20" s="76">
        <f t="shared" si="15"/>
        <v>2.3945476419560619E-2</v>
      </c>
      <c r="DH20" s="551">
        <v>1813.322011</v>
      </c>
      <c r="DI20" s="551">
        <v>288747.87811200001</v>
      </c>
      <c r="DJ20" s="551">
        <v>29521.482134999998</v>
      </c>
      <c r="DK20" s="547">
        <v>211</v>
      </c>
      <c r="DL20" s="543">
        <v>64</v>
      </c>
      <c r="DM20" s="543">
        <v>0</v>
      </c>
      <c r="DN20" s="543">
        <v>0</v>
      </c>
      <c r="DO20" s="320">
        <v>7.3166999999999996E-2</v>
      </c>
      <c r="DP20" s="543">
        <v>188</v>
      </c>
      <c r="DQ20" s="543">
        <v>47</v>
      </c>
      <c r="DR20" s="543">
        <v>39</v>
      </c>
      <c r="DS20" s="543">
        <v>1</v>
      </c>
      <c r="DT20" s="76">
        <f t="shared" si="16"/>
        <v>5.0000000000000001E-3</v>
      </c>
      <c r="DU20" s="542"/>
      <c r="DV20" s="542"/>
      <c r="DW20" s="542"/>
      <c r="DX20" s="552">
        <v>230.506</v>
      </c>
      <c r="DZ20" s="542"/>
      <c r="EA20" s="542"/>
      <c r="EB20" s="542"/>
      <c r="EC20" s="542"/>
      <c r="ED20" s="542"/>
      <c r="EE20" s="542"/>
      <c r="EF20" s="542"/>
      <c r="EG20" s="542"/>
      <c r="EH20" s="542"/>
      <c r="EI20" s="542"/>
      <c r="EJ20" s="542"/>
      <c r="EK20" s="542"/>
      <c r="EL20" s="542"/>
      <c r="EM20" s="542"/>
      <c r="EN20" s="542"/>
      <c r="EO20" s="542"/>
    </row>
    <row r="21" spans="2:145" x14ac:dyDescent="0.25">
      <c r="B21" s="541" t="s">
        <v>1127</v>
      </c>
      <c r="C21" s="3" t="s">
        <v>1128</v>
      </c>
      <c r="D21" s="3" t="s">
        <v>1129</v>
      </c>
      <c r="E21" s="541" t="s">
        <v>1094</v>
      </c>
      <c r="F21" s="542"/>
      <c r="G21" s="543">
        <v>986.23663599999998</v>
      </c>
      <c r="H21" s="542"/>
      <c r="I21" s="542"/>
      <c r="J21" s="542"/>
      <c r="K21" s="542"/>
      <c r="L21" s="542"/>
      <c r="N21" s="543">
        <v>624.82026099999996</v>
      </c>
      <c r="O21" s="76">
        <f t="shared" si="0"/>
        <v>0.63353990126969895</v>
      </c>
      <c r="P21" s="622">
        <v>12.693331000000001</v>
      </c>
      <c r="Q21" s="76">
        <f t="shared" si="1"/>
        <v>1.287047199086204E-2</v>
      </c>
      <c r="R21" s="542"/>
      <c r="S21" s="542"/>
      <c r="T21" s="544">
        <v>1.5196799999999999</v>
      </c>
      <c r="U21" s="543">
        <v>0</v>
      </c>
      <c r="W21" s="543">
        <v>29</v>
      </c>
      <c r="X21" s="543">
        <v>0</v>
      </c>
      <c r="Y21" s="542"/>
      <c r="Z21" s="546">
        <f t="shared" si="2"/>
        <v>4.641334766191265E-2</v>
      </c>
      <c r="AA21" s="543">
        <v>2</v>
      </c>
      <c r="AB21" s="543">
        <v>44</v>
      </c>
      <c r="AC21" s="547">
        <v>71</v>
      </c>
      <c r="AD21" s="547">
        <v>2</v>
      </c>
      <c r="AE21" s="543">
        <f t="shared" si="3"/>
        <v>73</v>
      </c>
      <c r="AF21" s="549">
        <v>2959281</v>
      </c>
      <c r="AH21" s="549">
        <v>18000</v>
      </c>
      <c r="AI21" s="543">
        <v>68</v>
      </c>
      <c r="AJ21" s="76">
        <f t="shared" si="4"/>
        <v>0.93150684931506844</v>
      </c>
      <c r="AK21" s="549">
        <v>2002196</v>
      </c>
      <c r="AL21" s="76">
        <f t="shared" si="5"/>
        <v>0.67658191297142789</v>
      </c>
      <c r="AM21" s="543">
        <v>68</v>
      </c>
      <c r="AN21" s="549">
        <v>2002196</v>
      </c>
      <c r="AO21" s="543">
        <v>68</v>
      </c>
      <c r="AP21" s="549">
        <v>2002196</v>
      </c>
      <c r="AQ21" s="543">
        <v>35</v>
      </c>
      <c r="AR21" s="549">
        <v>1688786</v>
      </c>
      <c r="AS21" s="543">
        <v>33</v>
      </c>
      <c r="AT21" s="76">
        <f t="shared" si="6"/>
        <v>0.48529411764705882</v>
      </c>
      <c r="AU21" s="549">
        <v>313410</v>
      </c>
      <c r="AV21" s="543">
        <v>3</v>
      </c>
      <c r="AW21" s="549">
        <v>878485</v>
      </c>
      <c r="AX21" s="543">
        <v>2</v>
      </c>
      <c r="AY21" s="549">
        <v>78600</v>
      </c>
      <c r="AZ21" s="543">
        <v>5</v>
      </c>
      <c r="BA21" s="76">
        <f t="shared" si="7"/>
        <v>6.8493150684931503E-2</v>
      </c>
      <c r="BB21" s="543">
        <v>22</v>
      </c>
      <c r="BC21" s="76">
        <f t="shared" si="8"/>
        <v>0.30136986301369861</v>
      </c>
      <c r="BD21" s="543">
        <v>46</v>
      </c>
      <c r="BE21" s="76">
        <f t="shared" si="9"/>
        <v>0.63013698630136983</v>
      </c>
      <c r="BF21" s="543">
        <v>66</v>
      </c>
      <c r="BG21" s="76">
        <f t="shared" si="10"/>
        <v>0.90410958904109584</v>
      </c>
      <c r="BH21" s="543">
        <v>4</v>
      </c>
      <c r="BI21" s="76">
        <f t="shared" si="11"/>
        <v>5.4794520547945202E-2</v>
      </c>
      <c r="BJ21" s="543">
        <v>3</v>
      </c>
      <c r="BK21" s="543">
        <v>1</v>
      </c>
      <c r="BL21" s="543">
        <v>0</v>
      </c>
      <c r="BM21" s="550">
        <v>1965</v>
      </c>
      <c r="BN21" s="542"/>
      <c r="BO21" s="543">
        <v>63</v>
      </c>
      <c r="BP21" s="76">
        <f t="shared" si="12"/>
        <v>0.86301369863013699</v>
      </c>
      <c r="BQ21" s="543">
        <v>10</v>
      </c>
      <c r="BR21" s="76">
        <f t="shared" si="13"/>
        <v>0.13698630136986301</v>
      </c>
      <c r="BS21" s="543">
        <v>1</v>
      </c>
      <c r="BT21" s="76">
        <f t="shared" si="14"/>
        <v>1.3698630136986301E-2</v>
      </c>
      <c r="BU21" s="76">
        <v>0.94117647058823528</v>
      </c>
      <c r="BW21" s="543">
        <v>0</v>
      </c>
      <c r="BX21" s="543">
        <v>0</v>
      </c>
      <c r="BY21" s="543">
        <v>0</v>
      </c>
      <c r="BZ21" s="543">
        <v>0</v>
      </c>
      <c r="CA21" s="543">
        <v>0</v>
      </c>
      <c r="CB21" s="543">
        <v>0</v>
      </c>
      <c r="CC21" s="543">
        <v>0</v>
      </c>
      <c r="CD21" s="543">
        <v>0</v>
      </c>
      <c r="CE21" s="543">
        <v>0</v>
      </c>
      <c r="CF21" s="543">
        <v>0</v>
      </c>
      <c r="CG21" s="543">
        <v>0</v>
      </c>
      <c r="CH21" s="543">
        <v>0</v>
      </c>
      <c r="CI21" s="542"/>
      <c r="CJ21" s="542"/>
      <c r="CK21" s="542"/>
      <c r="CL21" s="542"/>
      <c r="CM21" s="542"/>
      <c r="CN21" s="542"/>
      <c r="CO21" s="542"/>
      <c r="CP21" s="542"/>
      <c r="CQ21" s="542"/>
      <c r="CS21" s="542"/>
      <c r="CT21" s="542"/>
      <c r="CU21" s="542"/>
      <c r="CV21" s="542"/>
      <c r="CW21" s="543">
        <v>2</v>
      </c>
      <c r="CX21" s="547">
        <v>0</v>
      </c>
      <c r="CY21" s="543">
        <v>2</v>
      </c>
      <c r="CZ21" s="543">
        <v>0</v>
      </c>
      <c r="DA21" s="543">
        <v>0</v>
      </c>
      <c r="DB21" s="543">
        <v>0</v>
      </c>
      <c r="DC21" s="543">
        <v>0</v>
      </c>
      <c r="DD21" s="543">
        <v>0</v>
      </c>
      <c r="DF21" s="551">
        <v>117636.275801</v>
      </c>
      <c r="DG21" s="76">
        <f t="shared" si="15"/>
        <v>3.9751640956367441E-2</v>
      </c>
      <c r="DH21" s="551">
        <v>4860.6681920000001</v>
      </c>
      <c r="DI21" s="551">
        <v>111502.400844</v>
      </c>
      <c r="DJ21" s="551">
        <v>6133.8749580000003</v>
      </c>
      <c r="DK21" s="547">
        <v>59</v>
      </c>
      <c r="DL21" s="543">
        <v>14</v>
      </c>
      <c r="DM21" s="543">
        <v>0</v>
      </c>
      <c r="DN21" s="543">
        <v>0</v>
      </c>
      <c r="DO21" s="320">
        <v>0.122239</v>
      </c>
      <c r="DP21" s="543">
        <v>56</v>
      </c>
      <c r="DQ21" s="543">
        <v>6</v>
      </c>
      <c r="DR21" s="543">
        <v>8</v>
      </c>
      <c r="DS21" s="543">
        <v>3</v>
      </c>
      <c r="DT21" s="76">
        <f t="shared" si="16"/>
        <v>0.10344827586206896</v>
      </c>
      <c r="DU21" s="542"/>
      <c r="DV21" s="542"/>
      <c r="DW21" s="542"/>
      <c r="DX21" s="552">
        <v>114.068</v>
      </c>
      <c r="DZ21" s="542"/>
      <c r="EA21" s="542"/>
      <c r="EB21" s="542"/>
      <c r="EC21" s="542"/>
      <c r="ED21" s="542"/>
      <c r="EE21" s="542"/>
      <c r="EF21" s="542"/>
      <c r="EG21" s="542"/>
      <c r="EH21" s="542"/>
      <c r="EI21" s="542"/>
      <c r="EJ21" s="542"/>
      <c r="EK21" s="542"/>
      <c r="EL21" s="542"/>
      <c r="EM21" s="542"/>
      <c r="EN21" s="542"/>
      <c r="EO21" s="542"/>
    </row>
    <row r="22" spans="2:145" x14ac:dyDescent="0.25">
      <c r="B22" s="554" t="s">
        <v>1130</v>
      </c>
      <c r="C22" s="3" t="s">
        <v>1131</v>
      </c>
      <c r="D22" s="3" t="s">
        <v>1132</v>
      </c>
      <c r="E22" s="541" t="s">
        <v>1094</v>
      </c>
      <c r="F22" s="557"/>
      <c r="G22" s="555">
        <v>4415.4989429999996</v>
      </c>
      <c r="H22" s="557"/>
      <c r="I22" s="557"/>
      <c r="J22" s="557"/>
      <c r="K22" s="557"/>
      <c r="L22" s="557"/>
      <c r="N22" s="555">
        <v>4124.5677420000002</v>
      </c>
      <c r="O22" s="320">
        <f t="shared" si="0"/>
        <v>0.93411136436546549</v>
      </c>
      <c r="P22" s="623">
        <v>34.710304000000001</v>
      </c>
      <c r="Q22" s="320">
        <f t="shared" si="1"/>
        <v>7.8610151305838517E-3</v>
      </c>
      <c r="R22" s="557"/>
      <c r="S22" s="557"/>
      <c r="T22" s="553">
        <v>2.1</v>
      </c>
      <c r="U22" s="555">
        <v>1</v>
      </c>
      <c r="W22" s="555">
        <v>31</v>
      </c>
      <c r="X22" s="555">
        <v>0</v>
      </c>
      <c r="Y22" s="557"/>
      <c r="Z22" s="556">
        <f t="shared" si="2"/>
        <v>7.5159391090442174E-3</v>
      </c>
      <c r="AA22" s="555">
        <v>9</v>
      </c>
      <c r="AB22" s="555">
        <v>43</v>
      </c>
      <c r="AC22" s="548">
        <v>65</v>
      </c>
      <c r="AD22" s="548">
        <v>9</v>
      </c>
      <c r="AE22" s="555">
        <f t="shared" si="3"/>
        <v>74</v>
      </c>
      <c r="AF22" s="551">
        <v>6155300</v>
      </c>
      <c r="AH22" s="551">
        <v>63650</v>
      </c>
      <c r="AI22" s="555">
        <v>71</v>
      </c>
      <c r="AJ22" s="320">
        <f t="shared" si="4"/>
        <v>0.95945945945945943</v>
      </c>
      <c r="AK22" s="551">
        <v>5652600</v>
      </c>
      <c r="AL22" s="320">
        <f t="shared" si="5"/>
        <v>0.9183305444088834</v>
      </c>
      <c r="AM22" s="555">
        <v>71</v>
      </c>
      <c r="AN22" s="551">
        <v>5652600</v>
      </c>
      <c r="AO22" s="555">
        <v>71</v>
      </c>
      <c r="AP22" s="551">
        <v>5652600</v>
      </c>
      <c r="AQ22" s="555">
        <v>59</v>
      </c>
      <c r="AR22" s="551">
        <v>5516300</v>
      </c>
      <c r="AS22" s="555">
        <v>12</v>
      </c>
      <c r="AT22" s="320">
        <f t="shared" si="6"/>
        <v>0.16901408450704225</v>
      </c>
      <c r="AU22" s="551">
        <v>136300</v>
      </c>
      <c r="AV22" s="555">
        <v>0</v>
      </c>
      <c r="AW22" s="551">
        <v>0</v>
      </c>
      <c r="AX22" s="555">
        <v>3</v>
      </c>
      <c r="AY22" s="551">
        <v>502700</v>
      </c>
      <c r="AZ22" s="555">
        <v>28</v>
      </c>
      <c r="BA22" s="320">
        <f t="shared" si="7"/>
        <v>0.3783783783783784</v>
      </c>
      <c r="BB22" s="555">
        <v>20</v>
      </c>
      <c r="BC22" s="320">
        <f t="shared" si="8"/>
        <v>0.27027027027027029</v>
      </c>
      <c r="BD22" s="555">
        <v>26</v>
      </c>
      <c r="BE22" s="320">
        <f t="shared" si="9"/>
        <v>0.35135135135135137</v>
      </c>
      <c r="BF22" s="555">
        <v>64</v>
      </c>
      <c r="BG22" s="320">
        <f t="shared" si="10"/>
        <v>0.86486486486486491</v>
      </c>
      <c r="BH22" s="555">
        <v>12</v>
      </c>
      <c r="BI22" s="320">
        <f t="shared" si="11"/>
        <v>0.16216216216216217</v>
      </c>
      <c r="BJ22" s="555">
        <v>6</v>
      </c>
      <c r="BK22" s="555">
        <v>5</v>
      </c>
      <c r="BL22" s="555">
        <v>1</v>
      </c>
      <c r="BM22" s="550">
        <v>1973.5</v>
      </c>
      <c r="BN22" s="557"/>
      <c r="BO22" s="555">
        <v>54</v>
      </c>
      <c r="BP22" s="320">
        <f t="shared" si="12"/>
        <v>0.72972972972972971</v>
      </c>
      <c r="BQ22" s="555">
        <v>20</v>
      </c>
      <c r="BR22" s="320">
        <f t="shared" si="13"/>
        <v>0.27027027027027029</v>
      </c>
      <c r="BS22" s="555">
        <v>2</v>
      </c>
      <c r="BT22" s="320">
        <f t="shared" si="14"/>
        <v>2.7027027027027029E-2</v>
      </c>
      <c r="BU22" s="320">
        <v>0.84507042253521125</v>
      </c>
      <c r="BW22" s="555">
        <v>0</v>
      </c>
      <c r="BX22" s="555">
        <v>0</v>
      </c>
      <c r="BY22" s="555">
        <v>0</v>
      </c>
      <c r="BZ22" s="555">
        <v>0</v>
      </c>
      <c r="CA22" s="555">
        <v>0</v>
      </c>
      <c r="CB22" s="555">
        <v>0</v>
      </c>
      <c r="CC22" s="555">
        <v>0</v>
      </c>
      <c r="CD22" s="555">
        <v>0</v>
      </c>
      <c r="CE22" s="555">
        <v>0</v>
      </c>
      <c r="CF22" s="555">
        <v>0</v>
      </c>
      <c r="CG22" s="555">
        <v>0</v>
      </c>
      <c r="CH22" s="555">
        <v>0</v>
      </c>
      <c r="CI22" s="557"/>
      <c r="CJ22" s="557"/>
      <c r="CK22" s="557"/>
      <c r="CL22" s="557"/>
      <c r="CM22" s="557"/>
      <c r="CN22" s="557"/>
      <c r="CO22" s="557"/>
      <c r="CP22" s="557"/>
      <c r="CQ22" s="557"/>
      <c r="CS22" s="557"/>
      <c r="CT22" s="557"/>
      <c r="CU22" s="557"/>
      <c r="CV22" s="557"/>
      <c r="CW22" s="555">
        <v>0</v>
      </c>
      <c r="CX22" s="548">
        <v>0</v>
      </c>
      <c r="CY22" s="555">
        <v>0</v>
      </c>
      <c r="CZ22" s="555">
        <v>0</v>
      </c>
      <c r="DA22" s="555">
        <v>0</v>
      </c>
      <c r="DB22" s="555">
        <v>0</v>
      </c>
      <c r="DC22" s="555">
        <v>0</v>
      </c>
      <c r="DD22" s="555">
        <v>0</v>
      </c>
      <c r="DF22" s="551">
        <v>343862.399256</v>
      </c>
      <c r="DG22" s="320">
        <f t="shared" si="15"/>
        <v>5.5864441904700017E-2</v>
      </c>
      <c r="DH22" s="551">
        <v>13068.900052999999</v>
      </c>
      <c r="DI22" s="551">
        <v>318166.399256</v>
      </c>
      <c r="DJ22" s="551">
        <v>25696</v>
      </c>
      <c r="DK22" s="548">
        <v>53</v>
      </c>
      <c r="DL22" s="555">
        <v>21</v>
      </c>
      <c r="DM22" s="555">
        <v>0</v>
      </c>
      <c r="DN22" s="555">
        <v>0</v>
      </c>
      <c r="DO22" s="320">
        <v>0.32</v>
      </c>
      <c r="DP22" s="555">
        <v>53</v>
      </c>
      <c r="DQ22" s="555">
        <v>3</v>
      </c>
      <c r="DR22" s="555">
        <v>10</v>
      </c>
      <c r="DS22" s="555">
        <v>8</v>
      </c>
      <c r="DT22" s="320">
        <f t="shared" si="16"/>
        <v>0.25806451612903225</v>
      </c>
      <c r="DU22" s="557"/>
      <c r="DV22" s="557"/>
      <c r="DW22" s="557"/>
      <c r="DX22" s="558">
        <v>116.9581</v>
      </c>
      <c r="DZ22" s="557"/>
      <c r="EA22" s="557"/>
      <c r="EB22" s="557"/>
      <c r="EC22" s="557"/>
      <c r="ED22" s="557"/>
      <c r="EE22" s="557"/>
      <c r="EF22" s="557"/>
      <c r="EG22" s="557"/>
      <c r="EH22" s="557"/>
      <c r="EI22" s="557"/>
      <c r="EJ22" s="557"/>
      <c r="EK22" s="557"/>
      <c r="EL22" s="557"/>
      <c r="EM22" s="557"/>
      <c r="EN22" s="557"/>
      <c r="EO22" s="557"/>
    </row>
    <row r="23" spans="2:145" x14ac:dyDescent="0.25">
      <c r="B23" s="541" t="s">
        <v>1133</v>
      </c>
      <c r="C23" s="3" t="s">
        <v>1134</v>
      </c>
      <c r="D23" s="3" t="s">
        <v>1135</v>
      </c>
      <c r="E23" s="541" t="s">
        <v>1094</v>
      </c>
      <c r="F23" s="542"/>
      <c r="G23" s="543">
        <v>2416.629641</v>
      </c>
      <c r="H23" s="542"/>
      <c r="I23" s="542"/>
      <c r="J23" s="542"/>
      <c r="K23" s="542"/>
      <c r="L23" s="542"/>
      <c r="N23" s="543">
        <v>1935.6921</v>
      </c>
      <c r="O23" s="76">
        <f t="shared" si="0"/>
        <v>0.80098831329363807</v>
      </c>
      <c r="P23" s="622">
        <v>23.004017999999999</v>
      </c>
      <c r="Q23" s="76">
        <f t="shared" si="1"/>
        <v>9.5190498410343705E-3</v>
      </c>
      <c r="R23" s="542"/>
      <c r="S23" s="542"/>
      <c r="T23" s="544">
        <v>1.9064939999999999</v>
      </c>
      <c r="U23" s="543">
        <v>0</v>
      </c>
      <c r="W23" s="543">
        <v>81</v>
      </c>
      <c r="X23" s="543">
        <v>26</v>
      </c>
      <c r="Y23" s="542"/>
      <c r="Z23" s="546">
        <f t="shared" si="2"/>
        <v>4.1845498052092069E-2</v>
      </c>
      <c r="AA23" s="543">
        <v>11</v>
      </c>
      <c r="AB23" s="543">
        <v>7</v>
      </c>
      <c r="AC23" s="547">
        <v>77</v>
      </c>
      <c r="AD23" s="547">
        <v>11</v>
      </c>
      <c r="AE23" s="543">
        <f t="shared" si="3"/>
        <v>88</v>
      </c>
      <c r="AF23" s="549">
        <v>4415920</v>
      </c>
      <c r="AH23" s="549">
        <v>36250</v>
      </c>
      <c r="AI23" s="543">
        <v>78</v>
      </c>
      <c r="AJ23" s="76">
        <f t="shared" si="4"/>
        <v>0.88636363636363635</v>
      </c>
      <c r="AK23" s="549">
        <v>2857620</v>
      </c>
      <c r="AL23" s="76">
        <f t="shared" si="5"/>
        <v>0.64711770140763425</v>
      </c>
      <c r="AM23" s="543">
        <v>78</v>
      </c>
      <c r="AN23" s="549">
        <v>2857620</v>
      </c>
      <c r="AO23" s="543">
        <v>78</v>
      </c>
      <c r="AP23" s="549">
        <v>2857620</v>
      </c>
      <c r="AQ23" s="543">
        <v>67</v>
      </c>
      <c r="AR23" s="549">
        <v>2621100</v>
      </c>
      <c r="AS23" s="543">
        <v>11</v>
      </c>
      <c r="AT23" s="76">
        <f t="shared" si="6"/>
        <v>0.14102564102564102</v>
      </c>
      <c r="AU23" s="549">
        <v>236520</v>
      </c>
      <c r="AV23" s="543">
        <v>8</v>
      </c>
      <c r="AW23" s="549">
        <v>1320200</v>
      </c>
      <c r="AX23" s="543">
        <v>2</v>
      </c>
      <c r="AY23" s="549">
        <v>238100</v>
      </c>
      <c r="AZ23" s="543">
        <v>23</v>
      </c>
      <c r="BA23" s="76">
        <f t="shared" si="7"/>
        <v>0.26136363636363635</v>
      </c>
      <c r="BB23" s="543">
        <v>20</v>
      </c>
      <c r="BC23" s="76">
        <f t="shared" si="8"/>
        <v>0.22727272727272727</v>
      </c>
      <c r="BD23" s="543">
        <v>45</v>
      </c>
      <c r="BE23" s="76">
        <f t="shared" si="9"/>
        <v>0.51136363636363635</v>
      </c>
      <c r="BF23" s="543">
        <v>75</v>
      </c>
      <c r="BG23" s="76">
        <f t="shared" si="10"/>
        <v>0.85227272727272729</v>
      </c>
      <c r="BH23" s="543">
        <v>5</v>
      </c>
      <c r="BI23" s="76">
        <f t="shared" si="11"/>
        <v>5.6818181818181816E-2</v>
      </c>
      <c r="BJ23" s="543">
        <v>5</v>
      </c>
      <c r="BK23" s="543">
        <v>0</v>
      </c>
      <c r="BL23" s="543">
        <v>0</v>
      </c>
      <c r="BM23" s="550">
        <v>1945.5</v>
      </c>
      <c r="BN23" s="542"/>
      <c r="BO23" s="543">
        <v>74</v>
      </c>
      <c r="BP23" s="76">
        <f t="shared" si="12"/>
        <v>0.84090909090909094</v>
      </c>
      <c r="BQ23" s="543">
        <v>14</v>
      </c>
      <c r="BR23" s="76">
        <f t="shared" si="13"/>
        <v>0.15909090909090909</v>
      </c>
      <c r="BS23" s="543">
        <v>0</v>
      </c>
      <c r="BT23" s="76">
        <f t="shared" si="14"/>
        <v>0</v>
      </c>
      <c r="BU23" s="76">
        <v>0.62820512820512819</v>
      </c>
      <c r="BW23" s="543">
        <v>1</v>
      </c>
      <c r="BX23" s="543">
        <v>0</v>
      </c>
      <c r="BY23" s="543">
        <v>0</v>
      </c>
      <c r="BZ23" s="543">
        <v>1</v>
      </c>
      <c r="CA23" s="543">
        <v>0</v>
      </c>
      <c r="CB23" s="543">
        <v>0</v>
      </c>
      <c r="CC23" s="543">
        <v>0</v>
      </c>
      <c r="CD23" s="543">
        <v>0</v>
      </c>
      <c r="CE23" s="543">
        <v>0</v>
      </c>
      <c r="CF23" s="543">
        <v>0</v>
      </c>
      <c r="CG23" s="543">
        <v>0</v>
      </c>
      <c r="CH23" s="543">
        <v>1</v>
      </c>
      <c r="CI23" s="542"/>
      <c r="CJ23" s="542"/>
      <c r="CK23" s="542"/>
      <c r="CL23" s="542"/>
      <c r="CM23" s="542"/>
      <c r="CN23" s="542"/>
      <c r="CO23" s="542"/>
      <c r="CP23" s="542"/>
      <c r="CQ23" s="542"/>
      <c r="CS23" s="542"/>
      <c r="CT23" s="542"/>
      <c r="CU23" s="542"/>
      <c r="CV23" s="542"/>
      <c r="CW23" s="543">
        <v>1</v>
      </c>
      <c r="CX23" s="547">
        <v>0</v>
      </c>
      <c r="CY23" s="543">
        <v>0</v>
      </c>
      <c r="CZ23" s="543">
        <v>1</v>
      </c>
      <c r="DA23" s="543">
        <v>0</v>
      </c>
      <c r="DB23" s="543">
        <v>0</v>
      </c>
      <c r="DC23" s="543">
        <v>0</v>
      </c>
      <c r="DD23" s="543">
        <v>0</v>
      </c>
      <c r="DF23" s="551">
        <v>232001.14311500001</v>
      </c>
      <c r="DG23" s="76">
        <f t="shared" si="15"/>
        <v>5.2537442506884184E-2</v>
      </c>
      <c r="DH23" s="551">
        <v>2700.2719729999999</v>
      </c>
      <c r="DI23" s="551">
        <v>166974.95585900001</v>
      </c>
      <c r="DJ23" s="551">
        <v>65026.187255999997</v>
      </c>
      <c r="DK23" s="547">
        <v>47</v>
      </c>
      <c r="DL23" s="543">
        <v>41</v>
      </c>
      <c r="DM23" s="543">
        <v>0</v>
      </c>
      <c r="DN23" s="543">
        <v>0</v>
      </c>
      <c r="DO23" s="320">
        <v>8.9066999999999993E-2</v>
      </c>
      <c r="DP23" s="543">
        <v>41</v>
      </c>
      <c r="DQ23" s="543">
        <v>26</v>
      </c>
      <c r="DR23" s="543">
        <v>20</v>
      </c>
      <c r="DS23" s="543">
        <v>1</v>
      </c>
      <c r="DT23" s="76">
        <f t="shared" si="16"/>
        <v>1.2345679012345678E-2</v>
      </c>
      <c r="DU23" s="542"/>
      <c r="DV23" s="542"/>
      <c r="DW23" s="542"/>
      <c r="DX23" s="552">
        <v>85.966099999999997</v>
      </c>
      <c r="DZ23" s="542"/>
      <c r="EA23" s="542"/>
      <c r="EB23" s="542"/>
      <c r="EC23" s="542"/>
      <c r="ED23" s="542"/>
      <c r="EE23" s="542"/>
      <c r="EF23" s="542"/>
      <c r="EG23" s="542"/>
      <c r="EH23" s="542"/>
      <c r="EI23" s="542"/>
      <c r="EJ23" s="542"/>
      <c r="EK23" s="542"/>
      <c r="EL23" s="542"/>
      <c r="EM23" s="542"/>
      <c r="EN23" s="542"/>
      <c r="EO23" s="542"/>
    </row>
    <row r="24" spans="2:145" x14ac:dyDescent="0.25">
      <c r="B24" s="541" t="s">
        <v>1136</v>
      </c>
      <c r="C24" s="3" t="s">
        <v>1137</v>
      </c>
      <c r="D24" s="3" t="s">
        <v>1097</v>
      </c>
      <c r="E24" s="541" t="s">
        <v>1094</v>
      </c>
      <c r="F24" s="542"/>
      <c r="G24" s="543">
        <v>45.510390999999998</v>
      </c>
      <c r="H24" s="542"/>
      <c r="I24" s="542"/>
      <c r="J24" s="542"/>
      <c r="K24" s="542"/>
      <c r="L24" s="542"/>
      <c r="N24" s="543">
        <v>34.218412000000001</v>
      </c>
      <c r="O24" s="76">
        <f t="shared" si="0"/>
        <v>0.75188130112966955</v>
      </c>
      <c r="P24" s="622">
        <v>2.6310060000000002</v>
      </c>
      <c r="Q24" s="76">
        <f t="shared" si="1"/>
        <v>5.7811105160577511E-2</v>
      </c>
      <c r="R24" s="542"/>
      <c r="S24" s="542"/>
      <c r="T24" s="544">
        <v>1.9081809999999999</v>
      </c>
      <c r="U24" s="543">
        <v>0</v>
      </c>
      <c r="W24" s="543">
        <v>33</v>
      </c>
      <c r="X24" s="543">
        <v>0</v>
      </c>
      <c r="Y24" s="542"/>
      <c r="Z24" s="546">
        <f t="shared" si="2"/>
        <v>0.96439308755765751</v>
      </c>
      <c r="AA24" s="543">
        <v>0</v>
      </c>
      <c r="AB24" s="543">
        <v>1</v>
      </c>
      <c r="AC24" s="547">
        <v>34</v>
      </c>
      <c r="AD24" s="547">
        <v>0</v>
      </c>
      <c r="AE24" s="543">
        <f t="shared" si="3"/>
        <v>34</v>
      </c>
      <c r="AF24" s="549">
        <v>1864840</v>
      </c>
      <c r="AH24" s="549">
        <v>49800</v>
      </c>
      <c r="AI24" s="543">
        <v>33</v>
      </c>
      <c r="AJ24" s="76">
        <f t="shared" si="4"/>
        <v>0.97058823529411764</v>
      </c>
      <c r="AK24" s="549">
        <v>1701020</v>
      </c>
      <c r="AL24" s="76">
        <f t="shared" si="5"/>
        <v>0.91215332146457606</v>
      </c>
      <c r="AM24" s="543">
        <v>33</v>
      </c>
      <c r="AN24" s="549">
        <v>1701020</v>
      </c>
      <c r="AO24" s="543">
        <v>33</v>
      </c>
      <c r="AP24" s="549">
        <v>1701020</v>
      </c>
      <c r="AQ24" s="543">
        <v>19</v>
      </c>
      <c r="AR24" s="549">
        <v>1047200</v>
      </c>
      <c r="AS24" s="543">
        <v>14</v>
      </c>
      <c r="AT24" s="76">
        <f t="shared" si="6"/>
        <v>0.42424242424242425</v>
      </c>
      <c r="AU24" s="549">
        <v>653820</v>
      </c>
      <c r="AV24" s="543">
        <v>0</v>
      </c>
      <c r="AW24" s="549">
        <v>0</v>
      </c>
      <c r="AX24" s="543">
        <v>1</v>
      </c>
      <c r="AY24" s="549">
        <v>163820</v>
      </c>
      <c r="AZ24" s="543">
        <v>3</v>
      </c>
      <c r="BA24" s="76">
        <f t="shared" si="7"/>
        <v>8.8235294117647065E-2</v>
      </c>
      <c r="BB24" s="543">
        <v>4</v>
      </c>
      <c r="BC24" s="76">
        <f t="shared" si="8"/>
        <v>0.11764705882352941</v>
      </c>
      <c r="BD24" s="543">
        <v>27</v>
      </c>
      <c r="BE24" s="76">
        <f t="shared" si="9"/>
        <v>0.79411764705882348</v>
      </c>
      <c r="BF24" s="543">
        <v>33</v>
      </c>
      <c r="BG24" s="76">
        <f t="shared" si="10"/>
        <v>0.97058823529411764</v>
      </c>
      <c r="BH24" s="543">
        <v>1</v>
      </c>
      <c r="BI24" s="76">
        <f t="shared" si="11"/>
        <v>2.9411764705882353E-2</v>
      </c>
      <c r="BJ24" s="543">
        <v>1</v>
      </c>
      <c r="BK24" s="543">
        <v>0</v>
      </c>
      <c r="BL24" s="543">
        <v>0</v>
      </c>
      <c r="BM24" s="550">
        <v>1982.5</v>
      </c>
      <c r="BN24" s="542"/>
      <c r="BO24" s="543">
        <v>18</v>
      </c>
      <c r="BP24" s="76">
        <f t="shared" si="12"/>
        <v>0.52941176470588236</v>
      </c>
      <c r="BQ24" s="543">
        <v>16</v>
      </c>
      <c r="BR24" s="76">
        <f t="shared" si="13"/>
        <v>0.47058823529411764</v>
      </c>
      <c r="BS24" s="543">
        <v>0</v>
      </c>
      <c r="BT24" s="76">
        <f t="shared" si="14"/>
        <v>0</v>
      </c>
      <c r="BU24" s="76">
        <v>0.78787878787878785</v>
      </c>
      <c r="BW24" s="543">
        <v>0</v>
      </c>
      <c r="BX24" s="543">
        <v>0</v>
      </c>
      <c r="BY24" s="543">
        <v>0</v>
      </c>
      <c r="BZ24" s="543">
        <v>0</v>
      </c>
      <c r="CA24" s="543">
        <v>0</v>
      </c>
      <c r="CB24" s="543">
        <v>0</v>
      </c>
      <c r="CC24" s="543">
        <v>0</v>
      </c>
      <c r="CD24" s="543">
        <v>0</v>
      </c>
      <c r="CE24" s="543">
        <v>0</v>
      </c>
      <c r="CF24" s="543">
        <v>0</v>
      </c>
      <c r="CG24" s="543">
        <v>0</v>
      </c>
      <c r="CH24" s="543">
        <v>0</v>
      </c>
      <c r="CI24" s="542"/>
      <c r="CJ24" s="542"/>
      <c r="CK24" s="542"/>
      <c r="CL24" s="542"/>
      <c r="CM24" s="542"/>
      <c r="CN24" s="542"/>
      <c r="CO24" s="542"/>
      <c r="CP24" s="542"/>
      <c r="CQ24" s="542"/>
      <c r="CS24" s="542"/>
      <c r="CT24" s="542"/>
      <c r="CU24" s="542"/>
      <c r="CV24" s="542"/>
      <c r="CW24" s="543">
        <v>1</v>
      </c>
      <c r="CX24" s="547">
        <v>0</v>
      </c>
      <c r="CY24" s="543">
        <v>1</v>
      </c>
      <c r="CZ24" s="543">
        <v>0</v>
      </c>
      <c r="DA24" s="543">
        <v>0</v>
      </c>
      <c r="DB24" s="543">
        <v>0</v>
      </c>
      <c r="DC24" s="543">
        <v>0</v>
      </c>
      <c r="DD24" s="543">
        <v>0</v>
      </c>
      <c r="DF24" s="551">
        <v>7235.6154889999998</v>
      </c>
      <c r="DG24" s="76">
        <f t="shared" si="15"/>
        <v>3.8800194595783014E-3</v>
      </c>
      <c r="DH24" s="551">
        <v>2443.273678</v>
      </c>
      <c r="DI24" s="551">
        <v>7235.6154889999998</v>
      </c>
      <c r="DJ24" s="551">
        <v>0</v>
      </c>
      <c r="DK24" s="547">
        <v>32</v>
      </c>
      <c r="DL24" s="543">
        <v>2</v>
      </c>
      <c r="DM24" s="543">
        <v>0</v>
      </c>
      <c r="DN24" s="543">
        <v>0</v>
      </c>
      <c r="DO24" s="320">
        <v>8.7260000000000004E-2</v>
      </c>
      <c r="DP24" s="543">
        <v>31</v>
      </c>
      <c r="DQ24" s="543">
        <v>2</v>
      </c>
      <c r="DR24" s="543">
        <v>1</v>
      </c>
      <c r="DS24" s="543">
        <v>0</v>
      </c>
      <c r="DT24" s="76">
        <f t="shared" si="16"/>
        <v>0</v>
      </c>
      <c r="DU24" s="542"/>
      <c r="DV24" s="542"/>
      <c r="DW24" s="542"/>
      <c r="DX24" s="552">
        <v>5.33</v>
      </c>
      <c r="DZ24" s="542"/>
      <c r="EA24" s="542"/>
      <c r="EB24" s="542"/>
      <c r="EC24" s="542"/>
      <c r="ED24" s="542"/>
      <c r="EE24" s="542"/>
      <c r="EF24" s="542"/>
      <c r="EG24" s="542"/>
      <c r="EH24" s="542"/>
      <c r="EI24" s="542"/>
      <c r="EJ24" s="542"/>
      <c r="EK24" s="542"/>
      <c r="EL24" s="542"/>
      <c r="EM24" s="542"/>
      <c r="EN24" s="542"/>
      <c r="EO24" s="542"/>
    </row>
    <row r="25" spans="2:145" x14ac:dyDescent="0.25">
      <c r="B25" s="541" t="s">
        <v>1138</v>
      </c>
      <c r="C25" s="3" t="s">
        <v>1139</v>
      </c>
      <c r="D25" s="3" t="s">
        <v>1140</v>
      </c>
      <c r="E25" s="541" t="s">
        <v>1094</v>
      </c>
      <c r="F25" s="542"/>
      <c r="G25" s="543">
        <v>273.90575000000001</v>
      </c>
      <c r="H25" s="542"/>
      <c r="I25" s="542"/>
      <c r="J25" s="542"/>
      <c r="K25" s="542"/>
      <c r="L25" s="542"/>
      <c r="N25" s="543">
        <v>120.96957999999999</v>
      </c>
      <c r="O25" s="76">
        <f t="shared" si="0"/>
        <v>0.44164673432375912</v>
      </c>
      <c r="P25" s="622">
        <v>3.8961990000000002</v>
      </c>
      <c r="Q25" s="76">
        <f t="shared" si="1"/>
        <v>1.4224597329555878E-2</v>
      </c>
      <c r="R25" s="542"/>
      <c r="S25" s="542"/>
      <c r="T25" s="544">
        <v>0.85974099999999998</v>
      </c>
      <c r="U25" s="543">
        <v>0</v>
      </c>
      <c r="W25" s="543">
        <v>29</v>
      </c>
      <c r="X25" s="543">
        <v>0</v>
      </c>
      <c r="Y25" s="542"/>
      <c r="Z25" s="546">
        <f t="shared" si="2"/>
        <v>0.23972969072059275</v>
      </c>
      <c r="AA25" s="543">
        <v>8</v>
      </c>
      <c r="AB25" s="543">
        <v>5</v>
      </c>
      <c r="AC25" s="547">
        <v>26</v>
      </c>
      <c r="AD25" s="547">
        <v>8</v>
      </c>
      <c r="AE25" s="543">
        <f t="shared" si="3"/>
        <v>34</v>
      </c>
      <c r="AF25" s="549">
        <v>1165390</v>
      </c>
      <c r="AH25" s="549">
        <v>21555</v>
      </c>
      <c r="AI25" s="543">
        <v>32</v>
      </c>
      <c r="AJ25" s="76">
        <f t="shared" si="4"/>
        <v>0.94117647058823528</v>
      </c>
      <c r="AK25" s="549">
        <v>985790</v>
      </c>
      <c r="AL25" s="76">
        <f t="shared" si="5"/>
        <v>0.84588850084521061</v>
      </c>
      <c r="AM25" s="543">
        <v>32</v>
      </c>
      <c r="AN25" s="549">
        <v>985790</v>
      </c>
      <c r="AO25" s="543">
        <v>32</v>
      </c>
      <c r="AP25" s="549">
        <v>985790</v>
      </c>
      <c r="AQ25" s="543">
        <v>14</v>
      </c>
      <c r="AR25" s="549">
        <v>720500</v>
      </c>
      <c r="AS25" s="543">
        <v>18</v>
      </c>
      <c r="AT25" s="76">
        <f t="shared" si="6"/>
        <v>0.5625</v>
      </c>
      <c r="AU25" s="549">
        <v>265290</v>
      </c>
      <c r="AV25" s="543">
        <v>0</v>
      </c>
      <c r="AW25" s="549">
        <v>0</v>
      </c>
      <c r="AX25" s="543">
        <v>2</v>
      </c>
      <c r="AY25" s="549">
        <v>179600</v>
      </c>
      <c r="AZ25" s="543">
        <v>2</v>
      </c>
      <c r="BA25" s="76">
        <f t="shared" si="7"/>
        <v>5.8823529411764705E-2</v>
      </c>
      <c r="BB25" s="543">
        <v>4</v>
      </c>
      <c r="BC25" s="76">
        <f t="shared" si="8"/>
        <v>0.11764705882352941</v>
      </c>
      <c r="BD25" s="543">
        <v>28</v>
      </c>
      <c r="BE25" s="76">
        <f t="shared" si="9"/>
        <v>0.82352941176470584</v>
      </c>
      <c r="BF25" s="543">
        <v>24</v>
      </c>
      <c r="BG25" s="76">
        <f t="shared" si="10"/>
        <v>0.70588235294117652</v>
      </c>
      <c r="BH25" s="543">
        <v>0</v>
      </c>
      <c r="BI25" s="76">
        <f t="shared" si="11"/>
        <v>0</v>
      </c>
      <c r="BJ25" s="543">
        <v>0</v>
      </c>
      <c r="BK25" s="543">
        <v>0</v>
      </c>
      <c r="BL25" s="543">
        <v>0</v>
      </c>
      <c r="BM25" s="550">
        <v>1975</v>
      </c>
      <c r="BN25" s="542"/>
      <c r="BO25" s="543">
        <v>29</v>
      </c>
      <c r="BP25" s="76">
        <f t="shared" si="12"/>
        <v>0.8529411764705882</v>
      </c>
      <c r="BQ25" s="543">
        <v>5</v>
      </c>
      <c r="BR25" s="76">
        <f t="shared" si="13"/>
        <v>0.14705882352941177</v>
      </c>
      <c r="BS25" s="543">
        <v>0</v>
      </c>
      <c r="BT25" s="76">
        <f t="shared" si="14"/>
        <v>0</v>
      </c>
      <c r="BU25" s="76">
        <v>0.4375</v>
      </c>
      <c r="BW25" s="543">
        <v>0</v>
      </c>
      <c r="BX25" s="543">
        <v>0</v>
      </c>
      <c r="BY25" s="543">
        <v>0</v>
      </c>
      <c r="BZ25" s="543">
        <v>0</v>
      </c>
      <c r="CA25" s="543">
        <v>0</v>
      </c>
      <c r="CB25" s="543">
        <v>0</v>
      </c>
      <c r="CC25" s="543">
        <v>0</v>
      </c>
      <c r="CD25" s="543">
        <v>0</v>
      </c>
      <c r="CE25" s="543">
        <v>0</v>
      </c>
      <c r="CF25" s="543">
        <v>0</v>
      </c>
      <c r="CG25" s="543">
        <v>0</v>
      </c>
      <c r="CH25" s="543">
        <v>0</v>
      </c>
      <c r="CI25" s="542"/>
      <c r="CJ25" s="542"/>
      <c r="CK25" s="542"/>
      <c r="CL25" s="542"/>
      <c r="CM25" s="542"/>
      <c r="CN25" s="542"/>
      <c r="CO25" s="542"/>
      <c r="CP25" s="542"/>
      <c r="CQ25" s="542"/>
      <c r="CS25" s="542"/>
      <c r="CT25" s="542"/>
      <c r="CU25" s="542"/>
      <c r="CV25" s="542"/>
      <c r="CW25" s="543">
        <v>2</v>
      </c>
      <c r="CX25" s="547">
        <v>0</v>
      </c>
      <c r="CY25" s="543">
        <v>1</v>
      </c>
      <c r="CZ25" s="543">
        <v>1</v>
      </c>
      <c r="DA25" s="543">
        <v>0</v>
      </c>
      <c r="DB25" s="543">
        <v>0</v>
      </c>
      <c r="DC25" s="543">
        <v>0</v>
      </c>
      <c r="DD25" s="543">
        <v>0</v>
      </c>
      <c r="DF25" s="551">
        <v>6643.0070379999997</v>
      </c>
      <c r="DG25" s="76">
        <f t="shared" si="15"/>
        <v>5.7002437278507621E-3</v>
      </c>
      <c r="DH25" s="551">
        <v>2404.53125</v>
      </c>
      <c r="DI25" s="551">
        <v>6643.0070379999997</v>
      </c>
      <c r="DJ25" s="551">
        <v>0</v>
      </c>
      <c r="DK25" s="547">
        <v>32</v>
      </c>
      <c r="DL25" s="543">
        <v>2</v>
      </c>
      <c r="DM25" s="543">
        <v>0</v>
      </c>
      <c r="DN25" s="543">
        <v>0</v>
      </c>
      <c r="DO25" s="320">
        <v>5.4648000000000002E-2</v>
      </c>
      <c r="DP25" s="543">
        <v>31</v>
      </c>
      <c r="DQ25" s="543">
        <v>2</v>
      </c>
      <c r="DR25" s="543">
        <v>1</v>
      </c>
      <c r="DS25" s="543">
        <v>0</v>
      </c>
      <c r="DT25" s="76">
        <f t="shared" si="16"/>
        <v>0</v>
      </c>
      <c r="DU25" s="542"/>
      <c r="DV25" s="542"/>
      <c r="DW25" s="542"/>
      <c r="DX25" s="552">
        <v>7.4127999999999998</v>
      </c>
      <c r="DZ25" s="542"/>
      <c r="EA25" s="542"/>
      <c r="EB25" s="542"/>
      <c r="EC25" s="542"/>
      <c r="ED25" s="542"/>
      <c r="EE25" s="542"/>
      <c r="EF25" s="542"/>
      <c r="EG25" s="542"/>
      <c r="EH25" s="542"/>
      <c r="EI25" s="542"/>
      <c r="EJ25" s="542"/>
      <c r="EK25" s="542"/>
      <c r="EL25" s="542"/>
      <c r="EM25" s="542"/>
      <c r="EN25" s="542"/>
      <c r="EO25" s="542"/>
    </row>
    <row r="26" spans="2:145" x14ac:dyDescent="0.25">
      <c r="B26" s="541" t="s">
        <v>1141</v>
      </c>
      <c r="C26" s="3" t="s">
        <v>1142</v>
      </c>
      <c r="D26" s="3" t="s">
        <v>1143</v>
      </c>
      <c r="E26" s="541" t="s">
        <v>1094</v>
      </c>
      <c r="F26" s="542"/>
      <c r="G26" s="543">
        <v>304.47996000000001</v>
      </c>
      <c r="H26" s="542"/>
      <c r="I26" s="542"/>
      <c r="J26" s="542"/>
      <c r="K26" s="542"/>
      <c r="L26" s="542"/>
      <c r="N26" s="543">
        <v>125.08709</v>
      </c>
      <c r="O26" s="76">
        <f t="shared" si="0"/>
        <v>0.41082207840542279</v>
      </c>
      <c r="P26" s="622">
        <v>12.687063999999999</v>
      </c>
      <c r="Q26" s="76">
        <f t="shared" si="1"/>
        <v>4.1667977097737396E-2</v>
      </c>
      <c r="R26" s="542"/>
      <c r="S26" s="542"/>
      <c r="T26" s="544">
        <v>1.713379</v>
      </c>
      <c r="U26" s="543">
        <v>0</v>
      </c>
      <c r="W26" s="543">
        <v>72</v>
      </c>
      <c r="X26" s="543">
        <v>0</v>
      </c>
      <c r="Y26" s="542"/>
      <c r="Z26" s="546">
        <f t="shared" si="2"/>
        <v>0.5755989686865367</v>
      </c>
      <c r="AA26" s="543">
        <v>16</v>
      </c>
      <c r="AB26" s="543">
        <v>4</v>
      </c>
      <c r="AC26" s="547">
        <v>60</v>
      </c>
      <c r="AD26" s="547">
        <v>16</v>
      </c>
      <c r="AE26" s="543">
        <f t="shared" si="3"/>
        <v>76</v>
      </c>
      <c r="AF26" s="549">
        <v>2218110</v>
      </c>
      <c r="AH26" s="549">
        <v>27350</v>
      </c>
      <c r="AI26" s="543">
        <v>73</v>
      </c>
      <c r="AJ26" s="76">
        <f t="shared" si="4"/>
        <v>0.96052631578947367</v>
      </c>
      <c r="AK26" s="549">
        <v>2158310</v>
      </c>
      <c r="AL26" s="76">
        <f t="shared" si="5"/>
        <v>0.97304011072489638</v>
      </c>
      <c r="AM26" s="543">
        <v>73</v>
      </c>
      <c r="AN26" s="549">
        <v>2158310</v>
      </c>
      <c r="AO26" s="543">
        <v>72</v>
      </c>
      <c r="AP26" s="549">
        <v>2136710</v>
      </c>
      <c r="AQ26" s="543">
        <v>50</v>
      </c>
      <c r="AR26" s="549">
        <v>1579800</v>
      </c>
      <c r="AS26" s="543">
        <v>22</v>
      </c>
      <c r="AT26" s="76">
        <f t="shared" si="6"/>
        <v>0.30555555555555558</v>
      </c>
      <c r="AU26" s="549">
        <v>556910</v>
      </c>
      <c r="AV26" s="543">
        <v>3</v>
      </c>
      <c r="AW26" s="549">
        <v>59800</v>
      </c>
      <c r="AX26" s="543">
        <v>0</v>
      </c>
      <c r="AY26" s="549">
        <v>0</v>
      </c>
      <c r="AZ26" s="543">
        <v>22</v>
      </c>
      <c r="BA26" s="76">
        <f t="shared" si="7"/>
        <v>0.28947368421052633</v>
      </c>
      <c r="BB26" s="543">
        <v>15</v>
      </c>
      <c r="BC26" s="76">
        <f t="shared" si="8"/>
        <v>0.19736842105263158</v>
      </c>
      <c r="BD26" s="543">
        <v>39</v>
      </c>
      <c r="BE26" s="76">
        <f t="shared" si="9"/>
        <v>0.51315789473684215</v>
      </c>
      <c r="BF26" s="543">
        <v>70</v>
      </c>
      <c r="BG26" s="76">
        <f t="shared" si="10"/>
        <v>0.92105263157894735</v>
      </c>
      <c r="BH26" s="543">
        <v>8</v>
      </c>
      <c r="BI26" s="76">
        <f t="shared" si="11"/>
        <v>0.10526315789473684</v>
      </c>
      <c r="BJ26" s="543">
        <v>8</v>
      </c>
      <c r="BK26" s="543">
        <v>0</v>
      </c>
      <c r="BL26" s="543">
        <v>0</v>
      </c>
      <c r="BM26" s="550">
        <v>1950</v>
      </c>
      <c r="BN26" s="542"/>
      <c r="BO26" s="543">
        <v>61</v>
      </c>
      <c r="BP26" s="76">
        <f t="shared" si="12"/>
        <v>0.80263157894736847</v>
      </c>
      <c r="BQ26" s="543">
        <v>15</v>
      </c>
      <c r="BR26" s="76">
        <f t="shared" si="13"/>
        <v>0.19736842105263158</v>
      </c>
      <c r="BS26" s="543">
        <v>1</v>
      </c>
      <c r="BT26" s="76">
        <f t="shared" si="14"/>
        <v>1.3157894736842105E-2</v>
      </c>
      <c r="BU26" s="76">
        <v>0.75342465753424659</v>
      </c>
      <c r="BW26" s="543">
        <v>0</v>
      </c>
      <c r="BX26" s="543">
        <v>0</v>
      </c>
      <c r="BY26" s="543">
        <v>0</v>
      </c>
      <c r="BZ26" s="543">
        <v>0</v>
      </c>
      <c r="CA26" s="543">
        <v>0</v>
      </c>
      <c r="CB26" s="543">
        <v>0</v>
      </c>
      <c r="CC26" s="543">
        <v>0</v>
      </c>
      <c r="CD26" s="543">
        <v>0</v>
      </c>
      <c r="CE26" s="543">
        <v>0</v>
      </c>
      <c r="CF26" s="543">
        <v>0</v>
      </c>
      <c r="CG26" s="543">
        <v>0</v>
      </c>
      <c r="CH26" s="543">
        <v>0</v>
      </c>
      <c r="CI26" s="542"/>
      <c r="CJ26" s="542"/>
      <c r="CK26" s="542"/>
      <c r="CL26" s="542"/>
      <c r="CM26" s="542"/>
      <c r="CN26" s="542"/>
      <c r="CO26" s="542"/>
      <c r="CP26" s="542"/>
      <c r="CQ26" s="542"/>
      <c r="CS26" s="542"/>
      <c r="CT26" s="542"/>
      <c r="CU26" s="542"/>
      <c r="CV26" s="542"/>
      <c r="CW26" s="543">
        <v>0</v>
      </c>
      <c r="CX26" s="547">
        <v>0</v>
      </c>
      <c r="CY26" s="543">
        <v>0</v>
      </c>
      <c r="CZ26" s="543">
        <v>0</v>
      </c>
      <c r="DA26" s="543">
        <v>0</v>
      </c>
      <c r="DB26" s="543">
        <v>0</v>
      </c>
      <c r="DC26" s="543">
        <v>0</v>
      </c>
      <c r="DD26" s="543">
        <v>0</v>
      </c>
      <c r="DF26" s="551">
        <v>160944.860181</v>
      </c>
      <c r="DG26" s="76">
        <f t="shared" si="15"/>
        <v>7.2559458359143597E-2</v>
      </c>
      <c r="DH26" s="551">
        <v>2919.4020999999998</v>
      </c>
      <c r="DI26" s="551">
        <v>156383.752759</v>
      </c>
      <c r="DJ26" s="551">
        <v>4561.107422</v>
      </c>
      <c r="DK26" s="547">
        <v>43</v>
      </c>
      <c r="DL26" s="543">
        <v>33</v>
      </c>
      <c r="DM26" s="543">
        <v>0</v>
      </c>
      <c r="DN26" s="543">
        <v>0</v>
      </c>
      <c r="DO26" s="320">
        <v>0.10911</v>
      </c>
      <c r="DP26" s="543">
        <v>35</v>
      </c>
      <c r="DQ26" s="543">
        <v>17</v>
      </c>
      <c r="DR26" s="543">
        <v>23</v>
      </c>
      <c r="DS26" s="543">
        <v>1</v>
      </c>
      <c r="DT26" s="76">
        <f t="shared" si="16"/>
        <v>1.3888888888888888E-2</v>
      </c>
      <c r="DU26" s="542"/>
      <c r="DV26" s="542"/>
      <c r="DW26" s="542"/>
      <c r="DX26" s="552">
        <v>164.5522</v>
      </c>
      <c r="DZ26" s="542"/>
      <c r="EA26" s="542"/>
      <c r="EB26" s="542"/>
      <c r="EC26" s="542"/>
      <c r="ED26" s="542"/>
      <c r="EE26" s="542"/>
      <c r="EF26" s="542"/>
      <c r="EG26" s="542"/>
      <c r="EH26" s="542"/>
      <c r="EI26" s="542"/>
      <c r="EJ26" s="542"/>
      <c r="EK26" s="542"/>
      <c r="EL26" s="542"/>
      <c r="EM26" s="542"/>
      <c r="EN26" s="542"/>
      <c r="EO26" s="542"/>
    </row>
    <row r="27" spans="2:145" x14ac:dyDescent="0.25">
      <c r="B27" s="541" t="s">
        <v>1144</v>
      </c>
      <c r="C27" s="3" t="s">
        <v>1145</v>
      </c>
      <c r="D27" s="3" t="s">
        <v>1146</v>
      </c>
      <c r="E27" s="541" t="s">
        <v>1094</v>
      </c>
      <c r="F27" s="542"/>
      <c r="G27" s="543">
        <v>40.089091000000003</v>
      </c>
      <c r="H27" s="542"/>
      <c r="I27" s="542"/>
      <c r="J27" s="542"/>
      <c r="K27" s="542"/>
      <c r="L27" s="542"/>
      <c r="N27" s="543">
        <v>0.390762</v>
      </c>
      <c r="O27" s="76">
        <f t="shared" si="0"/>
        <v>9.7473399933163847E-3</v>
      </c>
      <c r="P27" s="622">
        <v>3.770975</v>
      </c>
      <c r="Q27" s="76">
        <f t="shared" si="1"/>
        <v>9.4064866674078484E-2</v>
      </c>
      <c r="R27" s="542"/>
      <c r="S27" s="542"/>
      <c r="T27" s="544">
        <v>0.91096999999999995</v>
      </c>
      <c r="U27" s="543">
        <v>0</v>
      </c>
      <c r="W27" s="543">
        <v>37</v>
      </c>
      <c r="X27" s="543">
        <v>0</v>
      </c>
      <c r="Y27" s="542"/>
      <c r="Z27" s="546">
        <f t="shared" si="2"/>
        <v>94.686791448503186</v>
      </c>
      <c r="AA27" s="543">
        <v>37</v>
      </c>
      <c r="AB27" s="543">
        <v>0</v>
      </c>
      <c r="AC27" s="547">
        <v>0</v>
      </c>
      <c r="AD27" s="547">
        <v>37</v>
      </c>
      <c r="AE27" s="543">
        <f t="shared" si="3"/>
        <v>37</v>
      </c>
      <c r="AF27" s="549">
        <v>478600</v>
      </c>
      <c r="AH27" s="549">
        <v>11800</v>
      </c>
      <c r="AI27" s="543">
        <v>35</v>
      </c>
      <c r="AJ27" s="76">
        <f t="shared" si="4"/>
        <v>0.94594594594594594</v>
      </c>
      <c r="AK27" s="549">
        <v>430100</v>
      </c>
      <c r="AL27" s="76">
        <f t="shared" si="5"/>
        <v>0.89866276640200582</v>
      </c>
      <c r="AM27" s="543">
        <v>35</v>
      </c>
      <c r="AN27" s="549">
        <v>430100</v>
      </c>
      <c r="AO27" s="543">
        <v>35</v>
      </c>
      <c r="AP27" s="549">
        <v>430100</v>
      </c>
      <c r="AQ27" s="543">
        <v>29</v>
      </c>
      <c r="AR27" s="549">
        <v>374100</v>
      </c>
      <c r="AS27" s="543">
        <v>6</v>
      </c>
      <c r="AT27" s="76">
        <f t="shared" si="6"/>
        <v>0.17142857142857143</v>
      </c>
      <c r="AU27" s="549">
        <v>56000</v>
      </c>
      <c r="AV27" s="543">
        <v>0</v>
      </c>
      <c r="AW27" s="549">
        <v>0</v>
      </c>
      <c r="AX27" s="543">
        <v>2</v>
      </c>
      <c r="AY27" s="549">
        <v>48500</v>
      </c>
      <c r="AZ27" s="543">
        <v>8</v>
      </c>
      <c r="BA27" s="76">
        <f t="shared" si="7"/>
        <v>0.21621621621621623</v>
      </c>
      <c r="BB27" s="543">
        <v>21</v>
      </c>
      <c r="BC27" s="76">
        <f t="shared" si="8"/>
        <v>0.56756756756756754</v>
      </c>
      <c r="BD27" s="543">
        <v>8</v>
      </c>
      <c r="BE27" s="76">
        <f t="shared" si="9"/>
        <v>0.21621621621621623</v>
      </c>
      <c r="BF27" s="543">
        <v>22</v>
      </c>
      <c r="BG27" s="76">
        <f t="shared" si="10"/>
        <v>0.59459459459459463</v>
      </c>
      <c r="BH27" s="543">
        <v>0</v>
      </c>
      <c r="BI27" s="76">
        <f t="shared" si="11"/>
        <v>0</v>
      </c>
      <c r="BJ27" s="543">
        <v>0</v>
      </c>
      <c r="BK27" s="543">
        <v>0</v>
      </c>
      <c r="BL27" s="543">
        <v>0</v>
      </c>
      <c r="BM27" s="550">
        <v>1930</v>
      </c>
      <c r="BN27" s="542"/>
      <c r="BO27" s="543">
        <v>37</v>
      </c>
      <c r="BP27" s="76">
        <f t="shared" si="12"/>
        <v>1</v>
      </c>
      <c r="BQ27" s="543">
        <v>0</v>
      </c>
      <c r="BR27" s="76">
        <f t="shared" si="13"/>
        <v>0</v>
      </c>
      <c r="BS27" s="543">
        <v>0</v>
      </c>
      <c r="BT27" s="76">
        <f t="shared" si="14"/>
        <v>0</v>
      </c>
      <c r="BU27" s="76">
        <v>0.34285714285714286</v>
      </c>
      <c r="BW27" s="543">
        <v>0</v>
      </c>
      <c r="BX27" s="543">
        <v>0</v>
      </c>
      <c r="BY27" s="543">
        <v>0</v>
      </c>
      <c r="BZ27" s="543">
        <v>0</v>
      </c>
      <c r="CA27" s="543">
        <v>0</v>
      </c>
      <c r="CB27" s="543">
        <v>0</v>
      </c>
      <c r="CC27" s="543">
        <v>0</v>
      </c>
      <c r="CD27" s="543">
        <v>0</v>
      </c>
      <c r="CE27" s="543">
        <v>0</v>
      </c>
      <c r="CF27" s="543">
        <v>0</v>
      </c>
      <c r="CG27" s="543">
        <v>0</v>
      </c>
      <c r="CH27" s="543">
        <v>0</v>
      </c>
      <c r="CI27" s="542"/>
      <c r="CJ27" s="542"/>
      <c r="CK27" s="542"/>
      <c r="CL27" s="542"/>
      <c r="CM27" s="542"/>
      <c r="CN27" s="542"/>
      <c r="CO27" s="542"/>
      <c r="CP27" s="542"/>
      <c r="CQ27" s="542"/>
      <c r="CS27" s="542"/>
      <c r="CT27" s="542"/>
      <c r="CU27" s="542"/>
      <c r="CV27" s="542"/>
      <c r="CW27" s="543">
        <v>2</v>
      </c>
      <c r="CX27" s="547">
        <v>0</v>
      </c>
      <c r="CY27" s="543">
        <v>2</v>
      </c>
      <c r="CZ27" s="543">
        <v>0</v>
      </c>
      <c r="DA27" s="543">
        <v>0</v>
      </c>
      <c r="DB27" s="543">
        <v>0</v>
      </c>
      <c r="DC27" s="543">
        <v>0</v>
      </c>
      <c r="DD27" s="543">
        <v>0</v>
      </c>
      <c r="DF27" s="551">
        <v>36524.998321999999</v>
      </c>
      <c r="DG27" s="76">
        <f t="shared" si="15"/>
        <v>7.6316335816966147E-2</v>
      </c>
      <c r="DH27" s="551">
        <v>1320.683861</v>
      </c>
      <c r="DI27" s="551">
        <v>33793.187286</v>
      </c>
      <c r="DJ27" s="551">
        <v>2731.8110360000001</v>
      </c>
      <c r="DK27" s="547">
        <v>22</v>
      </c>
      <c r="DL27" s="543">
        <v>15</v>
      </c>
      <c r="DM27" s="543">
        <v>0</v>
      </c>
      <c r="DN27" s="543">
        <v>0</v>
      </c>
      <c r="DO27" s="320">
        <v>9.6403000000000003E-2</v>
      </c>
      <c r="DP27" s="543">
        <v>9</v>
      </c>
      <c r="DQ27" s="543">
        <v>14</v>
      </c>
      <c r="DR27" s="543">
        <v>14</v>
      </c>
      <c r="DS27" s="543">
        <v>0</v>
      </c>
      <c r="DT27" s="76">
        <f t="shared" si="16"/>
        <v>0</v>
      </c>
      <c r="DU27" s="542"/>
      <c r="DV27" s="542"/>
      <c r="DW27" s="542"/>
      <c r="DX27" s="552">
        <v>43.686399999999999</v>
      </c>
      <c r="DZ27" s="542"/>
      <c r="EA27" s="542"/>
      <c r="EB27" s="542"/>
      <c r="EC27" s="542"/>
      <c r="ED27" s="542"/>
      <c r="EE27" s="542"/>
      <c r="EF27" s="542"/>
      <c r="EG27" s="542"/>
      <c r="EH27" s="542"/>
      <c r="EI27" s="542"/>
      <c r="EJ27" s="542"/>
      <c r="EK27" s="542"/>
      <c r="EL27" s="542"/>
      <c r="EM27" s="542"/>
      <c r="EN27" s="542"/>
      <c r="EO27" s="542"/>
    </row>
    <row r="28" spans="2:145" x14ac:dyDescent="0.25">
      <c r="B28" s="541" t="s">
        <v>1147</v>
      </c>
      <c r="C28" s="3" t="s">
        <v>1148</v>
      </c>
      <c r="D28" s="3" t="s">
        <v>1149</v>
      </c>
      <c r="E28" s="541" t="s">
        <v>1094</v>
      </c>
      <c r="F28" s="542"/>
      <c r="G28" s="543">
        <v>27.977678999999998</v>
      </c>
      <c r="H28" s="542"/>
      <c r="I28" s="542"/>
      <c r="J28" s="542"/>
      <c r="K28" s="542"/>
      <c r="L28" s="542"/>
      <c r="N28" s="543">
        <v>26.479541999999999</v>
      </c>
      <c r="O28" s="76">
        <f t="shared" si="0"/>
        <v>0.94645242015965658</v>
      </c>
      <c r="P28" s="622">
        <v>1.158094</v>
      </c>
      <c r="Q28" s="76">
        <f t="shared" si="1"/>
        <v>4.139349800960973E-2</v>
      </c>
      <c r="R28" s="542"/>
      <c r="S28" s="542"/>
      <c r="T28" s="544">
        <v>0</v>
      </c>
      <c r="U28" s="543">
        <v>0</v>
      </c>
      <c r="W28" s="543">
        <v>29</v>
      </c>
      <c r="X28" s="543">
        <v>0</v>
      </c>
      <c r="Y28" s="542"/>
      <c r="Z28" s="546">
        <f t="shared" si="2"/>
        <v>1.0951851055429886</v>
      </c>
      <c r="AA28" s="543">
        <v>0</v>
      </c>
      <c r="AB28" s="543">
        <v>2</v>
      </c>
      <c r="AC28" s="547">
        <v>31</v>
      </c>
      <c r="AD28" s="547">
        <v>0</v>
      </c>
      <c r="AE28" s="543">
        <f t="shared" si="3"/>
        <v>31</v>
      </c>
      <c r="AF28" s="549">
        <v>598652</v>
      </c>
      <c r="AH28" s="549">
        <v>18000</v>
      </c>
      <c r="AI28" s="543">
        <v>31</v>
      </c>
      <c r="AJ28" s="76">
        <f t="shared" si="4"/>
        <v>1</v>
      </c>
      <c r="AK28" s="549">
        <v>598652</v>
      </c>
      <c r="AL28" s="76">
        <f t="shared" si="5"/>
        <v>1</v>
      </c>
      <c r="AM28" s="543">
        <v>31</v>
      </c>
      <c r="AN28" s="549">
        <v>598652</v>
      </c>
      <c r="AO28" s="543">
        <v>31</v>
      </c>
      <c r="AP28" s="549">
        <v>598652</v>
      </c>
      <c r="AQ28" s="543">
        <v>14</v>
      </c>
      <c r="AR28" s="549">
        <v>289102</v>
      </c>
      <c r="AS28" s="543">
        <v>17</v>
      </c>
      <c r="AT28" s="76">
        <f t="shared" si="6"/>
        <v>0.54838709677419351</v>
      </c>
      <c r="AU28" s="549">
        <v>309550</v>
      </c>
      <c r="AV28" s="543">
        <v>0</v>
      </c>
      <c r="AW28" s="549">
        <v>0</v>
      </c>
      <c r="AX28" s="543">
        <v>0</v>
      </c>
      <c r="AY28" s="549">
        <v>0</v>
      </c>
      <c r="AZ28" s="543">
        <v>1</v>
      </c>
      <c r="BA28" s="76">
        <f t="shared" si="7"/>
        <v>3.2258064516129031E-2</v>
      </c>
      <c r="BB28" s="543">
        <v>6</v>
      </c>
      <c r="BC28" s="76">
        <f t="shared" si="8"/>
        <v>0.19354838709677419</v>
      </c>
      <c r="BD28" s="543">
        <v>24</v>
      </c>
      <c r="BE28" s="76">
        <f t="shared" si="9"/>
        <v>0.77419354838709675</v>
      </c>
      <c r="BF28" s="543">
        <v>30</v>
      </c>
      <c r="BG28" s="76">
        <f t="shared" si="10"/>
        <v>0.967741935483871</v>
      </c>
      <c r="BH28" s="543">
        <v>0</v>
      </c>
      <c r="BI28" s="76">
        <f t="shared" si="11"/>
        <v>0</v>
      </c>
      <c r="BJ28" s="543">
        <v>0</v>
      </c>
      <c r="BK28" s="543">
        <v>0</v>
      </c>
      <c r="BL28" s="543">
        <v>0</v>
      </c>
      <c r="BM28" s="550">
        <v>1968</v>
      </c>
      <c r="BN28" s="542"/>
      <c r="BO28" s="543">
        <v>26</v>
      </c>
      <c r="BP28" s="76">
        <f t="shared" si="12"/>
        <v>0.83870967741935487</v>
      </c>
      <c r="BQ28" s="543">
        <v>5</v>
      </c>
      <c r="BR28" s="76">
        <f t="shared" si="13"/>
        <v>0.16129032258064516</v>
      </c>
      <c r="BS28" s="543">
        <v>0</v>
      </c>
      <c r="BT28" s="76">
        <f t="shared" si="14"/>
        <v>0</v>
      </c>
      <c r="BU28" s="76">
        <v>0.58064516129032262</v>
      </c>
      <c r="BW28" s="543">
        <v>0</v>
      </c>
      <c r="BX28" s="543">
        <v>0</v>
      </c>
      <c r="BY28" s="543">
        <v>0</v>
      </c>
      <c r="BZ28" s="543">
        <v>0</v>
      </c>
      <c r="CA28" s="543">
        <v>0</v>
      </c>
      <c r="CB28" s="543">
        <v>0</v>
      </c>
      <c r="CC28" s="543">
        <v>0</v>
      </c>
      <c r="CD28" s="543">
        <v>0</v>
      </c>
      <c r="CE28" s="543">
        <v>0</v>
      </c>
      <c r="CF28" s="543">
        <v>0</v>
      </c>
      <c r="CG28" s="543">
        <v>0</v>
      </c>
      <c r="CH28" s="543">
        <v>0</v>
      </c>
      <c r="CI28" s="542"/>
      <c r="CJ28" s="542"/>
      <c r="CK28" s="542"/>
      <c r="CL28" s="542"/>
      <c r="CM28" s="542"/>
      <c r="CN28" s="542"/>
      <c r="CO28" s="542"/>
      <c r="CP28" s="542"/>
      <c r="CQ28" s="542"/>
      <c r="CS28" s="542"/>
      <c r="CT28" s="542"/>
      <c r="CU28" s="542"/>
      <c r="CV28" s="542"/>
      <c r="CW28" s="543">
        <v>0</v>
      </c>
      <c r="CX28" s="547">
        <v>0</v>
      </c>
      <c r="CY28" s="543">
        <v>0</v>
      </c>
      <c r="CZ28" s="543">
        <v>0</v>
      </c>
      <c r="DA28" s="543">
        <v>0</v>
      </c>
      <c r="DB28" s="543">
        <v>0</v>
      </c>
      <c r="DC28" s="543">
        <v>0</v>
      </c>
      <c r="DD28" s="543">
        <v>0</v>
      </c>
      <c r="DF28" s="551">
        <v>0</v>
      </c>
      <c r="DG28" s="76">
        <f t="shared" si="15"/>
        <v>0</v>
      </c>
      <c r="DH28" s="551">
        <v>0</v>
      </c>
      <c r="DI28" s="551">
        <v>0</v>
      </c>
      <c r="DJ28" s="551">
        <v>0</v>
      </c>
      <c r="DK28" s="547">
        <v>31</v>
      </c>
      <c r="DL28" s="543">
        <v>0</v>
      </c>
      <c r="DM28" s="543">
        <v>0</v>
      </c>
      <c r="DN28" s="543">
        <v>0</v>
      </c>
      <c r="DO28" s="320">
        <v>0</v>
      </c>
      <c r="DP28" s="543">
        <v>31</v>
      </c>
      <c r="DQ28" s="543">
        <v>0</v>
      </c>
      <c r="DR28" s="543">
        <v>0</v>
      </c>
      <c r="DS28" s="543">
        <v>0</v>
      </c>
      <c r="DT28" s="76">
        <f t="shared" si="16"/>
        <v>0</v>
      </c>
      <c r="DU28" s="542"/>
      <c r="DV28" s="542"/>
      <c r="DW28" s="542"/>
      <c r="DX28" s="552">
        <v>0</v>
      </c>
      <c r="DZ28" s="542"/>
      <c r="EA28" s="542"/>
      <c r="EB28" s="542"/>
      <c r="EC28" s="542"/>
      <c r="ED28" s="542"/>
      <c r="EE28" s="542"/>
      <c r="EF28" s="542"/>
      <c r="EG28" s="542"/>
      <c r="EH28" s="542"/>
      <c r="EI28" s="542"/>
      <c r="EJ28" s="542"/>
      <c r="EK28" s="542"/>
      <c r="EL28" s="542"/>
      <c r="EM28" s="542"/>
      <c r="EN28" s="542"/>
      <c r="EO28" s="542"/>
    </row>
    <row r="29" spans="2:145" x14ac:dyDescent="0.25">
      <c r="B29" s="541" t="s">
        <v>1150</v>
      </c>
      <c r="C29" s="3" t="s">
        <v>1151</v>
      </c>
      <c r="D29" s="3" t="s">
        <v>1152</v>
      </c>
      <c r="E29" s="541" t="s">
        <v>1094</v>
      </c>
      <c r="F29" s="542"/>
      <c r="G29" s="543">
        <v>137.17857100000001</v>
      </c>
      <c r="H29" s="542"/>
      <c r="I29" s="542"/>
      <c r="J29" s="542"/>
      <c r="K29" s="542"/>
      <c r="L29" s="542"/>
      <c r="N29" s="543">
        <v>93.063631000000001</v>
      </c>
      <c r="O29" s="76">
        <f t="shared" si="0"/>
        <v>0.67841230828975463</v>
      </c>
      <c r="P29" s="622">
        <v>1.1702109999999999</v>
      </c>
      <c r="Q29" s="76">
        <f t="shared" si="1"/>
        <v>8.5305670664844579E-3</v>
      </c>
      <c r="R29" s="542"/>
      <c r="S29" s="542"/>
      <c r="T29" s="544">
        <v>1.6852419999999999</v>
      </c>
      <c r="U29" s="543">
        <v>0</v>
      </c>
      <c r="W29" s="543">
        <v>25</v>
      </c>
      <c r="X29" s="543">
        <v>0</v>
      </c>
      <c r="Y29" s="542"/>
      <c r="Z29" s="546">
        <f t="shared" si="2"/>
        <v>0.26863340417052928</v>
      </c>
      <c r="AA29" s="543">
        <v>0</v>
      </c>
      <c r="AB29" s="543">
        <v>3</v>
      </c>
      <c r="AC29" s="547">
        <v>28</v>
      </c>
      <c r="AD29" s="547">
        <v>0</v>
      </c>
      <c r="AE29" s="543">
        <f t="shared" si="3"/>
        <v>28</v>
      </c>
      <c r="AF29" s="549">
        <v>1282410</v>
      </c>
      <c r="AH29" s="549">
        <v>36550</v>
      </c>
      <c r="AI29" s="543">
        <v>26</v>
      </c>
      <c r="AJ29" s="76">
        <f t="shared" si="4"/>
        <v>0.9285714285714286</v>
      </c>
      <c r="AK29" s="549">
        <v>1127410</v>
      </c>
      <c r="AL29" s="76">
        <f t="shared" si="5"/>
        <v>0.8791338183576235</v>
      </c>
      <c r="AM29" s="543">
        <v>26</v>
      </c>
      <c r="AN29" s="549">
        <v>1127410</v>
      </c>
      <c r="AO29" s="543">
        <v>26</v>
      </c>
      <c r="AP29" s="549">
        <v>1127410</v>
      </c>
      <c r="AQ29" s="543">
        <v>16</v>
      </c>
      <c r="AR29" s="549">
        <v>813740</v>
      </c>
      <c r="AS29" s="543">
        <v>10</v>
      </c>
      <c r="AT29" s="76">
        <f t="shared" si="6"/>
        <v>0.38461538461538464</v>
      </c>
      <c r="AU29" s="549">
        <v>313670</v>
      </c>
      <c r="AV29" s="543">
        <v>2</v>
      </c>
      <c r="AW29" s="549">
        <v>155000</v>
      </c>
      <c r="AX29" s="543">
        <v>0</v>
      </c>
      <c r="AY29" s="549">
        <v>0</v>
      </c>
      <c r="AZ29" s="543">
        <v>15</v>
      </c>
      <c r="BA29" s="76">
        <f t="shared" si="7"/>
        <v>0.5357142857142857</v>
      </c>
      <c r="BB29" s="543">
        <v>2</v>
      </c>
      <c r="BC29" s="76">
        <f t="shared" si="8"/>
        <v>7.1428571428571425E-2</v>
      </c>
      <c r="BD29" s="543">
        <v>11</v>
      </c>
      <c r="BE29" s="76">
        <f t="shared" si="9"/>
        <v>0.39285714285714285</v>
      </c>
      <c r="BF29" s="543">
        <v>26</v>
      </c>
      <c r="BG29" s="76">
        <f t="shared" si="10"/>
        <v>0.9285714285714286</v>
      </c>
      <c r="BH29" s="543">
        <v>1</v>
      </c>
      <c r="BI29" s="76">
        <f t="shared" si="11"/>
        <v>3.5714285714285712E-2</v>
      </c>
      <c r="BJ29" s="543">
        <v>1</v>
      </c>
      <c r="BK29" s="543">
        <v>0</v>
      </c>
      <c r="BL29" s="543">
        <v>0</v>
      </c>
      <c r="BM29" s="550">
        <v>1969</v>
      </c>
      <c r="BN29" s="542"/>
      <c r="BO29" s="543">
        <v>25</v>
      </c>
      <c r="BP29" s="76">
        <f t="shared" si="12"/>
        <v>0.8928571428571429</v>
      </c>
      <c r="BQ29" s="543">
        <v>3</v>
      </c>
      <c r="BR29" s="76">
        <f t="shared" si="13"/>
        <v>0.10714285714285714</v>
      </c>
      <c r="BS29" s="543">
        <v>0</v>
      </c>
      <c r="BT29" s="76">
        <f t="shared" si="14"/>
        <v>0</v>
      </c>
      <c r="BU29" s="76">
        <v>0.42307692307692307</v>
      </c>
      <c r="BW29" s="543">
        <v>0</v>
      </c>
      <c r="BX29" s="543">
        <v>0</v>
      </c>
      <c r="BY29" s="543">
        <v>0</v>
      </c>
      <c r="BZ29" s="543">
        <v>0</v>
      </c>
      <c r="CA29" s="543">
        <v>0</v>
      </c>
      <c r="CB29" s="543">
        <v>0</v>
      </c>
      <c r="CC29" s="543">
        <v>0</v>
      </c>
      <c r="CD29" s="543">
        <v>0</v>
      </c>
      <c r="CE29" s="543">
        <v>0</v>
      </c>
      <c r="CF29" s="543">
        <v>0</v>
      </c>
      <c r="CG29" s="543">
        <v>0</v>
      </c>
      <c r="CH29" s="543">
        <v>0</v>
      </c>
      <c r="CI29" s="542"/>
      <c r="CJ29" s="542"/>
      <c r="CK29" s="542"/>
      <c r="CL29" s="542"/>
      <c r="CM29" s="542"/>
      <c r="CN29" s="542"/>
      <c r="CO29" s="542"/>
      <c r="CP29" s="542"/>
      <c r="CQ29" s="542"/>
      <c r="CS29" s="542"/>
      <c r="CT29" s="542"/>
      <c r="CU29" s="542"/>
      <c r="CV29" s="542"/>
      <c r="CW29" s="543">
        <v>0</v>
      </c>
      <c r="CX29" s="547">
        <v>0</v>
      </c>
      <c r="CY29" s="543">
        <v>0</v>
      </c>
      <c r="CZ29" s="543">
        <v>0</v>
      </c>
      <c r="DA29" s="543">
        <v>0</v>
      </c>
      <c r="DB29" s="543">
        <v>0</v>
      </c>
      <c r="DC29" s="543">
        <v>0</v>
      </c>
      <c r="DD29" s="543">
        <v>0</v>
      </c>
      <c r="DF29" s="551">
        <v>18601.755249000002</v>
      </c>
      <c r="DG29" s="76">
        <f t="shared" si="15"/>
        <v>1.4505310508339768E-2</v>
      </c>
      <c r="DH29" s="551">
        <v>4793.9150390000004</v>
      </c>
      <c r="DI29" s="551">
        <v>12203.708374</v>
      </c>
      <c r="DJ29" s="551">
        <v>6398.046875</v>
      </c>
      <c r="DK29" s="547">
        <v>24</v>
      </c>
      <c r="DL29" s="543">
        <v>4</v>
      </c>
      <c r="DM29" s="543">
        <v>0</v>
      </c>
      <c r="DN29" s="543">
        <v>0</v>
      </c>
      <c r="DO29" s="320">
        <v>9.1573000000000002E-2</v>
      </c>
      <c r="DP29" s="543">
        <v>24</v>
      </c>
      <c r="DQ29" s="543">
        <v>2</v>
      </c>
      <c r="DR29" s="543">
        <v>2</v>
      </c>
      <c r="DS29" s="543">
        <v>0</v>
      </c>
      <c r="DT29" s="76">
        <f t="shared" si="16"/>
        <v>0</v>
      </c>
      <c r="DU29" s="542"/>
      <c r="DV29" s="542"/>
      <c r="DW29" s="542"/>
      <c r="DX29" s="552">
        <v>38.8904</v>
      </c>
      <c r="DZ29" s="542"/>
      <c r="EA29" s="542"/>
      <c r="EB29" s="542"/>
      <c r="EC29" s="542"/>
      <c r="ED29" s="542"/>
      <c r="EE29" s="542"/>
      <c r="EF29" s="542"/>
      <c r="EG29" s="542"/>
      <c r="EH29" s="542"/>
      <c r="EI29" s="542"/>
      <c r="EJ29" s="542"/>
      <c r="EK29" s="542"/>
      <c r="EL29" s="542"/>
      <c r="EM29" s="542"/>
      <c r="EN29" s="542"/>
      <c r="EO29" s="542"/>
    </row>
    <row r="30" spans="2:145" x14ac:dyDescent="0.25">
      <c r="B30" s="541" t="s">
        <v>1153</v>
      </c>
      <c r="C30" s="3" t="s">
        <v>1154</v>
      </c>
      <c r="D30" s="3" t="s">
        <v>1155</v>
      </c>
      <c r="E30" s="541" t="s">
        <v>1094</v>
      </c>
      <c r="F30" s="542"/>
      <c r="G30" s="543">
        <v>635.17713800000001</v>
      </c>
      <c r="H30" s="542"/>
      <c r="I30" s="542"/>
      <c r="J30" s="542"/>
      <c r="K30" s="542"/>
      <c r="L30" s="542"/>
      <c r="N30" s="543">
        <v>321.83333099999999</v>
      </c>
      <c r="O30" s="76">
        <f t="shared" si="0"/>
        <v>0.50668280034978208</v>
      </c>
      <c r="P30" s="622">
        <v>11.669623</v>
      </c>
      <c r="Q30" s="76">
        <f t="shared" si="1"/>
        <v>1.837223398301845E-2</v>
      </c>
      <c r="R30" s="542"/>
      <c r="S30" s="542"/>
      <c r="T30" s="544">
        <v>2.162598</v>
      </c>
      <c r="U30" s="543">
        <v>3</v>
      </c>
      <c r="W30" s="543">
        <v>120</v>
      </c>
      <c r="X30" s="543">
        <v>0</v>
      </c>
      <c r="Y30" s="542"/>
      <c r="Z30" s="546">
        <f t="shared" si="2"/>
        <v>0.37286380384261691</v>
      </c>
      <c r="AA30" s="543">
        <v>1</v>
      </c>
      <c r="AB30" s="543">
        <v>14</v>
      </c>
      <c r="AC30" s="547">
        <v>133</v>
      </c>
      <c r="AD30" s="547">
        <v>1</v>
      </c>
      <c r="AE30" s="543">
        <f t="shared" si="3"/>
        <v>134</v>
      </c>
      <c r="AF30" s="549">
        <v>8692370</v>
      </c>
      <c r="AH30" s="549">
        <v>42000</v>
      </c>
      <c r="AI30" s="543">
        <v>114</v>
      </c>
      <c r="AJ30" s="76">
        <f t="shared" si="4"/>
        <v>0.85074626865671643</v>
      </c>
      <c r="AK30" s="549">
        <v>5285180</v>
      </c>
      <c r="AL30" s="76">
        <f t="shared" si="5"/>
        <v>0.60802519911140462</v>
      </c>
      <c r="AM30" s="543">
        <v>114</v>
      </c>
      <c r="AN30" s="549">
        <v>5285180</v>
      </c>
      <c r="AO30" s="543">
        <v>111</v>
      </c>
      <c r="AP30" s="549">
        <v>5180380</v>
      </c>
      <c r="AQ30" s="543">
        <v>85</v>
      </c>
      <c r="AR30" s="549">
        <v>4387300</v>
      </c>
      <c r="AS30" s="543">
        <v>26</v>
      </c>
      <c r="AT30" s="76">
        <f t="shared" si="6"/>
        <v>0.23423423423423423</v>
      </c>
      <c r="AU30" s="549">
        <v>793080</v>
      </c>
      <c r="AV30" s="543">
        <v>13</v>
      </c>
      <c r="AW30" s="549">
        <v>1650200</v>
      </c>
      <c r="AX30" s="543">
        <v>5</v>
      </c>
      <c r="AY30" s="549">
        <v>1358460</v>
      </c>
      <c r="AZ30" s="543">
        <v>20</v>
      </c>
      <c r="BA30" s="76">
        <f t="shared" si="7"/>
        <v>0.14925373134328357</v>
      </c>
      <c r="BB30" s="543">
        <v>28</v>
      </c>
      <c r="BC30" s="76">
        <f t="shared" si="8"/>
        <v>0.20895522388059701</v>
      </c>
      <c r="BD30" s="543">
        <v>86</v>
      </c>
      <c r="BE30" s="76">
        <f t="shared" si="9"/>
        <v>0.64179104477611937</v>
      </c>
      <c r="BF30" s="543">
        <v>122</v>
      </c>
      <c r="BG30" s="76">
        <f t="shared" si="10"/>
        <v>0.91044776119402981</v>
      </c>
      <c r="BH30" s="543">
        <v>34</v>
      </c>
      <c r="BI30" s="76">
        <f t="shared" si="11"/>
        <v>0.2537313432835821</v>
      </c>
      <c r="BJ30" s="543">
        <v>31</v>
      </c>
      <c r="BK30" s="543">
        <v>2</v>
      </c>
      <c r="BL30" s="543">
        <v>1</v>
      </c>
      <c r="BM30" s="550">
        <v>1952</v>
      </c>
      <c r="BN30" s="542"/>
      <c r="BO30" s="543">
        <v>104</v>
      </c>
      <c r="BP30" s="76">
        <f t="shared" si="12"/>
        <v>0.77611940298507465</v>
      </c>
      <c r="BQ30" s="543">
        <v>30</v>
      </c>
      <c r="BR30" s="76">
        <f t="shared" si="13"/>
        <v>0.22388059701492538</v>
      </c>
      <c r="BS30" s="543">
        <v>1</v>
      </c>
      <c r="BT30" s="76">
        <f t="shared" si="14"/>
        <v>7.462686567164179E-3</v>
      </c>
      <c r="BU30" s="76">
        <v>0.57894736842105265</v>
      </c>
      <c r="BW30" s="543">
        <v>1</v>
      </c>
      <c r="BX30" s="543">
        <v>1</v>
      </c>
      <c r="BY30" s="543">
        <v>0</v>
      </c>
      <c r="BZ30" s="543">
        <v>1</v>
      </c>
      <c r="CA30" s="543">
        <v>0</v>
      </c>
      <c r="CB30" s="543">
        <v>0</v>
      </c>
      <c r="CC30" s="543">
        <v>0</v>
      </c>
      <c r="CD30" s="543">
        <v>0</v>
      </c>
      <c r="CE30" s="543">
        <v>0</v>
      </c>
      <c r="CF30" s="543">
        <v>0</v>
      </c>
      <c r="CG30" s="543">
        <v>1</v>
      </c>
      <c r="CH30" s="543">
        <v>0</v>
      </c>
      <c r="CI30" s="542"/>
      <c r="CJ30" s="542"/>
      <c r="CK30" s="542"/>
      <c r="CL30" s="542"/>
      <c r="CM30" s="542"/>
      <c r="CN30" s="542"/>
      <c r="CO30" s="542"/>
      <c r="CP30" s="542"/>
      <c r="CQ30" s="542"/>
      <c r="CS30" s="542"/>
      <c r="CT30" s="542"/>
      <c r="CU30" s="542"/>
      <c r="CV30" s="542"/>
      <c r="CW30" s="543">
        <v>3</v>
      </c>
      <c r="CX30" s="547">
        <v>0</v>
      </c>
      <c r="CY30" s="543">
        <v>3</v>
      </c>
      <c r="CZ30" s="543">
        <v>0</v>
      </c>
      <c r="DA30" s="543">
        <v>0</v>
      </c>
      <c r="DB30" s="543">
        <v>0</v>
      </c>
      <c r="DC30" s="543">
        <v>0</v>
      </c>
      <c r="DD30" s="543">
        <v>0</v>
      </c>
      <c r="DF30" s="551">
        <v>648575.65350599994</v>
      </c>
      <c r="DG30" s="76">
        <f t="shared" si="15"/>
        <v>7.4614363344634421E-2</v>
      </c>
      <c r="DH30" s="551">
        <v>5149.2861329999996</v>
      </c>
      <c r="DI30" s="551">
        <v>430273.61429699999</v>
      </c>
      <c r="DJ30" s="551">
        <v>218302.03920900001</v>
      </c>
      <c r="DK30" s="547">
        <v>70</v>
      </c>
      <c r="DL30" s="543">
        <v>62</v>
      </c>
      <c r="DM30" s="543">
        <v>2</v>
      </c>
      <c r="DN30" s="543">
        <v>0</v>
      </c>
      <c r="DO30" s="320">
        <v>0.13814899999999999</v>
      </c>
      <c r="DP30" s="543">
        <v>56</v>
      </c>
      <c r="DQ30" s="543">
        <v>27</v>
      </c>
      <c r="DR30" s="543">
        <v>45</v>
      </c>
      <c r="DS30" s="543">
        <v>6</v>
      </c>
      <c r="DT30" s="76">
        <f t="shared" si="16"/>
        <v>0.05</v>
      </c>
      <c r="DU30" s="542"/>
      <c r="DV30" s="542"/>
      <c r="DW30" s="542"/>
      <c r="DX30" s="552">
        <v>511.11180000000002</v>
      </c>
      <c r="DZ30" s="542"/>
      <c r="EA30" s="542"/>
      <c r="EB30" s="542"/>
      <c r="EC30" s="542"/>
      <c r="ED30" s="542"/>
      <c r="EE30" s="542"/>
      <c r="EF30" s="542"/>
      <c r="EG30" s="542"/>
      <c r="EH30" s="542"/>
      <c r="EI30" s="542"/>
      <c r="EJ30" s="542"/>
      <c r="EK30" s="542"/>
      <c r="EL30" s="542"/>
      <c r="EM30" s="542"/>
      <c r="EN30" s="542"/>
      <c r="EO30" s="542"/>
    </row>
    <row r="31" spans="2:145" x14ac:dyDescent="0.25">
      <c r="B31" s="541" t="s">
        <v>1156</v>
      </c>
      <c r="C31" s="3" t="s">
        <v>1157</v>
      </c>
      <c r="D31" s="3" t="s">
        <v>1158</v>
      </c>
      <c r="E31" s="541" t="s">
        <v>1094</v>
      </c>
      <c r="F31" s="542"/>
      <c r="G31" s="543">
        <v>164.343277</v>
      </c>
      <c r="H31" s="542"/>
      <c r="I31" s="542"/>
      <c r="J31" s="542"/>
      <c r="K31" s="542"/>
      <c r="L31" s="542"/>
      <c r="N31" s="543">
        <v>80.575928000000005</v>
      </c>
      <c r="O31" s="76">
        <f t="shared" si="0"/>
        <v>0.49029038163818534</v>
      </c>
      <c r="P31" s="622">
        <v>6.7617609999999999</v>
      </c>
      <c r="Q31" s="76">
        <f t="shared" si="1"/>
        <v>4.1144129065894187E-2</v>
      </c>
      <c r="R31" s="542"/>
      <c r="S31" s="542"/>
      <c r="T31" s="544">
        <v>0.79599399999999998</v>
      </c>
      <c r="U31" s="543">
        <v>0</v>
      </c>
      <c r="W31" s="543">
        <v>58</v>
      </c>
      <c r="X31" s="543">
        <v>0</v>
      </c>
      <c r="Y31" s="542"/>
      <c r="Z31" s="546">
        <f t="shared" si="2"/>
        <v>0.71981795853471275</v>
      </c>
      <c r="AA31" s="543">
        <v>19</v>
      </c>
      <c r="AB31" s="543">
        <v>3</v>
      </c>
      <c r="AC31" s="547">
        <v>42</v>
      </c>
      <c r="AD31" s="547">
        <v>19</v>
      </c>
      <c r="AE31" s="543">
        <f t="shared" si="3"/>
        <v>61</v>
      </c>
      <c r="AF31" s="549">
        <v>2109542</v>
      </c>
      <c r="AH31" s="549">
        <v>28000</v>
      </c>
      <c r="AI31" s="543">
        <v>57</v>
      </c>
      <c r="AJ31" s="76">
        <f t="shared" si="4"/>
        <v>0.93442622950819676</v>
      </c>
      <c r="AK31" s="549">
        <v>1900032</v>
      </c>
      <c r="AL31" s="76">
        <f t="shared" si="5"/>
        <v>0.90068460357745894</v>
      </c>
      <c r="AM31" s="543">
        <v>57</v>
      </c>
      <c r="AN31" s="549">
        <v>1900032</v>
      </c>
      <c r="AO31" s="543">
        <v>57</v>
      </c>
      <c r="AP31" s="549">
        <v>1900032</v>
      </c>
      <c r="AQ31" s="543">
        <v>29</v>
      </c>
      <c r="AR31" s="549">
        <v>1109432</v>
      </c>
      <c r="AS31" s="543">
        <v>28</v>
      </c>
      <c r="AT31" s="76">
        <f t="shared" si="6"/>
        <v>0.49122807017543857</v>
      </c>
      <c r="AU31" s="549">
        <v>790600</v>
      </c>
      <c r="AV31" s="543">
        <v>0</v>
      </c>
      <c r="AW31" s="549">
        <v>0</v>
      </c>
      <c r="AX31" s="543">
        <v>4</v>
      </c>
      <c r="AY31" s="549">
        <v>209510</v>
      </c>
      <c r="AZ31" s="543">
        <v>1</v>
      </c>
      <c r="BA31" s="76">
        <f t="shared" si="7"/>
        <v>1.6393442622950821E-2</v>
      </c>
      <c r="BB31" s="543">
        <v>16</v>
      </c>
      <c r="BC31" s="76">
        <f t="shared" si="8"/>
        <v>0.26229508196721313</v>
      </c>
      <c r="BD31" s="543">
        <v>44</v>
      </c>
      <c r="BE31" s="76">
        <f t="shared" si="9"/>
        <v>0.72131147540983609</v>
      </c>
      <c r="BF31" s="543">
        <v>61</v>
      </c>
      <c r="BG31" s="76">
        <f t="shared" si="10"/>
        <v>1</v>
      </c>
      <c r="BH31" s="543">
        <v>1</v>
      </c>
      <c r="BI31" s="76">
        <f t="shared" si="11"/>
        <v>1.6393442622950821E-2</v>
      </c>
      <c r="BJ31" s="543">
        <v>1</v>
      </c>
      <c r="BK31" s="543">
        <v>0</v>
      </c>
      <c r="BL31" s="543">
        <v>0</v>
      </c>
      <c r="BM31" s="550">
        <v>1978</v>
      </c>
      <c r="BN31" s="542"/>
      <c r="BO31" s="543">
        <v>42</v>
      </c>
      <c r="BP31" s="76">
        <f t="shared" si="12"/>
        <v>0.68852459016393441</v>
      </c>
      <c r="BQ31" s="543">
        <v>19</v>
      </c>
      <c r="BR31" s="76">
        <f t="shared" si="13"/>
        <v>0.31147540983606559</v>
      </c>
      <c r="BS31" s="543">
        <v>0</v>
      </c>
      <c r="BT31" s="76">
        <f t="shared" si="14"/>
        <v>0</v>
      </c>
      <c r="BU31" s="76">
        <v>0.64912280701754388</v>
      </c>
      <c r="BW31" s="543">
        <v>1</v>
      </c>
      <c r="BX31" s="543">
        <v>0</v>
      </c>
      <c r="BY31" s="543">
        <v>0</v>
      </c>
      <c r="BZ31" s="543">
        <v>1</v>
      </c>
      <c r="CA31" s="543">
        <v>0</v>
      </c>
      <c r="CB31" s="543">
        <v>0</v>
      </c>
      <c r="CC31" s="543">
        <v>0</v>
      </c>
      <c r="CD31" s="543">
        <v>0</v>
      </c>
      <c r="CE31" s="543">
        <v>0</v>
      </c>
      <c r="CF31" s="543">
        <v>0</v>
      </c>
      <c r="CG31" s="543">
        <v>1</v>
      </c>
      <c r="CH31" s="543">
        <v>0</v>
      </c>
      <c r="CI31" s="542"/>
      <c r="CJ31" s="542"/>
      <c r="CK31" s="542"/>
      <c r="CL31" s="542"/>
      <c r="CM31" s="542"/>
      <c r="CN31" s="542"/>
      <c r="CO31" s="542"/>
      <c r="CP31" s="542"/>
      <c r="CQ31" s="542"/>
      <c r="CS31" s="542"/>
      <c r="CT31" s="542"/>
      <c r="CU31" s="542"/>
      <c r="CV31" s="542"/>
      <c r="CW31" s="543">
        <v>2</v>
      </c>
      <c r="CX31" s="547">
        <v>0</v>
      </c>
      <c r="CY31" s="543">
        <v>2</v>
      </c>
      <c r="CZ31" s="543">
        <v>0</v>
      </c>
      <c r="DA31" s="543">
        <v>0</v>
      </c>
      <c r="DB31" s="543">
        <v>0</v>
      </c>
      <c r="DC31" s="543">
        <v>0</v>
      </c>
      <c r="DD31" s="543">
        <v>0</v>
      </c>
      <c r="DF31" s="551">
        <v>60271.671889999998</v>
      </c>
      <c r="DG31" s="76">
        <f t="shared" si="15"/>
        <v>2.8570975069470053E-2</v>
      </c>
      <c r="DH31" s="551">
        <v>2572.5421459999998</v>
      </c>
      <c r="DI31" s="551">
        <v>56913.904868999998</v>
      </c>
      <c r="DJ31" s="551">
        <v>3357.767022</v>
      </c>
      <c r="DK31" s="547">
        <v>48</v>
      </c>
      <c r="DL31" s="543">
        <v>13</v>
      </c>
      <c r="DM31" s="543">
        <v>0</v>
      </c>
      <c r="DN31" s="543">
        <v>0</v>
      </c>
      <c r="DO31" s="320">
        <v>8.8762999999999995E-2</v>
      </c>
      <c r="DP31" s="543">
        <v>45</v>
      </c>
      <c r="DQ31" s="543">
        <v>10</v>
      </c>
      <c r="DR31" s="543">
        <v>6</v>
      </c>
      <c r="DS31" s="543">
        <v>0</v>
      </c>
      <c r="DT31" s="76">
        <f t="shared" si="16"/>
        <v>0</v>
      </c>
      <c r="DU31" s="542"/>
      <c r="DV31" s="542"/>
      <c r="DW31" s="542"/>
      <c r="DX31" s="552">
        <v>51.162799999999997</v>
      </c>
      <c r="DZ31" s="542"/>
      <c r="EA31" s="542"/>
      <c r="EB31" s="542"/>
      <c r="EC31" s="542"/>
      <c r="ED31" s="542"/>
      <c r="EE31" s="542"/>
      <c r="EF31" s="542"/>
      <c r="EG31" s="542"/>
      <c r="EH31" s="542"/>
      <c r="EI31" s="542"/>
      <c r="EJ31" s="542"/>
      <c r="EK31" s="542"/>
      <c r="EL31" s="542"/>
      <c r="EM31" s="542"/>
      <c r="EN31" s="542"/>
      <c r="EO31" s="542"/>
    </row>
    <row r="32" spans="2:145" x14ac:dyDescent="0.25">
      <c r="B32" s="541" t="s">
        <v>1159</v>
      </c>
      <c r="C32" s="3" t="s">
        <v>1160</v>
      </c>
      <c r="D32" s="3" t="s">
        <v>1161</v>
      </c>
      <c r="E32" s="541" t="s">
        <v>1094</v>
      </c>
      <c r="F32" s="542"/>
      <c r="G32" s="543">
        <v>369.70153800000003</v>
      </c>
      <c r="H32" s="542"/>
      <c r="I32" s="542"/>
      <c r="J32" s="542"/>
      <c r="K32" s="542"/>
      <c r="L32" s="542"/>
      <c r="N32" s="543">
        <v>369.70153800000003</v>
      </c>
      <c r="O32" s="76">
        <f t="shared" si="0"/>
        <v>1</v>
      </c>
      <c r="P32" s="622">
        <v>8.5200080000000007</v>
      </c>
      <c r="Q32" s="76">
        <f t="shared" si="1"/>
        <v>2.3045638506378082E-2</v>
      </c>
      <c r="R32" s="542"/>
      <c r="S32" s="542"/>
      <c r="T32" s="544">
        <v>4</v>
      </c>
      <c r="U32" s="543">
        <v>0</v>
      </c>
      <c r="W32" s="543">
        <v>27</v>
      </c>
      <c r="X32" s="543">
        <v>0</v>
      </c>
      <c r="Y32" s="542"/>
      <c r="Z32" s="546">
        <f t="shared" si="2"/>
        <v>7.3031884438630595E-2</v>
      </c>
      <c r="AA32" s="543">
        <v>0</v>
      </c>
      <c r="AB32" s="543">
        <v>1</v>
      </c>
      <c r="AC32" s="547">
        <v>28</v>
      </c>
      <c r="AD32" s="547">
        <v>0</v>
      </c>
      <c r="AE32" s="543">
        <f t="shared" si="3"/>
        <v>28</v>
      </c>
      <c r="AF32" s="549">
        <v>701870</v>
      </c>
      <c r="AH32" s="549">
        <v>19550</v>
      </c>
      <c r="AI32" s="543">
        <v>26</v>
      </c>
      <c r="AJ32" s="76">
        <f t="shared" si="4"/>
        <v>0.9285714285714286</v>
      </c>
      <c r="AK32" s="549">
        <v>597830</v>
      </c>
      <c r="AL32" s="76">
        <f t="shared" si="5"/>
        <v>0.85176742131733796</v>
      </c>
      <c r="AM32" s="543">
        <v>26</v>
      </c>
      <c r="AN32" s="549">
        <v>597830</v>
      </c>
      <c r="AO32" s="543">
        <v>26</v>
      </c>
      <c r="AP32" s="549">
        <v>597830</v>
      </c>
      <c r="AQ32" s="543">
        <v>18</v>
      </c>
      <c r="AR32" s="549">
        <v>472950</v>
      </c>
      <c r="AS32" s="543">
        <v>8</v>
      </c>
      <c r="AT32" s="76">
        <f t="shared" si="6"/>
        <v>0.30769230769230771</v>
      </c>
      <c r="AU32" s="549">
        <v>124880</v>
      </c>
      <c r="AV32" s="543">
        <v>0</v>
      </c>
      <c r="AW32" s="549">
        <v>0</v>
      </c>
      <c r="AX32" s="543">
        <v>2</v>
      </c>
      <c r="AY32" s="549">
        <v>104040</v>
      </c>
      <c r="AZ32" s="543">
        <v>8</v>
      </c>
      <c r="BA32" s="76">
        <f t="shared" si="7"/>
        <v>0.2857142857142857</v>
      </c>
      <c r="BB32" s="543">
        <v>11</v>
      </c>
      <c r="BC32" s="76">
        <f t="shared" si="8"/>
        <v>0.39285714285714285</v>
      </c>
      <c r="BD32" s="543">
        <v>9</v>
      </c>
      <c r="BE32" s="76">
        <f t="shared" si="9"/>
        <v>0.32142857142857145</v>
      </c>
      <c r="BF32" s="543">
        <v>25</v>
      </c>
      <c r="BG32" s="76">
        <f t="shared" si="10"/>
        <v>0.8928571428571429</v>
      </c>
      <c r="BH32" s="543">
        <v>7</v>
      </c>
      <c r="BI32" s="76">
        <f t="shared" si="11"/>
        <v>0.25</v>
      </c>
      <c r="BJ32" s="543">
        <v>6</v>
      </c>
      <c r="BK32" s="543">
        <v>1</v>
      </c>
      <c r="BL32" s="543">
        <v>0</v>
      </c>
      <c r="BM32" s="550">
        <v>1930</v>
      </c>
      <c r="BN32" s="542"/>
      <c r="BO32" s="543">
        <v>28</v>
      </c>
      <c r="BP32" s="76">
        <f t="shared" si="12"/>
        <v>1</v>
      </c>
      <c r="BQ32" s="543">
        <v>0</v>
      </c>
      <c r="BR32" s="76">
        <f t="shared" si="13"/>
        <v>0</v>
      </c>
      <c r="BS32" s="543">
        <v>0</v>
      </c>
      <c r="BT32" s="76">
        <f t="shared" si="14"/>
        <v>0</v>
      </c>
      <c r="BU32" s="76">
        <v>0.80769230769230771</v>
      </c>
      <c r="BW32" s="543">
        <v>0</v>
      </c>
      <c r="BX32" s="543">
        <v>0</v>
      </c>
      <c r="BY32" s="543">
        <v>0</v>
      </c>
      <c r="BZ32" s="543">
        <v>0</v>
      </c>
      <c r="CA32" s="543">
        <v>0</v>
      </c>
      <c r="CB32" s="543">
        <v>0</v>
      </c>
      <c r="CC32" s="543">
        <v>0</v>
      </c>
      <c r="CD32" s="543">
        <v>0</v>
      </c>
      <c r="CE32" s="543">
        <v>0</v>
      </c>
      <c r="CF32" s="543">
        <v>0</v>
      </c>
      <c r="CG32" s="543">
        <v>0</v>
      </c>
      <c r="CH32" s="543">
        <v>0</v>
      </c>
      <c r="CI32" s="542"/>
      <c r="CJ32" s="542"/>
      <c r="CK32" s="542"/>
      <c r="CL32" s="542"/>
      <c r="CM32" s="542"/>
      <c r="CN32" s="542"/>
      <c r="CO32" s="542"/>
      <c r="CP32" s="542"/>
      <c r="CQ32" s="542"/>
      <c r="CS32" s="542"/>
      <c r="CT32" s="542"/>
      <c r="CU32" s="542"/>
      <c r="CV32" s="542"/>
      <c r="CW32" s="543">
        <v>2</v>
      </c>
      <c r="CX32" s="547">
        <v>1</v>
      </c>
      <c r="CY32" s="543">
        <v>2</v>
      </c>
      <c r="CZ32" s="543">
        <v>0</v>
      </c>
      <c r="DA32" s="543">
        <v>0</v>
      </c>
      <c r="DB32" s="543">
        <v>0</v>
      </c>
      <c r="DC32" s="543">
        <v>0</v>
      </c>
      <c r="DD32" s="543">
        <v>0</v>
      </c>
      <c r="DF32" s="551">
        <v>65775.55</v>
      </c>
      <c r="DG32" s="76">
        <f t="shared" si="15"/>
        <v>9.3714719250003561E-2</v>
      </c>
      <c r="DH32" s="551">
        <v>7729</v>
      </c>
      <c r="DI32" s="551">
        <v>59872.75</v>
      </c>
      <c r="DJ32" s="551">
        <v>5902.8</v>
      </c>
      <c r="DK32" s="547">
        <v>19</v>
      </c>
      <c r="DL32" s="543">
        <v>9</v>
      </c>
      <c r="DM32" s="543">
        <v>0</v>
      </c>
      <c r="DN32" s="543">
        <v>0</v>
      </c>
      <c r="DO32" s="320">
        <v>0.26</v>
      </c>
      <c r="DP32" s="543">
        <v>19</v>
      </c>
      <c r="DQ32" s="543">
        <v>0</v>
      </c>
      <c r="DR32" s="543">
        <v>7</v>
      </c>
      <c r="DS32" s="543">
        <v>2</v>
      </c>
      <c r="DT32" s="76">
        <f t="shared" si="16"/>
        <v>7.407407407407407E-2</v>
      </c>
      <c r="DU32" s="542"/>
      <c r="DV32" s="542"/>
      <c r="DW32" s="542"/>
      <c r="DX32" s="552">
        <v>66.713200000000001</v>
      </c>
      <c r="DZ32" s="542"/>
      <c r="EA32" s="542"/>
      <c r="EB32" s="542"/>
      <c r="EC32" s="542"/>
      <c r="ED32" s="542"/>
      <c r="EE32" s="542"/>
      <c r="EF32" s="542"/>
      <c r="EG32" s="542"/>
      <c r="EH32" s="542"/>
      <c r="EI32" s="542"/>
      <c r="EJ32" s="542"/>
      <c r="EK32" s="542"/>
      <c r="EL32" s="542"/>
      <c r="EM32" s="542"/>
      <c r="EN32" s="542"/>
      <c r="EO32" s="542"/>
    </row>
    <row r="33" spans="2:145" x14ac:dyDescent="0.25">
      <c r="B33" s="541" t="s">
        <v>1159</v>
      </c>
      <c r="C33" s="3" t="s">
        <v>1162</v>
      </c>
      <c r="D33" s="3" t="s">
        <v>73</v>
      </c>
      <c r="E33" s="541" t="s">
        <v>1094</v>
      </c>
      <c r="F33" s="542"/>
      <c r="G33" s="543">
        <v>3591.5161710000002</v>
      </c>
      <c r="H33" s="542"/>
      <c r="I33" s="542"/>
      <c r="J33" s="542"/>
      <c r="K33" s="542"/>
      <c r="L33" s="542"/>
      <c r="N33" s="543">
        <v>1305.189705</v>
      </c>
      <c r="O33" s="76">
        <f t="shared" si="0"/>
        <v>0.36340911271369575</v>
      </c>
      <c r="P33" s="622">
        <v>27.507438</v>
      </c>
      <c r="Q33" s="76">
        <f t="shared" si="1"/>
        <v>7.6590043564640263E-3</v>
      </c>
      <c r="R33" s="542"/>
      <c r="S33" s="542"/>
      <c r="T33" s="544">
        <v>1.9044650000000001</v>
      </c>
      <c r="U33" s="543">
        <v>4</v>
      </c>
      <c r="W33" s="543">
        <v>66</v>
      </c>
      <c r="X33" s="543">
        <v>0</v>
      </c>
      <c r="Y33" s="542"/>
      <c r="Z33" s="546">
        <f t="shared" si="2"/>
        <v>5.0567361776731143E-2</v>
      </c>
      <c r="AA33" s="543">
        <v>8</v>
      </c>
      <c r="AB33" s="543">
        <v>5</v>
      </c>
      <c r="AC33" s="547">
        <v>63</v>
      </c>
      <c r="AD33" s="547">
        <v>8</v>
      </c>
      <c r="AE33" s="543">
        <f t="shared" si="3"/>
        <v>71</v>
      </c>
      <c r="AF33" s="549">
        <v>4389168</v>
      </c>
      <c r="AH33" s="549">
        <v>24800</v>
      </c>
      <c r="AI33" s="543">
        <v>60</v>
      </c>
      <c r="AJ33" s="76">
        <f t="shared" si="4"/>
        <v>0.84507042253521125</v>
      </c>
      <c r="AK33" s="549">
        <v>1757322</v>
      </c>
      <c r="AL33" s="76">
        <f t="shared" si="5"/>
        <v>0.40037701906147133</v>
      </c>
      <c r="AM33" s="543">
        <v>60</v>
      </c>
      <c r="AN33" s="549">
        <v>1757322</v>
      </c>
      <c r="AO33" s="543">
        <v>59</v>
      </c>
      <c r="AP33" s="549">
        <v>1644522</v>
      </c>
      <c r="AQ33" s="543">
        <v>34</v>
      </c>
      <c r="AR33" s="549">
        <v>1173492</v>
      </c>
      <c r="AS33" s="543">
        <v>25</v>
      </c>
      <c r="AT33" s="76">
        <f t="shared" si="6"/>
        <v>0.42372881355932202</v>
      </c>
      <c r="AU33" s="549">
        <v>471030</v>
      </c>
      <c r="AV33" s="543">
        <v>3</v>
      </c>
      <c r="AW33" s="549">
        <v>228400</v>
      </c>
      <c r="AX33" s="543">
        <v>8</v>
      </c>
      <c r="AY33" s="549">
        <v>2403446</v>
      </c>
      <c r="AZ33" s="543">
        <v>9</v>
      </c>
      <c r="BA33" s="76">
        <f t="shared" si="7"/>
        <v>0.12676056338028169</v>
      </c>
      <c r="BB33" s="543">
        <v>17</v>
      </c>
      <c r="BC33" s="76">
        <f t="shared" si="8"/>
        <v>0.23943661971830985</v>
      </c>
      <c r="BD33" s="543">
        <v>45</v>
      </c>
      <c r="BE33" s="76">
        <f t="shared" si="9"/>
        <v>0.63380281690140849</v>
      </c>
      <c r="BF33" s="543">
        <v>66</v>
      </c>
      <c r="BG33" s="76">
        <f t="shared" si="10"/>
        <v>0.92957746478873238</v>
      </c>
      <c r="BH33" s="543">
        <v>19</v>
      </c>
      <c r="BI33" s="76">
        <f t="shared" si="11"/>
        <v>0.26760563380281688</v>
      </c>
      <c r="BJ33" s="543">
        <v>14</v>
      </c>
      <c r="BK33" s="543">
        <v>2</v>
      </c>
      <c r="BL33" s="543">
        <v>3</v>
      </c>
      <c r="BM33" s="550">
        <v>1974</v>
      </c>
      <c r="BN33" s="542"/>
      <c r="BO33" s="543">
        <v>52</v>
      </c>
      <c r="BP33" s="76">
        <f t="shared" si="12"/>
        <v>0.73239436619718312</v>
      </c>
      <c r="BQ33" s="543">
        <v>19</v>
      </c>
      <c r="BR33" s="76">
        <f t="shared" si="13"/>
        <v>0.26760563380281688</v>
      </c>
      <c r="BS33" s="543">
        <v>5</v>
      </c>
      <c r="BT33" s="76">
        <f t="shared" si="14"/>
        <v>7.0422535211267609E-2</v>
      </c>
      <c r="BU33" s="76">
        <v>0.76666666666666672</v>
      </c>
      <c r="BW33" s="543">
        <v>0</v>
      </c>
      <c r="BX33" s="543">
        <v>0</v>
      </c>
      <c r="BY33" s="543">
        <v>0</v>
      </c>
      <c r="BZ33" s="543">
        <v>0</v>
      </c>
      <c r="CA33" s="543">
        <v>0</v>
      </c>
      <c r="CB33" s="543">
        <v>0</v>
      </c>
      <c r="CC33" s="543">
        <v>0</v>
      </c>
      <c r="CD33" s="543">
        <v>0</v>
      </c>
      <c r="CE33" s="543">
        <v>0</v>
      </c>
      <c r="CF33" s="543">
        <v>0</v>
      </c>
      <c r="CG33" s="543">
        <v>0</v>
      </c>
      <c r="CH33" s="543">
        <v>0</v>
      </c>
      <c r="CI33" s="542"/>
      <c r="CJ33" s="542"/>
      <c r="CK33" s="542"/>
      <c r="CL33" s="542"/>
      <c r="CM33" s="542"/>
      <c r="CN33" s="542"/>
      <c r="CO33" s="542"/>
      <c r="CP33" s="542"/>
      <c r="CQ33" s="542"/>
      <c r="CS33" s="542"/>
      <c r="CT33" s="542"/>
      <c r="CU33" s="542"/>
      <c r="CV33" s="542"/>
      <c r="CW33" s="543">
        <v>5</v>
      </c>
      <c r="CX33" s="547">
        <v>2</v>
      </c>
      <c r="CY33" s="543">
        <v>4</v>
      </c>
      <c r="CZ33" s="543">
        <v>1</v>
      </c>
      <c r="DA33" s="543">
        <v>0</v>
      </c>
      <c r="DB33" s="543">
        <v>0</v>
      </c>
      <c r="DC33" s="543">
        <v>0</v>
      </c>
      <c r="DD33" s="543">
        <v>0</v>
      </c>
      <c r="DF33" s="551">
        <v>1004038.950528</v>
      </c>
      <c r="DG33" s="76">
        <f t="shared" si="15"/>
        <v>0.22875382088997279</v>
      </c>
      <c r="DH33" s="551">
        <v>5344.1524820000004</v>
      </c>
      <c r="DI33" s="551">
        <v>289530.81652400002</v>
      </c>
      <c r="DJ33" s="551">
        <v>714508.13400399999</v>
      </c>
      <c r="DK33" s="547">
        <v>42</v>
      </c>
      <c r="DL33" s="543">
        <v>27</v>
      </c>
      <c r="DM33" s="543">
        <v>0</v>
      </c>
      <c r="DN33" s="543">
        <v>2</v>
      </c>
      <c r="DO33" s="320">
        <v>0.16119900000000001</v>
      </c>
      <c r="DP33" s="543">
        <v>34</v>
      </c>
      <c r="DQ33" s="543">
        <v>6</v>
      </c>
      <c r="DR33" s="543">
        <v>22</v>
      </c>
      <c r="DS33" s="543">
        <v>9</v>
      </c>
      <c r="DT33" s="76">
        <f t="shared" si="16"/>
        <v>0.13636363636363635</v>
      </c>
      <c r="DU33" s="542"/>
      <c r="DV33" s="542"/>
      <c r="DW33" s="542"/>
      <c r="DX33" s="552">
        <v>1404.5222000000001</v>
      </c>
      <c r="DZ33" s="542"/>
      <c r="EA33" s="542"/>
      <c r="EB33" s="542"/>
      <c r="EC33" s="542"/>
      <c r="ED33" s="542"/>
      <c r="EE33" s="542"/>
      <c r="EF33" s="542"/>
      <c r="EG33" s="542"/>
      <c r="EH33" s="542"/>
      <c r="EI33" s="542"/>
      <c r="EJ33" s="542"/>
      <c r="EK33" s="542"/>
      <c r="EL33" s="542"/>
      <c r="EM33" s="542"/>
      <c r="EN33" s="542"/>
      <c r="EO33" s="542"/>
    </row>
    <row r="34" spans="2:145" x14ac:dyDescent="0.25">
      <c r="B34" s="541" t="s">
        <v>1163</v>
      </c>
      <c r="C34" s="3" t="s">
        <v>1164</v>
      </c>
      <c r="D34" s="3" t="s">
        <v>1097</v>
      </c>
      <c r="E34" s="541" t="s">
        <v>1094</v>
      </c>
      <c r="F34" s="542"/>
      <c r="G34" s="543">
        <v>340.02934900000002</v>
      </c>
      <c r="H34" s="542"/>
      <c r="I34" s="542"/>
      <c r="J34" s="542"/>
      <c r="K34" s="542"/>
      <c r="L34" s="542"/>
      <c r="N34" s="543">
        <v>204.63207199999999</v>
      </c>
      <c r="O34" s="76">
        <f t="shared" si="0"/>
        <v>0.60180708695236773</v>
      </c>
      <c r="P34" s="622">
        <v>9.8658920000000006</v>
      </c>
      <c r="Q34" s="76">
        <f t="shared" si="1"/>
        <v>2.9014824835017404E-2</v>
      </c>
      <c r="R34" s="542"/>
      <c r="S34" s="542"/>
      <c r="T34" s="544">
        <v>0.75899099999999997</v>
      </c>
      <c r="U34" s="543">
        <v>0</v>
      </c>
      <c r="W34" s="543">
        <v>55</v>
      </c>
      <c r="X34" s="543">
        <v>4</v>
      </c>
      <c r="Y34" s="542"/>
      <c r="Z34" s="546">
        <f t="shared" si="2"/>
        <v>0.26877507256047334</v>
      </c>
      <c r="AA34" s="543">
        <v>11</v>
      </c>
      <c r="AB34" s="543">
        <v>0</v>
      </c>
      <c r="AC34" s="547">
        <v>70</v>
      </c>
      <c r="AD34" s="547">
        <v>11</v>
      </c>
      <c r="AE34" s="543">
        <f t="shared" si="3"/>
        <v>81</v>
      </c>
      <c r="AF34" s="549">
        <v>4669190</v>
      </c>
      <c r="AH34" s="549">
        <v>29500</v>
      </c>
      <c r="AI34" s="543">
        <v>71</v>
      </c>
      <c r="AJ34" s="76">
        <f t="shared" si="4"/>
        <v>0.87654320987654322</v>
      </c>
      <c r="AK34" s="549">
        <v>2437420</v>
      </c>
      <c r="AL34" s="76">
        <f t="shared" si="5"/>
        <v>0.52202202095010053</v>
      </c>
      <c r="AM34" s="543">
        <v>71</v>
      </c>
      <c r="AN34" s="549">
        <v>2437420</v>
      </c>
      <c r="AO34" s="543">
        <v>70</v>
      </c>
      <c r="AP34" s="549">
        <v>2412020</v>
      </c>
      <c r="AQ34" s="543">
        <v>53</v>
      </c>
      <c r="AR34" s="549">
        <v>2093300</v>
      </c>
      <c r="AS34" s="543">
        <v>17</v>
      </c>
      <c r="AT34" s="76">
        <f t="shared" si="6"/>
        <v>0.24285714285714285</v>
      </c>
      <c r="AU34" s="549">
        <v>318720</v>
      </c>
      <c r="AV34" s="543">
        <v>8</v>
      </c>
      <c r="AW34" s="549">
        <v>1798550</v>
      </c>
      <c r="AX34" s="543">
        <v>1</v>
      </c>
      <c r="AY34" s="549">
        <v>430420</v>
      </c>
      <c r="AZ34" s="543">
        <v>10</v>
      </c>
      <c r="BA34" s="76">
        <f t="shared" si="7"/>
        <v>0.12345679012345678</v>
      </c>
      <c r="BB34" s="543">
        <v>16</v>
      </c>
      <c r="BC34" s="76">
        <f t="shared" si="8"/>
        <v>0.19753086419753085</v>
      </c>
      <c r="BD34" s="543">
        <v>55</v>
      </c>
      <c r="BE34" s="76">
        <f t="shared" si="9"/>
        <v>0.67901234567901236</v>
      </c>
      <c r="BF34" s="543">
        <v>79</v>
      </c>
      <c r="BG34" s="76">
        <f t="shared" si="10"/>
        <v>0.97530864197530864</v>
      </c>
      <c r="BH34" s="543">
        <v>0</v>
      </c>
      <c r="BI34" s="76">
        <f t="shared" si="11"/>
        <v>0</v>
      </c>
      <c r="BJ34" s="543">
        <v>0</v>
      </c>
      <c r="BK34" s="543">
        <v>0</v>
      </c>
      <c r="BL34" s="543">
        <v>0</v>
      </c>
      <c r="BM34" s="550">
        <v>1953.5</v>
      </c>
      <c r="BN34" s="542"/>
      <c r="BO34" s="543">
        <v>70</v>
      </c>
      <c r="BP34" s="76">
        <f t="shared" si="12"/>
        <v>0.86419753086419748</v>
      </c>
      <c r="BQ34" s="543">
        <v>11</v>
      </c>
      <c r="BR34" s="76">
        <f t="shared" si="13"/>
        <v>0.13580246913580246</v>
      </c>
      <c r="BS34" s="543">
        <v>0</v>
      </c>
      <c r="BT34" s="76">
        <f t="shared" si="14"/>
        <v>0</v>
      </c>
      <c r="BU34" s="76">
        <v>0.81690140845070425</v>
      </c>
      <c r="BW34" s="543">
        <v>0</v>
      </c>
      <c r="BX34" s="543">
        <v>0</v>
      </c>
      <c r="BY34" s="543">
        <v>0</v>
      </c>
      <c r="BZ34" s="543">
        <v>0</v>
      </c>
      <c r="CA34" s="543">
        <v>0</v>
      </c>
      <c r="CB34" s="543">
        <v>0</v>
      </c>
      <c r="CC34" s="543">
        <v>0</v>
      </c>
      <c r="CD34" s="543">
        <v>0</v>
      </c>
      <c r="CE34" s="543">
        <v>0</v>
      </c>
      <c r="CF34" s="543">
        <v>0</v>
      </c>
      <c r="CG34" s="543">
        <v>0</v>
      </c>
      <c r="CH34" s="543">
        <v>0</v>
      </c>
      <c r="CI34" s="542"/>
      <c r="CJ34" s="542"/>
      <c r="CK34" s="542"/>
      <c r="CL34" s="542"/>
      <c r="CM34" s="542"/>
      <c r="CN34" s="542"/>
      <c r="CO34" s="542"/>
      <c r="CP34" s="542"/>
      <c r="CQ34" s="542"/>
      <c r="CS34" s="542"/>
      <c r="CT34" s="542"/>
      <c r="CU34" s="542"/>
      <c r="CV34" s="542"/>
      <c r="CW34" s="543">
        <v>1</v>
      </c>
      <c r="CX34" s="547">
        <v>0</v>
      </c>
      <c r="CY34" s="543">
        <v>1</v>
      </c>
      <c r="CZ34" s="543">
        <v>0</v>
      </c>
      <c r="DA34" s="543">
        <v>0</v>
      </c>
      <c r="DB34" s="543">
        <v>0</v>
      </c>
      <c r="DC34" s="543">
        <v>0</v>
      </c>
      <c r="DD34" s="543">
        <v>0</v>
      </c>
      <c r="DF34" s="551">
        <v>33848.732064000003</v>
      </c>
      <c r="DG34" s="76">
        <f t="shared" si="15"/>
        <v>7.2493798847337552E-3</v>
      </c>
      <c r="DH34" s="551">
        <v>411.70330100000001</v>
      </c>
      <c r="DI34" s="551">
        <v>33641.688663000001</v>
      </c>
      <c r="DJ34" s="551">
        <v>207.04340099999999</v>
      </c>
      <c r="DK34" s="547">
        <v>73</v>
      </c>
      <c r="DL34" s="543">
        <v>8</v>
      </c>
      <c r="DM34" s="543">
        <v>0</v>
      </c>
      <c r="DN34" s="543">
        <v>0</v>
      </c>
      <c r="DO34" s="320">
        <v>1.4213E-2</v>
      </c>
      <c r="DP34" s="543">
        <v>67</v>
      </c>
      <c r="DQ34" s="543">
        <v>11</v>
      </c>
      <c r="DR34" s="543">
        <v>3</v>
      </c>
      <c r="DS34" s="543">
        <v>0</v>
      </c>
      <c r="DT34" s="76">
        <f t="shared" si="16"/>
        <v>0</v>
      </c>
      <c r="DU34" s="542"/>
      <c r="DV34" s="542"/>
      <c r="DW34" s="542"/>
      <c r="DX34" s="552">
        <v>0</v>
      </c>
      <c r="DZ34" s="542"/>
      <c r="EA34" s="542"/>
      <c r="EB34" s="542"/>
      <c r="EC34" s="542"/>
      <c r="ED34" s="542"/>
      <c r="EE34" s="542"/>
      <c r="EF34" s="542"/>
      <c r="EG34" s="542"/>
      <c r="EH34" s="542"/>
      <c r="EI34" s="542"/>
      <c r="EJ34" s="542"/>
      <c r="EK34" s="542"/>
      <c r="EL34" s="542"/>
      <c r="EM34" s="542"/>
      <c r="EN34" s="542"/>
      <c r="EO34" s="542"/>
    </row>
    <row r="35" spans="2:145" x14ac:dyDescent="0.25">
      <c r="B35" s="541" t="s">
        <v>1165</v>
      </c>
      <c r="C35" s="3" t="s">
        <v>1166</v>
      </c>
      <c r="D35" s="3" t="s">
        <v>1158</v>
      </c>
      <c r="E35" s="541" t="s">
        <v>1094</v>
      </c>
      <c r="F35" s="542"/>
      <c r="G35" s="543">
        <v>152.84483399999999</v>
      </c>
      <c r="H35" s="542"/>
      <c r="I35" s="542"/>
      <c r="J35" s="542"/>
      <c r="K35" s="542"/>
      <c r="L35" s="542"/>
      <c r="N35" s="543">
        <v>73.107015000000004</v>
      </c>
      <c r="O35" s="76">
        <f t="shared" si="0"/>
        <v>0.47830870750921167</v>
      </c>
      <c r="P35" s="622">
        <v>7.0536899999999996</v>
      </c>
      <c r="Q35" s="76">
        <f t="shared" si="1"/>
        <v>4.6149351701346999E-2</v>
      </c>
      <c r="R35" s="542"/>
      <c r="S35" s="542"/>
      <c r="T35" s="544">
        <v>1.327798</v>
      </c>
      <c r="U35" s="543">
        <v>0</v>
      </c>
      <c r="W35" s="543">
        <v>61</v>
      </c>
      <c r="X35" s="543">
        <v>0</v>
      </c>
      <c r="Y35" s="542"/>
      <c r="Z35" s="546">
        <f t="shared" si="2"/>
        <v>0.83439325213866267</v>
      </c>
      <c r="AA35" s="543">
        <v>2</v>
      </c>
      <c r="AB35" s="543">
        <v>0</v>
      </c>
      <c r="AC35" s="547">
        <v>59</v>
      </c>
      <c r="AD35" s="547">
        <v>2</v>
      </c>
      <c r="AE35" s="543">
        <f t="shared" si="3"/>
        <v>61</v>
      </c>
      <c r="AF35" s="549">
        <v>1985336</v>
      </c>
      <c r="AH35" s="549">
        <v>18500</v>
      </c>
      <c r="AI35" s="543">
        <v>58</v>
      </c>
      <c r="AJ35" s="76">
        <f t="shared" si="4"/>
        <v>0.95081967213114749</v>
      </c>
      <c r="AK35" s="549">
        <v>1557674</v>
      </c>
      <c r="AL35" s="76">
        <f t="shared" si="5"/>
        <v>0.78458961102805769</v>
      </c>
      <c r="AM35" s="543">
        <v>58</v>
      </c>
      <c r="AN35" s="549">
        <v>1557674</v>
      </c>
      <c r="AO35" s="543">
        <v>58</v>
      </c>
      <c r="AP35" s="549">
        <v>1557674</v>
      </c>
      <c r="AQ35" s="543">
        <v>21</v>
      </c>
      <c r="AR35" s="549">
        <v>792644</v>
      </c>
      <c r="AS35" s="543">
        <v>37</v>
      </c>
      <c r="AT35" s="76">
        <f t="shared" si="6"/>
        <v>0.63793103448275867</v>
      </c>
      <c r="AU35" s="549">
        <v>765030</v>
      </c>
      <c r="AV35" s="543">
        <v>2</v>
      </c>
      <c r="AW35" s="549">
        <v>383962</v>
      </c>
      <c r="AX35" s="543">
        <v>1</v>
      </c>
      <c r="AY35" s="549">
        <v>43700</v>
      </c>
      <c r="AZ35" s="543">
        <v>3</v>
      </c>
      <c r="BA35" s="76">
        <f t="shared" si="7"/>
        <v>4.9180327868852458E-2</v>
      </c>
      <c r="BB35" s="543">
        <v>15</v>
      </c>
      <c r="BC35" s="76">
        <f t="shared" si="8"/>
        <v>0.24590163934426229</v>
      </c>
      <c r="BD35" s="543">
        <v>43</v>
      </c>
      <c r="BE35" s="76">
        <f t="shared" si="9"/>
        <v>0.70491803278688525</v>
      </c>
      <c r="BF35" s="543">
        <v>59</v>
      </c>
      <c r="BG35" s="76">
        <f t="shared" si="10"/>
        <v>0.96721311475409832</v>
      </c>
      <c r="BH35" s="543">
        <v>6</v>
      </c>
      <c r="BI35" s="76">
        <f t="shared" si="11"/>
        <v>9.8360655737704916E-2</v>
      </c>
      <c r="BJ35" s="543">
        <v>6</v>
      </c>
      <c r="BK35" s="543">
        <v>0</v>
      </c>
      <c r="BL35" s="543">
        <v>0</v>
      </c>
      <c r="BM35" s="550">
        <v>1989.5</v>
      </c>
      <c r="BN35" s="542"/>
      <c r="BO35" s="543">
        <v>24</v>
      </c>
      <c r="BP35" s="76">
        <f t="shared" si="12"/>
        <v>0.39344262295081966</v>
      </c>
      <c r="BQ35" s="543">
        <v>37</v>
      </c>
      <c r="BR35" s="76">
        <f t="shared" si="13"/>
        <v>0.60655737704918034</v>
      </c>
      <c r="BS35" s="543">
        <v>3</v>
      </c>
      <c r="BT35" s="76">
        <f t="shared" si="14"/>
        <v>4.9180327868852458E-2</v>
      </c>
      <c r="BU35" s="76">
        <v>0.56896551724137934</v>
      </c>
      <c r="BW35" s="543">
        <v>0</v>
      </c>
      <c r="BX35" s="543">
        <v>0</v>
      </c>
      <c r="BY35" s="543">
        <v>0</v>
      </c>
      <c r="BZ35" s="543">
        <v>0</v>
      </c>
      <c r="CA35" s="543">
        <v>0</v>
      </c>
      <c r="CB35" s="543">
        <v>0</v>
      </c>
      <c r="CC35" s="543">
        <v>0</v>
      </c>
      <c r="CD35" s="543">
        <v>0</v>
      </c>
      <c r="CE35" s="543">
        <v>0</v>
      </c>
      <c r="CF35" s="543">
        <v>0</v>
      </c>
      <c r="CG35" s="543">
        <v>0</v>
      </c>
      <c r="CH35" s="543">
        <v>0</v>
      </c>
      <c r="CI35" s="542"/>
      <c r="CJ35" s="542"/>
      <c r="CK35" s="542"/>
      <c r="CL35" s="542"/>
      <c r="CM35" s="542"/>
      <c r="CN35" s="542"/>
      <c r="CO35" s="542"/>
      <c r="CP35" s="542"/>
      <c r="CQ35" s="542"/>
      <c r="CS35" s="542"/>
      <c r="CT35" s="542"/>
      <c r="CU35" s="542"/>
      <c r="CV35" s="542"/>
      <c r="CW35" s="543">
        <v>1</v>
      </c>
      <c r="CX35" s="547">
        <v>0</v>
      </c>
      <c r="CY35" s="543">
        <v>1</v>
      </c>
      <c r="CZ35" s="543">
        <v>0</v>
      </c>
      <c r="DA35" s="543">
        <v>0</v>
      </c>
      <c r="DB35" s="543">
        <v>0</v>
      </c>
      <c r="DC35" s="543">
        <v>0</v>
      </c>
      <c r="DD35" s="543">
        <v>0</v>
      </c>
      <c r="DF35" s="551">
        <v>86957.455931999997</v>
      </c>
      <c r="DG35" s="76">
        <f t="shared" si="15"/>
        <v>4.3799868602594216E-2</v>
      </c>
      <c r="DH35" s="551">
        <v>3760.6133920000002</v>
      </c>
      <c r="DI35" s="551">
        <v>80630.62543</v>
      </c>
      <c r="DJ35" s="551">
        <v>6326.8305019999998</v>
      </c>
      <c r="DK35" s="547">
        <v>42</v>
      </c>
      <c r="DL35" s="543">
        <v>19</v>
      </c>
      <c r="DM35" s="543">
        <v>0</v>
      </c>
      <c r="DN35" s="543">
        <v>0</v>
      </c>
      <c r="DO35" s="320">
        <v>0.16661599999999999</v>
      </c>
      <c r="DP35" s="543">
        <v>42</v>
      </c>
      <c r="DQ35" s="543">
        <v>5</v>
      </c>
      <c r="DR35" s="543">
        <v>13</v>
      </c>
      <c r="DS35" s="543">
        <v>1</v>
      </c>
      <c r="DT35" s="76">
        <f t="shared" si="16"/>
        <v>1.6393442622950821E-2</v>
      </c>
      <c r="DU35" s="542"/>
      <c r="DV35" s="542"/>
      <c r="DW35" s="542"/>
      <c r="DX35" s="552">
        <v>115.9044</v>
      </c>
      <c r="DZ35" s="542"/>
      <c r="EA35" s="542"/>
      <c r="EB35" s="542"/>
      <c r="EC35" s="542"/>
      <c r="ED35" s="542"/>
      <c r="EE35" s="542"/>
      <c r="EF35" s="542"/>
      <c r="EG35" s="542"/>
      <c r="EH35" s="542"/>
      <c r="EI35" s="542"/>
      <c r="EJ35" s="542"/>
      <c r="EK35" s="542"/>
      <c r="EL35" s="542"/>
      <c r="EM35" s="542"/>
      <c r="EN35" s="542"/>
      <c r="EO35" s="542"/>
    </row>
    <row r="36" spans="2:145" x14ac:dyDescent="0.25">
      <c r="B36" s="541" t="s">
        <v>1167</v>
      </c>
      <c r="C36" s="3" t="s">
        <v>1168</v>
      </c>
      <c r="D36" s="3" t="s">
        <v>1169</v>
      </c>
      <c r="E36" s="541" t="s">
        <v>1094</v>
      </c>
      <c r="F36" s="542"/>
      <c r="G36" s="543">
        <v>41.567824999999999</v>
      </c>
      <c r="H36" s="542"/>
      <c r="I36" s="542"/>
      <c r="J36" s="542"/>
      <c r="K36" s="542"/>
      <c r="L36" s="542"/>
      <c r="N36" s="543">
        <v>35.811135999999998</v>
      </c>
      <c r="O36" s="76">
        <f t="shared" si="0"/>
        <v>0.86151094025246688</v>
      </c>
      <c r="P36" s="622">
        <v>2.4282339999999998</v>
      </c>
      <c r="Q36" s="76">
        <f t="shared" si="1"/>
        <v>5.841619088802457E-2</v>
      </c>
      <c r="R36" s="542"/>
      <c r="S36" s="542"/>
      <c r="T36" s="544">
        <v>1.65</v>
      </c>
      <c r="U36" s="543">
        <v>0</v>
      </c>
      <c r="W36" s="543">
        <v>30</v>
      </c>
      <c r="X36" s="543">
        <v>0</v>
      </c>
      <c r="Y36" s="542"/>
      <c r="Z36" s="546">
        <f t="shared" si="2"/>
        <v>0.83772824185192007</v>
      </c>
      <c r="AA36" s="543">
        <v>2</v>
      </c>
      <c r="AB36" s="543">
        <v>0</v>
      </c>
      <c r="AC36" s="547">
        <v>28</v>
      </c>
      <c r="AD36" s="547">
        <v>2</v>
      </c>
      <c r="AE36" s="543">
        <f t="shared" si="3"/>
        <v>30</v>
      </c>
      <c r="AF36" s="549">
        <v>1606920</v>
      </c>
      <c r="AH36" s="549">
        <v>26580</v>
      </c>
      <c r="AI36" s="543">
        <v>27</v>
      </c>
      <c r="AJ36" s="76">
        <f t="shared" si="4"/>
        <v>0.9</v>
      </c>
      <c r="AK36" s="549">
        <v>1145720</v>
      </c>
      <c r="AL36" s="76">
        <f t="shared" si="5"/>
        <v>0.71299131257312121</v>
      </c>
      <c r="AM36" s="543">
        <v>27</v>
      </c>
      <c r="AN36" s="549">
        <v>1145720</v>
      </c>
      <c r="AO36" s="543">
        <v>26</v>
      </c>
      <c r="AP36" s="549">
        <v>1084920</v>
      </c>
      <c r="AQ36" s="543">
        <v>15</v>
      </c>
      <c r="AR36" s="549">
        <v>886380</v>
      </c>
      <c r="AS36" s="543">
        <v>11</v>
      </c>
      <c r="AT36" s="76">
        <f t="shared" si="6"/>
        <v>0.42307692307692307</v>
      </c>
      <c r="AU36" s="549">
        <v>198540</v>
      </c>
      <c r="AV36" s="543">
        <v>2</v>
      </c>
      <c r="AW36" s="549">
        <v>255800</v>
      </c>
      <c r="AX36" s="543">
        <v>1</v>
      </c>
      <c r="AY36" s="549">
        <v>205400</v>
      </c>
      <c r="AZ36" s="543">
        <v>7</v>
      </c>
      <c r="BA36" s="76">
        <f t="shared" si="7"/>
        <v>0.23333333333333334</v>
      </c>
      <c r="BB36" s="543">
        <v>6</v>
      </c>
      <c r="BC36" s="76">
        <f t="shared" si="8"/>
        <v>0.2</v>
      </c>
      <c r="BD36" s="543">
        <v>17</v>
      </c>
      <c r="BE36" s="76">
        <f t="shared" si="9"/>
        <v>0.56666666666666665</v>
      </c>
      <c r="BF36" s="543">
        <v>30</v>
      </c>
      <c r="BG36" s="76">
        <f t="shared" si="10"/>
        <v>1</v>
      </c>
      <c r="BH36" s="543">
        <v>3</v>
      </c>
      <c r="BI36" s="76">
        <f t="shared" si="11"/>
        <v>0.1</v>
      </c>
      <c r="BJ36" s="543">
        <v>3</v>
      </c>
      <c r="BK36" s="543">
        <v>0</v>
      </c>
      <c r="BL36" s="543">
        <v>0</v>
      </c>
      <c r="BM36" s="550">
        <v>1971</v>
      </c>
      <c r="BN36" s="542"/>
      <c r="BO36" s="543">
        <v>27</v>
      </c>
      <c r="BP36" s="76">
        <f t="shared" si="12"/>
        <v>0.9</v>
      </c>
      <c r="BQ36" s="543">
        <v>3</v>
      </c>
      <c r="BR36" s="76">
        <f t="shared" si="13"/>
        <v>0.1</v>
      </c>
      <c r="BS36" s="543">
        <v>1</v>
      </c>
      <c r="BT36" s="76">
        <f t="shared" si="14"/>
        <v>3.3333333333333333E-2</v>
      </c>
      <c r="BU36" s="76">
        <v>0.51851851851851849</v>
      </c>
      <c r="BW36" s="543">
        <v>0</v>
      </c>
      <c r="BX36" s="543">
        <v>0</v>
      </c>
      <c r="BY36" s="543">
        <v>0</v>
      </c>
      <c r="BZ36" s="543">
        <v>0</v>
      </c>
      <c r="CA36" s="543">
        <v>0</v>
      </c>
      <c r="CB36" s="543">
        <v>0</v>
      </c>
      <c r="CC36" s="543">
        <v>0</v>
      </c>
      <c r="CD36" s="543">
        <v>0</v>
      </c>
      <c r="CE36" s="543">
        <v>0</v>
      </c>
      <c r="CF36" s="543">
        <v>0</v>
      </c>
      <c r="CG36" s="543">
        <v>0</v>
      </c>
      <c r="CH36" s="543">
        <v>0</v>
      </c>
      <c r="CI36" s="542"/>
      <c r="CJ36" s="542"/>
      <c r="CK36" s="542"/>
      <c r="CL36" s="542"/>
      <c r="CM36" s="542"/>
      <c r="CN36" s="542"/>
      <c r="CO36" s="542"/>
      <c r="CP36" s="542"/>
      <c r="CQ36" s="542"/>
      <c r="CS36" s="542"/>
      <c r="CT36" s="542"/>
      <c r="CU36" s="542"/>
      <c r="CV36" s="542"/>
      <c r="CW36" s="543">
        <v>1</v>
      </c>
      <c r="CX36" s="547">
        <v>0</v>
      </c>
      <c r="CY36" s="543">
        <v>1</v>
      </c>
      <c r="CZ36" s="543">
        <v>0</v>
      </c>
      <c r="DA36" s="543">
        <v>0</v>
      </c>
      <c r="DB36" s="543">
        <v>0</v>
      </c>
      <c r="DC36" s="543">
        <v>0</v>
      </c>
      <c r="DD36" s="543">
        <v>0</v>
      </c>
      <c r="DF36" s="551">
        <v>86279.799870000003</v>
      </c>
      <c r="DG36" s="76">
        <f t="shared" si="15"/>
        <v>5.3692654189380927E-2</v>
      </c>
      <c r="DH36" s="551">
        <v>3279.999902</v>
      </c>
      <c r="DI36" s="551">
        <v>54032.800380000001</v>
      </c>
      <c r="DJ36" s="551">
        <v>32246.999489999998</v>
      </c>
      <c r="DK36" s="547">
        <v>19</v>
      </c>
      <c r="DL36" s="543">
        <v>11</v>
      </c>
      <c r="DM36" s="543">
        <v>0</v>
      </c>
      <c r="DN36" s="543">
        <v>0</v>
      </c>
      <c r="DO36" s="320">
        <v>0.11</v>
      </c>
      <c r="DP36" s="543">
        <v>18</v>
      </c>
      <c r="DQ36" s="543">
        <v>5</v>
      </c>
      <c r="DR36" s="543">
        <v>7</v>
      </c>
      <c r="DS36" s="543">
        <v>0</v>
      </c>
      <c r="DT36" s="76">
        <f t="shared" si="16"/>
        <v>0</v>
      </c>
      <c r="DU36" s="542"/>
      <c r="DV36" s="542"/>
      <c r="DW36" s="542"/>
      <c r="DX36" s="552">
        <v>32.407800000000002</v>
      </c>
      <c r="DZ36" s="542"/>
      <c r="EA36" s="542"/>
      <c r="EB36" s="542"/>
      <c r="EC36" s="542"/>
      <c r="ED36" s="542"/>
      <c r="EE36" s="542"/>
      <c r="EF36" s="542"/>
      <c r="EG36" s="542"/>
      <c r="EH36" s="542"/>
      <c r="EI36" s="542"/>
      <c r="EJ36" s="542"/>
      <c r="EK36" s="542"/>
      <c r="EL36" s="542"/>
      <c r="EM36" s="542"/>
      <c r="EN36" s="542"/>
      <c r="EO36" s="542"/>
    </row>
    <row r="37" spans="2:145" x14ac:dyDescent="0.25">
      <c r="B37" s="541" t="s">
        <v>1170</v>
      </c>
      <c r="C37" s="3" t="s">
        <v>1171</v>
      </c>
      <c r="D37" s="3" t="s">
        <v>1112</v>
      </c>
      <c r="E37" s="541" t="s">
        <v>1094</v>
      </c>
      <c r="F37" s="542"/>
      <c r="G37" s="543">
        <v>589.26107100000002</v>
      </c>
      <c r="H37" s="542"/>
      <c r="I37" s="542"/>
      <c r="J37" s="542"/>
      <c r="K37" s="542"/>
      <c r="L37" s="542"/>
      <c r="N37" s="543">
        <v>589.26107100000002</v>
      </c>
      <c r="O37" s="76">
        <f t="shared" si="0"/>
        <v>1</v>
      </c>
      <c r="P37" s="622">
        <v>15.565333000000001</v>
      </c>
      <c r="Q37" s="76">
        <f t="shared" si="1"/>
        <v>2.6415003070854481E-2</v>
      </c>
      <c r="R37" s="542"/>
      <c r="S37" s="542"/>
      <c r="T37" s="544">
        <v>1.3</v>
      </c>
      <c r="U37" s="543">
        <v>0</v>
      </c>
      <c r="W37" s="543">
        <v>46</v>
      </c>
      <c r="X37" s="543">
        <v>0</v>
      </c>
      <c r="Y37" s="542"/>
      <c r="Z37" s="546">
        <f t="shared" si="2"/>
        <v>7.8063870606514235E-2</v>
      </c>
      <c r="AA37" s="543">
        <v>0</v>
      </c>
      <c r="AB37" s="543">
        <v>0</v>
      </c>
      <c r="AC37" s="547">
        <v>46</v>
      </c>
      <c r="AD37" s="547">
        <v>0</v>
      </c>
      <c r="AE37" s="543">
        <f t="shared" si="3"/>
        <v>46</v>
      </c>
      <c r="AF37" s="549">
        <v>2468850</v>
      </c>
      <c r="AH37" s="549">
        <v>48480</v>
      </c>
      <c r="AI37" s="543">
        <v>43</v>
      </c>
      <c r="AJ37" s="76">
        <f t="shared" si="4"/>
        <v>0.93478260869565222</v>
      </c>
      <c r="AK37" s="549">
        <v>2124350</v>
      </c>
      <c r="AL37" s="76">
        <f t="shared" si="5"/>
        <v>0.86046134840107746</v>
      </c>
      <c r="AM37" s="543">
        <v>43</v>
      </c>
      <c r="AN37" s="549">
        <v>2124350</v>
      </c>
      <c r="AO37" s="543">
        <v>43</v>
      </c>
      <c r="AP37" s="549">
        <v>2124350</v>
      </c>
      <c r="AQ37" s="543">
        <v>31</v>
      </c>
      <c r="AR37" s="549">
        <v>1739800</v>
      </c>
      <c r="AS37" s="543">
        <v>12</v>
      </c>
      <c r="AT37" s="76">
        <f t="shared" si="6"/>
        <v>0.27906976744186046</v>
      </c>
      <c r="AU37" s="549">
        <v>384550</v>
      </c>
      <c r="AV37" s="543">
        <v>1</v>
      </c>
      <c r="AW37" s="549">
        <v>59100</v>
      </c>
      <c r="AX37" s="543">
        <v>1</v>
      </c>
      <c r="AY37" s="549">
        <v>75000</v>
      </c>
      <c r="AZ37" s="543">
        <v>8</v>
      </c>
      <c r="BA37" s="76">
        <f t="shared" si="7"/>
        <v>0.17391304347826086</v>
      </c>
      <c r="BB37" s="543">
        <v>4</v>
      </c>
      <c r="BC37" s="76">
        <f t="shared" si="8"/>
        <v>8.6956521739130432E-2</v>
      </c>
      <c r="BD37" s="543">
        <v>34</v>
      </c>
      <c r="BE37" s="76">
        <f t="shared" si="9"/>
        <v>0.73913043478260865</v>
      </c>
      <c r="BF37" s="543">
        <v>40</v>
      </c>
      <c r="BG37" s="76">
        <f t="shared" si="10"/>
        <v>0.86956521739130432</v>
      </c>
      <c r="BH37" s="543">
        <v>1</v>
      </c>
      <c r="BI37" s="76">
        <f t="shared" si="11"/>
        <v>2.1739130434782608E-2</v>
      </c>
      <c r="BJ37" s="543">
        <v>1</v>
      </c>
      <c r="BK37" s="543">
        <v>0</v>
      </c>
      <c r="BL37" s="543">
        <v>0</v>
      </c>
      <c r="BM37" s="550">
        <v>1979</v>
      </c>
      <c r="BN37" s="542"/>
      <c r="BO37" s="543">
        <v>32</v>
      </c>
      <c r="BP37" s="76">
        <f t="shared" si="12"/>
        <v>0.69565217391304346</v>
      </c>
      <c r="BQ37" s="543">
        <v>14</v>
      </c>
      <c r="BR37" s="76">
        <f t="shared" si="13"/>
        <v>0.30434782608695654</v>
      </c>
      <c r="BS37" s="543">
        <v>0</v>
      </c>
      <c r="BT37" s="76">
        <f t="shared" si="14"/>
        <v>0</v>
      </c>
      <c r="BU37" s="76">
        <v>0.55813953488372092</v>
      </c>
      <c r="BW37" s="543">
        <v>0</v>
      </c>
      <c r="BX37" s="543">
        <v>0</v>
      </c>
      <c r="BY37" s="543">
        <v>0</v>
      </c>
      <c r="BZ37" s="543">
        <v>0</v>
      </c>
      <c r="CA37" s="543">
        <v>0</v>
      </c>
      <c r="CB37" s="543">
        <v>0</v>
      </c>
      <c r="CC37" s="543">
        <v>0</v>
      </c>
      <c r="CD37" s="543">
        <v>0</v>
      </c>
      <c r="CE37" s="543">
        <v>0</v>
      </c>
      <c r="CF37" s="543">
        <v>0</v>
      </c>
      <c r="CG37" s="543">
        <v>0</v>
      </c>
      <c r="CH37" s="543">
        <v>0</v>
      </c>
      <c r="CI37" s="542"/>
      <c r="CJ37" s="542"/>
      <c r="CK37" s="542"/>
      <c r="CL37" s="542"/>
      <c r="CM37" s="542"/>
      <c r="CN37" s="542"/>
      <c r="CO37" s="542"/>
      <c r="CP37" s="542"/>
      <c r="CQ37" s="542"/>
      <c r="CS37" s="542"/>
      <c r="CT37" s="542"/>
      <c r="CU37" s="542"/>
      <c r="CV37" s="542"/>
      <c r="CW37" s="543">
        <v>1</v>
      </c>
      <c r="CX37" s="547">
        <v>0</v>
      </c>
      <c r="CY37" s="543">
        <v>1</v>
      </c>
      <c r="CZ37" s="543">
        <v>0</v>
      </c>
      <c r="DA37" s="543">
        <v>0</v>
      </c>
      <c r="DB37" s="543">
        <v>0</v>
      </c>
      <c r="DC37" s="543">
        <v>0</v>
      </c>
      <c r="DD37" s="543">
        <v>0</v>
      </c>
      <c r="DF37" s="551">
        <v>38747.109626999998</v>
      </c>
      <c r="DG37" s="76">
        <f t="shared" si="15"/>
        <v>1.5694396025274924E-2</v>
      </c>
      <c r="DH37" s="551">
        <v>1782.0001890000001</v>
      </c>
      <c r="DI37" s="551">
        <v>32730.109554999999</v>
      </c>
      <c r="DJ37" s="551">
        <v>6017.0000719999998</v>
      </c>
      <c r="DK37" s="547">
        <v>35</v>
      </c>
      <c r="DL37" s="543">
        <v>11</v>
      </c>
      <c r="DM37" s="543">
        <v>0</v>
      </c>
      <c r="DN37" s="543">
        <v>0</v>
      </c>
      <c r="DO37" s="320">
        <v>0.04</v>
      </c>
      <c r="DP37" s="543">
        <v>31</v>
      </c>
      <c r="DQ37" s="543">
        <v>12</v>
      </c>
      <c r="DR37" s="543">
        <v>3</v>
      </c>
      <c r="DS37" s="543">
        <v>0</v>
      </c>
      <c r="DT37" s="76">
        <f t="shared" si="16"/>
        <v>0</v>
      </c>
      <c r="DU37" s="542"/>
      <c r="DV37" s="542"/>
      <c r="DW37" s="542"/>
      <c r="DX37" s="552">
        <v>38.033099999999997</v>
      </c>
      <c r="DZ37" s="542"/>
      <c r="EA37" s="542"/>
      <c r="EB37" s="542"/>
      <c r="EC37" s="542"/>
      <c r="ED37" s="542"/>
      <c r="EE37" s="542"/>
      <c r="EF37" s="542"/>
      <c r="EG37" s="542"/>
      <c r="EH37" s="542"/>
      <c r="EI37" s="542"/>
      <c r="EJ37" s="542"/>
      <c r="EK37" s="542"/>
      <c r="EL37" s="542"/>
      <c r="EM37" s="542"/>
      <c r="EN37" s="542"/>
      <c r="EO37" s="542"/>
    </row>
    <row r="38" spans="2:145" x14ac:dyDescent="0.25">
      <c r="B38" s="541" t="s">
        <v>1172</v>
      </c>
      <c r="C38" s="3" t="s">
        <v>1173</v>
      </c>
      <c r="D38" s="3" t="s">
        <v>1174</v>
      </c>
      <c r="E38" s="541" t="s">
        <v>1094</v>
      </c>
      <c r="F38" s="542"/>
      <c r="G38" s="543">
        <v>4230.8533340000004</v>
      </c>
      <c r="H38" s="542"/>
      <c r="I38" s="542"/>
      <c r="J38" s="542"/>
      <c r="K38" s="542"/>
      <c r="L38" s="542"/>
      <c r="N38" s="543">
        <v>2190.5061780000001</v>
      </c>
      <c r="O38" s="76">
        <f t="shared" si="0"/>
        <v>0.51774571347029352</v>
      </c>
      <c r="P38" s="622">
        <v>39.370075</v>
      </c>
      <c r="Q38" s="76">
        <f t="shared" si="1"/>
        <v>9.3054691079962632E-3</v>
      </c>
      <c r="R38" s="542"/>
      <c r="S38" s="542"/>
      <c r="T38" s="544">
        <v>2.7043759999999999</v>
      </c>
      <c r="U38" s="543">
        <v>21</v>
      </c>
      <c r="W38" s="543">
        <v>691</v>
      </c>
      <c r="X38" s="543">
        <v>168</v>
      </c>
      <c r="Y38" s="542"/>
      <c r="Z38" s="546">
        <f t="shared" si="2"/>
        <v>0.31545220321218376</v>
      </c>
      <c r="AA38" s="543">
        <v>85</v>
      </c>
      <c r="AB38" s="543">
        <v>213</v>
      </c>
      <c r="AC38" s="547">
        <v>819</v>
      </c>
      <c r="AD38" s="547">
        <v>85</v>
      </c>
      <c r="AE38" s="543">
        <f t="shared" si="3"/>
        <v>904</v>
      </c>
      <c r="AF38" s="549">
        <v>57642892</v>
      </c>
      <c r="AH38" s="549">
        <v>38900</v>
      </c>
      <c r="AI38" s="543">
        <v>827</v>
      </c>
      <c r="AJ38" s="76">
        <f t="shared" si="4"/>
        <v>0.91482300884955747</v>
      </c>
      <c r="AK38" s="549">
        <v>37802252</v>
      </c>
      <c r="AL38" s="76">
        <f t="shared" si="5"/>
        <v>0.65580075336955679</v>
      </c>
      <c r="AM38" s="543">
        <v>827</v>
      </c>
      <c r="AN38" s="549">
        <v>37802252</v>
      </c>
      <c r="AO38" s="543">
        <v>819</v>
      </c>
      <c r="AP38" s="549">
        <v>37235452</v>
      </c>
      <c r="AQ38" s="543">
        <v>545</v>
      </c>
      <c r="AR38" s="549">
        <v>28308852</v>
      </c>
      <c r="AS38" s="543">
        <v>274</v>
      </c>
      <c r="AT38" s="76">
        <f t="shared" si="6"/>
        <v>0.33455433455433453</v>
      </c>
      <c r="AU38" s="549">
        <v>8926600</v>
      </c>
      <c r="AV38" s="543">
        <v>38</v>
      </c>
      <c r="AW38" s="549">
        <v>3369305</v>
      </c>
      <c r="AX38" s="543">
        <v>30</v>
      </c>
      <c r="AY38" s="549">
        <v>14315535</v>
      </c>
      <c r="AZ38" s="543">
        <v>192</v>
      </c>
      <c r="BA38" s="76">
        <f t="shared" si="7"/>
        <v>0.21238938053097345</v>
      </c>
      <c r="BB38" s="543">
        <v>94</v>
      </c>
      <c r="BC38" s="76">
        <f t="shared" si="8"/>
        <v>0.10398230088495575</v>
      </c>
      <c r="BD38" s="543">
        <v>618</v>
      </c>
      <c r="BE38" s="76">
        <f t="shared" si="9"/>
        <v>0.6836283185840708</v>
      </c>
      <c r="BF38" s="543">
        <v>846</v>
      </c>
      <c r="BG38" s="76">
        <f t="shared" si="10"/>
        <v>0.93584070796460173</v>
      </c>
      <c r="BH38" s="543">
        <v>199</v>
      </c>
      <c r="BI38" s="76">
        <f t="shared" si="11"/>
        <v>0.22013274336283187</v>
      </c>
      <c r="BJ38" s="543">
        <v>155</v>
      </c>
      <c r="BK38" s="543">
        <v>42</v>
      </c>
      <c r="BL38" s="543">
        <v>2</v>
      </c>
      <c r="BM38" s="550">
        <v>1967</v>
      </c>
      <c r="BN38" s="542"/>
      <c r="BO38" s="543">
        <v>721</v>
      </c>
      <c r="BP38" s="76">
        <f t="shared" si="12"/>
        <v>0.79756637168141598</v>
      </c>
      <c r="BQ38" s="543">
        <v>183</v>
      </c>
      <c r="BR38" s="76">
        <f t="shared" si="13"/>
        <v>0.20243362831858408</v>
      </c>
      <c r="BS38" s="543">
        <v>40</v>
      </c>
      <c r="BT38" s="76">
        <f t="shared" si="14"/>
        <v>4.4247787610619468E-2</v>
      </c>
      <c r="BU38" s="76">
        <v>0.6541717049576784</v>
      </c>
      <c r="BW38" s="543">
        <v>6</v>
      </c>
      <c r="BX38" s="543">
        <v>4</v>
      </c>
      <c r="BY38" s="543">
        <v>1</v>
      </c>
      <c r="BZ38" s="543">
        <v>6</v>
      </c>
      <c r="CA38" s="543">
        <v>0</v>
      </c>
      <c r="CB38" s="543">
        <v>0</v>
      </c>
      <c r="CC38" s="543">
        <v>3</v>
      </c>
      <c r="CD38" s="543">
        <v>0</v>
      </c>
      <c r="CE38" s="543">
        <v>0</v>
      </c>
      <c r="CF38" s="543">
        <v>1</v>
      </c>
      <c r="CG38" s="543">
        <v>2</v>
      </c>
      <c r="CH38" s="543">
        <v>0</v>
      </c>
      <c r="CI38" s="542"/>
      <c r="CJ38" s="542"/>
      <c r="CK38" s="542"/>
      <c r="CL38" s="542"/>
      <c r="CM38" s="542"/>
      <c r="CN38" s="542"/>
      <c r="CO38" s="542"/>
      <c r="CP38" s="542"/>
      <c r="CQ38" s="542"/>
      <c r="CS38" s="542"/>
      <c r="CT38" s="542"/>
      <c r="CU38" s="542"/>
      <c r="CV38" s="542"/>
      <c r="CW38" s="543">
        <v>26</v>
      </c>
      <c r="CX38" s="547">
        <v>8</v>
      </c>
      <c r="CY38" s="543">
        <v>19</v>
      </c>
      <c r="CZ38" s="543">
        <v>6</v>
      </c>
      <c r="DA38" s="543">
        <v>0</v>
      </c>
      <c r="DB38" s="543">
        <v>0</v>
      </c>
      <c r="DC38" s="543">
        <v>1</v>
      </c>
      <c r="DD38" s="543">
        <v>0</v>
      </c>
      <c r="DF38" s="551">
        <v>5499080.0589709999</v>
      </c>
      <c r="DG38" s="76">
        <f t="shared" si="15"/>
        <v>9.5399100707351733E-2</v>
      </c>
      <c r="DH38" s="551">
        <v>7533.9996339999998</v>
      </c>
      <c r="DI38" s="551">
        <v>4708576.3492329996</v>
      </c>
      <c r="DJ38" s="551">
        <v>790503.70973799995</v>
      </c>
      <c r="DK38" s="547">
        <v>523</v>
      </c>
      <c r="DL38" s="543">
        <v>375</v>
      </c>
      <c r="DM38" s="543">
        <v>4</v>
      </c>
      <c r="DN38" s="543">
        <v>2</v>
      </c>
      <c r="DO38" s="320">
        <v>0.20512</v>
      </c>
      <c r="DP38" s="543">
        <v>481</v>
      </c>
      <c r="DQ38" s="543">
        <v>112</v>
      </c>
      <c r="DR38" s="543">
        <v>218</v>
      </c>
      <c r="DS38" s="543">
        <v>93</v>
      </c>
      <c r="DT38" s="76">
        <f t="shared" si="16"/>
        <v>0.1345875542691751</v>
      </c>
      <c r="DU38" s="542"/>
      <c r="DV38" s="542"/>
      <c r="DW38" s="542"/>
      <c r="DX38" s="552">
        <v>4466.0353999999998</v>
      </c>
      <c r="DZ38" s="542"/>
      <c r="EA38" s="542"/>
      <c r="EB38" s="542"/>
      <c r="EC38" s="542"/>
      <c r="ED38" s="542"/>
      <c r="EE38" s="542"/>
      <c r="EF38" s="542"/>
      <c r="EG38" s="542"/>
      <c r="EH38" s="542"/>
      <c r="EI38" s="542"/>
      <c r="EJ38" s="542"/>
      <c r="EK38" s="542"/>
      <c r="EL38" s="542"/>
      <c r="EM38" s="542"/>
      <c r="EN38" s="542"/>
      <c r="EO38" s="542"/>
    </row>
    <row r="39" spans="2:145" x14ac:dyDescent="0.25">
      <c r="B39" s="541" t="s">
        <v>1175</v>
      </c>
      <c r="C39" s="3" t="s">
        <v>1176</v>
      </c>
      <c r="D39" s="3" t="s">
        <v>51</v>
      </c>
      <c r="E39" s="541" t="s">
        <v>1094</v>
      </c>
      <c r="F39" s="542"/>
      <c r="G39" s="543">
        <v>313.16308099999998</v>
      </c>
      <c r="H39" s="542"/>
      <c r="I39" s="542"/>
      <c r="J39" s="542"/>
      <c r="K39" s="542"/>
      <c r="L39" s="542"/>
      <c r="N39" s="543">
        <v>157.69517999999999</v>
      </c>
      <c r="O39" s="76">
        <f t="shared" si="0"/>
        <v>0.50355610085468538</v>
      </c>
      <c r="P39" s="622">
        <v>3.562392</v>
      </c>
      <c r="Q39" s="76">
        <f t="shared" si="1"/>
        <v>1.1375517154271451E-2</v>
      </c>
      <c r="R39" s="542"/>
      <c r="S39" s="542"/>
      <c r="T39" s="544">
        <v>1.087372</v>
      </c>
      <c r="U39" s="543">
        <v>0</v>
      </c>
      <c r="W39" s="543">
        <v>34</v>
      </c>
      <c r="X39" s="543">
        <v>0</v>
      </c>
      <c r="Y39" s="542"/>
      <c r="Z39" s="546">
        <f t="shared" si="2"/>
        <v>0.21560582891626745</v>
      </c>
      <c r="AA39" s="543">
        <v>3</v>
      </c>
      <c r="AB39" s="543">
        <v>27</v>
      </c>
      <c r="AC39" s="547">
        <v>58</v>
      </c>
      <c r="AD39" s="547">
        <v>3</v>
      </c>
      <c r="AE39" s="543">
        <f t="shared" si="3"/>
        <v>61</v>
      </c>
      <c r="AF39" s="549">
        <v>3630416</v>
      </c>
      <c r="AH39" s="549">
        <v>38100</v>
      </c>
      <c r="AI39" s="543">
        <v>59</v>
      </c>
      <c r="AJ39" s="76">
        <f t="shared" si="4"/>
        <v>0.96721311475409832</v>
      </c>
      <c r="AK39" s="549">
        <v>2751610</v>
      </c>
      <c r="AL39" s="76">
        <f t="shared" si="5"/>
        <v>0.75793242427314111</v>
      </c>
      <c r="AM39" s="543">
        <v>59</v>
      </c>
      <c r="AN39" s="549">
        <v>2751610</v>
      </c>
      <c r="AO39" s="543">
        <v>59</v>
      </c>
      <c r="AP39" s="549">
        <v>2751610</v>
      </c>
      <c r="AQ39" s="543">
        <v>38</v>
      </c>
      <c r="AR39" s="549">
        <v>2305300</v>
      </c>
      <c r="AS39" s="543">
        <v>21</v>
      </c>
      <c r="AT39" s="76">
        <f t="shared" si="6"/>
        <v>0.3559322033898305</v>
      </c>
      <c r="AU39" s="549">
        <v>446310</v>
      </c>
      <c r="AV39" s="543">
        <v>1</v>
      </c>
      <c r="AW39" s="549">
        <v>93900</v>
      </c>
      <c r="AX39" s="543">
        <v>1</v>
      </c>
      <c r="AY39" s="549">
        <v>784906</v>
      </c>
      <c r="AZ39" s="543">
        <v>6</v>
      </c>
      <c r="BA39" s="76">
        <f t="shared" si="7"/>
        <v>9.8360655737704916E-2</v>
      </c>
      <c r="BB39" s="543">
        <v>3</v>
      </c>
      <c r="BC39" s="76">
        <f t="shared" si="8"/>
        <v>4.9180327868852458E-2</v>
      </c>
      <c r="BD39" s="543">
        <v>52</v>
      </c>
      <c r="BE39" s="76">
        <f t="shared" si="9"/>
        <v>0.85245901639344257</v>
      </c>
      <c r="BF39" s="543">
        <v>55</v>
      </c>
      <c r="BG39" s="76">
        <f t="shared" si="10"/>
        <v>0.90163934426229508</v>
      </c>
      <c r="BH39" s="543">
        <v>3</v>
      </c>
      <c r="BI39" s="76">
        <f t="shared" si="11"/>
        <v>4.9180327868852458E-2</v>
      </c>
      <c r="BJ39" s="543">
        <v>3</v>
      </c>
      <c r="BK39" s="543">
        <v>0</v>
      </c>
      <c r="BL39" s="543">
        <v>0</v>
      </c>
      <c r="BM39" s="550">
        <v>1981</v>
      </c>
      <c r="BN39" s="542"/>
      <c r="BO39" s="543">
        <v>25</v>
      </c>
      <c r="BP39" s="76">
        <f t="shared" si="12"/>
        <v>0.4098360655737705</v>
      </c>
      <c r="BQ39" s="543">
        <v>36</v>
      </c>
      <c r="BR39" s="76">
        <f t="shared" si="13"/>
        <v>0.5901639344262295</v>
      </c>
      <c r="BS39" s="543">
        <v>1</v>
      </c>
      <c r="BT39" s="76">
        <f t="shared" si="14"/>
        <v>1.6393442622950821E-2</v>
      </c>
      <c r="BU39" s="76">
        <v>0.67796610169491522</v>
      </c>
      <c r="BW39" s="543">
        <v>0</v>
      </c>
      <c r="BX39" s="543">
        <v>0</v>
      </c>
      <c r="BY39" s="543">
        <v>0</v>
      </c>
      <c r="BZ39" s="543">
        <v>0</v>
      </c>
      <c r="CA39" s="543">
        <v>0</v>
      </c>
      <c r="CB39" s="543">
        <v>0</v>
      </c>
      <c r="CC39" s="543">
        <v>0</v>
      </c>
      <c r="CD39" s="543">
        <v>0</v>
      </c>
      <c r="CE39" s="543">
        <v>0</v>
      </c>
      <c r="CF39" s="543">
        <v>0</v>
      </c>
      <c r="CG39" s="543">
        <v>0</v>
      </c>
      <c r="CH39" s="543">
        <v>0</v>
      </c>
      <c r="CI39" s="542"/>
      <c r="CJ39" s="542"/>
      <c r="CK39" s="542"/>
      <c r="CL39" s="542"/>
      <c r="CM39" s="542"/>
      <c r="CN39" s="542"/>
      <c r="CO39" s="542"/>
      <c r="CP39" s="542"/>
      <c r="CQ39" s="542"/>
      <c r="CS39" s="542"/>
      <c r="CT39" s="542"/>
      <c r="CU39" s="542"/>
      <c r="CV39" s="542"/>
      <c r="CW39" s="543">
        <v>1</v>
      </c>
      <c r="CX39" s="547">
        <v>0</v>
      </c>
      <c r="CY39" s="543">
        <v>1</v>
      </c>
      <c r="CZ39" s="543">
        <v>0</v>
      </c>
      <c r="DA39" s="543">
        <v>0</v>
      </c>
      <c r="DB39" s="543">
        <v>0</v>
      </c>
      <c r="DC39" s="543">
        <v>0</v>
      </c>
      <c r="DD39" s="543">
        <v>0</v>
      </c>
      <c r="DF39" s="551">
        <v>91778.835888999994</v>
      </c>
      <c r="DG39" s="76">
        <f t="shared" si="15"/>
        <v>2.5280528702220351E-2</v>
      </c>
      <c r="DH39" s="551">
        <v>5275.7717409999996</v>
      </c>
      <c r="DI39" s="551">
        <v>83586.762768999994</v>
      </c>
      <c r="DJ39" s="551">
        <v>8192.0731199999991</v>
      </c>
      <c r="DK39" s="547">
        <v>47</v>
      </c>
      <c r="DL39" s="543">
        <v>14</v>
      </c>
      <c r="DM39" s="543">
        <v>0</v>
      </c>
      <c r="DN39" s="543">
        <v>0</v>
      </c>
      <c r="DO39" s="320">
        <v>0.121064</v>
      </c>
      <c r="DP39" s="543">
        <v>47</v>
      </c>
      <c r="DQ39" s="543">
        <v>5</v>
      </c>
      <c r="DR39" s="543">
        <v>8</v>
      </c>
      <c r="DS39" s="543">
        <v>1</v>
      </c>
      <c r="DT39" s="76">
        <f t="shared" si="16"/>
        <v>2.9411764705882353E-2</v>
      </c>
      <c r="DU39" s="542"/>
      <c r="DV39" s="542"/>
      <c r="DW39" s="542"/>
      <c r="DX39" s="552">
        <v>73.750299999999996</v>
      </c>
      <c r="DZ39" s="542"/>
      <c r="EA39" s="542"/>
      <c r="EB39" s="542"/>
      <c r="EC39" s="542"/>
      <c r="ED39" s="542"/>
      <c r="EE39" s="542"/>
      <c r="EF39" s="542"/>
      <c r="EG39" s="542"/>
      <c r="EH39" s="542"/>
      <c r="EI39" s="542"/>
      <c r="EJ39" s="542"/>
      <c r="EK39" s="542"/>
      <c r="EL39" s="542"/>
      <c r="EM39" s="542"/>
      <c r="EN39" s="542"/>
      <c r="EO39" s="542"/>
    </row>
    <row r="40" spans="2:145" x14ac:dyDescent="0.25">
      <c r="B40" s="541" t="s">
        <v>1177</v>
      </c>
      <c r="C40" s="3" t="s">
        <v>1178</v>
      </c>
      <c r="D40" s="3" t="s">
        <v>1149</v>
      </c>
      <c r="E40" s="541" t="s">
        <v>1094</v>
      </c>
      <c r="F40" s="542"/>
      <c r="G40" s="543">
        <v>168.98738499999999</v>
      </c>
      <c r="H40" s="542"/>
      <c r="I40" s="542"/>
      <c r="J40" s="542"/>
      <c r="K40" s="542"/>
      <c r="L40" s="542"/>
      <c r="N40" s="543">
        <v>137.214303</v>
      </c>
      <c r="O40" s="76">
        <f t="shared" si="0"/>
        <v>0.81197956285316808</v>
      </c>
      <c r="P40" s="622">
        <v>4.9404789999999998</v>
      </c>
      <c r="Q40" s="76">
        <f t="shared" si="1"/>
        <v>2.9235785854666015E-2</v>
      </c>
      <c r="R40" s="542"/>
      <c r="S40" s="542"/>
      <c r="T40" s="544">
        <v>1.1074189999999999</v>
      </c>
      <c r="U40" s="543">
        <v>0</v>
      </c>
      <c r="W40" s="543">
        <v>31</v>
      </c>
      <c r="X40" s="543">
        <v>0</v>
      </c>
      <c r="Y40" s="542"/>
      <c r="Z40" s="546">
        <f t="shared" ref="Z40:Z58" si="17">W40/N40</f>
        <v>0.22592396945674095</v>
      </c>
      <c r="AA40" s="543">
        <v>3</v>
      </c>
      <c r="AB40" s="543">
        <v>1</v>
      </c>
      <c r="AC40" s="547">
        <v>29</v>
      </c>
      <c r="AD40" s="547">
        <v>3</v>
      </c>
      <c r="AE40" s="543">
        <f t="shared" si="3"/>
        <v>32</v>
      </c>
      <c r="AF40" s="549">
        <v>1230975</v>
      </c>
      <c r="AH40" s="549">
        <v>26050</v>
      </c>
      <c r="AI40" s="543">
        <v>28</v>
      </c>
      <c r="AJ40" s="76">
        <f t="shared" si="4"/>
        <v>0.875</v>
      </c>
      <c r="AK40" s="549">
        <v>945745</v>
      </c>
      <c r="AL40" s="76">
        <f t="shared" si="5"/>
        <v>0.76828936412193582</v>
      </c>
      <c r="AM40" s="543">
        <v>28</v>
      </c>
      <c r="AN40" s="549">
        <v>945745</v>
      </c>
      <c r="AO40" s="543">
        <v>28</v>
      </c>
      <c r="AP40" s="549">
        <v>945745</v>
      </c>
      <c r="AQ40" s="543">
        <v>16</v>
      </c>
      <c r="AR40" s="549">
        <v>658825</v>
      </c>
      <c r="AS40" s="543">
        <v>12</v>
      </c>
      <c r="AT40" s="76">
        <f t="shared" si="6"/>
        <v>0.42857142857142855</v>
      </c>
      <c r="AU40" s="549">
        <v>286920</v>
      </c>
      <c r="AV40" s="543">
        <v>3</v>
      </c>
      <c r="AW40" s="549">
        <v>183700</v>
      </c>
      <c r="AX40" s="543">
        <v>1</v>
      </c>
      <c r="AY40" s="549">
        <v>101530</v>
      </c>
      <c r="AZ40" s="543">
        <v>5</v>
      </c>
      <c r="BA40" s="76">
        <f t="shared" si="7"/>
        <v>0.15625</v>
      </c>
      <c r="BB40" s="543">
        <v>8</v>
      </c>
      <c r="BC40" s="76">
        <f t="shared" si="8"/>
        <v>0.25</v>
      </c>
      <c r="BD40" s="543">
        <v>19</v>
      </c>
      <c r="BE40" s="76">
        <f t="shared" si="9"/>
        <v>0.59375</v>
      </c>
      <c r="BF40" s="543">
        <v>29</v>
      </c>
      <c r="BG40" s="76">
        <f t="shared" si="10"/>
        <v>0.90625</v>
      </c>
      <c r="BH40" s="543">
        <v>0</v>
      </c>
      <c r="BI40" s="76">
        <f t="shared" si="11"/>
        <v>0</v>
      </c>
      <c r="BJ40" s="543">
        <v>0</v>
      </c>
      <c r="BK40" s="543">
        <v>0</v>
      </c>
      <c r="BL40" s="543">
        <v>0</v>
      </c>
      <c r="BM40" s="550">
        <v>1968.5</v>
      </c>
      <c r="BN40" s="542"/>
      <c r="BO40" s="543">
        <v>28</v>
      </c>
      <c r="BP40" s="76">
        <f t="shared" si="12"/>
        <v>0.875</v>
      </c>
      <c r="BQ40" s="543">
        <v>4</v>
      </c>
      <c r="BR40" s="76">
        <f t="shared" si="13"/>
        <v>0.125</v>
      </c>
      <c r="BS40" s="543">
        <v>0</v>
      </c>
      <c r="BT40" s="76">
        <f t="shared" si="14"/>
        <v>0</v>
      </c>
      <c r="BU40" s="76">
        <v>0.9642857142857143</v>
      </c>
      <c r="BW40" s="543">
        <v>0</v>
      </c>
      <c r="BX40" s="543">
        <v>0</v>
      </c>
      <c r="BY40" s="543">
        <v>0</v>
      </c>
      <c r="BZ40" s="543">
        <v>0</v>
      </c>
      <c r="CA40" s="543">
        <v>0</v>
      </c>
      <c r="CB40" s="543">
        <v>0</v>
      </c>
      <c r="CC40" s="543">
        <v>0</v>
      </c>
      <c r="CD40" s="543">
        <v>0</v>
      </c>
      <c r="CE40" s="543">
        <v>0</v>
      </c>
      <c r="CF40" s="543">
        <v>0</v>
      </c>
      <c r="CG40" s="543">
        <v>0</v>
      </c>
      <c r="CH40" s="543">
        <v>0</v>
      </c>
      <c r="CI40" s="542"/>
      <c r="CJ40" s="542"/>
      <c r="CK40" s="542"/>
      <c r="CL40" s="542"/>
      <c r="CM40" s="542"/>
      <c r="CN40" s="542"/>
      <c r="CO40" s="542"/>
      <c r="CP40" s="542"/>
      <c r="CQ40" s="542"/>
      <c r="CS40" s="542"/>
      <c r="CT40" s="542"/>
      <c r="CU40" s="542"/>
      <c r="CV40" s="542"/>
      <c r="CW40" s="543">
        <v>1</v>
      </c>
      <c r="CX40" s="547">
        <v>0</v>
      </c>
      <c r="CY40" s="543">
        <v>1</v>
      </c>
      <c r="CZ40" s="543">
        <v>0</v>
      </c>
      <c r="DA40" s="543">
        <v>0</v>
      </c>
      <c r="DB40" s="543">
        <v>0</v>
      </c>
      <c r="DC40" s="543">
        <v>0</v>
      </c>
      <c r="DD40" s="543">
        <v>0</v>
      </c>
      <c r="DF40" s="551">
        <v>0</v>
      </c>
      <c r="DG40" s="76">
        <f t="shared" si="15"/>
        <v>0</v>
      </c>
      <c r="DH40" s="551">
        <v>0</v>
      </c>
      <c r="DI40" s="551">
        <v>0</v>
      </c>
      <c r="DJ40" s="551">
        <v>0</v>
      </c>
      <c r="DK40" s="547">
        <v>32</v>
      </c>
      <c r="DL40" s="543">
        <v>0</v>
      </c>
      <c r="DM40" s="543">
        <v>0</v>
      </c>
      <c r="DN40" s="543">
        <v>0</v>
      </c>
      <c r="DO40" s="320">
        <v>0</v>
      </c>
      <c r="DP40" s="543">
        <v>32</v>
      </c>
      <c r="DQ40" s="543">
        <v>0</v>
      </c>
      <c r="DR40" s="543">
        <v>0</v>
      </c>
      <c r="DS40" s="543">
        <v>0</v>
      </c>
      <c r="DT40" s="76">
        <f t="shared" si="16"/>
        <v>0</v>
      </c>
      <c r="DU40" s="542"/>
      <c r="DV40" s="542"/>
      <c r="DW40" s="542"/>
      <c r="DX40" s="552">
        <v>0</v>
      </c>
      <c r="DZ40" s="542"/>
      <c r="EA40" s="542"/>
      <c r="EB40" s="542"/>
      <c r="EC40" s="542"/>
      <c r="ED40" s="542"/>
      <c r="EE40" s="542"/>
      <c r="EF40" s="542"/>
      <c r="EG40" s="542"/>
      <c r="EH40" s="542"/>
      <c r="EI40" s="542"/>
      <c r="EJ40" s="542"/>
      <c r="EK40" s="542"/>
      <c r="EL40" s="542"/>
      <c r="EM40" s="542"/>
      <c r="EN40" s="542"/>
      <c r="EO40" s="542"/>
    </row>
    <row r="41" spans="2:145" x14ac:dyDescent="0.25">
      <c r="B41" s="541" t="s">
        <v>1179</v>
      </c>
      <c r="C41" s="3" t="s">
        <v>1180</v>
      </c>
      <c r="D41" s="3" t="s">
        <v>1143</v>
      </c>
      <c r="E41" s="541" t="s">
        <v>1094</v>
      </c>
      <c r="F41" s="542"/>
      <c r="G41" s="543">
        <v>276.82768099999998</v>
      </c>
      <c r="H41" s="542"/>
      <c r="I41" s="542"/>
      <c r="J41" s="542"/>
      <c r="K41" s="542"/>
      <c r="L41" s="542"/>
      <c r="N41" s="543">
        <v>59.597723000000002</v>
      </c>
      <c r="O41" s="76">
        <f t="shared" si="0"/>
        <v>0.2152881633249675</v>
      </c>
      <c r="P41" s="622">
        <v>7.7067889999999997</v>
      </c>
      <c r="Q41" s="76">
        <f t="shared" si="1"/>
        <v>2.7839661742497492E-2</v>
      </c>
      <c r="R41" s="542"/>
      <c r="S41" s="542"/>
      <c r="T41" s="544">
        <v>1.0617620000000001</v>
      </c>
      <c r="U41" s="543">
        <v>0</v>
      </c>
      <c r="W41" s="543">
        <v>61</v>
      </c>
      <c r="X41" s="543">
        <v>0</v>
      </c>
      <c r="Y41" s="542"/>
      <c r="Z41" s="546">
        <f t="shared" si="17"/>
        <v>1.023529036503626</v>
      </c>
      <c r="AA41" s="543">
        <v>61</v>
      </c>
      <c r="AB41" s="543">
        <v>0</v>
      </c>
      <c r="AC41" s="547">
        <v>0</v>
      </c>
      <c r="AD41" s="547">
        <v>61</v>
      </c>
      <c r="AE41" s="543">
        <f t="shared" si="3"/>
        <v>61</v>
      </c>
      <c r="AF41" s="549">
        <v>1648780</v>
      </c>
      <c r="AH41" s="549">
        <v>23000</v>
      </c>
      <c r="AI41" s="543">
        <v>58</v>
      </c>
      <c r="AJ41" s="76">
        <f t="shared" si="4"/>
        <v>0.95081967213114749</v>
      </c>
      <c r="AK41" s="549">
        <v>1505880</v>
      </c>
      <c r="AL41" s="76">
        <f t="shared" si="5"/>
        <v>0.91332985601475025</v>
      </c>
      <c r="AM41" s="543">
        <v>58</v>
      </c>
      <c r="AN41" s="549">
        <v>1505880</v>
      </c>
      <c r="AO41" s="543">
        <v>58</v>
      </c>
      <c r="AP41" s="549">
        <v>1505880</v>
      </c>
      <c r="AQ41" s="543">
        <v>41</v>
      </c>
      <c r="AR41" s="549">
        <v>1096140</v>
      </c>
      <c r="AS41" s="543">
        <v>17</v>
      </c>
      <c r="AT41" s="76">
        <f t="shared" si="6"/>
        <v>0.29310344827586204</v>
      </c>
      <c r="AU41" s="549">
        <v>409740</v>
      </c>
      <c r="AV41" s="543">
        <v>2</v>
      </c>
      <c r="AW41" s="549">
        <v>63700</v>
      </c>
      <c r="AX41" s="543">
        <v>1</v>
      </c>
      <c r="AY41" s="549">
        <v>79200</v>
      </c>
      <c r="AZ41" s="543">
        <v>4</v>
      </c>
      <c r="BA41" s="76">
        <f t="shared" si="7"/>
        <v>6.5573770491803282E-2</v>
      </c>
      <c r="BB41" s="543">
        <v>24</v>
      </c>
      <c r="BC41" s="76">
        <f t="shared" si="8"/>
        <v>0.39344262295081966</v>
      </c>
      <c r="BD41" s="543">
        <v>33</v>
      </c>
      <c r="BE41" s="76">
        <f t="shared" si="9"/>
        <v>0.54098360655737709</v>
      </c>
      <c r="BF41" s="543">
        <v>61</v>
      </c>
      <c r="BG41" s="76">
        <f t="shared" si="10"/>
        <v>1</v>
      </c>
      <c r="BH41" s="543">
        <v>7</v>
      </c>
      <c r="BI41" s="76">
        <f t="shared" si="11"/>
        <v>0.11475409836065574</v>
      </c>
      <c r="BJ41" s="543">
        <v>7</v>
      </c>
      <c r="BK41" s="543">
        <v>0</v>
      </c>
      <c r="BL41" s="543">
        <v>0</v>
      </c>
      <c r="BM41" s="550">
        <v>1950</v>
      </c>
      <c r="BN41" s="542"/>
      <c r="BO41" s="543">
        <v>61</v>
      </c>
      <c r="BP41" s="76">
        <f t="shared" si="12"/>
        <v>1</v>
      </c>
      <c r="BQ41" s="543">
        <v>0</v>
      </c>
      <c r="BR41" s="76">
        <f t="shared" si="13"/>
        <v>0</v>
      </c>
      <c r="BS41" s="543">
        <v>0</v>
      </c>
      <c r="BT41" s="76">
        <f t="shared" si="14"/>
        <v>0</v>
      </c>
      <c r="BU41" s="76">
        <v>0.65517241379310343</v>
      </c>
      <c r="BW41" s="543">
        <v>0</v>
      </c>
      <c r="BX41" s="543">
        <v>0</v>
      </c>
      <c r="BY41" s="543">
        <v>0</v>
      </c>
      <c r="BZ41" s="543">
        <v>0</v>
      </c>
      <c r="CA41" s="543">
        <v>0</v>
      </c>
      <c r="CB41" s="543">
        <v>0</v>
      </c>
      <c r="CC41" s="543">
        <v>0</v>
      </c>
      <c r="CD41" s="543">
        <v>0</v>
      </c>
      <c r="CE41" s="543">
        <v>0</v>
      </c>
      <c r="CF41" s="543">
        <v>0</v>
      </c>
      <c r="CG41" s="543">
        <v>0</v>
      </c>
      <c r="CH41" s="543">
        <v>0</v>
      </c>
      <c r="CI41" s="542"/>
      <c r="CJ41" s="542"/>
      <c r="CK41" s="542"/>
      <c r="CL41" s="542"/>
      <c r="CM41" s="542"/>
      <c r="CN41" s="542"/>
      <c r="CO41" s="542"/>
      <c r="CP41" s="542"/>
      <c r="CQ41" s="542"/>
      <c r="CS41" s="542"/>
      <c r="CT41" s="542"/>
      <c r="CU41" s="542"/>
      <c r="CV41" s="542"/>
      <c r="CW41" s="543">
        <v>2</v>
      </c>
      <c r="CX41" s="547">
        <v>0</v>
      </c>
      <c r="CY41" s="543">
        <v>1</v>
      </c>
      <c r="CZ41" s="543">
        <v>1</v>
      </c>
      <c r="DA41" s="543">
        <v>0</v>
      </c>
      <c r="DB41" s="543">
        <v>0</v>
      </c>
      <c r="DC41" s="543">
        <v>0</v>
      </c>
      <c r="DD41" s="543">
        <v>0</v>
      </c>
      <c r="DF41" s="551">
        <v>96080.694189000002</v>
      </c>
      <c r="DG41" s="76">
        <f t="shared" si="15"/>
        <v>5.8273811053627535E-2</v>
      </c>
      <c r="DH41" s="551">
        <v>1437.054586</v>
      </c>
      <c r="DI41" s="551">
        <v>93992.139853000001</v>
      </c>
      <c r="DJ41" s="551">
        <v>2088.5543349999998</v>
      </c>
      <c r="DK41" s="547">
        <v>40</v>
      </c>
      <c r="DL41" s="543">
        <v>21</v>
      </c>
      <c r="DM41" s="543">
        <v>0</v>
      </c>
      <c r="DN41" s="543">
        <v>0</v>
      </c>
      <c r="DO41" s="320">
        <v>9.5287999999999998E-2</v>
      </c>
      <c r="DP41" s="543">
        <v>28</v>
      </c>
      <c r="DQ41" s="543">
        <v>17</v>
      </c>
      <c r="DR41" s="543">
        <v>16</v>
      </c>
      <c r="DS41" s="543">
        <v>0</v>
      </c>
      <c r="DT41" s="76">
        <f t="shared" si="16"/>
        <v>0</v>
      </c>
      <c r="DU41" s="542"/>
      <c r="DV41" s="542"/>
      <c r="DW41" s="542"/>
      <c r="DX41" s="552">
        <v>63.290599999999998</v>
      </c>
      <c r="DZ41" s="542"/>
      <c r="EA41" s="542"/>
      <c r="EB41" s="542"/>
      <c r="EC41" s="542"/>
      <c r="ED41" s="542"/>
      <c r="EE41" s="542"/>
      <c r="EF41" s="542"/>
      <c r="EG41" s="542"/>
      <c r="EH41" s="542"/>
      <c r="EI41" s="542"/>
      <c r="EJ41" s="542"/>
      <c r="EK41" s="542"/>
      <c r="EL41" s="542"/>
      <c r="EM41" s="542"/>
      <c r="EN41" s="542"/>
      <c r="EO41" s="542"/>
    </row>
    <row r="42" spans="2:145" x14ac:dyDescent="0.25">
      <c r="B42" s="541" t="s">
        <v>1181</v>
      </c>
      <c r="C42" s="3" t="s">
        <v>1182</v>
      </c>
      <c r="D42" s="3" t="s">
        <v>1135</v>
      </c>
      <c r="E42" s="541" t="s">
        <v>1094</v>
      </c>
      <c r="F42" s="542"/>
      <c r="G42" s="543">
        <v>468.11546199999998</v>
      </c>
      <c r="H42" s="542"/>
      <c r="I42" s="542"/>
      <c r="J42" s="542"/>
      <c r="K42" s="542"/>
      <c r="L42" s="542"/>
      <c r="N42" s="543">
        <v>316.93578200000002</v>
      </c>
      <c r="O42" s="76">
        <f t="shared" si="0"/>
        <v>0.67704617285211577</v>
      </c>
      <c r="P42" s="622">
        <v>5.3643809999999998</v>
      </c>
      <c r="Q42" s="76">
        <f t="shared" si="1"/>
        <v>1.1459525342489115E-2</v>
      </c>
      <c r="R42" s="542"/>
      <c r="S42" s="542"/>
      <c r="T42" s="544">
        <v>1.054932</v>
      </c>
      <c r="U42" s="543">
        <v>0</v>
      </c>
      <c r="W42" s="543">
        <v>48</v>
      </c>
      <c r="X42" s="543">
        <v>0</v>
      </c>
      <c r="Y42" s="542"/>
      <c r="Z42" s="546">
        <f t="shared" si="17"/>
        <v>0.15145023921596834</v>
      </c>
      <c r="AA42" s="543">
        <v>0</v>
      </c>
      <c r="AB42" s="543">
        <v>4</v>
      </c>
      <c r="AC42" s="547">
        <v>52</v>
      </c>
      <c r="AD42" s="547">
        <v>0</v>
      </c>
      <c r="AE42" s="543">
        <f t="shared" si="3"/>
        <v>52</v>
      </c>
      <c r="AF42" s="549">
        <v>12653389</v>
      </c>
      <c r="AH42" s="549">
        <v>29440</v>
      </c>
      <c r="AI42" s="543">
        <v>44</v>
      </c>
      <c r="AJ42" s="76">
        <f t="shared" si="4"/>
        <v>0.84615384615384615</v>
      </c>
      <c r="AK42" s="549">
        <v>1313170</v>
      </c>
      <c r="AL42" s="76">
        <f t="shared" si="5"/>
        <v>0.10378010191577924</v>
      </c>
      <c r="AM42" s="543">
        <v>44</v>
      </c>
      <c r="AN42" s="549">
        <v>1313170</v>
      </c>
      <c r="AO42" s="543">
        <v>44</v>
      </c>
      <c r="AP42" s="549">
        <v>1313170</v>
      </c>
      <c r="AQ42" s="543">
        <v>22</v>
      </c>
      <c r="AR42" s="549">
        <v>748110</v>
      </c>
      <c r="AS42" s="543">
        <v>22</v>
      </c>
      <c r="AT42" s="76">
        <f t="shared" si="6"/>
        <v>0.5</v>
      </c>
      <c r="AU42" s="549">
        <v>565060</v>
      </c>
      <c r="AV42" s="543">
        <v>5</v>
      </c>
      <c r="AW42" s="549">
        <v>7087900</v>
      </c>
      <c r="AX42" s="543">
        <v>3</v>
      </c>
      <c r="AY42" s="549">
        <v>4252319</v>
      </c>
      <c r="AZ42" s="543">
        <v>2</v>
      </c>
      <c r="BA42" s="76">
        <f t="shared" si="7"/>
        <v>3.8461538461538464E-2</v>
      </c>
      <c r="BB42" s="543">
        <v>12</v>
      </c>
      <c r="BC42" s="76">
        <f t="shared" si="8"/>
        <v>0.23076923076923078</v>
      </c>
      <c r="BD42" s="543">
        <v>38</v>
      </c>
      <c r="BE42" s="76">
        <f t="shared" si="9"/>
        <v>0.73076923076923073</v>
      </c>
      <c r="BF42" s="543">
        <v>50</v>
      </c>
      <c r="BG42" s="76">
        <f t="shared" si="10"/>
        <v>0.96153846153846156</v>
      </c>
      <c r="BH42" s="543">
        <v>0</v>
      </c>
      <c r="BI42" s="76">
        <f t="shared" si="11"/>
        <v>0</v>
      </c>
      <c r="BJ42" s="543">
        <v>0</v>
      </c>
      <c r="BK42" s="543">
        <v>0</v>
      </c>
      <c r="BL42" s="543">
        <v>0</v>
      </c>
      <c r="BM42" s="550">
        <v>1978</v>
      </c>
      <c r="BN42" s="542"/>
      <c r="BO42" s="543">
        <v>37</v>
      </c>
      <c r="BP42" s="76">
        <f t="shared" si="12"/>
        <v>0.71153846153846156</v>
      </c>
      <c r="BQ42" s="543">
        <v>15</v>
      </c>
      <c r="BR42" s="76">
        <f t="shared" si="13"/>
        <v>0.28846153846153844</v>
      </c>
      <c r="BS42" s="543">
        <v>0</v>
      </c>
      <c r="BT42" s="76">
        <f t="shared" si="14"/>
        <v>0</v>
      </c>
      <c r="BU42" s="76">
        <v>0.72727272727272729</v>
      </c>
      <c r="BW42" s="543">
        <v>1</v>
      </c>
      <c r="BX42" s="543">
        <v>1</v>
      </c>
      <c r="BY42" s="543">
        <v>0</v>
      </c>
      <c r="BZ42" s="543">
        <v>1</v>
      </c>
      <c r="CA42" s="543">
        <v>0</v>
      </c>
      <c r="CB42" s="543">
        <v>0</v>
      </c>
      <c r="CC42" s="543">
        <v>1</v>
      </c>
      <c r="CD42" s="543">
        <v>0</v>
      </c>
      <c r="CE42" s="543">
        <v>0</v>
      </c>
      <c r="CF42" s="543">
        <v>0</v>
      </c>
      <c r="CG42" s="543">
        <v>0</v>
      </c>
      <c r="CH42" s="543">
        <v>0</v>
      </c>
      <c r="CI42" s="542"/>
      <c r="CJ42" s="542"/>
      <c r="CK42" s="542"/>
      <c r="CL42" s="542"/>
      <c r="CM42" s="542"/>
      <c r="CN42" s="542"/>
      <c r="CO42" s="542"/>
      <c r="CP42" s="542"/>
      <c r="CQ42" s="542"/>
      <c r="CS42" s="542"/>
      <c r="CT42" s="542"/>
      <c r="CU42" s="542"/>
      <c r="CV42" s="542"/>
      <c r="CW42" s="543">
        <v>2</v>
      </c>
      <c r="CX42" s="547">
        <v>0</v>
      </c>
      <c r="CY42" s="543">
        <v>0</v>
      </c>
      <c r="CZ42" s="543">
        <v>1</v>
      </c>
      <c r="DA42" s="543">
        <v>0</v>
      </c>
      <c r="DB42" s="543">
        <v>0</v>
      </c>
      <c r="DC42" s="543">
        <v>1</v>
      </c>
      <c r="DD42" s="543">
        <v>0</v>
      </c>
      <c r="DF42" s="551">
        <v>174606.933594</v>
      </c>
      <c r="DG42" s="76">
        <f t="shared" si="15"/>
        <v>1.3799222769014689E-2</v>
      </c>
      <c r="DH42" s="551">
        <v>174606.933594</v>
      </c>
      <c r="DI42" s="551">
        <v>0</v>
      </c>
      <c r="DJ42" s="551">
        <v>174606.933594</v>
      </c>
      <c r="DK42" s="547">
        <v>51</v>
      </c>
      <c r="DL42" s="543">
        <v>0</v>
      </c>
      <c r="DM42" s="543">
        <v>0</v>
      </c>
      <c r="DN42" s="543">
        <v>1</v>
      </c>
      <c r="DO42" s="320">
        <v>2.4944000000000001E-2</v>
      </c>
      <c r="DP42" s="543">
        <v>51</v>
      </c>
      <c r="DQ42" s="543">
        <v>1</v>
      </c>
      <c r="DR42" s="543">
        <v>0</v>
      </c>
      <c r="DS42" s="543">
        <v>0</v>
      </c>
      <c r="DT42" s="76">
        <f t="shared" si="16"/>
        <v>0</v>
      </c>
      <c r="DU42" s="542"/>
      <c r="DV42" s="542"/>
      <c r="DW42" s="542"/>
      <c r="DX42" s="552">
        <v>39.6</v>
      </c>
      <c r="DZ42" s="542"/>
      <c r="EA42" s="542"/>
      <c r="EB42" s="542"/>
      <c r="EC42" s="542"/>
      <c r="ED42" s="542"/>
      <c r="EE42" s="542"/>
      <c r="EF42" s="542"/>
      <c r="EG42" s="542"/>
      <c r="EH42" s="542"/>
      <c r="EI42" s="542"/>
      <c r="EJ42" s="542"/>
      <c r="EK42" s="542"/>
      <c r="EL42" s="542"/>
      <c r="EM42" s="542"/>
      <c r="EN42" s="542"/>
      <c r="EO42" s="542"/>
    </row>
    <row r="43" spans="2:145" x14ac:dyDescent="0.25">
      <c r="B43" s="541" t="s">
        <v>1183</v>
      </c>
      <c r="C43" s="3" t="s">
        <v>1184</v>
      </c>
      <c r="D43" s="3" t="s">
        <v>51</v>
      </c>
      <c r="E43" s="541" t="s">
        <v>1094</v>
      </c>
      <c r="F43" s="542"/>
      <c r="G43" s="543">
        <v>497.63149199999998</v>
      </c>
      <c r="H43" s="542"/>
      <c r="I43" s="542"/>
      <c r="J43" s="542"/>
      <c r="K43" s="542"/>
      <c r="L43" s="542"/>
      <c r="N43" s="543">
        <v>325.65345000000002</v>
      </c>
      <c r="O43" s="76">
        <f t="shared" si="0"/>
        <v>0.65440683565098812</v>
      </c>
      <c r="P43" s="622">
        <v>11.727755</v>
      </c>
      <c r="Q43" s="76">
        <f t="shared" si="1"/>
        <v>2.3567147956946425E-2</v>
      </c>
      <c r="R43" s="542"/>
      <c r="S43" s="542"/>
      <c r="T43" s="544">
        <v>1.9425049999999999</v>
      </c>
      <c r="U43" s="543">
        <v>0</v>
      </c>
      <c r="W43" s="543">
        <v>77</v>
      </c>
      <c r="X43" s="543">
        <v>12</v>
      </c>
      <c r="Y43" s="542"/>
      <c r="Z43" s="546">
        <f t="shared" si="17"/>
        <v>0.23644767159690769</v>
      </c>
      <c r="AA43" s="543">
        <v>10</v>
      </c>
      <c r="AB43" s="543">
        <v>8</v>
      </c>
      <c r="AC43" s="547">
        <v>75</v>
      </c>
      <c r="AD43" s="547">
        <v>10</v>
      </c>
      <c r="AE43" s="543">
        <f t="shared" si="3"/>
        <v>85</v>
      </c>
      <c r="AF43" s="549">
        <v>4048570</v>
      </c>
      <c r="AH43" s="549">
        <v>32000</v>
      </c>
      <c r="AI43" s="543">
        <v>74</v>
      </c>
      <c r="AJ43" s="76">
        <f t="shared" si="4"/>
        <v>0.87058823529411766</v>
      </c>
      <c r="AK43" s="549">
        <v>2523155</v>
      </c>
      <c r="AL43" s="76">
        <f t="shared" si="5"/>
        <v>0.62322128554032663</v>
      </c>
      <c r="AM43" s="543">
        <v>73</v>
      </c>
      <c r="AN43" s="549">
        <v>2523155</v>
      </c>
      <c r="AO43" s="543">
        <v>73</v>
      </c>
      <c r="AP43" s="549">
        <v>2523155</v>
      </c>
      <c r="AQ43" s="543">
        <v>40</v>
      </c>
      <c r="AR43" s="549">
        <v>1716305</v>
      </c>
      <c r="AS43" s="543">
        <v>33</v>
      </c>
      <c r="AT43" s="76">
        <f t="shared" si="6"/>
        <v>0.45205479452054792</v>
      </c>
      <c r="AU43" s="549">
        <v>806850</v>
      </c>
      <c r="AV43" s="543">
        <v>2</v>
      </c>
      <c r="AW43" s="549">
        <v>5000</v>
      </c>
      <c r="AX43" s="543">
        <v>9</v>
      </c>
      <c r="AY43" s="549">
        <v>1520415</v>
      </c>
      <c r="AZ43" s="543">
        <v>7</v>
      </c>
      <c r="BA43" s="76">
        <f t="shared" si="7"/>
        <v>8.2352941176470587E-2</v>
      </c>
      <c r="BB43" s="543">
        <v>16</v>
      </c>
      <c r="BC43" s="76">
        <f t="shared" si="8"/>
        <v>0.18823529411764706</v>
      </c>
      <c r="BD43" s="543">
        <v>61</v>
      </c>
      <c r="BE43" s="76">
        <f t="shared" si="9"/>
        <v>0.71764705882352942</v>
      </c>
      <c r="BF43" s="543">
        <v>79</v>
      </c>
      <c r="BG43" s="76">
        <f t="shared" si="10"/>
        <v>0.92941176470588238</v>
      </c>
      <c r="BH43" s="543">
        <v>11</v>
      </c>
      <c r="BI43" s="76">
        <f t="shared" si="11"/>
        <v>0.12941176470588237</v>
      </c>
      <c r="BJ43" s="543">
        <v>10</v>
      </c>
      <c r="BK43" s="543">
        <v>1</v>
      </c>
      <c r="BL43" s="543">
        <v>0</v>
      </c>
      <c r="BM43" s="550">
        <v>1985</v>
      </c>
      <c r="BN43" s="542"/>
      <c r="BO43" s="543">
        <v>40</v>
      </c>
      <c r="BP43" s="76">
        <f t="shared" si="12"/>
        <v>0.47058823529411764</v>
      </c>
      <c r="BQ43" s="543">
        <v>44</v>
      </c>
      <c r="BR43" s="76">
        <f t="shared" si="13"/>
        <v>0.51764705882352946</v>
      </c>
      <c r="BS43" s="543">
        <v>5</v>
      </c>
      <c r="BT43" s="76">
        <f t="shared" si="14"/>
        <v>5.8823529411764705E-2</v>
      </c>
      <c r="BU43" s="76">
        <v>0.7567567567567568</v>
      </c>
      <c r="BW43" s="543">
        <v>2</v>
      </c>
      <c r="BX43" s="543">
        <v>1</v>
      </c>
      <c r="BY43" s="543">
        <v>1</v>
      </c>
      <c r="BZ43" s="543">
        <v>2</v>
      </c>
      <c r="CA43" s="543">
        <v>0</v>
      </c>
      <c r="CB43" s="543">
        <v>0</v>
      </c>
      <c r="CC43" s="543">
        <v>0</v>
      </c>
      <c r="CD43" s="543">
        <v>0</v>
      </c>
      <c r="CE43" s="543">
        <v>0</v>
      </c>
      <c r="CF43" s="543">
        <v>0</v>
      </c>
      <c r="CG43" s="543">
        <v>2</v>
      </c>
      <c r="CH43" s="543">
        <v>0</v>
      </c>
      <c r="CI43" s="542"/>
      <c r="CJ43" s="542"/>
      <c r="CK43" s="542"/>
      <c r="CL43" s="542"/>
      <c r="CM43" s="542"/>
      <c r="CN43" s="542"/>
      <c r="CO43" s="542"/>
      <c r="CP43" s="542"/>
      <c r="CQ43" s="542"/>
      <c r="CS43" s="542"/>
      <c r="CT43" s="542"/>
      <c r="CU43" s="542"/>
      <c r="CV43" s="542"/>
      <c r="CW43" s="543">
        <v>5</v>
      </c>
      <c r="CX43" s="547">
        <v>0</v>
      </c>
      <c r="CY43" s="543">
        <v>5</v>
      </c>
      <c r="CZ43" s="543">
        <v>0</v>
      </c>
      <c r="DA43" s="543">
        <v>0</v>
      </c>
      <c r="DB43" s="543">
        <v>0</v>
      </c>
      <c r="DC43" s="543">
        <v>0</v>
      </c>
      <c r="DD43" s="543">
        <v>0</v>
      </c>
      <c r="DF43" s="551">
        <v>149232.011597</v>
      </c>
      <c r="DG43" s="76">
        <f t="shared" si="15"/>
        <v>3.6860425186423851E-2</v>
      </c>
      <c r="DH43" s="551">
        <v>3035.7161249999999</v>
      </c>
      <c r="DI43" s="551">
        <v>133416.88348399999</v>
      </c>
      <c r="DJ43" s="551">
        <v>15815.128113000001</v>
      </c>
      <c r="DK43" s="547">
        <v>57</v>
      </c>
      <c r="DL43" s="543">
        <v>27</v>
      </c>
      <c r="DM43" s="543">
        <v>0</v>
      </c>
      <c r="DN43" s="543">
        <v>0</v>
      </c>
      <c r="DO43" s="320">
        <v>0.12178899999999999</v>
      </c>
      <c r="DP43" s="543">
        <v>52</v>
      </c>
      <c r="DQ43" s="543">
        <v>12</v>
      </c>
      <c r="DR43" s="543">
        <v>17</v>
      </c>
      <c r="DS43" s="543">
        <v>3</v>
      </c>
      <c r="DT43" s="76">
        <f t="shared" si="16"/>
        <v>3.896103896103896E-2</v>
      </c>
      <c r="DU43" s="542"/>
      <c r="DV43" s="542"/>
      <c r="DW43" s="542"/>
      <c r="DX43" s="552">
        <v>135.2724</v>
      </c>
      <c r="DZ43" s="542"/>
      <c r="EA43" s="542"/>
      <c r="EB43" s="542"/>
      <c r="EC43" s="542"/>
      <c r="ED43" s="542"/>
      <c r="EE43" s="542"/>
      <c r="EF43" s="542"/>
      <c r="EG43" s="542"/>
      <c r="EH43" s="542"/>
      <c r="EI43" s="542"/>
      <c r="EJ43" s="542"/>
      <c r="EK43" s="542"/>
      <c r="EL43" s="542"/>
      <c r="EM43" s="542"/>
      <c r="EN43" s="542"/>
      <c r="EO43" s="542"/>
    </row>
    <row r="44" spans="2:145" x14ac:dyDescent="0.25">
      <c r="B44" s="541" t="s">
        <v>1185</v>
      </c>
      <c r="C44" s="3" t="s">
        <v>1186</v>
      </c>
      <c r="D44" s="3" t="s">
        <v>1174</v>
      </c>
      <c r="E44" s="541" t="s">
        <v>1094</v>
      </c>
      <c r="F44" s="542"/>
      <c r="G44" s="543">
        <v>404.41822500000001</v>
      </c>
      <c r="H44" s="542"/>
      <c r="I44" s="542"/>
      <c r="J44" s="542"/>
      <c r="K44" s="542"/>
      <c r="L44" s="542"/>
      <c r="N44" s="543">
        <v>259.68242400000003</v>
      </c>
      <c r="O44" s="76">
        <f t="shared" si="0"/>
        <v>0.64211355460056241</v>
      </c>
      <c r="P44" s="622">
        <v>9.1781930000000003</v>
      </c>
      <c r="Q44" s="76">
        <f t="shared" si="1"/>
        <v>2.2694805606250805E-2</v>
      </c>
      <c r="R44" s="542"/>
      <c r="S44" s="542"/>
      <c r="T44" s="544">
        <v>4</v>
      </c>
      <c r="U44" s="543">
        <v>4</v>
      </c>
      <c r="W44" s="543">
        <v>61</v>
      </c>
      <c r="X44" s="543">
        <v>0</v>
      </c>
      <c r="Y44" s="542"/>
      <c r="Z44" s="546">
        <f t="shared" si="17"/>
        <v>0.23490230513251831</v>
      </c>
      <c r="AA44" s="543">
        <v>4</v>
      </c>
      <c r="AB44" s="543">
        <v>5</v>
      </c>
      <c r="AC44" s="547">
        <v>62</v>
      </c>
      <c r="AD44" s="547">
        <v>4</v>
      </c>
      <c r="AE44" s="543">
        <f t="shared" si="3"/>
        <v>66</v>
      </c>
      <c r="AF44" s="549">
        <v>2709090</v>
      </c>
      <c r="AH44" s="549">
        <v>28950</v>
      </c>
      <c r="AI44" s="543">
        <v>59</v>
      </c>
      <c r="AJ44" s="76">
        <f t="shared" si="4"/>
        <v>0.89393939393939392</v>
      </c>
      <c r="AK44" s="549">
        <v>2090659</v>
      </c>
      <c r="AL44" s="76">
        <f t="shared" si="5"/>
        <v>0.77172002406712215</v>
      </c>
      <c r="AM44" s="543">
        <v>59</v>
      </c>
      <c r="AN44" s="549">
        <v>2090659</v>
      </c>
      <c r="AO44" s="543">
        <v>59</v>
      </c>
      <c r="AP44" s="549">
        <v>2090659</v>
      </c>
      <c r="AQ44" s="543">
        <v>32</v>
      </c>
      <c r="AR44" s="549">
        <v>1475509</v>
      </c>
      <c r="AS44" s="543">
        <v>27</v>
      </c>
      <c r="AT44" s="76">
        <f t="shared" si="6"/>
        <v>0.4576271186440678</v>
      </c>
      <c r="AU44" s="549">
        <v>615150</v>
      </c>
      <c r="AV44" s="543">
        <v>2</v>
      </c>
      <c r="AW44" s="549">
        <v>51500</v>
      </c>
      <c r="AX44" s="543">
        <v>4</v>
      </c>
      <c r="AY44" s="549">
        <v>444031</v>
      </c>
      <c r="AZ44" s="543">
        <v>9</v>
      </c>
      <c r="BA44" s="76">
        <f t="shared" si="7"/>
        <v>0.13636363636363635</v>
      </c>
      <c r="BB44" s="543">
        <v>8</v>
      </c>
      <c r="BC44" s="76">
        <f t="shared" si="8"/>
        <v>0.12121212121212122</v>
      </c>
      <c r="BD44" s="543">
        <v>49</v>
      </c>
      <c r="BE44" s="76">
        <f t="shared" si="9"/>
        <v>0.74242424242424243</v>
      </c>
      <c r="BF44" s="543">
        <v>64</v>
      </c>
      <c r="BG44" s="76">
        <f t="shared" si="10"/>
        <v>0.96969696969696972</v>
      </c>
      <c r="BH44" s="543">
        <v>24</v>
      </c>
      <c r="BI44" s="76">
        <f t="shared" si="11"/>
        <v>0.36363636363636365</v>
      </c>
      <c r="BJ44" s="543">
        <v>17</v>
      </c>
      <c r="BK44" s="543">
        <v>7</v>
      </c>
      <c r="BL44" s="543">
        <v>0</v>
      </c>
      <c r="BM44" s="550">
        <v>1979.5</v>
      </c>
      <c r="BN44" s="542"/>
      <c r="BO44" s="543">
        <v>41</v>
      </c>
      <c r="BP44" s="76">
        <f t="shared" si="12"/>
        <v>0.62121212121212122</v>
      </c>
      <c r="BQ44" s="543">
        <v>25</v>
      </c>
      <c r="BR44" s="76">
        <f t="shared" si="13"/>
        <v>0.37878787878787878</v>
      </c>
      <c r="BS44" s="543">
        <v>9</v>
      </c>
      <c r="BT44" s="76">
        <f t="shared" si="14"/>
        <v>0.13636363636363635</v>
      </c>
      <c r="BU44" s="76">
        <v>0.76271186440677963</v>
      </c>
      <c r="BW44" s="543">
        <v>0</v>
      </c>
      <c r="BX44" s="543">
        <v>0</v>
      </c>
      <c r="BY44" s="543">
        <v>0</v>
      </c>
      <c r="BZ44" s="543">
        <v>0</v>
      </c>
      <c r="CA44" s="543">
        <v>0</v>
      </c>
      <c r="CB44" s="543">
        <v>0</v>
      </c>
      <c r="CC44" s="543">
        <v>0</v>
      </c>
      <c r="CD44" s="543">
        <v>0</v>
      </c>
      <c r="CE44" s="543">
        <v>0</v>
      </c>
      <c r="CF44" s="543">
        <v>0</v>
      </c>
      <c r="CG44" s="543">
        <v>0</v>
      </c>
      <c r="CH44" s="543">
        <v>0</v>
      </c>
      <c r="CI44" s="542"/>
      <c r="CJ44" s="542"/>
      <c r="CK44" s="542"/>
      <c r="CL44" s="542"/>
      <c r="CM44" s="542"/>
      <c r="CN44" s="542"/>
      <c r="CO44" s="542"/>
      <c r="CP44" s="542"/>
      <c r="CQ44" s="542"/>
      <c r="CS44" s="542"/>
      <c r="CT44" s="542"/>
      <c r="CU44" s="542"/>
      <c r="CV44" s="542"/>
      <c r="CW44" s="543">
        <v>3</v>
      </c>
      <c r="CX44" s="547">
        <v>3</v>
      </c>
      <c r="CY44" s="543">
        <v>3</v>
      </c>
      <c r="CZ44" s="543">
        <v>0</v>
      </c>
      <c r="DA44" s="543">
        <v>0</v>
      </c>
      <c r="DB44" s="543">
        <v>0</v>
      </c>
      <c r="DC44" s="543">
        <v>0</v>
      </c>
      <c r="DD44" s="543">
        <v>0</v>
      </c>
      <c r="DF44" s="551">
        <v>383935.368105</v>
      </c>
      <c r="DG44" s="76">
        <f t="shared" si="15"/>
        <v>0.14172115658948209</v>
      </c>
      <c r="DH44" s="551">
        <v>9747</v>
      </c>
      <c r="DI44" s="551">
        <v>307436.058105</v>
      </c>
      <c r="DJ44" s="551">
        <v>76499.31</v>
      </c>
      <c r="DK44" s="547">
        <v>35</v>
      </c>
      <c r="DL44" s="543">
        <v>30</v>
      </c>
      <c r="DM44" s="543">
        <v>1</v>
      </c>
      <c r="DN44" s="543">
        <v>0</v>
      </c>
      <c r="DO44" s="320">
        <v>0.23</v>
      </c>
      <c r="DP44" s="543">
        <v>31</v>
      </c>
      <c r="DQ44" s="543">
        <v>5</v>
      </c>
      <c r="DR44" s="543">
        <v>23</v>
      </c>
      <c r="DS44" s="543">
        <v>7</v>
      </c>
      <c r="DT44" s="76">
        <f t="shared" si="16"/>
        <v>0.11475409836065574</v>
      </c>
      <c r="DU44" s="542"/>
      <c r="DV44" s="542"/>
      <c r="DW44" s="542"/>
      <c r="DX44" s="552">
        <v>299.40320000000003</v>
      </c>
      <c r="DZ44" s="542"/>
      <c r="EA44" s="542"/>
      <c r="EB44" s="542"/>
      <c r="EC44" s="542"/>
      <c r="ED44" s="542"/>
      <c r="EE44" s="542"/>
      <c r="EF44" s="542"/>
      <c r="EG44" s="542"/>
      <c r="EH44" s="542"/>
      <c r="EI44" s="542"/>
      <c r="EJ44" s="542"/>
      <c r="EK44" s="542"/>
      <c r="EL44" s="542"/>
      <c r="EM44" s="542"/>
      <c r="EN44" s="542"/>
      <c r="EO44" s="542"/>
    </row>
    <row r="45" spans="2:145" x14ac:dyDescent="0.25">
      <c r="B45" s="541" t="s">
        <v>1187</v>
      </c>
      <c r="C45" s="3" t="s">
        <v>1188</v>
      </c>
      <c r="D45" s="3" t="s">
        <v>1149</v>
      </c>
      <c r="E45" s="541" t="s">
        <v>1094</v>
      </c>
      <c r="F45" s="542"/>
      <c r="G45" s="543">
        <v>137.88110399999999</v>
      </c>
      <c r="H45" s="542"/>
      <c r="I45" s="542"/>
      <c r="J45" s="542"/>
      <c r="K45" s="542"/>
      <c r="L45" s="542"/>
      <c r="N45" s="543">
        <v>128.91257100000001</v>
      </c>
      <c r="O45" s="76">
        <f t="shared" si="0"/>
        <v>0.93495458957160671</v>
      </c>
      <c r="P45" s="622">
        <v>5.5868679999999999</v>
      </c>
      <c r="Q45" s="76">
        <f t="shared" si="1"/>
        <v>4.0519460882761718E-2</v>
      </c>
      <c r="R45" s="542"/>
      <c r="S45" s="542"/>
      <c r="T45" s="544">
        <v>0</v>
      </c>
      <c r="U45" s="543">
        <v>0</v>
      </c>
      <c r="W45" s="543">
        <v>25</v>
      </c>
      <c r="X45" s="543">
        <v>0</v>
      </c>
      <c r="Y45" s="542"/>
      <c r="Z45" s="546">
        <f t="shared" si="17"/>
        <v>0.19392988446409928</v>
      </c>
      <c r="AA45" s="543">
        <v>0</v>
      </c>
      <c r="AB45" s="543">
        <v>2</v>
      </c>
      <c r="AC45" s="547">
        <v>27</v>
      </c>
      <c r="AD45" s="547">
        <v>0</v>
      </c>
      <c r="AE45" s="543">
        <f t="shared" si="3"/>
        <v>27</v>
      </c>
      <c r="AF45" s="549">
        <v>648340</v>
      </c>
      <c r="AH45" s="549">
        <v>18000</v>
      </c>
      <c r="AI45" s="543">
        <v>26</v>
      </c>
      <c r="AJ45" s="76">
        <f t="shared" si="4"/>
        <v>0.96296296296296291</v>
      </c>
      <c r="AK45" s="549">
        <v>635690</v>
      </c>
      <c r="AL45" s="76">
        <f t="shared" si="5"/>
        <v>0.98048863250763485</v>
      </c>
      <c r="AM45" s="543">
        <v>26</v>
      </c>
      <c r="AN45" s="549">
        <v>635690</v>
      </c>
      <c r="AO45" s="543">
        <v>26</v>
      </c>
      <c r="AP45" s="549">
        <v>635690</v>
      </c>
      <c r="AQ45" s="543">
        <v>8</v>
      </c>
      <c r="AR45" s="549">
        <v>284700</v>
      </c>
      <c r="AS45" s="543">
        <v>18</v>
      </c>
      <c r="AT45" s="76">
        <f t="shared" si="6"/>
        <v>0.69230769230769229</v>
      </c>
      <c r="AU45" s="549">
        <v>350990</v>
      </c>
      <c r="AV45" s="543">
        <v>0</v>
      </c>
      <c r="AW45" s="549">
        <v>0</v>
      </c>
      <c r="AX45" s="543">
        <v>1</v>
      </c>
      <c r="AY45" s="549">
        <v>12650</v>
      </c>
      <c r="AZ45" s="543">
        <v>1</v>
      </c>
      <c r="BA45" s="76">
        <f t="shared" si="7"/>
        <v>3.7037037037037035E-2</v>
      </c>
      <c r="BB45" s="543">
        <v>5</v>
      </c>
      <c r="BC45" s="76">
        <f t="shared" si="8"/>
        <v>0.18518518518518517</v>
      </c>
      <c r="BD45" s="543">
        <v>21</v>
      </c>
      <c r="BE45" s="76">
        <f t="shared" si="9"/>
        <v>0.77777777777777779</v>
      </c>
      <c r="BF45" s="543">
        <v>26</v>
      </c>
      <c r="BG45" s="76">
        <f t="shared" si="10"/>
        <v>0.96296296296296291</v>
      </c>
      <c r="BH45" s="543">
        <v>0</v>
      </c>
      <c r="BI45" s="76">
        <f t="shared" si="11"/>
        <v>0</v>
      </c>
      <c r="BJ45" s="543">
        <v>0</v>
      </c>
      <c r="BK45" s="543">
        <v>0</v>
      </c>
      <c r="BL45" s="543">
        <v>0</v>
      </c>
      <c r="BM45" s="550">
        <v>1980</v>
      </c>
      <c r="BN45" s="542"/>
      <c r="BO45" s="543">
        <v>17</v>
      </c>
      <c r="BP45" s="76">
        <f t="shared" si="12"/>
        <v>0.62962962962962965</v>
      </c>
      <c r="BQ45" s="543">
        <v>10</v>
      </c>
      <c r="BR45" s="76">
        <f t="shared" si="13"/>
        <v>0.37037037037037035</v>
      </c>
      <c r="BS45" s="543">
        <v>0</v>
      </c>
      <c r="BT45" s="76">
        <f t="shared" si="14"/>
        <v>0</v>
      </c>
      <c r="BU45" s="76">
        <v>0.65384615384615385</v>
      </c>
      <c r="BW45" s="543">
        <v>0</v>
      </c>
      <c r="BX45" s="543">
        <v>0</v>
      </c>
      <c r="BY45" s="543">
        <v>0</v>
      </c>
      <c r="BZ45" s="543">
        <v>0</v>
      </c>
      <c r="CA45" s="543">
        <v>0</v>
      </c>
      <c r="CB45" s="543">
        <v>0</v>
      </c>
      <c r="CC45" s="543">
        <v>0</v>
      </c>
      <c r="CD45" s="543">
        <v>0</v>
      </c>
      <c r="CE45" s="543">
        <v>0</v>
      </c>
      <c r="CF45" s="543">
        <v>0</v>
      </c>
      <c r="CG45" s="543">
        <v>0</v>
      </c>
      <c r="CH45" s="543">
        <v>0</v>
      </c>
      <c r="CI45" s="542"/>
      <c r="CJ45" s="542"/>
      <c r="CK45" s="542"/>
      <c r="CL45" s="542"/>
      <c r="CM45" s="542"/>
      <c r="CN45" s="542"/>
      <c r="CO45" s="542"/>
      <c r="CP45" s="542"/>
      <c r="CQ45" s="542"/>
      <c r="CS45" s="542"/>
      <c r="CT45" s="542"/>
      <c r="CU45" s="542"/>
      <c r="CV45" s="542"/>
      <c r="CW45" s="543">
        <v>1</v>
      </c>
      <c r="CX45" s="547">
        <v>0</v>
      </c>
      <c r="CY45" s="543">
        <v>1</v>
      </c>
      <c r="CZ45" s="543">
        <v>0</v>
      </c>
      <c r="DA45" s="543">
        <v>0</v>
      </c>
      <c r="DB45" s="543">
        <v>0</v>
      </c>
      <c r="DC45" s="543">
        <v>0</v>
      </c>
      <c r="DD45" s="543">
        <v>0</v>
      </c>
      <c r="DF45" s="551">
        <v>0</v>
      </c>
      <c r="DG45" s="76">
        <f t="shared" si="15"/>
        <v>0</v>
      </c>
      <c r="DH45" s="551">
        <v>0</v>
      </c>
      <c r="DI45" s="551">
        <v>0</v>
      </c>
      <c r="DJ45" s="551">
        <v>0</v>
      </c>
      <c r="DK45" s="547">
        <v>27</v>
      </c>
      <c r="DL45" s="543">
        <v>0</v>
      </c>
      <c r="DM45" s="543">
        <v>0</v>
      </c>
      <c r="DN45" s="543">
        <v>0</v>
      </c>
      <c r="DO45" s="320">
        <v>0</v>
      </c>
      <c r="DP45" s="543">
        <v>27</v>
      </c>
      <c r="DQ45" s="543">
        <v>0</v>
      </c>
      <c r="DR45" s="543">
        <v>0</v>
      </c>
      <c r="DS45" s="543">
        <v>0</v>
      </c>
      <c r="DT45" s="76">
        <f t="shared" si="16"/>
        <v>0</v>
      </c>
      <c r="DU45" s="542"/>
      <c r="DV45" s="542"/>
      <c r="DW45" s="542"/>
      <c r="DX45" s="552">
        <v>0</v>
      </c>
      <c r="DZ45" s="542"/>
      <c r="EA45" s="542"/>
      <c r="EB45" s="542"/>
      <c r="EC45" s="542"/>
      <c r="ED45" s="542"/>
      <c r="EE45" s="542"/>
      <c r="EF45" s="542"/>
      <c r="EG45" s="542"/>
      <c r="EH45" s="542"/>
      <c r="EI45" s="542"/>
      <c r="EJ45" s="542"/>
      <c r="EK45" s="542"/>
      <c r="EL45" s="542"/>
      <c r="EM45" s="542"/>
      <c r="EN45" s="542"/>
      <c r="EO45" s="542"/>
    </row>
    <row r="46" spans="2:145" x14ac:dyDescent="0.25">
      <c r="B46" s="541" t="s">
        <v>1189</v>
      </c>
      <c r="C46" s="3" t="s">
        <v>1190</v>
      </c>
      <c r="D46" s="3" t="s">
        <v>81</v>
      </c>
      <c r="E46" s="541" t="s">
        <v>1094</v>
      </c>
      <c r="F46" s="542"/>
      <c r="G46" s="543">
        <v>479.47658799999999</v>
      </c>
      <c r="H46" s="542"/>
      <c r="I46" s="542"/>
      <c r="J46" s="542"/>
      <c r="K46" s="542"/>
      <c r="L46" s="542"/>
      <c r="N46" s="543">
        <v>277.85902499999997</v>
      </c>
      <c r="O46" s="76">
        <f t="shared" si="0"/>
        <v>0.57950488502266551</v>
      </c>
      <c r="P46" s="622">
        <v>9.6547199999999993</v>
      </c>
      <c r="Q46" s="76">
        <f t="shared" si="1"/>
        <v>2.0135957086605445E-2</v>
      </c>
      <c r="R46" s="542"/>
      <c r="S46" s="542"/>
      <c r="T46" s="544">
        <v>2.2658689999999999</v>
      </c>
      <c r="U46" s="543">
        <v>0</v>
      </c>
      <c r="W46" s="543">
        <v>42</v>
      </c>
      <c r="X46" s="543">
        <v>0</v>
      </c>
      <c r="Y46" s="542"/>
      <c r="Z46" s="546">
        <f t="shared" si="17"/>
        <v>0.15115578844343819</v>
      </c>
      <c r="AA46" s="543">
        <v>1</v>
      </c>
      <c r="AB46" s="543">
        <v>8</v>
      </c>
      <c r="AC46" s="547">
        <v>49</v>
      </c>
      <c r="AD46" s="547">
        <v>1</v>
      </c>
      <c r="AE46" s="543">
        <f t="shared" si="3"/>
        <v>50</v>
      </c>
      <c r="AF46" s="549">
        <v>2155803</v>
      </c>
      <c r="AH46" s="549">
        <v>18400</v>
      </c>
      <c r="AI46" s="543">
        <v>45</v>
      </c>
      <c r="AJ46" s="76">
        <f t="shared" si="4"/>
        <v>0.9</v>
      </c>
      <c r="AK46" s="549">
        <v>1089200</v>
      </c>
      <c r="AL46" s="76">
        <f t="shared" si="5"/>
        <v>0.50524097053394956</v>
      </c>
      <c r="AM46" s="543">
        <v>45</v>
      </c>
      <c r="AN46" s="549">
        <v>1089200</v>
      </c>
      <c r="AO46" s="543">
        <v>45</v>
      </c>
      <c r="AP46" s="549">
        <v>1089200</v>
      </c>
      <c r="AQ46" s="543">
        <v>29</v>
      </c>
      <c r="AR46" s="549">
        <v>952100</v>
      </c>
      <c r="AS46" s="543">
        <v>16</v>
      </c>
      <c r="AT46" s="76">
        <f t="shared" si="6"/>
        <v>0.35555555555555557</v>
      </c>
      <c r="AU46" s="549">
        <v>137100</v>
      </c>
      <c r="AV46" s="543">
        <v>3</v>
      </c>
      <c r="AW46" s="549">
        <v>737593</v>
      </c>
      <c r="AX46" s="543">
        <v>1</v>
      </c>
      <c r="AY46" s="549">
        <v>264800</v>
      </c>
      <c r="AZ46" s="543">
        <v>5</v>
      </c>
      <c r="BA46" s="76">
        <f t="shared" si="7"/>
        <v>0.1</v>
      </c>
      <c r="BB46" s="543">
        <v>20</v>
      </c>
      <c r="BC46" s="76">
        <f t="shared" si="8"/>
        <v>0.4</v>
      </c>
      <c r="BD46" s="543">
        <v>25</v>
      </c>
      <c r="BE46" s="76">
        <f t="shared" si="9"/>
        <v>0.5</v>
      </c>
      <c r="BF46" s="543">
        <v>47</v>
      </c>
      <c r="BG46" s="76">
        <f t="shared" si="10"/>
        <v>0.94</v>
      </c>
      <c r="BH46" s="543">
        <v>7</v>
      </c>
      <c r="BI46" s="76">
        <f t="shared" si="11"/>
        <v>0.14000000000000001</v>
      </c>
      <c r="BJ46" s="543">
        <v>7</v>
      </c>
      <c r="BK46" s="543">
        <v>0</v>
      </c>
      <c r="BL46" s="543">
        <v>0</v>
      </c>
      <c r="BM46" s="550">
        <v>1978</v>
      </c>
      <c r="BN46" s="542"/>
      <c r="BO46" s="543">
        <v>30</v>
      </c>
      <c r="BP46" s="76">
        <f t="shared" si="12"/>
        <v>0.6</v>
      </c>
      <c r="BQ46" s="543">
        <v>20</v>
      </c>
      <c r="BR46" s="76">
        <f t="shared" si="13"/>
        <v>0.4</v>
      </c>
      <c r="BS46" s="543">
        <v>1</v>
      </c>
      <c r="BT46" s="76">
        <f t="shared" si="14"/>
        <v>0.02</v>
      </c>
      <c r="BU46" s="76">
        <v>0.68888888888888888</v>
      </c>
      <c r="BW46" s="543">
        <v>1</v>
      </c>
      <c r="BX46" s="543">
        <v>0</v>
      </c>
      <c r="BY46" s="543">
        <v>0</v>
      </c>
      <c r="BZ46" s="543">
        <v>1</v>
      </c>
      <c r="CA46" s="543">
        <v>0</v>
      </c>
      <c r="CB46" s="543">
        <v>0</v>
      </c>
      <c r="CC46" s="543">
        <v>0</v>
      </c>
      <c r="CD46" s="543">
        <v>0</v>
      </c>
      <c r="CE46" s="543">
        <v>0</v>
      </c>
      <c r="CF46" s="543">
        <v>0</v>
      </c>
      <c r="CG46" s="543">
        <v>1</v>
      </c>
      <c r="CH46" s="543">
        <v>0</v>
      </c>
      <c r="CI46" s="542"/>
      <c r="CJ46" s="542"/>
      <c r="CK46" s="542"/>
      <c r="CL46" s="542"/>
      <c r="CM46" s="542"/>
      <c r="CN46" s="542"/>
      <c r="CO46" s="542"/>
      <c r="CP46" s="542"/>
      <c r="CQ46" s="542"/>
      <c r="CS46" s="542"/>
      <c r="CT46" s="542"/>
      <c r="CU46" s="542"/>
      <c r="CV46" s="542"/>
      <c r="CW46" s="543">
        <v>0</v>
      </c>
      <c r="CX46" s="547">
        <v>0</v>
      </c>
      <c r="CY46" s="543">
        <v>0</v>
      </c>
      <c r="CZ46" s="543">
        <v>0</v>
      </c>
      <c r="DA46" s="543">
        <v>0</v>
      </c>
      <c r="DB46" s="543">
        <v>0</v>
      </c>
      <c r="DC46" s="543">
        <v>0</v>
      </c>
      <c r="DD46" s="543">
        <v>0</v>
      </c>
      <c r="DF46" s="551">
        <v>92247.584258999996</v>
      </c>
      <c r="DG46" s="76">
        <f t="shared" si="15"/>
        <v>4.2790358979461478E-2</v>
      </c>
      <c r="DH46" s="551">
        <v>3971.3061520000001</v>
      </c>
      <c r="DI46" s="551">
        <v>84830.161376999997</v>
      </c>
      <c r="DJ46" s="551">
        <v>7417.4228819999998</v>
      </c>
      <c r="DK46" s="547">
        <v>35</v>
      </c>
      <c r="DL46" s="543">
        <v>15</v>
      </c>
      <c r="DM46" s="543">
        <v>0</v>
      </c>
      <c r="DN46" s="543">
        <v>0</v>
      </c>
      <c r="DO46" s="320">
        <v>0.161305</v>
      </c>
      <c r="DP46" s="543">
        <v>30</v>
      </c>
      <c r="DQ46" s="543">
        <v>6</v>
      </c>
      <c r="DR46" s="543">
        <v>14</v>
      </c>
      <c r="DS46" s="543">
        <v>0</v>
      </c>
      <c r="DT46" s="76">
        <f t="shared" si="16"/>
        <v>0</v>
      </c>
      <c r="DU46" s="542"/>
      <c r="DV46" s="542"/>
      <c r="DW46" s="542"/>
      <c r="DX46" s="552">
        <v>60.684600000000003</v>
      </c>
      <c r="DZ46" s="542"/>
      <c r="EA46" s="542"/>
      <c r="EB46" s="542"/>
      <c r="EC46" s="542"/>
      <c r="ED46" s="542"/>
      <c r="EE46" s="542"/>
      <c r="EF46" s="542"/>
      <c r="EG46" s="542"/>
      <c r="EH46" s="542"/>
      <c r="EI46" s="542"/>
      <c r="EJ46" s="542"/>
      <c r="EK46" s="542"/>
      <c r="EL46" s="542"/>
      <c r="EM46" s="542"/>
      <c r="EN46" s="542"/>
      <c r="EO46" s="542"/>
    </row>
    <row r="47" spans="2:145" x14ac:dyDescent="0.25">
      <c r="B47" s="554" t="s">
        <v>1191</v>
      </c>
      <c r="C47" s="6" t="s">
        <v>1194</v>
      </c>
      <c r="D47" s="3" t="s">
        <v>1195</v>
      </c>
      <c r="E47" s="541" t="s">
        <v>1094</v>
      </c>
      <c r="F47" s="542"/>
      <c r="G47" s="543">
        <v>1505.468327</v>
      </c>
      <c r="H47" s="542"/>
      <c r="I47" s="542"/>
      <c r="J47" s="542"/>
      <c r="K47" s="542"/>
      <c r="L47" s="542"/>
      <c r="N47" s="543">
        <v>929.72965499999998</v>
      </c>
      <c r="O47" s="76">
        <f t="shared" si="0"/>
        <v>0.61756839272248598</v>
      </c>
      <c r="P47" s="622">
        <v>25.155726000000001</v>
      </c>
      <c r="Q47" s="76">
        <f t="shared" si="1"/>
        <v>1.6709568410601307E-2</v>
      </c>
      <c r="R47" s="542"/>
      <c r="S47" s="542"/>
      <c r="T47" s="544">
        <v>5.2691030000000003</v>
      </c>
      <c r="U47" s="543">
        <v>25</v>
      </c>
      <c r="W47" s="543">
        <v>157</v>
      </c>
      <c r="X47" s="543">
        <v>2</v>
      </c>
      <c r="Y47" s="542"/>
      <c r="Z47" s="546">
        <f t="shared" si="17"/>
        <v>0.16886629264288661</v>
      </c>
      <c r="AA47" s="543">
        <v>14</v>
      </c>
      <c r="AB47" s="543">
        <v>10</v>
      </c>
      <c r="AC47" s="547">
        <v>153</v>
      </c>
      <c r="AD47" s="547">
        <v>14</v>
      </c>
      <c r="AE47" s="543">
        <f t="shared" si="3"/>
        <v>167</v>
      </c>
      <c r="AF47" s="549">
        <v>9285667</v>
      </c>
      <c r="AH47" s="549">
        <v>49500</v>
      </c>
      <c r="AI47" s="543">
        <v>146</v>
      </c>
      <c r="AJ47" s="76">
        <f t="shared" si="4"/>
        <v>0.87425149700598803</v>
      </c>
      <c r="AK47" s="549">
        <v>8152097</v>
      </c>
      <c r="AL47" s="76">
        <f t="shared" si="5"/>
        <v>0.8779226091135941</v>
      </c>
      <c r="AM47" s="543">
        <v>146</v>
      </c>
      <c r="AN47" s="549">
        <v>8152097</v>
      </c>
      <c r="AO47" s="543">
        <v>142</v>
      </c>
      <c r="AP47" s="549">
        <v>7695997</v>
      </c>
      <c r="AQ47" s="543">
        <v>117</v>
      </c>
      <c r="AR47" s="549">
        <v>7102267</v>
      </c>
      <c r="AS47" s="543">
        <v>25</v>
      </c>
      <c r="AT47" s="76">
        <f t="shared" si="6"/>
        <v>0.176056338028169</v>
      </c>
      <c r="AU47" s="549">
        <v>593730</v>
      </c>
      <c r="AV47" s="543">
        <v>15</v>
      </c>
      <c r="AW47" s="549">
        <v>675870</v>
      </c>
      <c r="AX47" s="543">
        <v>5</v>
      </c>
      <c r="AY47" s="549">
        <v>407400</v>
      </c>
      <c r="AZ47" s="543">
        <v>48</v>
      </c>
      <c r="BA47" s="76">
        <f t="shared" si="7"/>
        <v>0.28742514970059879</v>
      </c>
      <c r="BB47" s="543">
        <v>31</v>
      </c>
      <c r="BC47" s="76">
        <f t="shared" si="8"/>
        <v>0.18562874251497005</v>
      </c>
      <c r="BD47" s="543">
        <v>88</v>
      </c>
      <c r="BE47" s="76">
        <f t="shared" si="9"/>
        <v>0.52694610778443118</v>
      </c>
      <c r="BF47" s="543">
        <v>154</v>
      </c>
      <c r="BG47" s="76">
        <f t="shared" si="10"/>
        <v>0.92215568862275454</v>
      </c>
      <c r="BH47" s="543">
        <v>80</v>
      </c>
      <c r="BI47" s="76">
        <f t="shared" si="11"/>
        <v>0.47904191616766467</v>
      </c>
      <c r="BJ47" s="543">
        <v>46</v>
      </c>
      <c r="BK47" s="543">
        <v>32</v>
      </c>
      <c r="BL47" s="543">
        <v>2</v>
      </c>
      <c r="BM47" s="550">
        <v>1964.5</v>
      </c>
      <c r="BN47" s="542"/>
      <c r="BO47" s="543">
        <v>115</v>
      </c>
      <c r="BP47" s="76">
        <f t="shared" si="12"/>
        <v>0.68862275449101795</v>
      </c>
      <c r="BQ47" s="543">
        <v>52</v>
      </c>
      <c r="BR47" s="76">
        <f t="shared" si="13"/>
        <v>0.31137724550898205</v>
      </c>
      <c r="BS47" s="543">
        <v>22</v>
      </c>
      <c r="BT47" s="76">
        <f t="shared" si="14"/>
        <v>0.1317365269461078</v>
      </c>
      <c r="BU47" s="76">
        <v>0.71232876712328763</v>
      </c>
      <c r="BW47" s="543">
        <v>0</v>
      </c>
      <c r="BX47" s="543">
        <v>0</v>
      </c>
      <c r="BY47" s="543">
        <v>0</v>
      </c>
      <c r="BZ47" s="543">
        <v>0</v>
      </c>
      <c r="CA47" s="543">
        <v>0</v>
      </c>
      <c r="CB47" s="543">
        <v>0</v>
      </c>
      <c r="CC47" s="543">
        <v>0</v>
      </c>
      <c r="CD47" s="543">
        <v>0</v>
      </c>
      <c r="CE47" s="543">
        <v>0</v>
      </c>
      <c r="CF47" s="543">
        <v>0</v>
      </c>
      <c r="CG47" s="543">
        <v>0</v>
      </c>
      <c r="CH47" s="543">
        <v>0</v>
      </c>
      <c r="CI47" s="542"/>
      <c r="CJ47" s="542"/>
      <c r="CK47" s="542"/>
      <c r="CL47" s="542"/>
      <c r="CM47" s="542"/>
      <c r="CN47" s="542"/>
      <c r="CO47" s="542"/>
      <c r="CP47" s="542"/>
      <c r="CQ47" s="542"/>
      <c r="CS47" s="542"/>
      <c r="CT47" s="542"/>
      <c r="CU47" s="542"/>
      <c r="CV47" s="542"/>
      <c r="CW47" s="543">
        <v>5</v>
      </c>
      <c r="CX47" s="547">
        <v>4</v>
      </c>
      <c r="CY47" s="543">
        <v>4</v>
      </c>
      <c r="CZ47" s="543">
        <v>1</v>
      </c>
      <c r="DA47" s="543">
        <v>0</v>
      </c>
      <c r="DB47" s="543">
        <v>0</v>
      </c>
      <c r="DC47" s="543">
        <v>0</v>
      </c>
      <c r="DD47" s="543">
        <v>0</v>
      </c>
      <c r="DF47" s="551">
        <v>2006763.8474640001</v>
      </c>
      <c r="DG47" s="76">
        <f t="shared" si="15"/>
        <v>0.21611413024654019</v>
      </c>
      <c r="DH47" s="551">
        <v>10676.337890999999</v>
      </c>
      <c r="DI47" s="551">
        <v>1809850.4735669999</v>
      </c>
      <c r="DJ47" s="551">
        <v>196913.37389700001</v>
      </c>
      <c r="DK47" s="547">
        <v>47</v>
      </c>
      <c r="DL47" s="543">
        <v>114</v>
      </c>
      <c r="DM47" s="543">
        <v>6</v>
      </c>
      <c r="DN47" s="543">
        <v>0</v>
      </c>
      <c r="DO47" s="320">
        <v>0.26830100000000001</v>
      </c>
      <c r="DP47" s="543">
        <v>42</v>
      </c>
      <c r="DQ47" s="543">
        <v>23</v>
      </c>
      <c r="DR47" s="543">
        <v>76</v>
      </c>
      <c r="DS47" s="543">
        <v>26</v>
      </c>
      <c r="DT47" s="76">
        <f t="shared" si="16"/>
        <v>0.16560509554140126</v>
      </c>
      <c r="DU47" s="542"/>
      <c r="DV47" s="542"/>
      <c r="DW47" s="542"/>
      <c r="DX47" s="552">
        <v>1773.4340999999999</v>
      </c>
      <c r="DZ47" s="542"/>
      <c r="EA47" s="542"/>
      <c r="EB47" s="542"/>
      <c r="EC47" s="542"/>
      <c r="ED47" s="542"/>
      <c r="EE47" s="542"/>
      <c r="EF47" s="542"/>
      <c r="EG47" s="542"/>
      <c r="EH47" s="542"/>
      <c r="EI47" s="542"/>
      <c r="EJ47" s="542"/>
      <c r="EK47" s="542"/>
      <c r="EL47" s="542"/>
      <c r="EM47" s="542"/>
      <c r="EN47" s="542"/>
      <c r="EO47" s="542"/>
    </row>
    <row r="48" spans="2:145" x14ac:dyDescent="0.25">
      <c r="B48" s="541" t="s">
        <v>1191</v>
      </c>
      <c r="C48" s="3" t="s">
        <v>1192</v>
      </c>
      <c r="D48" s="3" t="s">
        <v>1193</v>
      </c>
      <c r="E48" s="541" t="s">
        <v>1094</v>
      </c>
      <c r="F48" s="542"/>
      <c r="G48" s="543">
        <v>1552.8933050000001</v>
      </c>
      <c r="H48" s="542"/>
      <c r="I48" s="542"/>
      <c r="J48" s="542"/>
      <c r="K48" s="542"/>
      <c r="L48" s="542"/>
      <c r="N48" s="543">
        <v>785.11008400000003</v>
      </c>
      <c r="O48" s="76">
        <f t="shared" si="0"/>
        <v>0.50557889680643575</v>
      </c>
      <c r="P48" s="622">
        <v>18.535743</v>
      </c>
      <c r="Q48" s="76">
        <f t="shared" si="1"/>
        <v>1.1936263064769926E-2</v>
      </c>
      <c r="R48" s="542"/>
      <c r="S48" s="542"/>
      <c r="T48" s="544">
        <v>3.7148439999999998</v>
      </c>
      <c r="U48" s="543">
        <v>0</v>
      </c>
      <c r="W48" s="543">
        <v>68</v>
      </c>
      <c r="X48" s="543">
        <v>6</v>
      </c>
      <c r="Y48" s="542"/>
      <c r="Z48" s="546">
        <f t="shared" si="17"/>
        <v>8.6612057832134534E-2</v>
      </c>
      <c r="AA48" s="543">
        <v>2</v>
      </c>
      <c r="AB48" s="543">
        <v>2</v>
      </c>
      <c r="AC48" s="547">
        <v>68</v>
      </c>
      <c r="AD48" s="547">
        <v>2</v>
      </c>
      <c r="AE48" s="543">
        <f t="shared" si="3"/>
        <v>70</v>
      </c>
      <c r="AF48" s="549">
        <v>23117050</v>
      </c>
      <c r="AH48" s="549">
        <v>54150</v>
      </c>
      <c r="AI48" s="543">
        <v>49</v>
      </c>
      <c r="AJ48" s="76">
        <f t="shared" si="4"/>
        <v>0.7</v>
      </c>
      <c r="AK48" s="549">
        <v>2615150</v>
      </c>
      <c r="AL48" s="76">
        <f t="shared" si="5"/>
        <v>0.11312645860955442</v>
      </c>
      <c r="AM48" s="543">
        <v>49</v>
      </c>
      <c r="AN48" s="549">
        <v>2615150</v>
      </c>
      <c r="AO48" s="543">
        <v>49</v>
      </c>
      <c r="AP48" s="549">
        <v>2615150</v>
      </c>
      <c r="AQ48" s="543">
        <v>35</v>
      </c>
      <c r="AR48" s="549">
        <v>2408300</v>
      </c>
      <c r="AS48" s="543">
        <v>14</v>
      </c>
      <c r="AT48" s="76">
        <f t="shared" si="6"/>
        <v>0.2857142857142857</v>
      </c>
      <c r="AU48" s="549">
        <v>206850</v>
      </c>
      <c r="AV48" s="543">
        <v>14</v>
      </c>
      <c r="AW48" s="549">
        <v>2832800</v>
      </c>
      <c r="AX48" s="543">
        <v>4</v>
      </c>
      <c r="AY48" s="549">
        <v>17071700</v>
      </c>
      <c r="AZ48" s="543">
        <v>10</v>
      </c>
      <c r="BA48" s="76">
        <f t="shared" si="7"/>
        <v>0.14285714285714285</v>
      </c>
      <c r="BB48" s="543">
        <v>29</v>
      </c>
      <c r="BC48" s="76">
        <f t="shared" si="8"/>
        <v>0.41428571428571431</v>
      </c>
      <c r="BD48" s="543">
        <v>31</v>
      </c>
      <c r="BE48" s="76">
        <f t="shared" si="9"/>
        <v>0.44285714285714284</v>
      </c>
      <c r="BF48" s="543">
        <v>55</v>
      </c>
      <c r="BG48" s="76">
        <f t="shared" si="10"/>
        <v>0.7857142857142857</v>
      </c>
      <c r="BH48" s="543">
        <v>32</v>
      </c>
      <c r="BI48" s="76">
        <f t="shared" si="11"/>
        <v>0.45714285714285713</v>
      </c>
      <c r="BJ48" s="543">
        <v>29</v>
      </c>
      <c r="BK48" s="543">
        <v>3</v>
      </c>
      <c r="BL48" s="543">
        <v>0</v>
      </c>
      <c r="BM48" s="550">
        <v>1974</v>
      </c>
      <c r="BN48" s="542"/>
      <c r="BO48" s="543">
        <v>48</v>
      </c>
      <c r="BP48" s="76">
        <f t="shared" si="12"/>
        <v>0.68571428571428572</v>
      </c>
      <c r="BQ48" s="543">
        <v>22</v>
      </c>
      <c r="BR48" s="76">
        <f t="shared" si="13"/>
        <v>0.31428571428571428</v>
      </c>
      <c r="BS48" s="543">
        <v>12</v>
      </c>
      <c r="BT48" s="76">
        <f t="shared" si="14"/>
        <v>0.17142857142857143</v>
      </c>
      <c r="BU48" s="76">
        <v>0.59183673469387754</v>
      </c>
      <c r="BW48" s="543">
        <v>1</v>
      </c>
      <c r="BX48" s="543">
        <v>1</v>
      </c>
      <c r="BY48" s="543">
        <v>0</v>
      </c>
      <c r="BZ48" s="543">
        <v>1</v>
      </c>
      <c r="CA48" s="543">
        <v>0</v>
      </c>
      <c r="CB48" s="543">
        <v>0</v>
      </c>
      <c r="CC48" s="543">
        <v>1</v>
      </c>
      <c r="CD48" s="543">
        <v>0</v>
      </c>
      <c r="CE48" s="543">
        <v>0</v>
      </c>
      <c r="CF48" s="543">
        <v>0</v>
      </c>
      <c r="CG48" s="543">
        <v>0</v>
      </c>
      <c r="CH48" s="543">
        <v>0</v>
      </c>
      <c r="CI48" s="542"/>
      <c r="CJ48" s="542"/>
      <c r="CK48" s="542"/>
      <c r="CL48" s="542"/>
      <c r="CM48" s="542"/>
      <c r="CN48" s="542"/>
      <c r="CO48" s="542"/>
      <c r="CP48" s="542"/>
      <c r="CQ48" s="542"/>
      <c r="CS48" s="542"/>
      <c r="CT48" s="542"/>
      <c r="CU48" s="542"/>
      <c r="CV48" s="542"/>
      <c r="CW48" s="543">
        <v>4</v>
      </c>
      <c r="CX48" s="547">
        <v>1</v>
      </c>
      <c r="CY48" s="543">
        <v>1</v>
      </c>
      <c r="CZ48" s="543">
        <v>2</v>
      </c>
      <c r="DA48" s="543">
        <v>0</v>
      </c>
      <c r="DB48" s="543">
        <v>1</v>
      </c>
      <c r="DC48" s="543">
        <v>0</v>
      </c>
      <c r="DD48" s="543">
        <v>0</v>
      </c>
      <c r="DF48" s="551">
        <v>690707.83770200005</v>
      </c>
      <c r="DG48" s="76">
        <f t="shared" si="15"/>
        <v>2.9878718854784676E-2</v>
      </c>
      <c r="DH48" s="551">
        <v>8451.8626100000001</v>
      </c>
      <c r="DI48" s="551">
        <v>343954.04058299999</v>
      </c>
      <c r="DJ48" s="551">
        <v>346753.797119</v>
      </c>
      <c r="DK48" s="547">
        <v>23</v>
      </c>
      <c r="DL48" s="543">
        <v>45</v>
      </c>
      <c r="DM48" s="543">
        <v>2</v>
      </c>
      <c r="DN48" s="543">
        <v>0</v>
      </c>
      <c r="DO48" s="320">
        <v>0.184973</v>
      </c>
      <c r="DP48" s="543">
        <v>23</v>
      </c>
      <c r="DQ48" s="543">
        <v>8</v>
      </c>
      <c r="DR48" s="543">
        <v>32</v>
      </c>
      <c r="DS48" s="543">
        <v>7</v>
      </c>
      <c r="DT48" s="76">
        <f t="shared" si="16"/>
        <v>0.10294117647058823</v>
      </c>
      <c r="DU48" s="542"/>
      <c r="DV48" s="542"/>
      <c r="DW48" s="542"/>
      <c r="DX48" s="552">
        <v>489.8297</v>
      </c>
      <c r="DZ48" s="542"/>
      <c r="EA48" s="542"/>
      <c r="EB48" s="542"/>
      <c r="EC48" s="542"/>
      <c r="ED48" s="542"/>
      <c r="EE48" s="542"/>
      <c r="EF48" s="542"/>
      <c r="EG48" s="542"/>
      <c r="EH48" s="542"/>
      <c r="EI48" s="542"/>
      <c r="EJ48" s="542"/>
      <c r="EK48" s="542"/>
      <c r="EL48" s="542"/>
      <c r="EM48" s="542"/>
      <c r="EN48" s="542"/>
      <c r="EO48" s="542"/>
    </row>
    <row r="49" spans="2:145" x14ac:dyDescent="0.25">
      <c r="B49" s="554" t="s">
        <v>1196</v>
      </c>
      <c r="C49" s="6" t="s">
        <v>1197</v>
      </c>
      <c r="D49" s="3" t="s">
        <v>73</v>
      </c>
      <c r="E49" s="541" t="s">
        <v>1094</v>
      </c>
      <c r="F49" s="542"/>
      <c r="G49" s="543">
        <v>3819.3114209999999</v>
      </c>
      <c r="H49" s="542"/>
      <c r="I49" s="542"/>
      <c r="J49" s="542"/>
      <c r="K49" s="542"/>
      <c r="L49" s="542"/>
      <c r="N49" s="543">
        <v>1897.8839419999999</v>
      </c>
      <c r="O49" s="76">
        <f t="shared" si="0"/>
        <v>0.49691782962885028</v>
      </c>
      <c r="P49" s="622">
        <v>27.107505</v>
      </c>
      <c r="Q49" s="76">
        <f t="shared" si="1"/>
        <v>7.0974848636203942E-3</v>
      </c>
      <c r="R49" s="542"/>
      <c r="S49" s="542"/>
      <c r="T49" s="544">
        <v>2.410828</v>
      </c>
      <c r="U49" s="543">
        <v>0</v>
      </c>
      <c r="W49" s="543">
        <v>31</v>
      </c>
      <c r="X49" s="543">
        <v>4</v>
      </c>
      <c r="Y49" s="542"/>
      <c r="Z49" s="546">
        <f t="shared" si="17"/>
        <v>1.6333980868889191E-2</v>
      </c>
      <c r="AA49" s="543">
        <v>4</v>
      </c>
      <c r="AB49" s="543">
        <v>7</v>
      </c>
      <c r="AC49" s="547">
        <v>34</v>
      </c>
      <c r="AD49" s="547">
        <v>4</v>
      </c>
      <c r="AE49" s="543">
        <f t="shared" si="3"/>
        <v>38</v>
      </c>
      <c r="AF49" s="549">
        <v>2441773</v>
      </c>
      <c r="AH49" s="549">
        <v>30900</v>
      </c>
      <c r="AI49" s="543">
        <v>37</v>
      </c>
      <c r="AJ49" s="76">
        <f t="shared" si="4"/>
        <v>0.97368421052631582</v>
      </c>
      <c r="AK49" s="549">
        <v>1444560</v>
      </c>
      <c r="AL49" s="76">
        <f t="shared" si="5"/>
        <v>0.59160290493833789</v>
      </c>
      <c r="AM49" s="543">
        <v>37</v>
      </c>
      <c r="AN49" s="549">
        <v>1444560</v>
      </c>
      <c r="AO49" s="543">
        <v>37</v>
      </c>
      <c r="AP49" s="549">
        <v>1444560</v>
      </c>
      <c r="AQ49" s="543">
        <v>27</v>
      </c>
      <c r="AR49" s="549">
        <v>1326000</v>
      </c>
      <c r="AS49" s="543">
        <v>10</v>
      </c>
      <c r="AT49" s="76">
        <f t="shared" si="6"/>
        <v>0.27027027027027029</v>
      </c>
      <c r="AU49" s="549">
        <v>118560</v>
      </c>
      <c r="AV49" s="543">
        <v>1</v>
      </c>
      <c r="AW49" s="549">
        <v>997213</v>
      </c>
      <c r="AX49" s="543">
        <v>0</v>
      </c>
      <c r="AY49" s="549">
        <v>0</v>
      </c>
      <c r="AZ49" s="543">
        <v>6</v>
      </c>
      <c r="BA49" s="76">
        <f t="shared" si="7"/>
        <v>0.15789473684210525</v>
      </c>
      <c r="BB49" s="543">
        <v>3</v>
      </c>
      <c r="BC49" s="76">
        <f t="shared" si="8"/>
        <v>7.8947368421052627E-2</v>
      </c>
      <c r="BD49" s="543">
        <v>29</v>
      </c>
      <c r="BE49" s="76">
        <f t="shared" si="9"/>
        <v>0.76315789473684215</v>
      </c>
      <c r="BF49" s="543">
        <v>37</v>
      </c>
      <c r="BG49" s="76">
        <f t="shared" si="10"/>
        <v>0.97368421052631582</v>
      </c>
      <c r="BH49" s="543">
        <v>7</v>
      </c>
      <c r="BI49" s="76">
        <f t="shared" si="11"/>
        <v>0.18421052631578946</v>
      </c>
      <c r="BJ49" s="543">
        <v>7</v>
      </c>
      <c r="BK49" s="543">
        <v>0</v>
      </c>
      <c r="BL49" s="543">
        <v>0</v>
      </c>
      <c r="BM49" s="550">
        <v>1972.5</v>
      </c>
      <c r="BN49" s="542"/>
      <c r="BO49" s="543">
        <v>28</v>
      </c>
      <c r="BP49" s="76">
        <f t="shared" si="12"/>
        <v>0.73684210526315785</v>
      </c>
      <c r="BQ49" s="543">
        <v>10</v>
      </c>
      <c r="BR49" s="76">
        <f t="shared" si="13"/>
        <v>0.26315789473684209</v>
      </c>
      <c r="BS49" s="543">
        <v>2</v>
      </c>
      <c r="BT49" s="76">
        <f t="shared" si="14"/>
        <v>5.2631578947368418E-2</v>
      </c>
      <c r="BU49" s="76">
        <v>0.64864864864864868</v>
      </c>
      <c r="BW49" s="543">
        <v>0</v>
      </c>
      <c r="BX49" s="543">
        <v>0</v>
      </c>
      <c r="BY49" s="543">
        <v>0</v>
      </c>
      <c r="BZ49" s="543">
        <v>0</v>
      </c>
      <c r="CA49" s="543">
        <v>0</v>
      </c>
      <c r="CB49" s="543">
        <v>0</v>
      </c>
      <c r="CC49" s="543">
        <v>0</v>
      </c>
      <c r="CD49" s="543">
        <v>0</v>
      </c>
      <c r="CE49" s="543">
        <v>0</v>
      </c>
      <c r="CF49" s="543">
        <v>0</v>
      </c>
      <c r="CG49" s="543">
        <v>0</v>
      </c>
      <c r="CH49" s="543">
        <v>0</v>
      </c>
      <c r="CI49" s="542"/>
      <c r="CJ49" s="542"/>
      <c r="CK49" s="542"/>
      <c r="CL49" s="542"/>
      <c r="CM49" s="542"/>
      <c r="CN49" s="542"/>
      <c r="CO49" s="542"/>
      <c r="CP49" s="542"/>
      <c r="CQ49" s="542"/>
      <c r="CS49" s="542"/>
      <c r="CT49" s="542"/>
      <c r="CU49" s="542"/>
      <c r="CV49" s="542"/>
      <c r="CW49" s="543">
        <v>0</v>
      </c>
      <c r="CX49" s="547">
        <v>0</v>
      </c>
      <c r="CY49" s="543">
        <v>0</v>
      </c>
      <c r="CZ49" s="543">
        <v>0</v>
      </c>
      <c r="DA49" s="543">
        <v>0</v>
      </c>
      <c r="DB49" s="543">
        <v>0</v>
      </c>
      <c r="DC49" s="543">
        <v>0</v>
      </c>
      <c r="DD49" s="543">
        <v>0</v>
      </c>
      <c r="DF49" s="551">
        <v>144926.931358</v>
      </c>
      <c r="DG49" s="76">
        <f t="shared" si="15"/>
        <v>5.9353155005809302E-2</v>
      </c>
      <c r="DH49" s="551">
        <v>6099.5214839999999</v>
      </c>
      <c r="DI49" s="551">
        <v>137313.32209500001</v>
      </c>
      <c r="DJ49" s="551">
        <v>7613.6092630000003</v>
      </c>
      <c r="DK49" s="547">
        <v>20</v>
      </c>
      <c r="DL49" s="543">
        <v>18</v>
      </c>
      <c r="DM49" s="543">
        <v>0</v>
      </c>
      <c r="DN49" s="543">
        <v>0</v>
      </c>
      <c r="DO49" s="320">
        <v>0.168043</v>
      </c>
      <c r="DP49" s="543">
        <v>19</v>
      </c>
      <c r="DQ49" s="543">
        <v>4</v>
      </c>
      <c r="DR49" s="543">
        <v>13</v>
      </c>
      <c r="DS49" s="543">
        <v>2</v>
      </c>
      <c r="DT49" s="76">
        <f t="shared" si="16"/>
        <v>6.4516129032258063E-2</v>
      </c>
      <c r="DU49" s="542"/>
      <c r="DV49" s="542"/>
      <c r="DW49" s="542"/>
      <c r="DX49" s="552">
        <v>147.65190000000001</v>
      </c>
      <c r="DZ49" s="542"/>
      <c r="EA49" s="542"/>
      <c r="EB49" s="542"/>
      <c r="EC49" s="542"/>
      <c r="ED49" s="542"/>
      <c r="EE49" s="542"/>
      <c r="EF49" s="542"/>
      <c r="EG49" s="542"/>
      <c r="EH49" s="542"/>
      <c r="EI49" s="542"/>
      <c r="EJ49" s="542"/>
      <c r="EK49" s="542"/>
      <c r="EL49" s="542"/>
      <c r="EM49" s="542"/>
      <c r="EN49" s="542"/>
      <c r="EO49" s="542"/>
    </row>
    <row r="50" spans="2:145" x14ac:dyDescent="0.25">
      <c r="B50" s="554" t="s">
        <v>1198</v>
      </c>
      <c r="C50" s="6" t="s">
        <v>1199</v>
      </c>
      <c r="D50" s="3" t="s">
        <v>51</v>
      </c>
      <c r="E50" s="541" t="s">
        <v>1094</v>
      </c>
      <c r="F50" s="542"/>
      <c r="G50" s="543">
        <v>26.885432999999999</v>
      </c>
      <c r="H50" s="542"/>
      <c r="I50" s="542"/>
      <c r="J50" s="542"/>
      <c r="K50" s="542"/>
      <c r="L50" s="542"/>
      <c r="N50" s="543">
        <v>13.646057000000001</v>
      </c>
      <c r="O50" s="76">
        <f t="shared" si="0"/>
        <v>0.50756322206155291</v>
      </c>
      <c r="P50" s="622">
        <v>1.8346549999999999</v>
      </c>
      <c r="Q50" s="76">
        <f t="shared" si="1"/>
        <v>6.8239741573066726E-2</v>
      </c>
      <c r="R50" s="542"/>
      <c r="S50" s="542"/>
      <c r="T50" s="544">
        <v>1.0225219999999999</v>
      </c>
      <c r="U50" s="543">
        <v>0</v>
      </c>
      <c r="W50" s="543">
        <v>29</v>
      </c>
      <c r="X50" s="543">
        <v>0</v>
      </c>
      <c r="Y50" s="542"/>
      <c r="Z50" s="546">
        <f t="shared" si="17"/>
        <v>2.125156006603226</v>
      </c>
      <c r="AA50" s="543">
        <v>9</v>
      </c>
      <c r="AB50" s="543">
        <v>5</v>
      </c>
      <c r="AC50" s="547">
        <v>25</v>
      </c>
      <c r="AD50" s="547">
        <v>9</v>
      </c>
      <c r="AE50" s="543">
        <f t="shared" si="3"/>
        <v>34</v>
      </c>
      <c r="AF50" s="549">
        <v>503450</v>
      </c>
      <c r="AH50" s="549">
        <v>14850</v>
      </c>
      <c r="AI50" s="543">
        <v>34</v>
      </c>
      <c r="AJ50" s="76">
        <f t="shared" si="4"/>
        <v>1</v>
      </c>
      <c r="AK50" s="549">
        <v>503450</v>
      </c>
      <c r="AL50" s="76">
        <f t="shared" si="5"/>
        <v>1</v>
      </c>
      <c r="AM50" s="543">
        <v>34</v>
      </c>
      <c r="AN50" s="549">
        <v>503450</v>
      </c>
      <c r="AO50" s="543">
        <v>34</v>
      </c>
      <c r="AP50" s="549">
        <v>503450</v>
      </c>
      <c r="AQ50" s="543">
        <v>9</v>
      </c>
      <c r="AR50" s="549">
        <v>172800</v>
      </c>
      <c r="AS50" s="543">
        <v>25</v>
      </c>
      <c r="AT50" s="76">
        <f t="shared" si="6"/>
        <v>0.73529411764705888</v>
      </c>
      <c r="AU50" s="549">
        <v>330650</v>
      </c>
      <c r="AV50" s="543">
        <v>0</v>
      </c>
      <c r="AW50" s="549">
        <v>0</v>
      </c>
      <c r="AX50" s="543">
        <v>0</v>
      </c>
      <c r="AY50" s="549">
        <v>0</v>
      </c>
      <c r="AZ50" s="543">
        <v>0</v>
      </c>
      <c r="BA50" s="76">
        <f t="shared" si="7"/>
        <v>0</v>
      </c>
      <c r="BB50" s="543">
        <v>0</v>
      </c>
      <c r="BC50" s="76">
        <f t="shared" si="8"/>
        <v>0</v>
      </c>
      <c r="BD50" s="543">
        <v>34</v>
      </c>
      <c r="BE50" s="76">
        <f t="shared" si="9"/>
        <v>1</v>
      </c>
      <c r="BF50" s="543">
        <v>34</v>
      </c>
      <c r="BG50" s="76">
        <f t="shared" si="10"/>
        <v>1</v>
      </c>
      <c r="BH50" s="543">
        <v>0</v>
      </c>
      <c r="BI50" s="76">
        <f t="shared" si="11"/>
        <v>0</v>
      </c>
      <c r="BJ50" s="543">
        <v>0</v>
      </c>
      <c r="BK50" s="543">
        <v>0</v>
      </c>
      <c r="BL50" s="543">
        <v>0</v>
      </c>
      <c r="BM50" s="550">
        <v>1980</v>
      </c>
      <c r="BN50" s="542"/>
      <c r="BO50" s="543">
        <v>19</v>
      </c>
      <c r="BP50" s="76">
        <f t="shared" si="12"/>
        <v>0.55882352941176472</v>
      </c>
      <c r="BQ50" s="543">
        <v>15</v>
      </c>
      <c r="BR50" s="76">
        <f t="shared" si="13"/>
        <v>0.44117647058823528</v>
      </c>
      <c r="BS50" s="543">
        <v>0</v>
      </c>
      <c r="BT50" s="76">
        <f t="shared" si="14"/>
        <v>0</v>
      </c>
      <c r="BU50" s="76">
        <v>0.82352941176470584</v>
      </c>
      <c r="BW50" s="543">
        <v>0</v>
      </c>
      <c r="BX50" s="543">
        <v>0</v>
      </c>
      <c r="BY50" s="543">
        <v>0</v>
      </c>
      <c r="BZ50" s="543">
        <v>0</v>
      </c>
      <c r="CA50" s="543">
        <v>0</v>
      </c>
      <c r="CB50" s="543">
        <v>0</v>
      </c>
      <c r="CC50" s="543">
        <v>0</v>
      </c>
      <c r="CD50" s="543">
        <v>0</v>
      </c>
      <c r="CE50" s="543">
        <v>0</v>
      </c>
      <c r="CF50" s="543">
        <v>0</v>
      </c>
      <c r="CG50" s="543">
        <v>0</v>
      </c>
      <c r="CH50" s="543">
        <v>0</v>
      </c>
      <c r="CI50" s="542"/>
      <c r="CJ50" s="542"/>
      <c r="CK50" s="542"/>
      <c r="CL50" s="542"/>
      <c r="CM50" s="542"/>
      <c r="CN50" s="542"/>
      <c r="CO50" s="542"/>
      <c r="CP50" s="542"/>
      <c r="CQ50" s="542"/>
      <c r="CS50" s="542"/>
      <c r="CT50" s="542"/>
      <c r="CU50" s="542"/>
      <c r="CV50" s="542"/>
      <c r="CW50" s="543">
        <v>0</v>
      </c>
      <c r="CX50" s="547">
        <v>0</v>
      </c>
      <c r="CY50" s="543">
        <v>0</v>
      </c>
      <c r="CZ50" s="543">
        <v>0</v>
      </c>
      <c r="DA50" s="543">
        <v>0</v>
      </c>
      <c r="DB50" s="543">
        <v>0</v>
      </c>
      <c r="DC50" s="543">
        <v>0</v>
      </c>
      <c r="DD50" s="543">
        <v>0</v>
      </c>
      <c r="DF50" s="551">
        <v>1086.2001339999999</v>
      </c>
      <c r="DG50" s="76">
        <f t="shared" si="15"/>
        <v>2.1575134253649813E-3</v>
      </c>
      <c r="DH50" s="551">
        <v>327.20855699999998</v>
      </c>
      <c r="DI50" s="551">
        <v>1086.2001339999999</v>
      </c>
      <c r="DJ50" s="551">
        <v>0</v>
      </c>
      <c r="DK50" s="547">
        <v>34</v>
      </c>
      <c r="DL50" s="543">
        <v>0</v>
      </c>
      <c r="DM50" s="543">
        <v>0</v>
      </c>
      <c r="DN50" s="543">
        <v>0</v>
      </c>
      <c r="DO50" s="320">
        <v>1.5079E-2</v>
      </c>
      <c r="DP50" s="543">
        <v>31</v>
      </c>
      <c r="DQ50" s="543">
        <v>3</v>
      </c>
      <c r="DR50" s="543">
        <v>0</v>
      </c>
      <c r="DS50" s="543">
        <v>0</v>
      </c>
      <c r="DT50" s="76">
        <f t="shared" si="16"/>
        <v>0</v>
      </c>
      <c r="DU50" s="542"/>
      <c r="DV50" s="542"/>
      <c r="DW50" s="542"/>
      <c r="DX50" s="552">
        <v>0</v>
      </c>
      <c r="DZ50" s="542"/>
      <c r="EA50" s="542"/>
      <c r="EB50" s="542"/>
      <c r="EC50" s="542"/>
      <c r="ED50" s="542"/>
      <c r="EE50" s="542"/>
      <c r="EF50" s="542"/>
      <c r="EG50" s="542"/>
      <c r="EH50" s="542"/>
      <c r="EI50" s="542"/>
      <c r="EJ50" s="542"/>
      <c r="EK50" s="542"/>
      <c r="EL50" s="542"/>
      <c r="EM50" s="542"/>
      <c r="EN50" s="542"/>
      <c r="EO50" s="542"/>
    </row>
    <row r="51" spans="2:145" x14ac:dyDescent="0.25">
      <c r="B51" s="554" t="s">
        <v>1200</v>
      </c>
      <c r="C51" s="6" t="s">
        <v>1201</v>
      </c>
      <c r="D51" s="3" t="s">
        <v>1149</v>
      </c>
      <c r="E51" s="541" t="s">
        <v>1094</v>
      </c>
      <c r="F51" s="542"/>
      <c r="G51" s="543">
        <v>433.58766100000003</v>
      </c>
      <c r="H51" s="542"/>
      <c r="I51" s="542"/>
      <c r="J51" s="542"/>
      <c r="K51" s="542"/>
      <c r="L51" s="542"/>
      <c r="N51" s="543">
        <v>423.80134299999997</v>
      </c>
      <c r="O51" s="76">
        <f t="shared" si="0"/>
        <v>0.97742943612041566</v>
      </c>
      <c r="P51" s="622">
        <v>16.430624999999999</v>
      </c>
      <c r="Q51" s="76">
        <f t="shared" si="1"/>
        <v>3.789458621148354E-2</v>
      </c>
      <c r="R51" s="542"/>
      <c r="S51" s="542"/>
      <c r="T51" s="544">
        <v>3</v>
      </c>
      <c r="U51" s="543">
        <v>0</v>
      </c>
      <c r="W51" s="543">
        <v>68</v>
      </c>
      <c r="X51" s="543">
        <v>0</v>
      </c>
      <c r="Y51" s="542"/>
      <c r="Z51" s="546">
        <f t="shared" si="17"/>
        <v>0.16045253542294699</v>
      </c>
      <c r="AA51" s="543">
        <v>0</v>
      </c>
      <c r="AB51" s="543">
        <v>4</v>
      </c>
      <c r="AC51" s="547">
        <v>72</v>
      </c>
      <c r="AD51" s="547">
        <v>0</v>
      </c>
      <c r="AE51" s="543">
        <f t="shared" si="3"/>
        <v>72</v>
      </c>
      <c r="AF51" s="549">
        <v>2517051</v>
      </c>
      <c r="AH51" s="549">
        <v>26820</v>
      </c>
      <c r="AI51" s="543">
        <v>71</v>
      </c>
      <c r="AJ51" s="76">
        <f t="shared" si="4"/>
        <v>0.98611111111111116</v>
      </c>
      <c r="AK51" s="549">
        <v>2399551</v>
      </c>
      <c r="AL51" s="76">
        <f t="shared" si="5"/>
        <v>0.95331838727145379</v>
      </c>
      <c r="AM51" s="543">
        <v>71</v>
      </c>
      <c r="AN51" s="549">
        <v>2399551</v>
      </c>
      <c r="AO51" s="543">
        <v>71</v>
      </c>
      <c r="AP51" s="549">
        <v>2399551</v>
      </c>
      <c r="AQ51" s="543">
        <v>35</v>
      </c>
      <c r="AR51" s="549">
        <v>1526703</v>
      </c>
      <c r="AS51" s="543">
        <v>36</v>
      </c>
      <c r="AT51" s="76">
        <f t="shared" si="6"/>
        <v>0.50704225352112675</v>
      </c>
      <c r="AU51" s="549">
        <v>872848</v>
      </c>
      <c r="AV51" s="543">
        <v>0</v>
      </c>
      <c r="AW51" s="549">
        <v>0</v>
      </c>
      <c r="AX51" s="543">
        <v>1</v>
      </c>
      <c r="AY51" s="549">
        <v>117500</v>
      </c>
      <c r="AZ51" s="543">
        <v>6</v>
      </c>
      <c r="BA51" s="76">
        <f t="shared" si="7"/>
        <v>8.3333333333333329E-2</v>
      </c>
      <c r="BB51" s="543">
        <v>13</v>
      </c>
      <c r="BC51" s="76">
        <f t="shared" si="8"/>
        <v>0.18055555555555555</v>
      </c>
      <c r="BD51" s="543">
        <v>53</v>
      </c>
      <c r="BE51" s="76">
        <f t="shared" si="9"/>
        <v>0.73611111111111116</v>
      </c>
      <c r="BF51" s="543">
        <v>72</v>
      </c>
      <c r="BG51" s="76">
        <f t="shared" si="10"/>
        <v>1</v>
      </c>
      <c r="BH51" s="543">
        <v>12</v>
      </c>
      <c r="BI51" s="76">
        <f t="shared" si="11"/>
        <v>0.16666666666666666</v>
      </c>
      <c r="BJ51" s="543">
        <v>11</v>
      </c>
      <c r="BK51" s="543">
        <v>1</v>
      </c>
      <c r="BL51" s="543">
        <v>0</v>
      </c>
      <c r="BM51" s="550">
        <v>1985</v>
      </c>
      <c r="BN51" s="542"/>
      <c r="BO51" s="543">
        <v>33</v>
      </c>
      <c r="BP51" s="76">
        <f t="shared" si="12"/>
        <v>0.45833333333333331</v>
      </c>
      <c r="BQ51" s="543">
        <v>39</v>
      </c>
      <c r="BR51" s="76">
        <f t="shared" si="13"/>
        <v>0.54166666666666663</v>
      </c>
      <c r="BS51" s="543">
        <v>6</v>
      </c>
      <c r="BT51" s="76">
        <f t="shared" si="14"/>
        <v>8.3333333333333329E-2</v>
      </c>
      <c r="BU51" s="76">
        <v>0.80281690140845074</v>
      </c>
      <c r="BW51" s="543">
        <v>0</v>
      </c>
      <c r="BX51" s="543">
        <v>0</v>
      </c>
      <c r="BY51" s="543">
        <v>0</v>
      </c>
      <c r="BZ51" s="543">
        <v>0</v>
      </c>
      <c r="CA51" s="543">
        <v>0</v>
      </c>
      <c r="CB51" s="543">
        <v>0</v>
      </c>
      <c r="CC51" s="543">
        <v>0</v>
      </c>
      <c r="CD51" s="543">
        <v>0</v>
      </c>
      <c r="CE51" s="543">
        <v>0</v>
      </c>
      <c r="CF51" s="543">
        <v>0</v>
      </c>
      <c r="CG51" s="543">
        <v>0</v>
      </c>
      <c r="CH51" s="543">
        <v>0</v>
      </c>
      <c r="CI51" s="542"/>
      <c r="CJ51" s="542"/>
      <c r="CK51" s="542"/>
      <c r="CL51" s="542"/>
      <c r="CM51" s="542"/>
      <c r="CN51" s="542"/>
      <c r="CO51" s="542"/>
      <c r="CP51" s="542"/>
      <c r="CQ51" s="542"/>
      <c r="CS51" s="542"/>
      <c r="CT51" s="542"/>
      <c r="CU51" s="542"/>
      <c r="CV51" s="542"/>
      <c r="CW51" s="543">
        <v>1</v>
      </c>
      <c r="CX51" s="547">
        <v>1</v>
      </c>
      <c r="CY51" s="543">
        <v>1</v>
      </c>
      <c r="CZ51" s="543">
        <v>0</v>
      </c>
      <c r="DA51" s="543">
        <v>0</v>
      </c>
      <c r="DB51" s="543">
        <v>0</v>
      </c>
      <c r="DC51" s="543">
        <v>0</v>
      </c>
      <c r="DD51" s="543">
        <v>0</v>
      </c>
      <c r="DF51" s="551">
        <v>202584.08</v>
      </c>
      <c r="DG51" s="76">
        <f t="shared" si="15"/>
        <v>8.0484694191734693E-2</v>
      </c>
      <c r="DH51" s="551">
        <v>7920</v>
      </c>
      <c r="DI51" s="551">
        <v>187309.08</v>
      </c>
      <c r="DJ51" s="551">
        <v>15275</v>
      </c>
      <c r="DK51" s="547">
        <v>55</v>
      </c>
      <c r="DL51" s="543">
        <v>17</v>
      </c>
      <c r="DM51" s="543">
        <v>0</v>
      </c>
      <c r="DN51" s="543">
        <v>0</v>
      </c>
      <c r="DO51" s="320">
        <v>0.32</v>
      </c>
      <c r="DP51" s="543">
        <v>55</v>
      </c>
      <c r="DQ51" s="543">
        <v>1</v>
      </c>
      <c r="DR51" s="543">
        <v>13</v>
      </c>
      <c r="DS51" s="543">
        <v>3</v>
      </c>
      <c r="DT51" s="76">
        <f t="shared" si="16"/>
        <v>4.4117647058823532E-2</v>
      </c>
      <c r="DU51" s="542"/>
      <c r="DV51" s="542"/>
      <c r="DW51" s="542"/>
      <c r="DX51" s="552">
        <v>266.40609999999998</v>
      </c>
      <c r="DZ51" s="542"/>
      <c r="EA51" s="542"/>
      <c r="EB51" s="542"/>
      <c r="EC51" s="542"/>
      <c r="ED51" s="542"/>
      <c r="EE51" s="542"/>
      <c r="EF51" s="542"/>
      <c r="EG51" s="542"/>
      <c r="EH51" s="542"/>
      <c r="EI51" s="542"/>
      <c r="EJ51" s="542"/>
      <c r="EK51" s="542"/>
      <c r="EL51" s="542"/>
      <c r="EM51" s="542"/>
      <c r="EN51" s="542"/>
      <c r="EO51" s="542"/>
    </row>
    <row r="52" spans="2:145" x14ac:dyDescent="0.25">
      <c r="B52" s="554" t="s">
        <v>1202</v>
      </c>
      <c r="C52" s="6" t="s">
        <v>1203</v>
      </c>
      <c r="D52" s="3" t="s">
        <v>1107</v>
      </c>
      <c r="E52" s="541" t="s">
        <v>1094</v>
      </c>
      <c r="F52" s="542"/>
      <c r="G52" s="543">
        <v>906.037734</v>
      </c>
      <c r="H52" s="542"/>
      <c r="I52" s="542"/>
      <c r="J52" s="542"/>
      <c r="K52" s="542"/>
      <c r="L52" s="542"/>
      <c r="N52" s="543">
        <v>456.89431999999999</v>
      </c>
      <c r="O52" s="76">
        <f t="shared" si="0"/>
        <v>0.50427736379465182</v>
      </c>
      <c r="P52" s="622">
        <v>15.700673999999999</v>
      </c>
      <c r="Q52" s="76">
        <f t="shared" si="1"/>
        <v>1.7328940518497211E-2</v>
      </c>
      <c r="R52" s="542"/>
      <c r="S52" s="542"/>
      <c r="T52" s="544">
        <v>1.786621</v>
      </c>
      <c r="U52" s="543">
        <v>0</v>
      </c>
      <c r="W52" s="543">
        <v>52</v>
      </c>
      <c r="X52" s="543">
        <v>7</v>
      </c>
      <c r="Y52" s="542"/>
      <c r="Z52" s="546">
        <f t="shared" si="17"/>
        <v>0.11381187667204967</v>
      </c>
      <c r="AA52" s="543">
        <v>7</v>
      </c>
      <c r="AB52" s="543">
        <v>11</v>
      </c>
      <c r="AC52" s="547">
        <v>56</v>
      </c>
      <c r="AD52" s="547">
        <v>7</v>
      </c>
      <c r="AE52" s="543">
        <f t="shared" si="3"/>
        <v>63</v>
      </c>
      <c r="AF52" s="549">
        <v>2484950</v>
      </c>
      <c r="AH52" s="549">
        <v>24000</v>
      </c>
      <c r="AI52" s="543">
        <v>57</v>
      </c>
      <c r="AJ52" s="76">
        <f t="shared" si="4"/>
        <v>0.90476190476190477</v>
      </c>
      <c r="AK52" s="549">
        <v>1978950</v>
      </c>
      <c r="AL52" s="76">
        <f t="shared" si="5"/>
        <v>0.7963741725185618</v>
      </c>
      <c r="AM52" s="543">
        <v>57</v>
      </c>
      <c r="AN52" s="549">
        <v>1978950</v>
      </c>
      <c r="AO52" s="543">
        <v>57</v>
      </c>
      <c r="AP52" s="549">
        <v>1978950</v>
      </c>
      <c r="AQ52" s="543">
        <v>39</v>
      </c>
      <c r="AR52" s="549">
        <v>1592300</v>
      </c>
      <c r="AS52" s="543">
        <v>18</v>
      </c>
      <c r="AT52" s="76">
        <f t="shared" si="6"/>
        <v>0.31578947368421051</v>
      </c>
      <c r="AU52" s="549">
        <v>386650</v>
      </c>
      <c r="AV52" s="543">
        <v>3</v>
      </c>
      <c r="AW52" s="549">
        <v>82200</v>
      </c>
      <c r="AX52" s="543">
        <v>3</v>
      </c>
      <c r="AY52" s="549">
        <v>423800</v>
      </c>
      <c r="AZ52" s="543">
        <v>10</v>
      </c>
      <c r="BA52" s="76">
        <f t="shared" si="7"/>
        <v>0.15873015873015872</v>
      </c>
      <c r="BB52" s="543">
        <v>16</v>
      </c>
      <c r="BC52" s="76">
        <f t="shared" si="8"/>
        <v>0.25396825396825395</v>
      </c>
      <c r="BD52" s="543">
        <v>37</v>
      </c>
      <c r="BE52" s="76">
        <f t="shared" si="9"/>
        <v>0.58730158730158732</v>
      </c>
      <c r="BF52" s="543">
        <v>57</v>
      </c>
      <c r="BG52" s="76">
        <f t="shared" si="10"/>
        <v>0.90476190476190477</v>
      </c>
      <c r="BH52" s="543">
        <v>14</v>
      </c>
      <c r="BI52" s="76">
        <f t="shared" si="11"/>
        <v>0.22222222222222221</v>
      </c>
      <c r="BJ52" s="543">
        <v>11</v>
      </c>
      <c r="BK52" s="543">
        <v>3</v>
      </c>
      <c r="BL52" s="543">
        <v>0</v>
      </c>
      <c r="BM52" s="550">
        <v>1947</v>
      </c>
      <c r="BN52" s="542"/>
      <c r="BO52" s="543">
        <v>50</v>
      </c>
      <c r="BP52" s="76">
        <f t="shared" si="12"/>
        <v>0.79365079365079361</v>
      </c>
      <c r="BQ52" s="543">
        <v>13</v>
      </c>
      <c r="BR52" s="76">
        <f t="shared" si="13"/>
        <v>0.20634920634920634</v>
      </c>
      <c r="BS52" s="543">
        <v>1</v>
      </c>
      <c r="BT52" s="76">
        <f t="shared" si="14"/>
        <v>1.5873015873015872E-2</v>
      </c>
      <c r="BU52" s="76">
        <v>0.70175438596491224</v>
      </c>
      <c r="BW52" s="543">
        <v>0</v>
      </c>
      <c r="BX52" s="543">
        <v>0</v>
      </c>
      <c r="BY52" s="543">
        <v>0</v>
      </c>
      <c r="BZ52" s="543">
        <v>0</v>
      </c>
      <c r="CA52" s="543">
        <v>0</v>
      </c>
      <c r="CB52" s="543">
        <v>0</v>
      </c>
      <c r="CC52" s="543">
        <v>0</v>
      </c>
      <c r="CD52" s="543">
        <v>0</v>
      </c>
      <c r="CE52" s="543">
        <v>0</v>
      </c>
      <c r="CF52" s="543">
        <v>0</v>
      </c>
      <c r="CG52" s="543">
        <v>0</v>
      </c>
      <c r="CH52" s="543">
        <v>0</v>
      </c>
      <c r="CI52" s="542"/>
      <c r="CJ52" s="542"/>
      <c r="CK52" s="542"/>
      <c r="CL52" s="542"/>
      <c r="CM52" s="542"/>
      <c r="CN52" s="542"/>
      <c r="CO52" s="542"/>
      <c r="CP52" s="542"/>
      <c r="CQ52" s="542"/>
      <c r="CS52" s="542"/>
      <c r="CT52" s="542"/>
      <c r="CU52" s="542"/>
      <c r="CV52" s="542"/>
      <c r="CW52" s="543">
        <v>3</v>
      </c>
      <c r="CX52" s="547">
        <v>0</v>
      </c>
      <c r="CY52" s="543">
        <v>2</v>
      </c>
      <c r="CZ52" s="543">
        <v>1</v>
      </c>
      <c r="DA52" s="543">
        <v>0</v>
      </c>
      <c r="DB52" s="543">
        <v>0</v>
      </c>
      <c r="DC52" s="543">
        <v>0</v>
      </c>
      <c r="DD52" s="543">
        <v>0</v>
      </c>
      <c r="DF52" s="551">
        <v>136221.95058199999</v>
      </c>
      <c r="DG52" s="76">
        <f t="shared" si="15"/>
        <v>5.4818789344654818E-2</v>
      </c>
      <c r="DH52" s="551">
        <v>2489.5343339999999</v>
      </c>
      <c r="DI52" s="551">
        <v>90607.046101999993</v>
      </c>
      <c r="DJ52" s="551">
        <v>45614.904479999997</v>
      </c>
      <c r="DK52" s="547">
        <v>44</v>
      </c>
      <c r="DL52" s="543">
        <v>19</v>
      </c>
      <c r="DM52" s="543">
        <v>0</v>
      </c>
      <c r="DN52" s="543">
        <v>0</v>
      </c>
      <c r="DO52" s="320">
        <v>0.185001</v>
      </c>
      <c r="DP52" s="543">
        <v>37</v>
      </c>
      <c r="DQ52" s="543">
        <v>11</v>
      </c>
      <c r="DR52" s="543">
        <v>13</v>
      </c>
      <c r="DS52" s="543">
        <v>2</v>
      </c>
      <c r="DT52" s="76">
        <f t="shared" si="16"/>
        <v>3.8461538461538464E-2</v>
      </c>
      <c r="DU52" s="542"/>
      <c r="DV52" s="542"/>
      <c r="DW52" s="542"/>
      <c r="DX52" s="552">
        <v>134.07550000000001</v>
      </c>
      <c r="DZ52" s="542"/>
      <c r="EA52" s="542"/>
      <c r="EB52" s="542"/>
      <c r="EC52" s="542"/>
      <c r="ED52" s="542"/>
      <c r="EE52" s="542"/>
      <c r="EF52" s="542"/>
      <c r="EG52" s="542"/>
      <c r="EH52" s="542"/>
      <c r="EI52" s="542"/>
      <c r="EJ52" s="542"/>
      <c r="EK52" s="542"/>
      <c r="EL52" s="542"/>
      <c r="EM52" s="542"/>
      <c r="EN52" s="542"/>
      <c r="EO52" s="542"/>
    </row>
    <row r="53" spans="2:145" x14ac:dyDescent="0.25">
      <c r="B53" s="554" t="s">
        <v>1204</v>
      </c>
      <c r="C53" s="6" t="s">
        <v>1205</v>
      </c>
      <c r="D53" s="3" t="s">
        <v>1115</v>
      </c>
      <c r="E53" s="541" t="s">
        <v>1094</v>
      </c>
      <c r="F53" s="542"/>
      <c r="G53" s="543">
        <v>2028.722614</v>
      </c>
      <c r="H53" s="542"/>
      <c r="I53" s="542"/>
      <c r="J53" s="542"/>
      <c r="K53" s="542"/>
      <c r="L53" s="542"/>
      <c r="N53" s="543">
        <v>1472.098999</v>
      </c>
      <c r="O53" s="76">
        <f t="shared" si="0"/>
        <v>0.72562852547765799</v>
      </c>
      <c r="P53" s="622">
        <v>34.219160000000002</v>
      </c>
      <c r="Q53" s="76">
        <f t="shared" si="1"/>
        <v>1.6867342910192453E-2</v>
      </c>
      <c r="R53" s="542"/>
      <c r="S53" s="542"/>
      <c r="T53" s="544">
        <v>1.829834</v>
      </c>
      <c r="U53" s="543">
        <v>0</v>
      </c>
      <c r="W53" s="543">
        <v>84</v>
      </c>
      <c r="X53" s="543">
        <v>13</v>
      </c>
      <c r="Y53" s="542"/>
      <c r="Z53" s="546">
        <f t="shared" si="17"/>
        <v>5.7061379742165012E-2</v>
      </c>
      <c r="AA53" s="543">
        <v>7</v>
      </c>
      <c r="AB53" s="543">
        <v>13</v>
      </c>
      <c r="AC53" s="547">
        <v>90</v>
      </c>
      <c r="AD53" s="547">
        <v>7</v>
      </c>
      <c r="AE53" s="543">
        <f t="shared" si="3"/>
        <v>97</v>
      </c>
      <c r="AF53" s="549">
        <v>5351070</v>
      </c>
      <c r="AH53" s="549">
        <v>40600</v>
      </c>
      <c r="AI53" s="543">
        <v>87</v>
      </c>
      <c r="AJ53" s="76">
        <f t="shared" si="4"/>
        <v>0.89690721649484539</v>
      </c>
      <c r="AK53" s="549">
        <v>4039440</v>
      </c>
      <c r="AL53" s="76">
        <f t="shared" si="5"/>
        <v>0.75488453711126935</v>
      </c>
      <c r="AM53" s="543">
        <v>87</v>
      </c>
      <c r="AN53" s="549">
        <v>4039440</v>
      </c>
      <c r="AO53" s="543">
        <v>87</v>
      </c>
      <c r="AP53" s="549">
        <v>4039440</v>
      </c>
      <c r="AQ53" s="543">
        <v>67</v>
      </c>
      <c r="AR53" s="549">
        <v>3521700</v>
      </c>
      <c r="AS53" s="543">
        <v>20</v>
      </c>
      <c r="AT53" s="76">
        <f t="shared" si="6"/>
        <v>0.22988505747126436</v>
      </c>
      <c r="AU53" s="549">
        <v>517740</v>
      </c>
      <c r="AV53" s="543">
        <v>5</v>
      </c>
      <c r="AW53" s="549">
        <v>389400</v>
      </c>
      <c r="AX53" s="543">
        <v>5</v>
      </c>
      <c r="AY53" s="549">
        <v>922230</v>
      </c>
      <c r="AZ53" s="543">
        <v>9</v>
      </c>
      <c r="BA53" s="76">
        <f t="shared" si="7"/>
        <v>9.2783505154639179E-2</v>
      </c>
      <c r="BB53" s="543">
        <v>27</v>
      </c>
      <c r="BC53" s="76">
        <f t="shared" si="8"/>
        <v>0.27835051546391754</v>
      </c>
      <c r="BD53" s="543">
        <v>61</v>
      </c>
      <c r="BE53" s="76">
        <f t="shared" si="9"/>
        <v>0.62886597938144329</v>
      </c>
      <c r="BF53" s="543">
        <v>87</v>
      </c>
      <c r="BG53" s="76">
        <f t="shared" si="10"/>
        <v>0.89690721649484539</v>
      </c>
      <c r="BH53" s="543">
        <v>13</v>
      </c>
      <c r="BI53" s="76">
        <f t="shared" si="11"/>
        <v>0.13402061855670103</v>
      </c>
      <c r="BJ53" s="543">
        <v>10</v>
      </c>
      <c r="BK53" s="543">
        <v>3</v>
      </c>
      <c r="BL53" s="543">
        <v>0</v>
      </c>
      <c r="BM53" s="550">
        <v>1980</v>
      </c>
      <c r="BN53" s="542"/>
      <c r="BO53" s="543">
        <v>72</v>
      </c>
      <c r="BP53" s="76">
        <f t="shared" si="12"/>
        <v>0.74226804123711343</v>
      </c>
      <c r="BQ53" s="543">
        <v>25</v>
      </c>
      <c r="BR53" s="76">
        <f t="shared" si="13"/>
        <v>0.25773195876288657</v>
      </c>
      <c r="BS53" s="543">
        <v>2</v>
      </c>
      <c r="BT53" s="76">
        <f t="shared" si="14"/>
        <v>2.0618556701030927E-2</v>
      </c>
      <c r="BU53" s="76">
        <v>0.82758620689655171</v>
      </c>
      <c r="BW53" s="543">
        <v>1</v>
      </c>
      <c r="BX53" s="543">
        <v>0</v>
      </c>
      <c r="BY53" s="543">
        <v>0</v>
      </c>
      <c r="BZ53" s="543">
        <v>1</v>
      </c>
      <c r="CA53" s="543">
        <v>0</v>
      </c>
      <c r="CB53" s="543">
        <v>0</v>
      </c>
      <c r="CC53" s="543">
        <v>0</v>
      </c>
      <c r="CD53" s="543">
        <v>0</v>
      </c>
      <c r="CE53" s="543">
        <v>0</v>
      </c>
      <c r="CF53" s="543">
        <v>0</v>
      </c>
      <c r="CG53" s="543">
        <v>1</v>
      </c>
      <c r="CH53" s="543">
        <v>0</v>
      </c>
      <c r="CI53" s="542"/>
      <c r="CJ53" s="542"/>
      <c r="CK53" s="542"/>
      <c r="CL53" s="542"/>
      <c r="CM53" s="542"/>
      <c r="CN53" s="542"/>
      <c r="CO53" s="542"/>
      <c r="CP53" s="542"/>
      <c r="CQ53" s="542"/>
      <c r="CS53" s="542"/>
      <c r="CT53" s="542"/>
      <c r="CU53" s="542"/>
      <c r="CV53" s="542"/>
      <c r="CW53" s="543">
        <v>5</v>
      </c>
      <c r="CX53" s="547">
        <v>1</v>
      </c>
      <c r="CY53" s="543">
        <v>4</v>
      </c>
      <c r="CZ53" s="543">
        <v>1</v>
      </c>
      <c r="DA53" s="543">
        <v>0</v>
      </c>
      <c r="DB53" s="543">
        <v>0</v>
      </c>
      <c r="DC53" s="543">
        <v>0</v>
      </c>
      <c r="DD53" s="543">
        <v>0</v>
      </c>
      <c r="DF53" s="551">
        <v>276276.164697</v>
      </c>
      <c r="DG53" s="76">
        <f t="shared" si="15"/>
        <v>5.1630078600541571E-2</v>
      </c>
      <c r="DH53" s="551">
        <v>1704.1788329999999</v>
      </c>
      <c r="DI53" s="551">
        <v>250354.09047900001</v>
      </c>
      <c r="DJ53" s="551">
        <v>25922.074218999998</v>
      </c>
      <c r="DK53" s="547">
        <v>70</v>
      </c>
      <c r="DL53" s="543">
        <v>27</v>
      </c>
      <c r="DM53" s="543">
        <v>0</v>
      </c>
      <c r="DN53" s="543">
        <v>0</v>
      </c>
      <c r="DO53" s="320">
        <v>0.111998</v>
      </c>
      <c r="DP53" s="543">
        <v>63</v>
      </c>
      <c r="DQ53" s="543">
        <v>12</v>
      </c>
      <c r="DR53" s="543">
        <v>19</v>
      </c>
      <c r="DS53" s="543">
        <v>3</v>
      </c>
      <c r="DT53" s="76">
        <f t="shared" si="16"/>
        <v>3.5714285714285712E-2</v>
      </c>
      <c r="DU53" s="542"/>
      <c r="DV53" s="542"/>
      <c r="DW53" s="542"/>
      <c r="DX53" s="552">
        <v>116.6875</v>
      </c>
      <c r="DZ53" s="542"/>
      <c r="EA53" s="542"/>
      <c r="EB53" s="542"/>
      <c r="EC53" s="542"/>
      <c r="ED53" s="542"/>
      <c r="EE53" s="542"/>
      <c r="EF53" s="542"/>
      <c r="EG53" s="542"/>
      <c r="EH53" s="542"/>
      <c r="EI53" s="542"/>
      <c r="EJ53" s="542"/>
      <c r="EK53" s="542"/>
      <c r="EL53" s="542"/>
      <c r="EM53" s="542"/>
      <c r="EN53" s="542"/>
      <c r="EO53" s="542"/>
    </row>
    <row r="54" spans="2:145" x14ac:dyDescent="0.25">
      <c r="B54" s="554" t="s">
        <v>1206</v>
      </c>
      <c r="C54" s="6" t="s">
        <v>1207</v>
      </c>
      <c r="D54" s="3" t="s">
        <v>1208</v>
      </c>
      <c r="E54" s="541" t="s">
        <v>1094</v>
      </c>
      <c r="F54" s="542"/>
      <c r="G54" s="543">
        <v>1005.452054</v>
      </c>
      <c r="H54" s="542"/>
      <c r="I54" s="542"/>
      <c r="J54" s="542"/>
      <c r="K54" s="542"/>
      <c r="L54" s="542"/>
      <c r="N54" s="543">
        <v>358.21578199999999</v>
      </c>
      <c r="O54" s="76">
        <f t="shared" si="0"/>
        <v>0.35627336040033591</v>
      </c>
      <c r="P54" s="622">
        <v>4.7272239999999996</v>
      </c>
      <c r="Q54" s="76">
        <f t="shared" si="1"/>
        <v>4.7015906737607601E-3</v>
      </c>
      <c r="R54" s="542"/>
      <c r="S54" s="542"/>
      <c r="T54" s="544">
        <v>3.0321039999999999</v>
      </c>
      <c r="U54" s="543">
        <v>0</v>
      </c>
      <c r="W54" s="543">
        <v>97</v>
      </c>
      <c r="X54" s="543">
        <v>9</v>
      </c>
      <c r="Y54" s="542"/>
      <c r="Z54" s="546">
        <f t="shared" si="17"/>
        <v>0.27078650599486986</v>
      </c>
      <c r="AA54" s="543">
        <v>6</v>
      </c>
      <c r="AB54" s="543">
        <v>2</v>
      </c>
      <c r="AC54" s="547">
        <v>93</v>
      </c>
      <c r="AD54" s="547">
        <v>6</v>
      </c>
      <c r="AE54" s="543">
        <f t="shared" si="3"/>
        <v>99</v>
      </c>
      <c r="AF54" s="549">
        <v>8351180</v>
      </c>
      <c r="AH54" s="549">
        <v>56700</v>
      </c>
      <c r="AI54" s="543">
        <v>78</v>
      </c>
      <c r="AJ54" s="76">
        <f t="shared" si="4"/>
        <v>0.78787878787878785</v>
      </c>
      <c r="AK54" s="549">
        <v>4411680</v>
      </c>
      <c r="AL54" s="76">
        <f t="shared" si="5"/>
        <v>0.52827025641885339</v>
      </c>
      <c r="AM54" s="543">
        <v>78</v>
      </c>
      <c r="AN54" s="549">
        <v>4411680</v>
      </c>
      <c r="AO54" s="543">
        <v>73</v>
      </c>
      <c r="AP54" s="549">
        <v>4206380</v>
      </c>
      <c r="AQ54" s="543">
        <v>58</v>
      </c>
      <c r="AR54" s="549">
        <v>3841300</v>
      </c>
      <c r="AS54" s="543">
        <v>15</v>
      </c>
      <c r="AT54" s="76">
        <f t="shared" si="6"/>
        <v>0.20547945205479451</v>
      </c>
      <c r="AU54" s="549">
        <v>365080</v>
      </c>
      <c r="AV54" s="543">
        <v>12</v>
      </c>
      <c r="AW54" s="549">
        <v>2387800</v>
      </c>
      <c r="AX54" s="543">
        <v>7</v>
      </c>
      <c r="AY54" s="549">
        <v>1303200</v>
      </c>
      <c r="AZ54" s="543">
        <v>26</v>
      </c>
      <c r="BA54" s="76">
        <f t="shared" si="7"/>
        <v>0.26262626262626265</v>
      </c>
      <c r="BB54" s="543">
        <v>30</v>
      </c>
      <c r="BC54" s="76">
        <f t="shared" si="8"/>
        <v>0.30303030303030304</v>
      </c>
      <c r="BD54" s="543">
        <v>43</v>
      </c>
      <c r="BE54" s="76">
        <f t="shared" si="9"/>
        <v>0.43434343434343436</v>
      </c>
      <c r="BF54" s="543">
        <v>69</v>
      </c>
      <c r="BG54" s="76">
        <f t="shared" si="10"/>
        <v>0.69696969696969702</v>
      </c>
      <c r="BH54" s="543">
        <v>34</v>
      </c>
      <c r="BI54" s="76">
        <f t="shared" si="11"/>
        <v>0.34343434343434343</v>
      </c>
      <c r="BJ54" s="543">
        <v>33</v>
      </c>
      <c r="BK54" s="543">
        <v>1</v>
      </c>
      <c r="BL54" s="543">
        <v>0</v>
      </c>
      <c r="BM54" s="550">
        <v>1986</v>
      </c>
      <c r="BN54" s="542"/>
      <c r="BO54" s="543">
        <v>42</v>
      </c>
      <c r="BP54" s="76">
        <f t="shared" si="12"/>
        <v>0.42424242424242425</v>
      </c>
      <c r="BQ54" s="543">
        <v>57</v>
      </c>
      <c r="BR54" s="76">
        <f t="shared" si="13"/>
        <v>0.5757575757575758</v>
      </c>
      <c r="BS54" s="543">
        <v>21</v>
      </c>
      <c r="BT54" s="76">
        <f t="shared" si="14"/>
        <v>0.21212121212121213</v>
      </c>
      <c r="BU54" s="76">
        <v>0.64102564102564108</v>
      </c>
      <c r="BW54" s="543">
        <v>0</v>
      </c>
      <c r="BX54" s="543">
        <v>0</v>
      </c>
      <c r="BY54" s="543">
        <v>0</v>
      </c>
      <c r="BZ54" s="543">
        <v>0</v>
      </c>
      <c r="CA54" s="543">
        <v>0</v>
      </c>
      <c r="CB54" s="543">
        <v>0</v>
      </c>
      <c r="CC54" s="543">
        <v>0</v>
      </c>
      <c r="CD54" s="543">
        <v>0</v>
      </c>
      <c r="CE54" s="543">
        <v>0</v>
      </c>
      <c r="CF54" s="543">
        <v>0</v>
      </c>
      <c r="CG54" s="543">
        <v>0</v>
      </c>
      <c r="CH54" s="543">
        <v>0</v>
      </c>
      <c r="CI54" s="542"/>
      <c r="CJ54" s="542"/>
      <c r="CK54" s="542"/>
      <c r="CL54" s="542"/>
      <c r="CM54" s="542"/>
      <c r="CN54" s="542"/>
      <c r="CO54" s="542"/>
      <c r="CP54" s="542"/>
      <c r="CQ54" s="542"/>
      <c r="CS54" s="542"/>
      <c r="CT54" s="542"/>
      <c r="CU54" s="542"/>
      <c r="CV54" s="542"/>
      <c r="CW54" s="543">
        <v>3</v>
      </c>
      <c r="CX54" s="547">
        <v>1</v>
      </c>
      <c r="CY54" s="543">
        <v>3</v>
      </c>
      <c r="CZ54" s="543">
        <v>0</v>
      </c>
      <c r="DA54" s="543">
        <v>0</v>
      </c>
      <c r="DB54" s="543">
        <v>0</v>
      </c>
      <c r="DC54" s="543">
        <v>0</v>
      </c>
      <c r="DD54" s="543">
        <v>0</v>
      </c>
      <c r="DF54" s="551">
        <v>907655.18437499995</v>
      </c>
      <c r="DG54" s="76">
        <f t="shared" si="15"/>
        <v>0.10868586048618278</v>
      </c>
      <c r="DH54" s="551">
        <v>7530.0615230000003</v>
      </c>
      <c r="DI54" s="551">
        <v>661746.78569299995</v>
      </c>
      <c r="DJ54" s="551">
        <v>245908.398682</v>
      </c>
      <c r="DK54" s="547">
        <v>25</v>
      </c>
      <c r="DL54" s="543">
        <v>72</v>
      </c>
      <c r="DM54" s="543">
        <v>2</v>
      </c>
      <c r="DN54" s="543">
        <v>0</v>
      </c>
      <c r="DO54" s="320">
        <v>0.15998399999999999</v>
      </c>
      <c r="DP54" s="543">
        <v>22</v>
      </c>
      <c r="DQ54" s="543">
        <v>24</v>
      </c>
      <c r="DR54" s="543">
        <v>52</v>
      </c>
      <c r="DS54" s="543">
        <v>1</v>
      </c>
      <c r="DT54" s="76">
        <f t="shared" si="16"/>
        <v>1.0309278350515464E-2</v>
      </c>
      <c r="DU54" s="542"/>
      <c r="DV54" s="542"/>
      <c r="DW54" s="542"/>
      <c r="DX54" s="552">
        <v>607.68970000000002</v>
      </c>
      <c r="DZ54" s="542"/>
      <c r="EA54" s="542"/>
      <c r="EB54" s="542"/>
      <c r="EC54" s="542"/>
      <c r="ED54" s="542"/>
      <c r="EE54" s="542"/>
      <c r="EF54" s="542"/>
      <c r="EG54" s="542"/>
      <c r="EH54" s="542"/>
      <c r="EI54" s="542"/>
      <c r="EJ54" s="542"/>
      <c r="EK54" s="542"/>
      <c r="EL54" s="542"/>
      <c r="EM54" s="542"/>
      <c r="EN54" s="542"/>
      <c r="EO54" s="542"/>
    </row>
    <row r="55" spans="2:145" x14ac:dyDescent="0.25">
      <c r="B55" s="554" t="s">
        <v>1209</v>
      </c>
      <c r="C55" s="6" t="s">
        <v>1210</v>
      </c>
      <c r="D55" s="3" t="s">
        <v>1097</v>
      </c>
      <c r="E55" s="541" t="s">
        <v>1094</v>
      </c>
      <c r="F55" s="542"/>
      <c r="G55" s="543">
        <v>80.428392000000002</v>
      </c>
      <c r="H55" s="542"/>
      <c r="I55" s="542"/>
      <c r="J55" s="542"/>
      <c r="K55" s="542"/>
      <c r="L55" s="542"/>
      <c r="N55" s="543">
        <v>39.727147000000002</v>
      </c>
      <c r="O55" s="76">
        <f t="shared" si="0"/>
        <v>0.49394431508713987</v>
      </c>
      <c r="P55" s="622">
        <v>1.988278</v>
      </c>
      <c r="Q55" s="76">
        <f t="shared" si="1"/>
        <v>2.4721096003013462E-2</v>
      </c>
      <c r="R55" s="542"/>
      <c r="S55" s="542"/>
      <c r="T55" s="544">
        <v>1.0970070000000001</v>
      </c>
      <c r="U55" s="543">
        <v>0</v>
      </c>
      <c r="W55" s="543">
        <v>32</v>
      </c>
      <c r="X55" s="543">
        <v>8</v>
      </c>
      <c r="Y55" s="542"/>
      <c r="Z55" s="546">
        <f t="shared" si="17"/>
        <v>0.80549454004336118</v>
      </c>
      <c r="AA55" s="543">
        <v>4</v>
      </c>
      <c r="AB55" s="543">
        <v>15</v>
      </c>
      <c r="AC55" s="547">
        <v>43</v>
      </c>
      <c r="AD55" s="547">
        <v>4</v>
      </c>
      <c r="AE55" s="543">
        <f t="shared" si="3"/>
        <v>47</v>
      </c>
      <c r="AF55" s="549">
        <v>2752700</v>
      </c>
      <c r="AH55" s="549">
        <v>45400</v>
      </c>
      <c r="AI55" s="543">
        <v>45</v>
      </c>
      <c r="AJ55" s="76">
        <f t="shared" si="4"/>
        <v>0.95744680851063835</v>
      </c>
      <c r="AK55" s="549">
        <v>2601100</v>
      </c>
      <c r="AL55" s="76">
        <f t="shared" si="5"/>
        <v>0.94492679914265998</v>
      </c>
      <c r="AM55" s="543">
        <v>45</v>
      </c>
      <c r="AN55" s="549">
        <v>2601100</v>
      </c>
      <c r="AO55" s="543">
        <v>40</v>
      </c>
      <c r="AP55" s="549">
        <v>2312900</v>
      </c>
      <c r="AQ55" s="543">
        <v>40</v>
      </c>
      <c r="AR55" s="549">
        <v>2312900</v>
      </c>
      <c r="AS55" s="543">
        <v>0</v>
      </c>
      <c r="AT55" s="76">
        <f t="shared" si="6"/>
        <v>0</v>
      </c>
      <c r="AU55" s="549">
        <v>0</v>
      </c>
      <c r="AV55" s="543">
        <v>2</v>
      </c>
      <c r="AW55" s="549">
        <v>151600</v>
      </c>
      <c r="AX55" s="543">
        <v>0</v>
      </c>
      <c r="AY55" s="549">
        <v>0</v>
      </c>
      <c r="AZ55" s="543">
        <v>18</v>
      </c>
      <c r="BA55" s="76">
        <f t="shared" si="7"/>
        <v>0.38297872340425532</v>
      </c>
      <c r="BB55" s="543">
        <v>5</v>
      </c>
      <c r="BC55" s="76">
        <f t="shared" si="8"/>
        <v>0.10638297872340426</v>
      </c>
      <c r="BD55" s="543">
        <v>24</v>
      </c>
      <c r="BE55" s="76">
        <f t="shared" si="9"/>
        <v>0.51063829787234039</v>
      </c>
      <c r="BF55" s="543">
        <v>43</v>
      </c>
      <c r="BG55" s="76">
        <f t="shared" si="10"/>
        <v>0.91489361702127658</v>
      </c>
      <c r="BH55" s="543">
        <v>0</v>
      </c>
      <c r="BI55" s="76">
        <f t="shared" si="11"/>
        <v>0</v>
      </c>
      <c r="BJ55" s="543">
        <v>0</v>
      </c>
      <c r="BK55" s="543">
        <v>0</v>
      </c>
      <c r="BL55" s="543">
        <v>0</v>
      </c>
      <c r="BM55" s="550">
        <v>1920</v>
      </c>
      <c r="BN55" s="542"/>
      <c r="BO55" s="543">
        <v>40</v>
      </c>
      <c r="BP55" s="76">
        <f t="shared" si="12"/>
        <v>0.85106382978723405</v>
      </c>
      <c r="BQ55" s="543">
        <v>7</v>
      </c>
      <c r="BR55" s="76">
        <f t="shared" si="13"/>
        <v>0.14893617021276595</v>
      </c>
      <c r="BS55" s="543">
        <v>0</v>
      </c>
      <c r="BT55" s="76">
        <f t="shared" si="14"/>
        <v>0</v>
      </c>
      <c r="BU55" s="76">
        <v>0.8</v>
      </c>
      <c r="BW55" s="543">
        <v>0</v>
      </c>
      <c r="BX55" s="543">
        <v>0</v>
      </c>
      <c r="BY55" s="543">
        <v>0</v>
      </c>
      <c r="BZ55" s="543">
        <v>0</v>
      </c>
      <c r="CA55" s="543">
        <v>0</v>
      </c>
      <c r="CB55" s="543">
        <v>0</v>
      </c>
      <c r="CC55" s="543">
        <v>0</v>
      </c>
      <c r="CD55" s="543">
        <v>0</v>
      </c>
      <c r="CE55" s="543">
        <v>0</v>
      </c>
      <c r="CF55" s="543">
        <v>0</v>
      </c>
      <c r="CG55" s="543">
        <v>0</v>
      </c>
      <c r="CH55" s="543">
        <v>0</v>
      </c>
      <c r="CI55" s="542"/>
      <c r="CJ55" s="542"/>
      <c r="CK55" s="542"/>
      <c r="CL55" s="542"/>
      <c r="CM55" s="542"/>
      <c r="CN55" s="542"/>
      <c r="CO55" s="542"/>
      <c r="CP55" s="542"/>
      <c r="CQ55" s="542"/>
      <c r="CS55" s="542"/>
      <c r="CT55" s="542"/>
      <c r="CU55" s="542"/>
      <c r="CV55" s="542"/>
      <c r="CW55" s="543">
        <v>0</v>
      </c>
      <c r="CX55" s="547">
        <v>0</v>
      </c>
      <c r="CY55" s="543">
        <v>0</v>
      </c>
      <c r="CZ55" s="543">
        <v>0</v>
      </c>
      <c r="DA55" s="543">
        <v>0</v>
      </c>
      <c r="DB55" s="543">
        <v>0</v>
      </c>
      <c r="DC55" s="543">
        <v>0</v>
      </c>
      <c r="DD55" s="543">
        <v>0</v>
      </c>
      <c r="DF55" s="551">
        <v>43943.473918999996</v>
      </c>
      <c r="DG55" s="76">
        <f t="shared" si="15"/>
        <v>1.5963771540305881E-2</v>
      </c>
      <c r="DH55" s="551">
        <v>2589.211914</v>
      </c>
      <c r="DI55" s="551">
        <v>43943.473918999996</v>
      </c>
      <c r="DJ55" s="551">
        <v>0</v>
      </c>
      <c r="DK55" s="547">
        <v>33</v>
      </c>
      <c r="DL55" s="543">
        <v>14</v>
      </c>
      <c r="DM55" s="543">
        <v>0</v>
      </c>
      <c r="DN55" s="543">
        <v>0</v>
      </c>
      <c r="DO55" s="320">
        <v>8.5791999999999993E-2</v>
      </c>
      <c r="DP55" s="543">
        <v>31</v>
      </c>
      <c r="DQ55" s="543">
        <v>10</v>
      </c>
      <c r="DR55" s="543">
        <v>6</v>
      </c>
      <c r="DS55" s="543">
        <v>0</v>
      </c>
      <c r="DT55" s="76">
        <f t="shared" si="16"/>
        <v>0</v>
      </c>
      <c r="DU55" s="542"/>
      <c r="DV55" s="542"/>
      <c r="DW55" s="542"/>
      <c r="DX55" s="552">
        <v>13.2471</v>
      </c>
      <c r="DZ55" s="542"/>
      <c r="EA55" s="542"/>
      <c r="EB55" s="542"/>
      <c r="EC55" s="542"/>
      <c r="ED55" s="542"/>
      <c r="EE55" s="542"/>
      <c r="EF55" s="542"/>
      <c r="EG55" s="542"/>
      <c r="EH55" s="542"/>
      <c r="EI55" s="542"/>
      <c r="EJ55" s="542"/>
      <c r="EK55" s="542"/>
      <c r="EL55" s="542"/>
      <c r="EM55" s="542"/>
      <c r="EN55" s="542"/>
      <c r="EO55" s="542"/>
    </row>
    <row r="56" spans="2:145" x14ac:dyDescent="0.25">
      <c r="B56" s="554" t="s">
        <v>1211</v>
      </c>
      <c r="C56" s="6" t="s">
        <v>1212</v>
      </c>
      <c r="D56" s="3" t="s">
        <v>1097</v>
      </c>
      <c r="E56" s="541" t="s">
        <v>1094</v>
      </c>
      <c r="F56" s="542"/>
      <c r="G56" s="543">
        <v>1421.253258</v>
      </c>
      <c r="H56" s="542"/>
      <c r="I56" s="542"/>
      <c r="J56" s="542"/>
      <c r="K56" s="542"/>
      <c r="L56" s="542"/>
      <c r="N56" s="543">
        <v>788.27289800000005</v>
      </c>
      <c r="O56" s="76">
        <f t="shared" si="0"/>
        <v>0.55463225400746985</v>
      </c>
      <c r="P56" s="622">
        <v>22.746017999999999</v>
      </c>
      <c r="Q56" s="76">
        <f t="shared" si="1"/>
        <v>1.6004197613596605E-2</v>
      </c>
      <c r="R56" s="542"/>
      <c r="S56" s="542"/>
      <c r="T56" s="544">
        <v>3.2176300000000002</v>
      </c>
      <c r="U56" s="543">
        <v>0</v>
      </c>
      <c r="W56" s="543">
        <v>116</v>
      </c>
      <c r="X56" s="543">
        <v>10</v>
      </c>
      <c r="Y56" s="542"/>
      <c r="Z56" s="546">
        <f t="shared" si="17"/>
        <v>0.14715715876356311</v>
      </c>
      <c r="AA56" s="543">
        <v>2</v>
      </c>
      <c r="AB56" s="543">
        <v>9</v>
      </c>
      <c r="AC56" s="547">
        <v>123</v>
      </c>
      <c r="AD56" s="547">
        <v>2</v>
      </c>
      <c r="AE56" s="543">
        <f t="shared" si="3"/>
        <v>125</v>
      </c>
      <c r="AF56" s="549">
        <v>12496232</v>
      </c>
      <c r="AH56" s="549">
        <v>39300</v>
      </c>
      <c r="AI56" s="543">
        <v>119</v>
      </c>
      <c r="AJ56" s="76">
        <f t="shared" si="4"/>
        <v>0.95199999999999996</v>
      </c>
      <c r="AK56" s="549">
        <v>6127520</v>
      </c>
      <c r="AL56" s="76">
        <f t="shared" si="5"/>
        <v>0.49034941092642964</v>
      </c>
      <c r="AM56" s="543">
        <v>119</v>
      </c>
      <c r="AN56" s="549">
        <v>6127520</v>
      </c>
      <c r="AO56" s="543">
        <v>119</v>
      </c>
      <c r="AP56" s="549">
        <v>6127520</v>
      </c>
      <c r="AQ56" s="543">
        <v>74</v>
      </c>
      <c r="AR56" s="549">
        <v>4811500</v>
      </c>
      <c r="AS56" s="543">
        <v>45</v>
      </c>
      <c r="AT56" s="76">
        <f t="shared" si="6"/>
        <v>0.37815126050420167</v>
      </c>
      <c r="AU56" s="549">
        <v>1316020</v>
      </c>
      <c r="AV56" s="543">
        <v>6</v>
      </c>
      <c r="AW56" s="549">
        <v>6368712</v>
      </c>
      <c r="AX56" s="543">
        <v>0</v>
      </c>
      <c r="AY56" s="549">
        <v>0</v>
      </c>
      <c r="AZ56" s="543">
        <v>21</v>
      </c>
      <c r="BA56" s="76">
        <f t="shared" si="7"/>
        <v>0.16800000000000001</v>
      </c>
      <c r="BB56" s="543">
        <v>14</v>
      </c>
      <c r="BC56" s="76">
        <f t="shared" si="8"/>
        <v>0.112</v>
      </c>
      <c r="BD56" s="543">
        <v>90</v>
      </c>
      <c r="BE56" s="76">
        <f t="shared" si="9"/>
        <v>0.72</v>
      </c>
      <c r="BF56" s="543">
        <v>119</v>
      </c>
      <c r="BG56" s="76">
        <f t="shared" si="10"/>
        <v>0.95199999999999996</v>
      </c>
      <c r="BH56" s="543">
        <v>38</v>
      </c>
      <c r="BI56" s="76">
        <f t="shared" si="11"/>
        <v>0.30399999999999999</v>
      </c>
      <c r="BJ56" s="543">
        <v>31</v>
      </c>
      <c r="BK56" s="543">
        <v>7</v>
      </c>
      <c r="BL56" s="543">
        <v>0</v>
      </c>
      <c r="BM56" s="550">
        <v>1978</v>
      </c>
      <c r="BN56" s="542"/>
      <c r="BO56" s="543">
        <v>78</v>
      </c>
      <c r="BP56" s="76">
        <f t="shared" si="12"/>
        <v>0.624</v>
      </c>
      <c r="BQ56" s="543">
        <v>47</v>
      </c>
      <c r="BR56" s="76">
        <f t="shared" si="13"/>
        <v>0.376</v>
      </c>
      <c r="BS56" s="543">
        <v>12</v>
      </c>
      <c r="BT56" s="76">
        <f t="shared" si="14"/>
        <v>9.6000000000000002E-2</v>
      </c>
      <c r="BU56" s="76">
        <v>0.78991596638655459</v>
      </c>
      <c r="BW56" s="543">
        <v>0</v>
      </c>
      <c r="BX56" s="543">
        <v>0</v>
      </c>
      <c r="BY56" s="543">
        <v>0</v>
      </c>
      <c r="BZ56" s="543">
        <v>0</v>
      </c>
      <c r="CA56" s="543">
        <v>0</v>
      </c>
      <c r="CB56" s="543">
        <v>0</v>
      </c>
      <c r="CC56" s="543">
        <v>0</v>
      </c>
      <c r="CD56" s="543">
        <v>0</v>
      </c>
      <c r="CE56" s="543">
        <v>0</v>
      </c>
      <c r="CF56" s="543">
        <v>0</v>
      </c>
      <c r="CG56" s="543">
        <v>0</v>
      </c>
      <c r="CH56" s="543">
        <v>0</v>
      </c>
      <c r="CI56" s="542"/>
      <c r="CJ56" s="542"/>
      <c r="CK56" s="542"/>
      <c r="CL56" s="542"/>
      <c r="CM56" s="542"/>
      <c r="CN56" s="542"/>
      <c r="CO56" s="542"/>
      <c r="CP56" s="542"/>
      <c r="CQ56" s="542"/>
      <c r="CS56" s="542"/>
      <c r="CT56" s="542"/>
      <c r="CU56" s="542"/>
      <c r="CV56" s="542"/>
      <c r="CW56" s="543">
        <v>1</v>
      </c>
      <c r="CX56" s="547">
        <v>0</v>
      </c>
      <c r="CY56" s="543">
        <v>0</v>
      </c>
      <c r="CZ56" s="543">
        <v>0</v>
      </c>
      <c r="DA56" s="543">
        <v>0</v>
      </c>
      <c r="DB56" s="543">
        <v>0</v>
      </c>
      <c r="DC56" s="543">
        <v>1</v>
      </c>
      <c r="DD56" s="543">
        <v>0</v>
      </c>
      <c r="DF56" s="551">
        <v>1226480.649425</v>
      </c>
      <c r="DG56" s="76">
        <f t="shared" si="15"/>
        <v>9.8148037698483834E-2</v>
      </c>
      <c r="DH56" s="551">
        <v>8169.9737679999998</v>
      </c>
      <c r="DI56" s="551">
        <v>923821.95160799997</v>
      </c>
      <c r="DJ56" s="551">
        <v>302658.69781699998</v>
      </c>
      <c r="DK56" s="547">
        <v>50</v>
      </c>
      <c r="DL56" s="543">
        <v>72</v>
      </c>
      <c r="DM56" s="543">
        <v>2</v>
      </c>
      <c r="DN56" s="543">
        <v>1</v>
      </c>
      <c r="DO56" s="320">
        <v>0.17457500000000001</v>
      </c>
      <c r="DP56" s="543">
        <v>42</v>
      </c>
      <c r="DQ56" s="543">
        <v>20</v>
      </c>
      <c r="DR56" s="543">
        <v>49</v>
      </c>
      <c r="DS56" s="543">
        <v>14</v>
      </c>
      <c r="DT56" s="76">
        <f t="shared" si="16"/>
        <v>0.1206896551724138</v>
      </c>
      <c r="DU56" s="542"/>
      <c r="DV56" s="542"/>
      <c r="DW56" s="542"/>
      <c r="DX56" s="552">
        <v>638.66920000000005</v>
      </c>
      <c r="DZ56" s="542"/>
      <c r="EA56" s="542"/>
      <c r="EB56" s="542"/>
      <c r="EC56" s="542"/>
      <c r="ED56" s="542"/>
      <c r="EE56" s="542"/>
      <c r="EF56" s="542"/>
      <c r="EG56" s="542"/>
      <c r="EH56" s="542"/>
      <c r="EI56" s="542"/>
      <c r="EJ56" s="542"/>
      <c r="EK56" s="542"/>
      <c r="EL56" s="542"/>
      <c r="EM56" s="542"/>
      <c r="EN56" s="542"/>
      <c r="EO56" s="542"/>
    </row>
    <row r="57" spans="2:145" x14ac:dyDescent="0.25">
      <c r="B57" s="554" t="s">
        <v>1213</v>
      </c>
      <c r="C57" s="6" t="s">
        <v>1214</v>
      </c>
      <c r="D57" s="3" t="s">
        <v>1215</v>
      </c>
      <c r="E57" s="541" t="s">
        <v>1094</v>
      </c>
      <c r="F57" s="542"/>
      <c r="G57" s="543">
        <v>5395.897293</v>
      </c>
      <c r="H57" s="542"/>
      <c r="I57" s="542"/>
      <c r="J57" s="542"/>
      <c r="K57" s="542"/>
      <c r="L57" s="542"/>
      <c r="N57" s="543">
        <v>3228.5885050000002</v>
      </c>
      <c r="O57" s="76">
        <f t="shared" si="0"/>
        <v>0.59834135634649488</v>
      </c>
      <c r="P57" s="622">
        <v>65.209605999999994</v>
      </c>
      <c r="Q57" s="76">
        <f t="shared" si="1"/>
        <v>1.2085034695637228E-2</v>
      </c>
      <c r="R57" s="542"/>
      <c r="S57" s="542"/>
      <c r="T57" s="544">
        <v>1.7227779999999999</v>
      </c>
      <c r="U57" s="543">
        <v>0</v>
      </c>
      <c r="W57" s="543">
        <v>267</v>
      </c>
      <c r="X57" s="543">
        <v>47</v>
      </c>
      <c r="Y57" s="542"/>
      <c r="Z57" s="546">
        <f t="shared" si="17"/>
        <v>8.2698677637768517E-2</v>
      </c>
      <c r="AA57" s="543">
        <v>52</v>
      </c>
      <c r="AB57" s="543">
        <v>41</v>
      </c>
      <c r="AC57" s="547">
        <v>256</v>
      </c>
      <c r="AD57" s="547">
        <v>52</v>
      </c>
      <c r="AE57" s="543">
        <f t="shared" si="3"/>
        <v>308</v>
      </c>
      <c r="AF57" s="549">
        <v>18015284</v>
      </c>
      <c r="AH57" s="549">
        <v>27000</v>
      </c>
      <c r="AI57" s="543">
        <v>271</v>
      </c>
      <c r="AJ57" s="76">
        <f t="shared" si="4"/>
        <v>0.87987012987012991</v>
      </c>
      <c r="AK57" s="549">
        <v>9261670</v>
      </c>
      <c r="AL57" s="76">
        <f t="shared" si="5"/>
        <v>0.51410069361104715</v>
      </c>
      <c r="AM57" s="543">
        <v>271</v>
      </c>
      <c r="AN57" s="549">
        <v>9261670</v>
      </c>
      <c r="AO57" s="543">
        <v>269</v>
      </c>
      <c r="AP57" s="549">
        <v>9200670</v>
      </c>
      <c r="AQ57" s="543">
        <v>143</v>
      </c>
      <c r="AR57" s="549">
        <v>5470100</v>
      </c>
      <c r="AS57" s="543">
        <v>126</v>
      </c>
      <c r="AT57" s="76">
        <f t="shared" si="6"/>
        <v>0.46840148698884759</v>
      </c>
      <c r="AU57" s="549">
        <v>3730570</v>
      </c>
      <c r="AV57" s="543">
        <v>17</v>
      </c>
      <c r="AW57" s="549">
        <v>915469</v>
      </c>
      <c r="AX57" s="543">
        <v>10</v>
      </c>
      <c r="AY57" s="549">
        <v>7300757</v>
      </c>
      <c r="AZ57" s="543">
        <v>77</v>
      </c>
      <c r="BA57" s="76">
        <f t="shared" si="7"/>
        <v>0.25</v>
      </c>
      <c r="BB57" s="543">
        <v>52</v>
      </c>
      <c r="BC57" s="76">
        <f t="shared" si="8"/>
        <v>0.16883116883116883</v>
      </c>
      <c r="BD57" s="543">
        <v>179</v>
      </c>
      <c r="BE57" s="76">
        <f t="shared" si="9"/>
        <v>0.58116883116883122</v>
      </c>
      <c r="BF57" s="543">
        <v>268</v>
      </c>
      <c r="BG57" s="76">
        <f t="shared" si="10"/>
        <v>0.87012987012987009</v>
      </c>
      <c r="BH57" s="543">
        <v>26</v>
      </c>
      <c r="BI57" s="76">
        <f t="shared" si="11"/>
        <v>8.4415584415584416E-2</v>
      </c>
      <c r="BJ57" s="543">
        <v>26</v>
      </c>
      <c r="BK57" s="543">
        <v>0</v>
      </c>
      <c r="BL57" s="543">
        <v>0</v>
      </c>
      <c r="BM57" s="550">
        <v>1960</v>
      </c>
      <c r="BN57" s="542"/>
      <c r="BO57" s="543">
        <v>216</v>
      </c>
      <c r="BP57" s="76">
        <f t="shared" si="12"/>
        <v>0.70129870129870131</v>
      </c>
      <c r="BQ57" s="543">
        <v>92</v>
      </c>
      <c r="BR57" s="76">
        <f t="shared" si="13"/>
        <v>0.29870129870129869</v>
      </c>
      <c r="BS57" s="543">
        <v>13</v>
      </c>
      <c r="BT57" s="76">
        <f t="shared" si="14"/>
        <v>4.2207792207792208E-2</v>
      </c>
      <c r="BU57" s="76">
        <v>0.69372693726937273</v>
      </c>
      <c r="BW57" s="543">
        <v>4</v>
      </c>
      <c r="BX57" s="543">
        <v>2</v>
      </c>
      <c r="BY57" s="543">
        <v>2</v>
      </c>
      <c r="BZ57" s="543">
        <v>3</v>
      </c>
      <c r="CA57" s="543">
        <v>1</v>
      </c>
      <c r="CB57" s="543">
        <v>0</v>
      </c>
      <c r="CC57" s="543">
        <v>1</v>
      </c>
      <c r="CD57" s="543">
        <v>0</v>
      </c>
      <c r="CE57" s="543">
        <v>0</v>
      </c>
      <c r="CF57" s="543">
        <v>1</v>
      </c>
      <c r="CG57" s="543">
        <v>2</v>
      </c>
      <c r="CH57" s="543">
        <v>0</v>
      </c>
      <c r="CI57" s="542"/>
      <c r="CJ57" s="542"/>
      <c r="CK57" s="542"/>
      <c r="CL57" s="542"/>
      <c r="CM57" s="542"/>
      <c r="CN57" s="542"/>
      <c r="CO57" s="542"/>
      <c r="CP57" s="542"/>
      <c r="CQ57" s="542"/>
      <c r="CS57" s="542"/>
      <c r="CT57" s="542"/>
      <c r="CU57" s="542"/>
      <c r="CV57" s="542"/>
      <c r="CW57" s="543">
        <v>7</v>
      </c>
      <c r="CX57" s="547">
        <v>1</v>
      </c>
      <c r="CY57" s="543">
        <v>4</v>
      </c>
      <c r="CZ57" s="543">
        <v>3</v>
      </c>
      <c r="DA57" s="543">
        <v>0</v>
      </c>
      <c r="DB57" s="543">
        <v>0</v>
      </c>
      <c r="DC57" s="543">
        <v>0</v>
      </c>
      <c r="DD57" s="543">
        <v>0</v>
      </c>
      <c r="DF57" s="551">
        <v>607117.23645299999</v>
      </c>
      <c r="DG57" s="76">
        <f t="shared" si="15"/>
        <v>3.3700120211982224E-2</v>
      </c>
      <c r="DH57" s="551">
        <v>666.68375300000002</v>
      </c>
      <c r="DI57" s="551">
        <v>560662.98376800003</v>
      </c>
      <c r="DJ57" s="551">
        <v>46454.252686</v>
      </c>
      <c r="DK57" s="547">
        <v>206</v>
      </c>
      <c r="DL57" s="543">
        <v>102</v>
      </c>
      <c r="DM57" s="543">
        <v>0</v>
      </c>
      <c r="DN57" s="543">
        <v>0</v>
      </c>
      <c r="DO57" s="320">
        <v>0.113926</v>
      </c>
      <c r="DP57" s="543">
        <v>184</v>
      </c>
      <c r="DQ57" s="543">
        <v>54</v>
      </c>
      <c r="DR57" s="543">
        <v>60</v>
      </c>
      <c r="DS57" s="543">
        <v>10</v>
      </c>
      <c r="DT57" s="76">
        <f t="shared" si="16"/>
        <v>3.7453183520599252E-2</v>
      </c>
      <c r="DU57" s="542"/>
      <c r="DV57" s="542"/>
      <c r="DW57" s="542"/>
      <c r="DX57" s="552">
        <v>634.16250000000002</v>
      </c>
      <c r="DZ57" s="542"/>
      <c r="EA57" s="542"/>
      <c r="EB57" s="542"/>
      <c r="EC57" s="542"/>
      <c r="ED57" s="542"/>
      <c r="EE57" s="542"/>
      <c r="EF57" s="542"/>
      <c r="EG57" s="542"/>
      <c r="EH57" s="542"/>
      <c r="EI57" s="542"/>
      <c r="EJ57" s="542"/>
      <c r="EK57" s="542"/>
      <c r="EL57" s="542"/>
      <c r="EM57" s="542"/>
      <c r="EN57" s="542"/>
      <c r="EO57" s="542"/>
    </row>
    <row r="58" spans="2:145" x14ac:dyDescent="0.25">
      <c r="B58" s="554" t="s">
        <v>1216</v>
      </c>
      <c r="C58" s="6" t="s">
        <v>1217</v>
      </c>
      <c r="D58" s="3" t="s">
        <v>1218</v>
      </c>
      <c r="E58" s="541" t="s">
        <v>1094</v>
      </c>
      <c r="F58" s="542"/>
      <c r="G58" s="543">
        <v>17.133994999999999</v>
      </c>
      <c r="H58" s="542"/>
      <c r="I58" s="542"/>
      <c r="J58" s="542"/>
      <c r="K58" s="542"/>
      <c r="L58" s="542"/>
      <c r="N58" s="543">
        <v>10.715771999999999</v>
      </c>
      <c r="O58" s="76">
        <f t="shared" si="0"/>
        <v>0.62541001091689363</v>
      </c>
      <c r="P58" s="622">
        <v>1.175365</v>
      </c>
      <c r="Q58" s="76">
        <f t="shared" si="1"/>
        <v>6.8598420858649728E-2</v>
      </c>
      <c r="R58" s="542"/>
      <c r="S58" s="542"/>
      <c r="T58" s="544">
        <v>2.0844420000000001</v>
      </c>
      <c r="U58" s="543">
        <v>0</v>
      </c>
      <c r="W58" s="543">
        <v>44</v>
      </c>
      <c r="X58" s="543">
        <v>0</v>
      </c>
      <c r="Y58" s="542"/>
      <c r="Z58" s="546">
        <f t="shared" si="17"/>
        <v>4.1060970688812715</v>
      </c>
      <c r="AA58" s="543">
        <v>0</v>
      </c>
      <c r="AB58" s="543">
        <v>0</v>
      </c>
      <c r="AC58" s="547">
        <v>44</v>
      </c>
      <c r="AD58" s="547">
        <v>0</v>
      </c>
      <c r="AE58" s="543">
        <f t="shared" si="3"/>
        <v>44</v>
      </c>
      <c r="AF58" s="549">
        <v>1763700</v>
      </c>
      <c r="AH58" s="549">
        <v>40600</v>
      </c>
      <c r="AI58" s="543">
        <v>40</v>
      </c>
      <c r="AJ58" s="76">
        <f t="shared" si="4"/>
        <v>0.90909090909090906</v>
      </c>
      <c r="AK58" s="549">
        <v>1640400</v>
      </c>
      <c r="AL58" s="76">
        <f t="shared" si="5"/>
        <v>0.93009015138629014</v>
      </c>
      <c r="AM58" s="543">
        <v>40</v>
      </c>
      <c r="AN58" s="549">
        <v>1640400</v>
      </c>
      <c r="AO58" s="543">
        <v>36</v>
      </c>
      <c r="AP58" s="549">
        <v>1478000</v>
      </c>
      <c r="AQ58" s="543">
        <v>36</v>
      </c>
      <c r="AR58" s="549">
        <v>1478000</v>
      </c>
      <c r="AS58" s="543">
        <v>0</v>
      </c>
      <c r="AT58" s="76">
        <f t="shared" si="6"/>
        <v>0</v>
      </c>
      <c r="AU58" s="549">
        <v>0</v>
      </c>
      <c r="AV58" s="543">
        <v>4</v>
      </c>
      <c r="AW58" s="549">
        <v>123300</v>
      </c>
      <c r="AX58" s="543">
        <v>0</v>
      </c>
      <c r="AY58" s="549">
        <v>0</v>
      </c>
      <c r="AZ58" s="543">
        <v>40</v>
      </c>
      <c r="BA58" s="76">
        <f t="shared" si="7"/>
        <v>0.90909090909090906</v>
      </c>
      <c r="BB58" s="543">
        <v>4</v>
      </c>
      <c r="BC58" s="76">
        <f t="shared" si="8"/>
        <v>9.0909090909090912E-2</v>
      </c>
      <c r="BD58" s="543">
        <v>0</v>
      </c>
      <c r="BE58" s="76">
        <f t="shared" si="9"/>
        <v>0</v>
      </c>
      <c r="BF58" s="543">
        <v>12</v>
      </c>
      <c r="BG58" s="76">
        <f t="shared" si="10"/>
        <v>0.27272727272727271</v>
      </c>
      <c r="BH58" s="543">
        <v>1</v>
      </c>
      <c r="BI58" s="76">
        <f t="shared" si="11"/>
        <v>2.2727272727272728E-2</v>
      </c>
      <c r="BJ58" s="543">
        <v>0</v>
      </c>
      <c r="BK58" s="543">
        <v>1</v>
      </c>
      <c r="BL58" s="543">
        <v>0</v>
      </c>
      <c r="BM58" s="550">
        <v>1925</v>
      </c>
      <c r="BN58" s="542"/>
      <c r="BO58" s="543">
        <v>43</v>
      </c>
      <c r="BP58" s="76">
        <f t="shared" si="12"/>
        <v>0.97727272727272729</v>
      </c>
      <c r="BQ58" s="543">
        <v>1</v>
      </c>
      <c r="BR58" s="76">
        <f t="shared" si="13"/>
        <v>2.2727272727272728E-2</v>
      </c>
      <c r="BS58" s="543">
        <v>0</v>
      </c>
      <c r="BT58" s="76">
        <f t="shared" si="14"/>
        <v>0</v>
      </c>
      <c r="BU58" s="76">
        <v>0.67500000000000004</v>
      </c>
      <c r="BW58" s="543">
        <v>0</v>
      </c>
      <c r="BX58" s="543">
        <v>0</v>
      </c>
      <c r="BY58" s="543">
        <v>0</v>
      </c>
      <c r="BZ58" s="543">
        <v>0</v>
      </c>
      <c r="CA58" s="543">
        <v>0</v>
      </c>
      <c r="CB58" s="543">
        <v>0</v>
      </c>
      <c r="CC58" s="543">
        <v>0</v>
      </c>
      <c r="CD58" s="543">
        <v>0</v>
      </c>
      <c r="CE58" s="543">
        <v>0</v>
      </c>
      <c r="CF58" s="543">
        <v>0</v>
      </c>
      <c r="CG58" s="543">
        <v>0</v>
      </c>
      <c r="CH58" s="543">
        <v>0</v>
      </c>
      <c r="CI58" s="542"/>
      <c r="CJ58" s="542"/>
      <c r="CK58" s="542"/>
      <c r="CL58" s="542"/>
      <c r="CM58" s="542"/>
      <c r="CN58" s="542"/>
      <c r="CO58" s="542"/>
      <c r="CP58" s="542"/>
      <c r="CQ58" s="542"/>
      <c r="CS58" s="542"/>
      <c r="CT58" s="542"/>
      <c r="CU58" s="542"/>
      <c r="CV58" s="542"/>
      <c r="CW58" s="543">
        <v>0</v>
      </c>
      <c r="CX58" s="547">
        <v>0</v>
      </c>
      <c r="CY58" s="543">
        <v>0</v>
      </c>
      <c r="CZ58" s="543">
        <v>0</v>
      </c>
      <c r="DA58" s="543">
        <v>0</v>
      </c>
      <c r="DB58" s="543">
        <v>0</v>
      </c>
      <c r="DC58" s="543">
        <v>0</v>
      </c>
      <c r="DD58" s="543">
        <v>0</v>
      </c>
      <c r="DF58" s="551">
        <v>16448.274047999999</v>
      </c>
      <c r="DG58" s="76">
        <f t="shared" si="15"/>
        <v>9.3260044497363494E-3</v>
      </c>
      <c r="DH58" s="551">
        <v>6495.5505370000001</v>
      </c>
      <c r="DI58" s="551">
        <v>9952.7235110000001</v>
      </c>
      <c r="DJ58" s="551">
        <v>6495.5505370000001</v>
      </c>
      <c r="DK58" s="547">
        <v>41</v>
      </c>
      <c r="DL58" s="543">
        <v>3</v>
      </c>
      <c r="DM58" s="543">
        <v>0</v>
      </c>
      <c r="DN58" s="543">
        <v>0</v>
      </c>
      <c r="DO58" s="320">
        <v>0.17954500000000001</v>
      </c>
      <c r="DP58" s="543">
        <v>41</v>
      </c>
      <c r="DQ58" s="543">
        <v>1</v>
      </c>
      <c r="DR58" s="543">
        <v>2</v>
      </c>
      <c r="DS58" s="543">
        <v>0</v>
      </c>
      <c r="DT58" s="76">
        <f t="shared" si="16"/>
        <v>0</v>
      </c>
      <c r="DU58" s="542"/>
      <c r="DV58" s="542"/>
      <c r="DW58" s="542"/>
      <c r="DX58" s="552">
        <v>9.35</v>
      </c>
      <c r="DZ58" s="542"/>
      <c r="EA58" s="542"/>
      <c r="EB58" s="542"/>
      <c r="EC58" s="542"/>
      <c r="ED58" s="542"/>
      <c r="EE58" s="542"/>
      <c r="EF58" s="542"/>
      <c r="EG58" s="542"/>
      <c r="EH58" s="542"/>
      <c r="EI58" s="542"/>
      <c r="EJ58" s="542"/>
      <c r="EK58" s="542"/>
      <c r="EL58" s="542"/>
      <c r="EM58" s="542"/>
      <c r="EN58" s="542"/>
      <c r="EO58" s="542"/>
    </row>
    <row r="59" spans="2:145" x14ac:dyDescent="0.25">
      <c r="B59" s="554" t="s">
        <v>1219</v>
      </c>
      <c r="C59" s="6" t="s">
        <v>1220</v>
      </c>
      <c r="D59" s="3" t="s">
        <v>1118</v>
      </c>
      <c r="E59" s="541" t="s">
        <v>1094</v>
      </c>
      <c r="F59" s="542"/>
      <c r="G59" s="543">
        <v>14.580719999999999</v>
      </c>
      <c r="H59" s="542"/>
      <c r="I59" s="542"/>
      <c r="J59" s="542"/>
      <c r="K59" s="542"/>
      <c r="L59" s="542"/>
      <c r="N59" s="543">
        <v>0</v>
      </c>
      <c r="O59" s="76">
        <f t="shared" si="0"/>
        <v>0</v>
      </c>
      <c r="P59" s="622">
        <v>1.182836</v>
      </c>
      <c r="Q59" s="76">
        <f t="shared" si="1"/>
        <v>8.112329157956534E-2</v>
      </c>
      <c r="R59" s="542"/>
      <c r="S59" s="542"/>
      <c r="T59" s="544">
        <v>0.40144099999999999</v>
      </c>
      <c r="U59" s="543">
        <v>0</v>
      </c>
      <c r="W59" s="543">
        <v>32</v>
      </c>
      <c r="X59" s="543">
        <v>0</v>
      </c>
      <c r="Y59" s="542"/>
      <c r="Z59" s="546">
        <v>0</v>
      </c>
      <c r="AA59" s="543">
        <v>32</v>
      </c>
      <c r="AB59" s="543">
        <v>0</v>
      </c>
      <c r="AC59" s="547">
        <v>0</v>
      </c>
      <c r="AD59" s="547">
        <v>32</v>
      </c>
      <c r="AE59" s="543">
        <f t="shared" si="3"/>
        <v>32</v>
      </c>
      <c r="AF59" s="549">
        <v>993110</v>
      </c>
      <c r="AH59" s="549">
        <v>29100</v>
      </c>
      <c r="AI59" s="543">
        <v>30</v>
      </c>
      <c r="AJ59" s="76">
        <f t="shared" si="4"/>
        <v>0.9375</v>
      </c>
      <c r="AK59" s="549">
        <v>855500</v>
      </c>
      <c r="AL59" s="76">
        <f t="shared" si="5"/>
        <v>0.8614352891421897</v>
      </c>
      <c r="AM59" s="543">
        <v>30</v>
      </c>
      <c r="AN59" s="549">
        <v>855500</v>
      </c>
      <c r="AO59" s="543">
        <v>30</v>
      </c>
      <c r="AP59" s="549">
        <v>855500</v>
      </c>
      <c r="AQ59" s="543">
        <v>30</v>
      </c>
      <c r="AR59" s="549">
        <v>855500</v>
      </c>
      <c r="AS59" s="543">
        <v>0</v>
      </c>
      <c r="AT59" s="76">
        <f t="shared" si="6"/>
        <v>0</v>
      </c>
      <c r="AU59" s="549">
        <v>0</v>
      </c>
      <c r="AV59" s="543">
        <v>1</v>
      </c>
      <c r="AW59" s="549">
        <v>39600</v>
      </c>
      <c r="AX59" s="543">
        <v>1</v>
      </c>
      <c r="AY59" s="549">
        <v>98010</v>
      </c>
      <c r="AZ59" s="543">
        <v>17</v>
      </c>
      <c r="BA59" s="76">
        <f t="shared" si="7"/>
        <v>0.53125</v>
      </c>
      <c r="BB59" s="543">
        <v>3</v>
      </c>
      <c r="BC59" s="76">
        <f t="shared" si="8"/>
        <v>9.375E-2</v>
      </c>
      <c r="BD59" s="543">
        <v>12</v>
      </c>
      <c r="BE59" s="76">
        <f t="shared" si="9"/>
        <v>0.375</v>
      </c>
      <c r="BF59" s="543">
        <v>21</v>
      </c>
      <c r="BG59" s="76">
        <f t="shared" si="10"/>
        <v>0.65625</v>
      </c>
      <c r="BH59" s="543">
        <v>1</v>
      </c>
      <c r="BI59" s="76">
        <f t="shared" si="11"/>
        <v>3.125E-2</v>
      </c>
      <c r="BJ59" s="543">
        <v>1</v>
      </c>
      <c r="BK59" s="543">
        <v>0</v>
      </c>
      <c r="BL59" s="543">
        <v>0</v>
      </c>
      <c r="BM59" s="550">
        <v>1941</v>
      </c>
      <c r="BN59" s="542"/>
      <c r="BO59" s="543">
        <v>32</v>
      </c>
      <c r="BP59" s="76">
        <f t="shared" si="12"/>
        <v>1</v>
      </c>
      <c r="BQ59" s="543">
        <v>0</v>
      </c>
      <c r="BR59" s="76">
        <f t="shared" si="13"/>
        <v>0</v>
      </c>
      <c r="BS59" s="543">
        <v>0</v>
      </c>
      <c r="BT59" s="76">
        <f t="shared" si="14"/>
        <v>0</v>
      </c>
      <c r="BU59" s="76">
        <v>0.83333333333333337</v>
      </c>
      <c r="BW59" s="543">
        <v>0</v>
      </c>
      <c r="BX59" s="543">
        <v>0</v>
      </c>
      <c r="BY59" s="543">
        <v>0</v>
      </c>
      <c r="BZ59" s="543">
        <v>0</v>
      </c>
      <c r="CA59" s="543">
        <v>0</v>
      </c>
      <c r="CB59" s="543">
        <v>0</v>
      </c>
      <c r="CC59" s="543">
        <v>0</v>
      </c>
      <c r="CD59" s="543">
        <v>0</v>
      </c>
      <c r="CE59" s="543">
        <v>0</v>
      </c>
      <c r="CF59" s="543">
        <v>0</v>
      </c>
      <c r="CG59" s="543">
        <v>0</v>
      </c>
      <c r="CH59" s="543">
        <v>0</v>
      </c>
      <c r="CI59" s="542"/>
      <c r="CJ59" s="542"/>
      <c r="CK59" s="542"/>
      <c r="CL59" s="542"/>
      <c r="CM59" s="542"/>
      <c r="CN59" s="542"/>
      <c r="CO59" s="542"/>
      <c r="CP59" s="542"/>
      <c r="CQ59" s="542"/>
      <c r="CS59" s="542"/>
      <c r="CT59" s="542"/>
      <c r="CU59" s="542"/>
      <c r="CV59" s="542"/>
      <c r="CW59" s="543">
        <v>1</v>
      </c>
      <c r="CX59" s="547">
        <v>1</v>
      </c>
      <c r="CY59" s="543">
        <v>1</v>
      </c>
      <c r="CZ59" s="543">
        <v>0</v>
      </c>
      <c r="DA59" s="543">
        <v>0</v>
      </c>
      <c r="DB59" s="543">
        <v>0</v>
      </c>
      <c r="DC59" s="543">
        <v>0</v>
      </c>
      <c r="DD59" s="543">
        <v>0</v>
      </c>
      <c r="DF59" s="551">
        <v>30203.378357000001</v>
      </c>
      <c r="DG59" s="76">
        <f t="shared" si="15"/>
        <v>3.041292339922063E-2</v>
      </c>
      <c r="DH59" s="551">
        <v>1436.814697</v>
      </c>
      <c r="DI59" s="551">
        <v>19351.442310999999</v>
      </c>
      <c r="DJ59" s="551">
        <v>10851.936046000001</v>
      </c>
      <c r="DK59" s="547">
        <v>22</v>
      </c>
      <c r="DL59" s="543">
        <v>10</v>
      </c>
      <c r="DM59" s="543">
        <v>0</v>
      </c>
      <c r="DN59" s="543">
        <v>0</v>
      </c>
      <c r="DO59" s="320">
        <v>0.04</v>
      </c>
      <c r="DP59" s="543">
        <v>18</v>
      </c>
      <c r="DQ59" s="543">
        <v>13</v>
      </c>
      <c r="DR59" s="543">
        <v>1</v>
      </c>
      <c r="DS59" s="543">
        <v>0</v>
      </c>
      <c r="DT59" s="76">
        <f t="shared" si="16"/>
        <v>0</v>
      </c>
      <c r="DU59" s="542"/>
      <c r="DV59" s="542"/>
      <c r="DW59" s="542"/>
      <c r="DX59" s="552">
        <v>1.5</v>
      </c>
      <c r="DZ59" s="542"/>
      <c r="EA59" s="542"/>
      <c r="EB59" s="542"/>
      <c r="EC59" s="542"/>
      <c r="ED59" s="542"/>
      <c r="EE59" s="542"/>
      <c r="EF59" s="542"/>
      <c r="EG59" s="542"/>
      <c r="EH59" s="542"/>
      <c r="EI59" s="542"/>
      <c r="EJ59" s="542"/>
      <c r="EK59" s="542"/>
      <c r="EL59" s="542"/>
      <c r="EM59" s="542"/>
      <c r="EN59" s="542"/>
      <c r="EO59" s="542"/>
    </row>
    <row r="60" spans="2:145" x14ac:dyDescent="0.25">
      <c r="B60" s="554" t="s">
        <v>1221</v>
      </c>
      <c r="C60" s="6" t="s">
        <v>1222</v>
      </c>
      <c r="D60" s="3" t="s">
        <v>1169</v>
      </c>
      <c r="E60" s="541" t="s">
        <v>1094</v>
      </c>
      <c r="F60" s="542"/>
      <c r="G60" s="543">
        <v>560.04396799999995</v>
      </c>
      <c r="H60" s="542"/>
      <c r="I60" s="542"/>
      <c r="J60" s="542"/>
      <c r="K60" s="542"/>
      <c r="L60" s="542"/>
      <c r="N60" s="543">
        <v>284.41196400000001</v>
      </c>
      <c r="O60" s="76">
        <f t="shared" si="0"/>
        <v>0.50783863455520695</v>
      </c>
      <c r="P60" s="622">
        <v>11.023702999999999</v>
      </c>
      <c r="Q60" s="76">
        <f t="shared" si="1"/>
        <v>1.9683638481755777E-2</v>
      </c>
      <c r="R60" s="542"/>
      <c r="S60" s="542"/>
      <c r="T60" s="544">
        <v>1.254089</v>
      </c>
      <c r="U60" s="543">
        <v>0</v>
      </c>
      <c r="W60" s="543">
        <v>73</v>
      </c>
      <c r="X60" s="543">
        <v>23</v>
      </c>
      <c r="Y60" s="542"/>
      <c r="Z60" s="546">
        <f t="shared" ref="Z60:Z123" si="18">W60/N60</f>
        <v>0.25666993389912385</v>
      </c>
      <c r="AA60" s="543">
        <v>0</v>
      </c>
      <c r="AB60" s="543">
        <v>8</v>
      </c>
      <c r="AC60" s="547">
        <v>81</v>
      </c>
      <c r="AD60" s="547">
        <v>0</v>
      </c>
      <c r="AE60" s="543">
        <f t="shared" si="3"/>
        <v>81</v>
      </c>
      <c r="AF60" s="549">
        <v>5082553</v>
      </c>
      <c r="AH60" s="549">
        <v>30000</v>
      </c>
      <c r="AI60" s="543">
        <v>71</v>
      </c>
      <c r="AJ60" s="76">
        <f t="shared" si="4"/>
        <v>0.87654320987654322</v>
      </c>
      <c r="AK60" s="549">
        <v>3883353</v>
      </c>
      <c r="AL60" s="76">
        <f t="shared" si="5"/>
        <v>0.76405558387684303</v>
      </c>
      <c r="AM60" s="543">
        <v>70</v>
      </c>
      <c r="AN60" s="549">
        <v>3164170</v>
      </c>
      <c r="AO60" s="543">
        <v>66</v>
      </c>
      <c r="AP60" s="549">
        <v>2459570</v>
      </c>
      <c r="AQ60" s="543">
        <v>23</v>
      </c>
      <c r="AR60" s="549">
        <v>1280600</v>
      </c>
      <c r="AS60" s="543">
        <v>43</v>
      </c>
      <c r="AT60" s="76">
        <f t="shared" si="6"/>
        <v>0.65151515151515149</v>
      </c>
      <c r="AU60" s="549">
        <v>1178970</v>
      </c>
      <c r="AV60" s="543">
        <v>8</v>
      </c>
      <c r="AW60" s="549">
        <v>972200</v>
      </c>
      <c r="AX60" s="543">
        <v>2</v>
      </c>
      <c r="AY60" s="549">
        <v>227000</v>
      </c>
      <c r="AZ60" s="543">
        <v>15</v>
      </c>
      <c r="BA60" s="76">
        <f t="shared" si="7"/>
        <v>0.18518518518518517</v>
      </c>
      <c r="BB60" s="543">
        <v>12</v>
      </c>
      <c r="BC60" s="76">
        <f t="shared" si="8"/>
        <v>0.14814814814814814</v>
      </c>
      <c r="BD60" s="543">
        <v>54</v>
      </c>
      <c r="BE60" s="76">
        <f t="shared" si="9"/>
        <v>0.66666666666666663</v>
      </c>
      <c r="BF60" s="543">
        <v>69</v>
      </c>
      <c r="BG60" s="76">
        <f t="shared" si="10"/>
        <v>0.85185185185185186</v>
      </c>
      <c r="BH60" s="543">
        <v>2</v>
      </c>
      <c r="BI60" s="76">
        <f t="shared" si="11"/>
        <v>2.4691358024691357E-2</v>
      </c>
      <c r="BJ60" s="543">
        <v>2</v>
      </c>
      <c r="BK60" s="543">
        <v>0</v>
      </c>
      <c r="BL60" s="543">
        <v>0</v>
      </c>
      <c r="BM60" s="550">
        <v>1973</v>
      </c>
      <c r="BN60" s="542"/>
      <c r="BO60" s="543">
        <v>69</v>
      </c>
      <c r="BP60" s="76">
        <f t="shared" si="12"/>
        <v>0.85185185185185186</v>
      </c>
      <c r="BQ60" s="543">
        <v>12</v>
      </c>
      <c r="BR60" s="76">
        <f t="shared" si="13"/>
        <v>0.14814814814814814</v>
      </c>
      <c r="BS60" s="543">
        <v>1</v>
      </c>
      <c r="BT60" s="76">
        <f t="shared" si="14"/>
        <v>1.2345679012345678E-2</v>
      </c>
      <c r="BU60" s="76">
        <v>0.43661971830985913</v>
      </c>
      <c r="BW60" s="543">
        <v>1</v>
      </c>
      <c r="BX60" s="543">
        <v>0</v>
      </c>
      <c r="BY60" s="543">
        <v>0</v>
      </c>
      <c r="BZ60" s="543">
        <v>1</v>
      </c>
      <c r="CA60" s="543">
        <v>0</v>
      </c>
      <c r="CB60" s="543">
        <v>0</v>
      </c>
      <c r="CC60" s="543">
        <v>0</v>
      </c>
      <c r="CD60" s="543">
        <v>0</v>
      </c>
      <c r="CE60" s="543">
        <v>0</v>
      </c>
      <c r="CF60" s="543">
        <v>0</v>
      </c>
      <c r="CG60" s="543">
        <v>1</v>
      </c>
      <c r="CH60" s="543">
        <v>0</v>
      </c>
      <c r="CI60" s="542"/>
      <c r="CJ60" s="542"/>
      <c r="CK60" s="542"/>
      <c r="CL60" s="542"/>
      <c r="CM60" s="542"/>
      <c r="CN60" s="542"/>
      <c r="CO60" s="542"/>
      <c r="CP60" s="542"/>
      <c r="CQ60" s="542"/>
      <c r="CS60" s="542"/>
      <c r="CT60" s="542"/>
      <c r="CU60" s="542"/>
      <c r="CV60" s="542"/>
      <c r="CW60" s="543">
        <v>0</v>
      </c>
      <c r="CX60" s="547">
        <v>0</v>
      </c>
      <c r="CY60" s="543">
        <v>0</v>
      </c>
      <c r="CZ60" s="543">
        <v>0</v>
      </c>
      <c r="DA60" s="543">
        <v>0</v>
      </c>
      <c r="DB60" s="543">
        <v>0</v>
      </c>
      <c r="DC60" s="543">
        <v>0</v>
      </c>
      <c r="DD60" s="543">
        <v>0</v>
      </c>
      <c r="DF60" s="551">
        <v>103930.036438</v>
      </c>
      <c r="DG60" s="76">
        <f t="shared" si="15"/>
        <v>2.0448392065562326E-2</v>
      </c>
      <c r="DH60" s="551">
        <v>3720.4760740000002</v>
      </c>
      <c r="DI60" s="551">
        <v>56884.102965999999</v>
      </c>
      <c r="DJ60" s="551">
        <v>47045.933471999997</v>
      </c>
      <c r="DK60" s="547">
        <v>70</v>
      </c>
      <c r="DL60" s="543">
        <v>11</v>
      </c>
      <c r="DM60" s="543">
        <v>0</v>
      </c>
      <c r="DN60" s="543">
        <v>0</v>
      </c>
      <c r="DO60" s="320">
        <v>7.0527999999999993E-2</v>
      </c>
      <c r="DP60" s="543">
        <v>67</v>
      </c>
      <c r="DQ60" s="543">
        <v>8</v>
      </c>
      <c r="DR60" s="543">
        <v>6</v>
      </c>
      <c r="DS60" s="543">
        <v>0</v>
      </c>
      <c r="DT60" s="76">
        <f t="shared" si="16"/>
        <v>0</v>
      </c>
      <c r="DU60" s="542"/>
      <c r="DV60" s="542"/>
      <c r="DW60" s="542"/>
      <c r="DX60" s="552">
        <v>41.152799999999999</v>
      </c>
      <c r="DZ60" s="542"/>
      <c r="EA60" s="542"/>
      <c r="EB60" s="542"/>
      <c r="EC60" s="542"/>
      <c r="ED60" s="542"/>
      <c r="EE60" s="542"/>
      <c r="EF60" s="542"/>
      <c r="EG60" s="542"/>
      <c r="EH60" s="542"/>
      <c r="EI60" s="542"/>
      <c r="EJ60" s="542"/>
      <c r="EK60" s="542"/>
      <c r="EL60" s="542"/>
      <c r="EM60" s="542"/>
      <c r="EN60" s="542"/>
      <c r="EO60" s="542"/>
    </row>
    <row r="61" spans="2:145" x14ac:dyDescent="0.25">
      <c r="B61" s="554" t="s">
        <v>1223</v>
      </c>
      <c r="C61" s="6" t="s">
        <v>1224</v>
      </c>
      <c r="D61" s="3" t="s">
        <v>1146</v>
      </c>
      <c r="E61" s="541" t="s">
        <v>1094</v>
      </c>
      <c r="F61" s="542"/>
      <c r="G61" s="543">
        <v>57.118302</v>
      </c>
      <c r="H61" s="542"/>
      <c r="I61" s="542"/>
      <c r="J61" s="542"/>
      <c r="K61" s="542"/>
      <c r="L61" s="542"/>
      <c r="N61" s="543">
        <v>0.48703000000000002</v>
      </c>
      <c r="O61" s="76">
        <f t="shared" si="0"/>
        <v>8.5266890461834811E-3</v>
      </c>
      <c r="P61" s="622">
        <v>4.9575740000000001</v>
      </c>
      <c r="Q61" s="76">
        <f t="shared" si="1"/>
        <v>8.6794842045549603E-2</v>
      </c>
      <c r="R61" s="542"/>
      <c r="S61" s="542"/>
      <c r="T61" s="544">
        <v>1.4874080000000001</v>
      </c>
      <c r="U61" s="543">
        <v>0</v>
      </c>
      <c r="W61" s="543">
        <v>96</v>
      </c>
      <c r="X61" s="543">
        <v>0</v>
      </c>
      <c r="Y61" s="542"/>
      <c r="Z61" s="546">
        <f t="shared" si="18"/>
        <v>197.1131141818779</v>
      </c>
      <c r="AA61" s="543">
        <v>93</v>
      </c>
      <c r="AB61" s="543">
        <v>0</v>
      </c>
      <c r="AC61" s="547">
        <v>3</v>
      </c>
      <c r="AD61" s="547">
        <v>93</v>
      </c>
      <c r="AE61" s="543">
        <f t="shared" si="3"/>
        <v>96</v>
      </c>
      <c r="AF61" s="549">
        <v>2847682</v>
      </c>
      <c r="AH61" s="549">
        <v>14000</v>
      </c>
      <c r="AI61" s="543">
        <v>81</v>
      </c>
      <c r="AJ61" s="76">
        <f t="shared" si="4"/>
        <v>0.84375</v>
      </c>
      <c r="AK61" s="549">
        <v>1753942</v>
      </c>
      <c r="AL61" s="76">
        <f t="shared" si="5"/>
        <v>0.61591919322452438</v>
      </c>
      <c r="AM61" s="543">
        <v>81</v>
      </c>
      <c r="AN61" s="549">
        <v>1753942</v>
      </c>
      <c r="AO61" s="543">
        <v>80</v>
      </c>
      <c r="AP61" s="549">
        <v>1666042</v>
      </c>
      <c r="AQ61" s="543">
        <v>46</v>
      </c>
      <c r="AR61" s="549">
        <v>1202642</v>
      </c>
      <c r="AS61" s="543">
        <v>34</v>
      </c>
      <c r="AT61" s="76">
        <f t="shared" si="6"/>
        <v>0.42499999999999999</v>
      </c>
      <c r="AU61" s="549">
        <v>463400</v>
      </c>
      <c r="AV61" s="543">
        <v>9</v>
      </c>
      <c r="AW61" s="549">
        <v>181400</v>
      </c>
      <c r="AX61" s="543">
        <v>5</v>
      </c>
      <c r="AY61" s="549">
        <v>898860</v>
      </c>
      <c r="AZ61" s="543">
        <v>17</v>
      </c>
      <c r="BA61" s="76">
        <f t="shared" si="7"/>
        <v>0.17708333333333334</v>
      </c>
      <c r="BB61" s="543">
        <v>31</v>
      </c>
      <c r="BC61" s="76">
        <f t="shared" si="8"/>
        <v>0.32291666666666669</v>
      </c>
      <c r="BD61" s="543">
        <v>48</v>
      </c>
      <c r="BE61" s="76">
        <f t="shared" si="9"/>
        <v>0.5</v>
      </c>
      <c r="BF61" s="543">
        <v>89</v>
      </c>
      <c r="BG61" s="76">
        <f t="shared" si="10"/>
        <v>0.92708333333333337</v>
      </c>
      <c r="BH61" s="543">
        <v>12</v>
      </c>
      <c r="BI61" s="76">
        <f t="shared" si="11"/>
        <v>0.125</v>
      </c>
      <c r="BJ61" s="543">
        <v>12</v>
      </c>
      <c r="BK61" s="543">
        <v>0</v>
      </c>
      <c r="BL61" s="543">
        <v>0</v>
      </c>
      <c r="BM61" s="550">
        <v>1959</v>
      </c>
      <c r="BN61" s="542"/>
      <c r="BO61" s="543">
        <v>94</v>
      </c>
      <c r="BP61" s="76">
        <f t="shared" si="12"/>
        <v>0.97916666666666663</v>
      </c>
      <c r="BQ61" s="543">
        <v>2</v>
      </c>
      <c r="BR61" s="76">
        <f t="shared" si="13"/>
        <v>2.0833333333333332E-2</v>
      </c>
      <c r="BS61" s="543">
        <v>0</v>
      </c>
      <c r="BT61" s="76">
        <f t="shared" si="14"/>
        <v>0</v>
      </c>
      <c r="BU61" s="76">
        <v>0.54320987654320985</v>
      </c>
      <c r="BW61" s="543">
        <v>0</v>
      </c>
      <c r="BX61" s="543">
        <v>0</v>
      </c>
      <c r="BY61" s="543">
        <v>0</v>
      </c>
      <c r="BZ61" s="543">
        <v>0</v>
      </c>
      <c r="CA61" s="543">
        <v>0</v>
      </c>
      <c r="CB61" s="543">
        <v>0</v>
      </c>
      <c r="CC61" s="543">
        <v>0</v>
      </c>
      <c r="CD61" s="543">
        <v>0</v>
      </c>
      <c r="CE61" s="543">
        <v>0</v>
      </c>
      <c r="CF61" s="543">
        <v>0</v>
      </c>
      <c r="CG61" s="543">
        <v>0</v>
      </c>
      <c r="CH61" s="543">
        <v>0</v>
      </c>
      <c r="CI61" s="542"/>
      <c r="CJ61" s="542"/>
      <c r="CK61" s="542"/>
      <c r="CL61" s="542"/>
      <c r="CM61" s="542"/>
      <c r="CN61" s="542"/>
      <c r="CO61" s="542"/>
      <c r="CP61" s="542"/>
      <c r="CQ61" s="542"/>
      <c r="CS61" s="542"/>
      <c r="CT61" s="542"/>
      <c r="CU61" s="542"/>
      <c r="CV61" s="542"/>
      <c r="CW61" s="543">
        <v>5</v>
      </c>
      <c r="CX61" s="547">
        <v>1</v>
      </c>
      <c r="CY61" s="543">
        <v>2</v>
      </c>
      <c r="CZ61" s="543">
        <v>3</v>
      </c>
      <c r="DA61" s="543">
        <v>0</v>
      </c>
      <c r="DB61" s="543">
        <v>0</v>
      </c>
      <c r="DC61" s="543">
        <v>0</v>
      </c>
      <c r="DD61" s="543">
        <v>0</v>
      </c>
      <c r="DF61" s="551">
        <v>209726.266848</v>
      </c>
      <c r="DG61" s="76">
        <f t="shared" si="15"/>
        <v>7.3648064231891061E-2</v>
      </c>
      <c r="DH61" s="551">
        <v>1754.9968819999999</v>
      </c>
      <c r="DI61" s="551">
        <v>125004.44958499999</v>
      </c>
      <c r="DJ61" s="551">
        <v>84721.817263000004</v>
      </c>
      <c r="DK61" s="547">
        <v>62</v>
      </c>
      <c r="DL61" s="543">
        <v>34</v>
      </c>
      <c r="DM61" s="543">
        <v>0</v>
      </c>
      <c r="DN61" s="543">
        <v>0</v>
      </c>
      <c r="DO61" s="320">
        <v>0.12970200000000001</v>
      </c>
      <c r="DP61" s="543">
        <v>47</v>
      </c>
      <c r="DQ61" s="543">
        <v>19</v>
      </c>
      <c r="DR61" s="543">
        <v>30</v>
      </c>
      <c r="DS61" s="543">
        <v>0</v>
      </c>
      <c r="DT61" s="76">
        <f t="shared" si="16"/>
        <v>0</v>
      </c>
      <c r="DU61" s="542"/>
      <c r="DV61" s="542"/>
      <c r="DW61" s="542"/>
      <c r="DX61" s="552">
        <v>140.82910000000001</v>
      </c>
      <c r="DZ61" s="542"/>
      <c r="EA61" s="542"/>
      <c r="EB61" s="542"/>
      <c r="EC61" s="542"/>
      <c r="ED61" s="542"/>
      <c r="EE61" s="542"/>
      <c r="EF61" s="542"/>
      <c r="EG61" s="542"/>
      <c r="EH61" s="542"/>
      <c r="EI61" s="542"/>
      <c r="EJ61" s="542"/>
      <c r="EK61" s="542"/>
      <c r="EL61" s="542"/>
      <c r="EM61" s="542"/>
      <c r="EN61" s="542"/>
      <c r="EO61" s="542"/>
    </row>
    <row r="62" spans="2:145" x14ac:dyDescent="0.25">
      <c r="B62" s="554" t="s">
        <v>1225</v>
      </c>
      <c r="C62" s="6" t="s">
        <v>1226</v>
      </c>
      <c r="D62" s="3" t="s">
        <v>1097</v>
      </c>
      <c r="E62" s="541" t="s">
        <v>1094</v>
      </c>
      <c r="F62" s="542"/>
      <c r="G62" s="543">
        <v>236.00481500000001</v>
      </c>
      <c r="H62" s="542"/>
      <c r="I62" s="542"/>
      <c r="J62" s="542"/>
      <c r="K62" s="542"/>
      <c r="L62" s="542"/>
      <c r="N62" s="543">
        <v>130.12124700000001</v>
      </c>
      <c r="O62" s="76">
        <f t="shared" si="0"/>
        <v>0.55134996716062767</v>
      </c>
      <c r="P62" s="622">
        <v>8.9951760000000007</v>
      </c>
      <c r="Q62" s="76">
        <f t="shared" si="1"/>
        <v>3.811437491222372E-2</v>
      </c>
      <c r="R62" s="542"/>
      <c r="S62" s="542"/>
      <c r="T62" s="544">
        <v>0.95263699999999996</v>
      </c>
      <c r="U62" s="543">
        <v>0</v>
      </c>
      <c r="W62" s="543">
        <v>50</v>
      </c>
      <c r="X62" s="543">
        <v>4</v>
      </c>
      <c r="Y62" s="542"/>
      <c r="Z62" s="546">
        <f t="shared" si="18"/>
        <v>0.38425699993483764</v>
      </c>
      <c r="AA62" s="543">
        <v>1</v>
      </c>
      <c r="AB62" s="543">
        <v>5</v>
      </c>
      <c r="AC62" s="547">
        <v>54</v>
      </c>
      <c r="AD62" s="547">
        <v>1</v>
      </c>
      <c r="AE62" s="543">
        <f t="shared" si="3"/>
        <v>55</v>
      </c>
      <c r="AF62" s="549">
        <v>2033600</v>
      </c>
      <c r="AH62" s="549">
        <v>25000</v>
      </c>
      <c r="AI62" s="543">
        <v>52</v>
      </c>
      <c r="AJ62" s="76">
        <f t="shared" si="4"/>
        <v>0.94545454545454544</v>
      </c>
      <c r="AK62" s="549">
        <v>1903800</v>
      </c>
      <c r="AL62" s="76">
        <f t="shared" si="5"/>
        <v>0.9361723052714398</v>
      </c>
      <c r="AM62" s="543">
        <v>52</v>
      </c>
      <c r="AN62" s="549">
        <v>1903800</v>
      </c>
      <c r="AO62" s="543">
        <v>52</v>
      </c>
      <c r="AP62" s="549">
        <v>1903800</v>
      </c>
      <c r="AQ62" s="543">
        <v>20</v>
      </c>
      <c r="AR62" s="549">
        <v>898300</v>
      </c>
      <c r="AS62" s="543">
        <v>32</v>
      </c>
      <c r="AT62" s="76">
        <f t="shared" si="6"/>
        <v>0.61538461538461542</v>
      </c>
      <c r="AU62" s="549">
        <v>1005500</v>
      </c>
      <c r="AV62" s="543">
        <v>0</v>
      </c>
      <c r="AW62" s="549">
        <v>0</v>
      </c>
      <c r="AX62" s="543">
        <v>3</v>
      </c>
      <c r="AY62" s="549">
        <v>129800</v>
      </c>
      <c r="AZ62" s="543">
        <v>7</v>
      </c>
      <c r="BA62" s="76">
        <f t="shared" si="7"/>
        <v>0.12727272727272726</v>
      </c>
      <c r="BB62" s="543">
        <v>6</v>
      </c>
      <c r="BC62" s="76">
        <f t="shared" si="8"/>
        <v>0.10909090909090909</v>
      </c>
      <c r="BD62" s="543">
        <v>42</v>
      </c>
      <c r="BE62" s="76">
        <f t="shared" si="9"/>
        <v>0.76363636363636367</v>
      </c>
      <c r="BF62" s="543">
        <v>54</v>
      </c>
      <c r="BG62" s="76">
        <f t="shared" si="10"/>
        <v>0.98181818181818181</v>
      </c>
      <c r="BH62" s="543">
        <v>0</v>
      </c>
      <c r="BI62" s="76">
        <f t="shared" si="11"/>
        <v>0</v>
      </c>
      <c r="BJ62" s="543">
        <v>0</v>
      </c>
      <c r="BK62" s="543">
        <v>0</v>
      </c>
      <c r="BL62" s="543">
        <v>0</v>
      </c>
      <c r="BM62" s="550">
        <v>1988</v>
      </c>
      <c r="BN62" s="542"/>
      <c r="BO62" s="543">
        <v>32</v>
      </c>
      <c r="BP62" s="76">
        <f t="shared" si="12"/>
        <v>0.58181818181818179</v>
      </c>
      <c r="BQ62" s="543">
        <v>23</v>
      </c>
      <c r="BR62" s="76">
        <f t="shared" si="13"/>
        <v>0.41818181818181815</v>
      </c>
      <c r="BS62" s="543">
        <v>0</v>
      </c>
      <c r="BT62" s="76">
        <f t="shared" si="14"/>
        <v>0</v>
      </c>
      <c r="BU62" s="76">
        <v>0.75</v>
      </c>
      <c r="BW62" s="543">
        <v>0</v>
      </c>
      <c r="BX62" s="543">
        <v>0</v>
      </c>
      <c r="BY62" s="543">
        <v>0</v>
      </c>
      <c r="BZ62" s="543">
        <v>0</v>
      </c>
      <c r="CA62" s="543">
        <v>0</v>
      </c>
      <c r="CB62" s="543">
        <v>0</v>
      </c>
      <c r="CC62" s="543">
        <v>0</v>
      </c>
      <c r="CD62" s="543">
        <v>0</v>
      </c>
      <c r="CE62" s="543">
        <v>0</v>
      </c>
      <c r="CF62" s="543">
        <v>0</v>
      </c>
      <c r="CG62" s="543">
        <v>0</v>
      </c>
      <c r="CH62" s="543">
        <v>0</v>
      </c>
      <c r="CI62" s="542"/>
      <c r="CJ62" s="542"/>
      <c r="CK62" s="542"/>
      <c r="CL62" s="542"/>
      <c r="CM62" s="542"/>
      <c r="CN62" s="542"/>
      <c r="CO62" s="542"/>
      <c r="CP62" s="542"/>
      <c r="CQ62" s="542"/>
      <c r="CS62" s="542"/>
      <c r="CT62" s="542"/>
      <c r="CU62" s="542"/>
      <c r="CV62" s="542"/>
      <c r="CW62" s="543">
        <v>3</v>
      </c>
      <c r="CX62" s="547">
        <v>0</v>
      </c>
      <c r="CY62" s="543">
        <v>3</v>
      </c>
      <c r="CZ62" s="543">
        <v>0</v>
      </c>
      <c r="DA62" s="543">
        <v>0</v>
      </c>
      <c r="DB62" s="543">
        <v>0</v>
      </c>
      <c r="DC62" s="543">
        <v>0</v>
      </c>
      <c r="DD62" s="543">
        <v>0</v>
      </c>
      <c r="DF62" s="551">
        <v>47850.001241999998</v>
      </c>
      <c r="DG62" s="76">
        <f t="shared" si="15"/>
        <v>2.3529701633556253E-2</v>
      </c>
      <c r="DH62" s="551">
        <v>1872.1789120000001</v>
      </c>
      <c r="DI62" s="551">
        <v>46879.959737999998</v>
      </c>
      <c r="DJ62" s="551">
        <v>970.04150400000003</v>
      </c>
      <c r="DK62" s="547">
        <v>42</v>
      </c>
      <c r="DL62" s="543">
        <v>13</v>
      </c>
      <c r="DM62" s="543">
        <v>0</v>
      </c>
      <c r="DN62" s="543">
        <v>0</v>
      </c>
      <c r="DO62" s="320">
        <v>7.4886999999999995E-2</v>
      </c>
      <c r="DP62" s="543">
        <v>41</v>
      </c>
      <c r="DQ62" s="543">
        <v>8</v>
      </c>
      <c r="DR62" s="543">
        <v>6</v>
      </c>
      <c r="DS62" s="543">
        <v>0</v>
      </c>
      <c r="DT62" s="76">
        <f t="shared" si="16"/>
        <v>0</v>
      </c>
      <c r="DU62" s="542"/>
      <c r="DV62" s="542"/>
      <c r="DW62" s="542"/>
      <c r="DX62" s="552">
        <v>18.885000000000002</v>
      </c>
      <c r="DZ62" s="542"/>
      <c r="EA62" s="542"/>
      <c r="EB62" s="542"/>
      <c r="EC62" s="542"/>
      <c r="ED62" s="542"/>
      <c r="EE62" s="542"/>
      <c r="EF62" s="542"/>
      <c r="EG62" s="542"/>
      <c r="EH62" s="542"/>
      <c r="EI62" s="542"/>
      <c r="EJ62" s="542"/>
      <c r="EK62" s="542"/>
      <c r="EL62" s="542"/>
      <c r="EM62" s="542"/>
      <c r="EN62" s="542"/>
      <c r="EO62" s="542"/>
    </row>
    <row r="63" spans="2:145" x14ac:dyDescent="0.25">
      <c r="B63" s="554" t="s">
        <v>1225</v>
      </c>
      <c r="C63" s="6" t="s">
        <v>1227</v>
      </c>
      <c r="D63" s="3" t="s">
        <v>1143</v>
      </c>
      <c r="E63" s="541" t="s">
        <v>1094</v>
      </c>
      <c r="F63" s="542"/>
      <c r="G63" s="543">
        <v>84.318483000000001</v>
      </c>
      <c r="H63" s="542"/>
      <c r="I63" s="542"/>
      <c r="J63" s="542"/>
      <c r="K63" s="542"/>
      <c r="L63" s="542"/>
      <c r="N63" s="543">
        <v>56.686652000000002</v>
      </c>
      <c r="O63" s="76">
        <f t="shared" si="0"/>
        <v>0.67229212366166502</v>
      </c>
      <c r="P63" s="622">
        <v>4.0610229999999996</v>
      </c>
      <c r="Q63" s="76">
        <f t="shared" si="1"/>
        <v>4.8162903974446503E-2</v>
      </c>
      <c r="R63" s="542"/>
      <c r="S63" s="542"/>
      <c r="T63" s="544">
        <v>0</v>
      </c>
      <c r="U63" s="543">
        <v>0</v>
      </c>
      <c r="W63" s="543">
        <v>30</v>
      </c>
      <c r="X63" s="543">
        <v>0</v>
      </c>
      <c r="Y63" s="542"/>
      <c r="Z63" s="546">
        <f t="shared" si="18"/>
        <v>0.52922511634661362</v>
      </c>
      <c r="AA63" s="543">
        <v>0</v>
      </c>
      <c r="AB63" s="543">
        <v>0</v>
      </c>
      <c r="AC63" s="547">
        <v>30</v>
      </c>
      <c r="AD63" s="547">
        <v>0</v>
      </c>
      <c r="AE63" s="543">
        <f t="shared" si="3"/>
        <v>30</v>
      </c>
      <c r="AF63" s="549">
        <v>973160</v>
      </c>
      <c r="AH63" s="549">
        <v>28700</v>
      </c>
      <c r="AI63" s="543">
        <v>29</v>
      </c>
      <c r="AJ63" s="76">
        <f t="shared" si="4"/>
        <v>0.96666666666666667</v>
      </c>
      <c r="AK63" s="549">
        <v>858760</v>
      </c>
      <c r="AL63" s="76">
        <f t="shared" si="5"/>
        <v>0.8824448189403592</v>
      </c>
      <c r="AM63" s="543">
        <v>29</v>
      </c>
      <c r="AN63" s="549">
        <v>858760</v>
      </c>
      <c r="AO63" s="543">
        <v>29</v>
      </c>
      <c r="AP63" s="549">
        <v>858760</v>
      </c>
      <c r="AQ63" s="543">
        <v>16</v>
      </c>
      <c r="AR63" s="549">
        <v>511500</v>
      </c>
      <c r="AS63" s="543">
        <v>13</v>
      </c>
      <c r="AT63" s="76">
        <f t="shared" si="6"/>
        <v>0.44827586206896552</v>
      </c>
      <c r="AU63" s="549">
        <v>347260</v>
      </c>
      <c r="AV63" s="543">
        <v>0</v>
      </c>
      <c r="AW63" s="549">
        <v>0</v>
      </c>
      <c r="AX63" s="543">
        <v>1</v>
      </c>
      <c r="AY63" s="549">
        <v>114400</v>
      </c>
      <c r="AZ63" s="543">
        <v>6</v>
      </c>
      <c r="BA63" s="76">
        <f t="shared" si="7"/>
        <v>0.2</v>
      </c>
      <c r="BB63" s="543">
        <v>4</v>
      </c>
      <c r="BC63" s="76">
        <f t="shared" si="8"/>
        <v>0.13333333333333333</v>
      </c>
      <c r="BD63" s="543">
        <v>20</v>
      </c>
      <c r="BE63" s="76">
        <f t="shared" si="9"/>
        <v>0.66666666666666663</v>
      </c>
      <c r="BF63" s="543">
        <v>28</v>
      </c>
      <c r="BG63" s="76">
        <f t="shared" si="10"/>
        <v>0.93333333333333335</v>
      </c>
      <c r="BH63" s="543">
        <v>0</v>
      </c>
      <c r="BI63" s="76">
        <f t="shared" si="11"/>
        <v>0</v>
      </c>
      <c r="BJ63" s="543">
        <v>0</v>
      </c>
      <c r="BK63" s="543">
        <v>0</v>
      </c>
      <c r="BL63" s="543">
        <v>0</v>
      </c>
      <c r="BM63" s="550">
        <v>1976</v>
      </c>
      <c r="BN63" s="542"/>
      <c r="BO63" s="543">
        <v>23</v>
      </c>
      <c r="BP63" s="76">
        <f t="shared" si="12"/>
        <v>0.76666666666666672</v>
      </c>
      <c r="BQ63" s="543">
        <v>7</v>
      </c>
      <c r="BR63" s="76">
        <f t="shared" si="13"/>
        <v>0.23333333333333334</v>
      </c>
      <c r="BS63" s="543">
        <v>0</v>
      </c>
      <c r="BT63" s="76">
        <f t="shared" si="14"/>
        <v>0</v>
      </c>
      <c r="BU63" s="76">
        <v>0.82758620689655171</v>
      </c>
      <c r="BW63" s="543">
        <v>0</v>
      </c>
      <c r="BX63" s="543">
        <v>0</v>
      </c>
      <c r="BY63" s="543">
        <v>0</v>
      </c>
      <c r="BZ63" s="543">
        <v>0</v>
      </c>
      <c r="CA63" s="543">
        <v>0</v>
      </c>
      <c r="CB63" s="543">
        <v>0</v>
      </c>
      <c r="CC63" s="543">
        <v>0</v>
      </c>
      <c r="CD63" s="543">
        <v>0</v>
      </c>
      <c r="CE63" s="543">
        <v>0</v>
      </c>
      <c r="CF63" s="543">
        <v>0</v>
      </c>
      <c r="CG63" s="543">
        <v>0</v>
      </c>
      <c r="CH63" s="543">
        <v>0</v>
      </c>
      <c r="CI63" s="542"/>
      <c r="CJ63" s="542"/>
      <c r="CK63" s="542"/>
      <c r="CL63" s="542"/>
      <c r="CM63" s="542"/>
      <c r="CN63" s="542"/>
      <c r="CO63" s="542"/>
      <c r="CP63" s="542"/>
      <c r="CQ63" s="542"/>
      <c r="CS63" s="542"/>
      <c r="CT63" s="542"/>
      <c r="CU63" s="542"/>
      <c r="CV63" s="542"/>
      <c r="CW63" s="543">
        <v>1</v>
      </c>
      <c r="CX63" s="547">
        <v>0</v>
      </c>
      <c r="CY63" s="543">
        <v>1</v>
      </c>
      <c r="CZ63" s="543">
        <v>0</v>
      </c>
      <c r="DA63" s="543">
        <v>0</v>
      </c>
      <c r="DB63" s="543">
        <v>0</v>
      </c>
      <c r="DC63" s="543">
        <v>0</v>
      </c>
      <c r="DD63" s="543">
        <v>0</v>
      </c>
      <c r="DF63" s="551">
        <v>0</v>
      </c>
      <c r="DG63" s="76">
        <f t="shared" si="15"/>
        <v>0</v>
      </c>
      <c r="DH63" s="551">
        <v>0</v>
      </c>
      <c r="DI63" s="551">
        <v>0</v>
      </c>
      <c r="DJ63" s="551">
        <v>0</v>
      </c>
      <c r="DK63" s="547">
        <v>30</v>
      </c>
      <c r="DL63" s="543">
        <v>0</v>
      </c>
      <c r="DM63" s="543">
        <v>0</v>
      </c>
      <c r="DN63" s="543">
        <v>0</v>
      </c>
      <c r="DO63" s="320">
        <v>0</v>
      </c>
      <c r="DP63" s="543">
        <v>30</v>
      </c>
      <c r="DQ63" s="543">
        <v>0</v>
      </c>
      <c r="DR63" s="543">
        <v>0</v>
      </c>
      <c r="DS63" s="543">
        <v>0</v>
      </c>
      <c r="DT63" s="76">
        <f t="shared" si="16"/>
        <v>0</v>
      </c>
      <c r="DU63" s="542"/>
      <c r="DV63" s="542"/>
      <c r="DW63" s="542"/>
      <c r="DX63" s="552">
        <v>0</v>
      </c>
      <c r="DZ63" s="542"/>
      <c r="EA63" s="542"/>
      <c r="EB63" s="542"/>
      <c r="EC63" s="542"/>
      <c r="ED63" s="542"/>
      <c r="EE63" s="542"/>
      <c r="EF63" s="542"/>
      <c r="EG63" s="542"/>
      <c r="EH63" s="542"/>
      <c r="EI63" s="542"/>
      <c r="EJ63" s="542"/>
      <c r="EK63" s="542"/>
      <c r="EL63" s="542"/>
      <c r="EM63" s="542"/>
      <c r="EN63" s="542"/>
      <c r="EO63" s="542"/>
    </row>
    <row r="64" spans="2:145" x14ac:dyDescent="0.25">
      <c r="B64" s="554" t="s">
        <v>1228</v>
      </c>
      <c r="C64" s="6" t="s">
        <v>1229</v>
      </c>
      <c r="D64" s="3" t="s">
        <v>1149</v>
      </c>
      <c r="E64" s="541" t="s">
        <v>1094</v>
      </c>
      <c r="F64" s="542"/>
      <c r="G64" s="543">
        <v>32.813436000000003</v>
      </c>
      <c r="H64" s="542"/>
      <c r="I64" s="542"/>
      <c r="J64" s="542"/>
      <c r="K64" s="542"/>
      <c r="L64" s="542"/>
      <c r="N64" s="543">
        <v>32.813436000000003</v>
      </c>
      <c r="O64" s="76">
        <f t="shared" si="0"/>
        <v>1</v>
      </c>
      <c r="P64" s="622">
        <v>1.918021</v>
      </c>
      <c r="Q64" s="76">
        <f t="shared" si="1"/>
        <v>5.8452305939554756E-2</v>
      </c>
      <c r="R64" s="542"/>
      <c r="S64" s="542"/>
      <c r="T64" s="544">
        <v>0</v>
      </c>
      <c r="U64" s="543">
        <v>0</v>
      </c>
      <c r="W64" s="543">
        <v>25</v>
      </c>
      <c r="X64" s="543">
        <v>0</v>
      </c>
      <c r="Y64" s="542"/>
      <c r="Z64" s="546">
        <f t="shared" si="18"/>
        <v>0.7618830286471675</v>
      </c>
      <c r="AA64" s="543">
        <v>0</v>
      </c>
      <c r="AB64" s="543">
        <v>0</v>
      </c>
      <c r="AC64" s="547">
        <v>25</v>
      </c>
      <c r="AD64" s="547">
        <v>0</v>
      </c>
      <c r="AE64" s="543">
        <f t="shared" si="3"/>
        <v>25</v>
      </c>
      <c r="AF64" s="549">
        <v>612440</v>
      </c>
      <c r="AH64" s="549">
        <v>18430</v>
      </c>
      <c r="AI64" s="543">
        <v>25</v>
      </c>
      <c r="AJ64" s="76">
        <f t="shared" si="4"/>
        <v>1</v>
      </c>
      <c r="AK64" s="549">
        <v>612440</v>
      </c>
      <c r="AL64" s="76">
        <f t="shared" si="5"/>
        <v>1</v>
      </c>
      <c r="AM64" s="543">
        <v>25</v>
      </c>
      <c r="AN64" s="549">
        <v>612440</v>
      </c>
      <c r="AO64" s="543">
        <v>25</v>
      </c>
      <c r="AP64" s="549">
        <v>612440</v>
      </c>
      <c r="AQ64" s="543">
        <v>8</v>
      </c>
      <c r="AR64" s="549">
        <v>216100</v>
      </c>
      <c r="AS64" s="543">
        <v>17</v>
      </c>
      <c r="AT64" s="76">
        <f t="shared" si="6"/>
        <v>0.68</v>
      </c>
      <c r="AU64" s="549">
        <v>396340</v>
      </c>
      <c r="AV64" s="543">
        <v>0</v>
      </c>
      <c r="AW64" s="549">
        <v>0</v>
      </c>
      <c r="AX64" s="543">
        <v>0</v>
      </c>
      <c r="AY64" s="549">
        <v>0</v>
      </c>
      <c r="AZ64" s="543">
        <v>0</v>
      </c>
      <c r="BA64" s="76">
        <f t="shared" si="7"/>
        <v>0</v>
      </c>
      <c r="BB64" s="543">
        <v>5</v>
      </c>
      <c r="BC64" s="76">
        <f t="shared" si="8"/>
        <v>0.2</v>
      </c>
      <c r="BD64" s="543">
        <v>20</v>
      </c>
      <c r="BE64" s="76">
        <f t="shared" si="9"/>
        <v>0.8</v>
      </c>
      <c r="BF64" s="543">
        <v>24</v>
      </c>
      <c r="BG64" s="76">
        <f t="shared" si="10"/>
        <v>0.96</v>
      </c>
      <c r="BH64" s="543">
        <v>0</v>
      </c>
      <c r="BI64" s="76">
        <f t="shared" si="11"/>
        <v>0</v>
      </c>
      <c r="BJ64" s="543">
        <v>0</v>
      </c>
      <c r="BK64" s="543">
        <v>0</v>
      </c>
      <c r="BL64" s="543">
        <v>0</v>
      </c>
      <c r="BM64" s="550">
        <v>1985.5</v>
      </c>
      <c r="BN64" s="542"/>
      <c r="BO64" s="543">
        <v>13</v>
      </c>
      <c r="BP64" s="76">
        <f t="shared" si="12"/>
        <v>0.52</v>
      </c>
      <c r="BQ64" s="543">
        <v>12</v>
      </c>
      <c r="BR64" s="76">
        <f t="shared" si="13"/>
        <v>0.48</v>
      </c>
      <c r="BS64" s="543">
        <v>0</v>
      </c>
      <c r="BT64" s="76">
        <f t="shared" si="14"/>
        <v>0</v>
      </c>
      <c r="BU64" s="76">
        <v>0.84</v>
      </c>
      <c r="BW64" s="543">
        <v>0</v>
      </c>
      <c r="BX64" s="543">
        <v>0</v>
      </c>
      <c r="BY64" s="543">
        <v>0</v>
      </c>
      <c r="BZ64" s="543">
        <v>0</v>
      </c>
      <c r="CA64" s="543">
        <v>0</v>
      </c>
      <c r="CB64" s="543">
        <v>0</v>
      </c>
      <c r="CC64" s="543">
        <v>0</v>
      </c>
      <c r="CD64" s="543">
        <v>0</v>
      </c>
      <c r="CE64" s="543">
        <v>0</v>
      </c>
      <c r="CF64" s="543">
        <v>0</v>
      </c>
      <c r="CG64" s="543">
        <v>0</v>
      </c>
      <c r="CH64" s="543">
        <v>0</v>
      </c>
      <c r="CI64" s="542"/>
      <c r="CJ64" s="542"/>
      <c r="CK64" s="542"/>
      <c r="CL64" s="542"/>
      <c r="CM64" s="542"/>
      <c r="CN64" s="542"/>
      <c r="CO64" s="542"/>
      <c r="CP64" s="542"/>
      <c r="CQ64" s="542"/>
      <c r="CS64" s="542"/>
      <c r="CT64" s="542"/>
      <c r="CU64" s="542"/>
      <c r="CV64" s="542"/>
      <c r="CW64" s="543">
        <v>0</v>
      </c>
      <c r="CX64" s="547">
        <v>0</v>
      </c>
      <c r="CY64" s="543">
        <v>0</v>
      </c>
      <c r="CZ64" s="543">
        <v>0</v>
      </c>
      <c r="DA64" s="543">
        <v>0</v>
      </c>
      <c r="DB64" s="543">
        <v>0</v>
      </c>
      <c r="DC64" s="543">
        <v>0</v>
      </c>
      <c r="DD64" s="543">
        <v>0</v>
      </c>
      <c r="DF64" s="551">
        <v>0</v>
      </c>
      <c r="DG64" s="76">
        <f t="shared" si="15"/>
        <v>0</v>
      </c>
      <c r="DH64" s="551">
        <v>0</v>
      </c>
      <c r="DI64" s="551">
        <v>0</v>
      </c>
      <c r="DJ64" s="551">
        <v>0</v>
      </c>
      <c r="DK64" s="547">
        <v>25</v>
      </c>
      <c r="DL64" s="543">
        <v>0</v>
      </c>
      <c r="DM64" s="543">
        <v>0</v>
      </c>
      <c r="DN64" s="543">
        <v>0</v>
      </c>
      <c r="DO64" s="320">
        <v>0</v>
      </c>
      <c r="DP64" s="543">
        <v>25</v>
      </c>
      <c r="DQ64" s="543">
        <v>0</v>
      </c>
      <c r="DR64" s="543">
        <v>0</v>
      </c>
      <c r="DS64" s="543">
        <v>0</v>
      </c>
      <c r="DT64" s="76">
        <f t="shared" si="16"/>
        <v>0</v>
      </c>
      <c r="DU64" s="542"/>
      <c r="DV64" s="542"/>
      <c r="DW64" s="542"/>
      <c r="DX64" s="552">
        <v>0</v>
      </c>
      <c r="DZ64" s="542"/>
      <c r="EA64" s="542"/>
      <c r="EB64" s="542"/>
      <c r="EC64" s="542"/>
      <c r="ED64" s="542"/>
      <c r="EE64" s="542"/>
      <c r="EF64" s="542"/>
      <c r="EG64" s="542"/>
      <c r="EH64" s="542"/>
      <c r="EI64" s="542"/>
      <c r="EJ64" s="542"/>
      <c r="EK64" s="542"/>
      <c r="EL64" s="542"/>
      <c r="EM64" s="542"/>
      <c r="EN64" s="542"/>
      <c r="EO64" s="542"/>
    </row>
    <row r="65" spans="2:145" x14ac:dyDescent="0.25">
      <c r="B65" s="554" t="s">
        <v>1230</v>
      </c>
      <c r="C65" s="6" t="s">
        <v>1231</v>
      </c>
      <c r="D65" s="3" t="s">
        <v>1158</v>
      </c>
      <c r="E65" s="541" t="s">
        <v>1094</v>
      </c>
      <c r="F65" s="542"/>
      <c r="G65" s="543">
        <v>73.004371000000006</v>
      </c>
      <c r="H65" s="542"/>
      <c r="I65" s="542"/>
      <c r="J65" s="542"/>
      <c r="K65" s="542"/>
      <c r="L65" s="542"/>
      <c r="N65" s="543">
        <v>33.668371999999998</v>
      </c>
      <c r="O65" s="76">
        <f t="shared" si="0"/>
        <v>0.46118296122296559</v>
      </c>
      <c r="P65" s="622">
        <v>3.4091290000000001</v>
      </c>
      <c r="Q65" s="76">
        <f t="shared" si="1"/>
        <v>4.6697601161442781E-2</v>
      </c>
      <c r="R65" s="542"/>
      <c r="S65" s="542"/>
      <c r="T65" s="544">
        <v>0.54019499999999998</v>
      </c>
      <c r="U65" s="543">
        <v>0</v>
      </c>
      <c r="W65" s="543">
        <v>42</v>
      </c>
      <c r="X65" s="543">
        <v>0</v>
      </c>
      <c r="Y65" s="542"/>
      <c r="Z65" s="546">
        <f t="shared" si="18"/>
        <v>1.2474615642241331</v>
      </c>
      <c r="AA65" s="543">
        <v>5</v>
      </c>
      <c r="AB65" s="543">
        <v>0</v>
      </c>
      <c r="AC65" s="547">
        <v>37</v>
      </c>
      <c r="AD65" s="547">
        <v>5</v>
      </c>
      <c r="AE65" s="543">
        <f t="shared" si="3"/>
        <v>42</v>
      </c>
      <c r="AF65" s="549">
        <v>1286745</v>
      </c>
      <c r="AH65" s="549">
        <v>28000</v>
      </c>
      <c r="AI65" s="543">
        <v>41</v>
      </c>
      <c r="AJ65" s="76">
        <f t="shared" si="4"/>
        <v>0.97619047619047616</v>
      </c>
      <c r="AK65" s="549">
        <v>1252412</v>
      </c>
      <c r="AL65" s="76">
        <f t="shared" si="5"/>
        <v>0.97331794566911078</v>
      </c>
      <c r="AM65" s="543">
        <v>41</v>
      </c>
      <c r="AN65" s="549">
        <v>1252412</v>
      </c>
      <c r="AO65" s="543">
        <v>41</v>
      </c>
      <c r="AP65" s="549">
        <v>1252412</v>
      </c>
      <c r="AQ65" s="543">
        <v>14</v>
      </c>
      <c r="AR65" s="549">
        <v>660132</v>
      </c>
      <c r="AS65" s="543">
        <v>27</v>
      </c>
      <c r="AT65" s="76">
        <f t="shared" si="6"/>
        <v>0.65853658536585369</v>
      </c>
      <c r="AU65" s="549">
        <v>592280</v>
      </c>
      <c r="AV65" s="543">
        <v>0</v>
      </c>
      <c r="AW65" s="549">
        <v>0</v>
      </c>
      <c r="AX65" s="543">
        <v>0</v>
      </c>
      <c r="AY65" s="549">
        <v>0</v>
      </c>
      <c r="AZ65" s="543">
        <v>1</v>
      </c>
      <c r="BA65" s="76">
        <f t="shared" si="7"/>
        <v>2.3809523809523808E-2</v>
      </c>
      <c r="BB65" s="543">
        <v>10</v>
      </c>
      <c r="BC65" s="76">
        <f t="shared" si="8"/>
        <v>0.23809523809523808</v>
      </c>
      <c r="BD65" s="543">
        <v>31</v>
      </c>
      <c r="BE65" s="76">
        <f t="shared" si="9"/>
        <v>0.73809523809523814</v>
      </c>
      <c r="BF65" s="543">
        <v>40</v>
      </c>
      <c r="BG65" s="76">
        <f t="shared" si="10"/>
        <v>0.95238095238095233</v>
      </c>
      <c r="BH65" s="543">
        <v>0</v>
      </c>
      <c r="BI65" s="76">
        <f t="shared" si="11"/>
        <v>0</v>
      </c>
      <c r="BJ65" s="543">
        <v>0</v>
      </c>
      <c r="BK65" s="543">
        <v>0</v>
      </c>
      <c r="BL65" s="543">
        <v>0</v>
      </c>
      <c r="BM65" s="550">
        <v>1974</v>
      </c>
      <c r="BN65" s="542"/>
      <c r="BO65" s="543">
        <v>17</v>
      </c>
      <c r="BP65" s="76">
        <f t="shared" si="12"/>
        <v>0.40476190476190477</v>
      </c>
      <c r="BQ65" s="543">
        <v>25</v>
      </c>
      <c r="BR65" s="76">
        <f t="shared" si="13"/>
        <v>0.59523809523809523</v>
      </c>
      <c r="BS65" s="543">
        <v>0</v>
      </c>
      <c r="BT65" s="76">
        <f t="shared" si="14"/>
        <v>0</v>
      </c>
      <c r="BU65" s="76">
        <v>0.43902439024390244</v>
      </c>
      <c r="BW65" s="543">
        <v>0</v>
      </c>
      <c r="BX65" s="543">
        <v>0</v>
      </c>
      <c r="BY65" s="543">
        <v>0</v>
      </c>
      <c r="BZ65" s="543">
        <v>0</v>
      </c>
      <c r="CA65" s="543">
        <v>0</v>
      </c>
      <c r="CB65" s="543">
        <v>0</v>
      </c>
      <c r="CC65" s="543">
        <v>0</v>
      </c>
      <c r="CD65" s="543">
        <v>0</v>
      </c>
      <c r="CE65" s="543">
        <v>0</v>
      </c>
      <c r="CF65" s="543">
        <v>0</v>
      </c>
      <c r="CG65" s="543">
        <v>0</v>
      </c>
      <c r="CH65" s="543">
        <v>0</v>
      </c>
      <c r="CI65" s="542"/>
      <c r="CJ65" s="542"/>
      <c r="CK65" s="542"/>
      <c r="CL65" s="542"/>
      <c r="CM65" s="542"/>
      <c r="CN65" s="542"/>
      <c r="CO65" s="542"/>
      <c r="CP65" s="542"/>
      <c r="CQ65" s="542"/>
      <c r="CS65" s="542"/>
      <c r="CT65" s="542"/>
      <c r="CU65" s="542"/>
      <c r="CV65" s="542"/>
      <c r="CW65" s="543">
        <v>0</v>
      </c>
      <c r="CX65" s="547">
        <v>0</v>
      </c>
      <c r="CY65" s="543">
        <v>0</v>
      </c>
      <c r="CZ65" s="543">
        <v>0</v>
      </c>
      <c r="DA65" s="543">
        <v>0</v>
      </c>
      <c r="DB65" s="543">
        <v>0</v>
      </c>
      <c r="DC65" s="543">
        <v>0</v>
      </c>
      <c r="DD65" s="543">
        <v>0</v>
      </c>
      <c r="DF65" s="551">
        <v>34205.821043999997</v>
      </c>
      <c r="DG65" s="76">
        <f t="shared" si="15"/>
        <v>2.6583216600025644E-2</v>
      </c>
      <c r="DH65" s="551">
        <v>3449.9444039999998</v>
      </c>
      <c r="DI65" s="551">
        <v>34205.821043999997</v>
      </c>
      <c r="DJ65" s="551">
        <v>0</v>
      </c>
      <c r="DK65" s="547">
        <v>33</v>
      </c>
      <c r="DL65" s="543">
        <v>9</v>
      </c>
      <c r="DM65" s="543">
        <v>0</v>
      </c>
      <c r="DN65" s="543">
        <v>0</v>
      </c>
      <c r="DO65" s="320">
        <v>0.100485</v>
      </c>
      <c r="DP65" s="543">
        <v>33</v>
      </c>
      <c r="DQ65" s="543">
        <v>4</v>
      </c>
      <c r="DR65" s="543">
        <v>5</v>
      </c>
      <c r="DS65" s="543">
        <v>0</v>
      </c>
      <c r="DT65" s="76">
        <f t="shared" si="16"/>
        <v>0</v>
      </c>
      <c r="DU65" s="542"/>
      <c r="DV65" s="542"/>
      <c r="DW65" s="542"/>
      <c r="DX65" s="552">
        <v>9.1839999999999993</v>
      </c>
      <c r="DZ65" s="542"/>
      <c r="EA65" s="542"/>
      <c r="EB65" s="542"/>
      <c r="EC65" s="542"/>
      <c r="ED65" s="542"/>
      <c r="EE65" s="542"/>
      <c r="EF65" s="542"/>
      <c r="EG65" s="542"/>
      <c r="EH65" s="542"/>
      <c r="EI65" s="542"/>
      <c r="EJ65" s="542"/>
      <c r="EK65" s="542"/>
      <c r="EL65" s="542"/>
      <c r="EM65" s="542"/>
      <c r="EN65" s="542"/>
      <c r="EO65" s="542"/>
    </row>
    <row r="66" spans="2:145" x14ac:dyDescent="0.25">
      <c r="B66" s="554" t="s">
        <v>1232</v>
      </c>
      <c r="C66" s="6" t="s">
        <v>1235</v>
      </c>
      <c r="D66" s="3" t="s">
        <v>1146</v>
      </c>
      <c r="E66" s="541" t="s">
        <v>1094</v>
      </c>
      <c r="F66" s="542"/>
      <c r="G66" s="543">
        <v>119.00547</v>
      </c>
      <c r="H66" s="542"/>
      <c r="I66" s="542"/>
      <c r="J66" s="542"/>
      <c r="K66" s="542"/>
      <c r="L66" s="542"/>
      <c r="N66" s="543">
        <v>56.103254</v>
      </c>
      <c r="O66" s="76">
        <f t="shared" si="0"/>
        <v>0.47143424583760729</v>
      </c>
      <c r="P66" s="622">
        <v>5.0309650000000001</v>
      </c>
      <c r="Q66" s="76">
        <f t="shared" si="1"/>
        <v>4.2275073574349148E-2</v>
      </c>
      <c r="R66" s="542"/>
      <c r="S66" s="542"/>
      <c r="T66" s="544">
        <v>1.53772</v>
      </c>
      <c r="U66" s="543">
        <v>0</v>
      </c>
      <c r="W66" s="543">
        <v>161</v>
      </c>
      <c r="X66" s="543">
        <v>76</v>
      </c>
      <c r="Y66" s="542"/>
      <c r="Z66" s="546">
        <f t="shared" si="18"/>
        <v>2.8697087694770786</v>
      </c>
      <c r="AA66" s="543">
        <v>8</v>
      </c>
      <c r="AB66" s="543">
        <v>11</v>
      </c>
      <c r="AC66" s="547">
        <v>164</v>
      </c>
      <c r="AD66" s="547">
        <v>8</v>
      </c>
      <c r="AE66" s="543">
        <f t="shared" si="3"/>
        <v>172</v>
      </c>
      <c r="AF66" s="549">
        <v>20832968</v>
      </c>
      <c r="AH66" s="549">
        <v>32300</v>
      </c>
      <c r="AI66" s="543">
        <v>151</v>
      </c>
      <c r="AJ66" s="76">
        <f t="shared" si="4"/>
        <v>0.87790697674418605</v>
      </c>
      <c r="AK66" s="549">
        <v>5272798</v>
      </c>
      <c r="AL66" s="76">
        <f t="shared" si="5"/>
        <v>0.25309874233954566</v>
      </c>
      <c r="AM66" s="543">
        <v>151</v>
      </c>
      <c r="AN66" s="549">
        <v>5272798</v>
      </c>
      <c r="AO66" s="543">
        <v>148</v>
      </c>
      <c r="AP66" s="549">
        <v>5219198</v>
      </c>
      <c r="AQ66" s="543">
        <v>138</v>
      </c>
      <c r="AR66" s="549">
        <v>5074800</v>
      </c>
      <c r="AS66" s="543">
        <v>10</v>
      </c>
      <c r="AT66" s="76">
        <f t="shared" si="6"/>
        <v>6.7567567567567571E-2</v>
      </c>
      <c r="AU66" s="549">
        <v>144398</v>
      </c>
      <c r="AV66" s="543">
        <v>11</v>
      </c>
      <c r="AW66" s="549">
        <v>12657800</v>
      </c>
      <c r="AX66" s="543">
        <v>7</v>
      </c>
      <c r="AY66" s="549">
        <v>2494290</v>
      </c>
      <c r="AZ66" s="543">
        <v>108</v>
      </c>
      <c r="BA66" s="76">
        <f t="shared" si="7"/>
        <v>0.62790697674418605</v>
      </c>
      <c r="BB66" s="543">
        <v>23</v>
      </c>
      <c r="BC66" s="76">
        <f t="shared" si="8"/>
        <v>0.13372093023255813</v>
      </c>
      <c r="BD66" s="543">
        <v>41</v>
      </c>
      <c r="BE66" s="76">
        <f t="shared" si="9"/>
        <v>0.23837209302325582</v>
      </c>
      <c r="BF66" s="543">
        <v>144</v>
      </c>
      <c r="BG66" s="76">
        <f t="shared" si="10"/>
        <v>0.83720930232558144</v>
      </c>
      <c r="BH66" s="543">
        <v>17</v>
      </c>
      <c r="BI66" s="76">
        <f t="shared" si="11"/>
        <v>9.8837209302325577E-2</v>
      </c>
      <c r="BJ66" s="543">
        <v>17</v>
      </c>
      <c r="BK66" s="543">
        <v>0</v>
      </c>
      <c r="BL66" s="543">
        <v>0</v>
      </c>
      <c r="BM66" s="550">
        <v>1949</v>
      </c>
      <c r="BN66" s="542"/>
      <c r="BO66" s="543">
        <v>162</v>
      </c>
      <c r="BP66" s="76">
        <f t="shared" si="12"/>
        <v>0.94186046511627908</v>
      </c>
      <c r="BQ66" s="543">
        <v>10</v>
      </c>
      <c r="BR66" s="76">
        <f t="shared" si="13"/>
        <v>5.8139534883720929E-2</v>
      </c>
      <c r="BS66" s="543">
        <v>2</v>
      </c>
      <c r="BT66" s="76">
        <f t="shared" si="14"/>
        <v>1.1627906976744186E-2</v>
      </c>
      <c r="BU66" s="76">
        <v>0.64900662251655628</v>
      </c>
      <c r="BW66" s="543">
        <v>1</v>
      </c>
      <c r="BX66" s="543">
        <v>1</v>
      </c>
      <c r="BY66" s="543">
        <v>0</v>
      </c>
      <c r="BZ66" s="543">
        <v>1</v>
      </c>
      <c r="CA66" s="543">
        <v>0</v>
      </c>
      <c r="CB66" s="543">
        <v>0</v>
      </c>
      <c r="CC66" s="543">
        <v>0</v>
      </c>
      <c r="CD66" s="543">
        <v>1</v>
      </c>
      <c r="CE66" s="543">
        <v>0</v>
      </c>
      <c r="CF66" s="543">
        <v>0</v>
      </c>
      <c r="CG66" s="543">
        <v>0</v>
      </c>
      <c r="CH66" s="543">
        <v>0</v>
      </c>
      <c r="CI66" s="542"/>
      <c r="CJ66" s="542"/>
      <c r="CK66" s="542"/>
      <c r="CL66" s="542"/>
      <c r="CM66" s="542"/>
      <c r="CN66" s="542"/>
      <c r="CO66" s="542"/>
      <c r="CP66" s="542"/>
      <c r="CQ66" s="542"/>
      <c r="CS66" s="542"/>
      <c r="CT66" s="542"/>
      <c r="CU66" s="542"/>
      <c r="CV66" s="542"/>
      <c r="CW66" s="543">
        <v>8</v>
      </c>
      <c r="CX66" s="547">
        <v>7</v>
      </c>
      <c r="CY66" s="543">
        <v>6</v>
      </c>
      <c r="CZ66" s="543">
        <v>1</v>
      </c>
      <c r="DA66" s="543">
        <v>0</v>
      </c>
      <c r="DB66" s="543">
        <v>1</v>
      </c>
      <c r="DC66" s="543">
        <v>0</v>
      </c>
      <c r="DD66" s="543">
        <v>0</v>
      </c>
      <c r="DF66" s="551">
        <v>507638.90521200001</v>
      </c>
      <c r="DG66" s="76">
        <f t="shared" si="15"/>
        <v>2.4367094751549565E-2</v>
      </c>
      <c r="DH66" s="551">
        <v>2844.3642580000001</v>
      </c>
      <c r="DI66" s="551">
        <v>341063.785645</v>
      </c>
      <c r="DJ66" s="551">
        <v>166575.11956799999</v>
      </c>
      <c r="DK66" s="547">
        <v>86</v>
      </c>
      <c r="DL66" s="543">
        <v>85</v>
      </c>
      <c r="DM66" s="543">
        <v>1</v>
      </c>
      <c r="DN66" s="543">
        <v>0</v>
      </c>
      <c r="DO66" s="320">
        <v>0.101447</v>
      </c>
      <c r="DP66" s="543">
        <v>77</v>
      </c>
      <c r="DQ66" s="543">
        <v>40</v>
      </c>
      <c r="DR66" s="543">
        <v>55</v>
      </c>
      <c r="DS66" s="543">
        <v>0</v>
      </c>
      <c r="DT66" s="76">
        <f t="shared" si="16"/>
        <v>0</v>
      </c>
      <c r="DU66" s="542"/>
      <c r="DV66" s="542"/>
      <c r="DW66" s="542"/>
      <c r="DX66" s="552">
        <v>979.0204</v>
      </c>
      <c r="DZ66" s="542"/>
      <c r="EA66" s="542"/>
      <c r="EB66" s="542"/>
      <c r="EC66" s="542"/>
      <c r="ED66" s="542"/>
      <c r="EE66" s="542"/>
      <c r="EF66" s="542"/>
      <c r="EG66" s="542"/>
      <c r="EH66" s="542"/>
      <c r="EI66" s="542"/>
      <c r="EJ66" s="542"/>
      <c r="EK66" s="542"/>
      <c r="EL66" s="542"/>
      <c r="EM66" s="542"/>
      <c r="EN66" s="542"/>
      <c r="EO66" s="542"/>
    </row>
    <row r="67" spans="2:145" x14ac:dyDescent="0.25">
      <c r="B67" s="554" t="s">
        <v>1232</v>
      </c>
      <c r="C67" s="6" t="s">
        <v>1233</v>
      </c>
      <c r="D67" s="3" t="s">
        <v>1107</v>
      </c>
      <c r="E67" s="541" t="s">
        <v>1094</v>
      </c>
      <c r="F67" s="542"/>
      <c r="G67" s="543">
        <v>137.14145400000001</v>
      </c>
      <c r="H67" s="542"/>
      <c r="I67" s="542"/>
      <c r="J67" s="542"/>
      <c r="K67" s="542"/>
      <c r="L67" s="542"/>
      <c r="N67" s="543">
        <v>60.020377000000003</v>
      </c>
      <c r="O67" s="76">
        <f t="shared" si="0"/>
        <v>0.43765306002953708</v>
      </c>
      <c r="P67" s="622">
        <v>4.2543389999999999</v>
      </c>
      <c r="Q67" s="76">
        <f t="shared" si="1"/>
        <v>3.1021539264123592E-2</v>
      </c>
      <c r="R67" s="542"/>
      <c r="S67" s="542"/>
      <c r="T67" s="544">
        <v>1.2298009999999999</v>
      </c>
      <c r="U67" s="543">
        <v>0</v>
      </c>
      <c r="W67" s="543">
        <v>36</v>
      </c>
      <c r="X67" s="543">
        <v>0</v>
      </c>
      <c r="Y67" s="542"/>
      <c r="Z67" s="546">
        <f t="shared" si="18"/>
        <v>0.59979629918019339</v>
      </c>
      <c r="AA67" s="543">
        <v>1</v>
      </c>
      <c r="AB67" s="543">
        <v>0</v>
      </c>
      <c r="AC67" s="547">
        <v>35</v>
      </c>
      <c r="AD67" s="547">
        <v>1</v>
      </c>
      <c r="AE67" s="543">
        <f t="shared" si="3"/>
        <v>36</v>
      </c>
      <c r="AF67" s="549">
        <v>1163240</v>
      </c>
      <c r="AH67" s="549">
        <v>24150</v>
      </c>
      <c r="AI67" s="543">
        <v>30</v>
      </c>
      <c r="AJ67" s="76">
        <f t="shared" si="4"/>
        <v>0.83333333333333337</v>
      </c>
      <c r="AK67" s="549">
        <v>1048340</v>
      </c>
      <c r="AL67" s="76">
        <f t="shared" si="5"/>
        <v>0.90122416698187824</v>
      </c>
      <c r="AM67" s="543">
        <v>30</v>
      </c>
      <c r="AN67" s="549">
        <v>1048340</v>
      </c>
      <c r="AO67" s="543">
        <v>29</v>
      </c>
      <c r="AP67" s="549">
        <v>1044540</v>
      </c>
      <c r="AQ67" s="543">
        <v>22</v>
      </c>
      <c r="AR67" s="549">
        <v>769490</v>
      </c>
      <c r="AS67" s="543">
        <v>7</v>
      </c>
      <c r="AT67" s="76">
        <f t="shared" si="6"/>
        <v>0.2413793103448276</v>
      </c>
      <c r="AU67" s="549">
        <v>275050</v>
      </c>
      <c r="AV67" s="543">
        <v>3</v>
      </c>
      <c r="AW67" s="549">
        <v>39900</v>
      </c>
      <c r="AX67" s="543">
        <v>1</v>
      </c>
      <c r="AY67" s="549">
        <v>32400</v>
      </c>
      <c r="AZ67" s="543">
        <v>2</v>
      </c>
      <c r="BA67" s="76">
        <f t="shared" si="7"/>
        <v>5.5555555555555552E-2</v>
      </c>
      <c r="BB67" s="543">
        <v>20</v>
      </c>
      <c r="BC67" s="76">
        <f t="shared" si="8"/>
        <v>0.55555555555555558</v>
      </c>
      <c r="BD67" s="543">
        <v>14</v>
      </c>
      <c r="BE67" s="76">
        <f t="shared" si="9"/>
        <v>0.3888888888888889</v>
      </c>
      <c r="BF67" s="543">
        <v>25</v>
      </c>
      <c r="BG67" s="76">
        <f t="shared" si="10"/>
        <v>0.69444444444444442</v>
      </c>
      <c r="BH67" s="543">
        <v>5</v>
      </c>
      <c r="BI67" s="76">
        <f t="shared" si="11"/>
        <v>0.1388888888888889</v>
      </c>
      <c r="BJ67" s="543">
        <v>5</v>
      </c>
      <c r="BK67" s="543">
        <v>0</v>
      </c>
      <c r="BL67" s="543">
        <v>0</v>
      </c>
      <c r="BM67" s="550">
        <v>1914</v>
      </c>
      <c r="BN67" s="542"/>
      <c r="BO67" s="543">
        <v>32</v>
      </c>
      <c r="BP67" s="76">
        <f t="shared" si="12"/>
        <v>0.88888888888888884</v>
      </c>
      <c r="BQ67" s="543">
        <v>4</v>
      </c>
      <c r="BR67" s="76">
        <f t="shared" si="13"/>
        <v>0.1111111111111111</v>
      </c>
      <c r="BS67" s="543">
        <v>0</v>
      </c>
      <c r="BT67" s="76">
        <f t="shared" si="14"/>
        <v>0</v>
      </c>
      <c r="BU67" s="76">
        <v>0.76666666666666672</v>
      </c>
      <c r="BW67" s="543">
        <v>0</v>
      </c>
      <c r="BX67" s="543">
        <v>0</v>
      </c>
      <c r="BY67" s="543">
        <v>0</v>
      </c>
      <c r="BZ67" s="543">
        <v>0</v>
      </c>
      <c r="CA67" s="543">
        <v>0</v>
      </c>
      <c r="CB67" s="543">
        <v>0</v>
      </c>
      <c r="CC67" s="543">
        <v>0</v>
      </c>
      <c r="CD67" s="543">
        <v>0</v>
      </c>
      <c r="CE67" s="543">
        <v>0</v>
      </c>
      <c r="CF67" s="543">
        <v>0</v>
      </c>
      <c r="CG67" s="543">
        <v>0</v>
      </c>
      <c r="CH67" s="543">
        <v>0</v>
      </c>
      <c r="CI67" s="542"/>
      <c r="CJ67" s="542"/>
      <c r="CK67" s="542"/>
      <c r="CL67" s="542"/>
      <c r="CM67" s="542"/>
      <c r="CN67" s="542"/>
      <c r="CO67" s="542"/>
      <c r="CP67" s="542"/>
      <c r="CQ67" s="542"/>
      <c r="CS67" s="542"/>
      <c r="CT67" s="542"/>
      <c r="CU67" s="542"/>
      <c r="CV67" s="542"/>
      <c r="CW67" s="543">
        <v>1</v>
      </c>
      <c r="CX67" s="547">
        <v>0</v>
      </c>
      <c r="CY67" s="543">
        <v>1</v>
      </c>
      <c r="CZ67" s="543">
        <v>0</v>
      </c>
      <c r="DA67" s="543">
        <v>0</v>
      </c>
      <c r="DB67" s="543">
        <v>0</v>
      </c>
      <c r="DC67" s="543">
        <v>0</v>
      </c>
      <c r="DD67" s="543">
        <v>0</v>
      </c>
      <c r="DF67" s="551">
        <v>49682.012922000002</v>
      </c>
      <c r="DG67" s="76">
        <f t="shared" si="15"/>
        <v>4.2710027958116986E-2</v>
      </c>
      <c r="DH67" s="551">
        <v>1849.3493570000001</v>
      </c>
      <c r="DI67" s="551">
        <v>49004.734671999999</v>
      </c>
      <c r="DJ67" s="551">
        <v>677.27824899999996</v>
      </c>
      <c r="DK67" s="547">
        <v>24</v>
      </c>
      <c r="DL67" s="543">
        <v>12</v>
      </c>
      <c r="DM67" s="543">
        <v>0</v>
      </c>
      <c r="DN67" s="543">
        <v>0</v>
      </c>
      <c r="DO67" s="320">
        <v>8.8169999999999998E-2</v>
      </c>
      <c r="DP67" s="543">
        <v>18</v>
      </c>
      <c r="DQ67" s="543">
        <v>10</v>
      </c>
      <c r="DR67" s="543">
        <v>8</v>
      </c>
      <c r="DS67" s="543">
        <v>0</v>
      </c>
      <c r="DT67" s="76">
        <f t="shared" si="16"/>
        <v>0</v>
      </c>
      <c r="DU67" s="542"/>
      <c r="DV67" s="542"/>
      <c r="DW67" s="542"/>
      <c r="DX67" s="552">
        <v>41.717199999999998</v>
      </c>
      <c r="DZ67" s="542"/>
      <c r="EA67" s="542"/>
      <c r="EB67" s="542"/>
      <c r="EC67" s="542"/>
      <c r="ED67" s="542"/>
      <c r="EE67" s="542"/>
      <c r="EF67" s="542"/>
      <c r="EG67" s="542"/>
      <c r="EH67" s="542"/>
      <c r="EI67" s="542"/>
      <c r="EJ67" s="542"/>
      <c r="EK67" s="542"/>
      <c r="EL67" s="542"/>
      <c r="EM67" s="542"/>
      <c r="EN67" s="542"/>
      <c r="EO67" s="542"/>
    </row>
    <row r="68" spans="2:145" x14ac:dyDescent="0.25">
      <c r="B68" s="554" t="s">
        <v>1232</v>
      </c>
      <c r="C68" s="6" t="s">
        <v>1234</v>
      </c>
      <c r="D68" s="3" t="s">
        <v>1097</v>
      </c>
      <c r="E68" s="541" t="s">
        <v>1094</v>
      </c>
      <c r="F68" s="542"/>
      <c r="G68" s="543">
        <v>236.21147400000001</v>
      </c>
      <c r="H68" s="542"/>
      <c r="I68" s="542"/>
      <c r="J68" s="542"/>
      <c r="K68" s="542"/>
      <c r="L68" s="542"/>
      <c r="N68" s="543">
        <v>102.839461</v>
      </c>
      <c r="O68" s="76">
        <f t="shared" si="0"/>
        <v>0.43537030296843243</v>
      </c>
      <c r="P68" s="622">
        <v>4.518688</v>
      </c>
      <c r="Q68" s="76">
        <f t="shared" si="1"/>
        <v>1.9129841254028158E-2</v>
      </c>
      <c r="R68" s="542"/>
      <c r="S68" s="542"/>
      <c r="T68" s="544">
        <v>1.494127</v>
      </c>
      <c r="U68" s="543">
        <v>0</v>
      </c>
      <c r="W68" s="543">
        <v>27</v>
      </c>
      <c r="X68" s="543">
        <v>0</v>
      </c>
      <c r="Y68" s="542"/>
      <c r="Z68" s="546">
        <f t="shared" si="18"/>
        <v>0.2625451333316498</v>
      </c>
      <c r="AA68" s="543">
        <v>16</v>
      </c>
      <c r="AB68" s="543">
        <v>5</v>
      </c>
      <c r="AC68" s="547">
        <v>16</v>
      </c>
      <c r="AD68" s="547">
        <v>16</v>
      </c>
      <c r="AE68" s="543">
        <f t="shared" si="3"/>
        <v>32</v>
      </c>
      <c r="AF68" s="549">
        <v>4024540</v>
      </c>
      <c r="AH68" s="549">
        <v>91150</v>
      </c>
      <c r="AI68" s="543">
        <v>28</v>
      </c>
      <c r="AJ68" s="76">
        <f t="shared" si="4"/>
        <v>0.875</v>
      </c>
      <c r="AK68" s="549">
        <v>2717700</v>
      </c>
      <c r="AL68" s="76">
        <f t="shared" si="5"/>
        <v>0.67528214404627607</v>
      </c>
      <c r="AM68" s="543">
        <v>28</v>
      </c>
      <c r="AN68" s="549">
        <v>2717700</v>
      </c>
      <c r="AO68" s="543">
        <v>28</v>
      </c>
      <c r="AP68" s="549">
        <v>2717700</v>
      </c>
      <c r="AQ68" s="543">
        <v>22</v>
      </c>
      <c r="AR68" s="549">
        <v>2373000</v>
      </c>
      <c r="AS68" s="543">
        <v>6</v>
      </c>
      <c r="AT68" s="76">
        <f t="shared" si="6"/>
        <v>0.21428571428571427</v>
      </c>
      <c r="AU68" s="549">
        <v>344700</v>
      </c>
      <c r="AV68" s="543">
        <v>1</v>
      </c>
      <c r="AW68" s="549">
        <v>161700</v>
      </c>
      <c r="AX68" s="543">
        <v>3</v>
      </c>
      <c r="AY68" s="549">
        <v>1145140</v>
      </c>
      <c r="AZ68" s="543">
        <v>14</v>
      </c>
      <c r="BA68" s="76">
        <f t="shared" si="7"/>
        <v>0.4375</v>
      </c>
      <c r="BB68" s="543">
        <v>7</v>
      </c>
      <c r="BC68" s="76">
        <f t="shared" si="8"/>
        <v>0.21875</v>
      </c>
      <c r="BD68" s="543">
        <v>11</v>
      </c>
      <c r="BE68" s="76">
        <f t="shared" si="9"/>
        <v>0.34375</v>
      </c>
      <c r="BF68" s="543">
        <v>28</v>
      </c>
      <c r="BG68" s="76">
        <f t="shared" si="10"/>
        <v>0.875</v>
      </c>
      <c r="BH68" s="543">
        <v>6</v>
      </c>
      <c r="BI68" s="76">
        <f t="shared" si="11"/>
        <v>0.1875</v>
      </c>
      <c r="BJ68" s="543">
        <v>3</v>
      </c>
      <c r="BK68" s="543">
        <v>3</v>
      </c>
      <c r="BL68" s="543">
        <v>0</v>
      </c>
      <c r="BM68" s="550">
        <v>1975.5</v>
      </c>
      <c r="BN68" s="542"/>
      <c r="BO68" s="543">
        <v>24</v>
      </c>
      <c r="BP68" s="76">
        <f t="shared" si="12"/>
        <v>0.75</v>
      </c>
      <c r="BQ68" s="543">
        <v>8</v>
      </c>
      <c r="BR68" s="76">
        <f t="shared" si="13"/>
        <v>0.25</v>
      </c>
      <c r="BS68" s="543">
        <v>1</v>
      </c>
      <c r="BT68" s="76">
        <f t="shared" si="14"/>
        <v>3.125E-2</v>
      </c>
      <c r="BU68" s="76">
        <v>0.8928571428571429</v>
      </c>
      <c r="BW68" s="543">
        <v>0</v>
      </c>
      <c r="BX68" s="543">
        <v>0</v>
      </c>
      <c r="BY68" s="543">
        <v>0</v>
      </c>
      <c r="BZ68" s="543">
        <v>0</v>
      </c>
      <c r="CA68" s="543">
        <v>0</v>
      </c>
      <c r="CB68" s="543">
        <v>0</v>
      </c>
      <c r="CC68" s="543">
        <v>0</v>
      </c>
      <c r="CD68" s="543">
        <v>0</v>
      </c>
      <c r="CE68" s="543">
        <v>0</v>
      </c>
      <c r="CF68" s="543">
        <v>0</v>
      </c>
      <c r="CG68" s="543">
        <v>0</v>
      </c>
      <c r="CH68" s="543">
        <v>0</v>
      </c>
      <c r="CI68" s="542"/>
      <c r="CJ68" s="542"/>
      <c r="CK68" s="542"/>
      <c r="CL68" s="542"/>
      <c r="CM68" s="542"/>
      <c r="CN68" s="542"/>
      <c r="CO68" s="542"/>
      <c r="CP68" s="542"/>
      <c r="CQ68" s="542"/>
      <c r="CS68" s="542"/>
      <c r="CT68" s="542"/>
      <c r="CU68" s="542"/>
      <c r="CV68" s="542"/>
      <c r="CW68" s="543">
        <v>2</v>
      </c>
      <c r="CX68" s="547">
        <v>1</v>
      </c>
      <c r="CY68" s="543">
        <v>2</v>
      </c>
      <c r="CZ68" s="543">
        <v>0</v>
      </c>
      <c r="DA68" s="543">
        <v>0</v>
      </c>
      <c r="DB68" s="543">
        <v>0</v>
      </c>
      <c r="DC68" s="543">
        <v>0</v>
      </c>
      <c r="DD68" s="543">
        <v>0</v>
      </c>
      <c r="DF68" s="551">
        <v>427180.84510799998</v>
      </c>
      <c r="DG68" s="76">
        <f t="shared" si="15"/>
        <v>0.10614401772823726</v>
      </c>
      <c r="DH68" s="551">
        <v>11796.209427</v>
      </c>
      <c r="DI68" s="551">
        <v>302463.38988600002</v>
      </c>
      <c r="DJ68" s="551">
        <v>124717.455222</v>
      </c>
      <c r="DK68" s="547">
        <v>13</v>
      </c>
      <c r="DL68" s="543">
        <v>16</v>
      </c>
      <c r="DM68" s="543">
        <v>3</v>
      </c>
      <c r="DN68" s="543">
        <v>0</v>
      </c>
      <c r="DO68" s="320">
        <v>7.2951000000000002E-2</v>
      </c>
      <c r="DP68" s="543">
        <v>14</v>
      </c>
      <c r="DQ68" s="543">
        <v>9</v>
      </c>
      <c r="DR68" s="543">
        <v>7</v>
      </c>
      <c r="DS68" s="543">
        <v>2</v>
      </c>
      <c r="DT68" s="76">
        <f t="shared" si="16"/>
        <v>7.407407407407407E-2</v>
      </c>
      <c r="DU68" s="542"/>
      <c r="DV68" s="542"/>
      <c r="DW68" s="542"/>
      <c r="DX68" s="552">
        <v>233.79650000000001</v>
      </c>
      <c r="DZ68" s="542"/>
      <c r="EA68" s="542"/>
      <c r="EB68" s="542"/>
      <c r="EC68" s="542"/>
      <c r="ED68" s="542"/>
      <c r="EE68" s="542"/>
      <c r="EF68" s="542"/>
      <c r="EG68" s="542"/>
      <c r="EH68" s="542"/>
      <c r="EI68" s="542"/>
      <c r="EJ68" s="542"/>
      <c r="EK68" s="542"/>
      <c r="EL68" s="542"/>
      <c r="EM68" s="542"/>
      <c r="EN68" s="542"/>
      <c r="EO68" s="542"/>
    </row>
    <row r="69" spans="2:145" x14ac:dyDescent="0.25">
      <c r="B69" s="554" t="s">
        <v>1236</v>
      </c>
      <c r="C69" s="6" t="s">
        <v>1238</v>
      </c>
      <c r="D69" s="3" t="s">
        <v>1215</v>
      </c>
      <c r="E69" s="541" t="s">
        <v>1094</v>
      </c>
      <c r="F69" s="542"/>
      <c r="G69" s="543">
        <v>1345.903425</v>
      </c>
      <c r="H69" s="542"/>
      <c r="I69" s="542"/>
      <c r="J69" s="542"/>
      <c r="K69" s="542"/>
      <c r="L69" s="542"/>
      <c r="N69" s="543">
        <v>653.59035500000005</v>
      </c>
      <c r="O69" s="76">
        <f t="shared" si="0"/>
        <v>0.48561460121107874</v>
      </c>
      <c r="P69" s="622">
        <v>16.136780999999999</v>
      </c>
      <c r="Q69" s="76">
        <f t="shared" si="1"/>
        <v>1.1989553410936597E-2</v>
      </c>
      <c r="R69" s="542"/>
      <c r="S69" s="542"/>
      <c r="T69" s="544">
        <v>0.75122100000000003</v>
      </c>
      <c r="U69" s="543">
        <v>0</v>
      </c>
      <c r="W69" s="543">
        <v>126</v>
      </c>
      <c r="X69" s="543">
        <v>11</v>
      </c>
      <c r="Y69" s="542"/>
      <c r="Z69" s="546">
        <f t="shared" si="18"/>
        <v>0.19278130259434442</v>
      </c>
      <c r="AA69" s="543">
        <v>9</v>
      </c>
      <c r="AB69" s="543">
        <v>133</v>
      </c>
      <c r="AC69" s="547">
        <v>250</v>
      </c>
      <c r="AD69" s="547">
        <v>9</v>
      </c>
      <c r="AE69" s="543">
        <f t="shared" si="3"/>
        <v>259</v>
      </c>
      <c r="AF69" s="549">
        <v>64422668</v>
      </c>
      <c r="AH69" s="549">
        <v>47200</v>
      </c>
      <c r="AI69" s="543">
        <v>173</v>
      </c>
      <c r="AJ69" s="76">
        <f t="shared" si="4"/>
        <v>0.66795366795366795</v>
      </c>
      <c r="AK69" s="549">
        <v>9518500</v>
      </c>
      <c r="AL69" s="76">
        <f t="shared" si="5"/>
        <v>0.14775078858888613</v>
      </c>
      <c r="AM69" s="543">
        <v>173</v>
      </c>
      <c r="AN69" s="549">
        <v>9518500</v>
      </c>
      <c r="AO69" s="543">
        <v>173</v>
      </c>
      <c r="AP69" s="549">
        <v>9518500</v>
      </c>
      <c r="AQ69" s="543">
        <v>81</v>
      </c>
      <c r="AR69" s="549">
        <v>7010140</v>
      </c>
      <c r="AS69" s="543">
        <v>92</v>
      </c>
      <c r="AT69" s="76">
        <f t="shared" si="6"/>
        <v>0.53179190751445082</v>
      </c>
      <c r="AU69" s="549">
        <v>2508360</v>
      </c>
      <c r="AV69" s="543">
        <v>66</v>
      </c>
      <c r="AW69" s="549">
        <v>21805643</v>
      </c>
      <c r="AX69" s="543">
        <v>9</v>
      </c>
      <c r="AY69" s="549">
        <v>28793225</v>
      </c>
      <c r="AZ69" s="543">
        <v>10</v>
      </c>
      <c r="BA69" s="76">
        <f t="shared" si="7"/>
        <v>3.8610038610038609E-2</v>
      </c>
      <c r="BB69" s="543">
        <v>98</v>
      </c>
      <c r="BC69" s="76">
        <f t="shared" si="8"/>
        <v>0.3783783783783784</v>
      </c>
      <c r="BD69" s="543">
        <v>151</v>
      </c>
      <c r="BE69" s="76">
        <f t="shared" si="9"/>
        <v>0.58301158301158296</v>
      </c>
      <c r="BF69" s="543">
        <v>239</v>
      </c>
      <c r="BG69" s="76">
        <f t="shared" si="10"/>
        <v>0.92277992277992282</v>
      </c>
      <c r="BH69" s="543">
        <v>7</v>
      </c>
      <c r="BI69" s="76">
        <f t="shared" si="11"/>
        <v>2.7027027027027029E-2</v>
      </c>
      <c r="BJ69" s="543">
        <v>7</v>
      </c>
      <c r="BK69" s="543">
        <v>0</v>
      </c>
      <c r="BL69" s="543">
        <v>0</v>
      </c>
      <c r="BM69" s="550">
        <v>1988.5</v>
      </c>
      <c r="BN69" s="542"/>
      <c r="BO69" s="543">
        <v>118</v>
      </c>
      <c r="BP69" s="76">
        <f t="shared" si="12"/>
        <v>0.45559845559845558</v>
      </c>
      <c r="BQ69" s="543">
        <v>141</v>
      </c>
      <c r="BR69" s="76">
        <f t="shared" si="13"/>
        <v>0.54440154440154442</v>
      </c>
      <c r="BS69" s="543">
        <v>3</v>
      </c>
      <c r="BT69" s="76">
        <f t="shared" si="14"/>
        <v>1.1583011583011582E-2</v>
      </c>
      <c r="BU69" s="76">
        <v>0.68208092485549132</v>
      </c>
      <c r="BW69" s="543">
        <v>2</v>
      </c>
      <c r="BX69" s="543">
        <v>2</v>
      </c>
      <c r="BY69" s="543">
        <v>0</v>
      </c>
      <c r="BZ69" s="543">
        <v>2</v>
      </c>
      <c r="CA69" s="543">
        <v>0</v>
      </c>
      <c r="CB69" s="543">
        <v>0</v>
      </c>
      <c r="CC69" s="543">
        <v>2</v>
      </c>
      <c r="CD69" s="543">
        <v>0</v>
      </c>
      <c r="CE69" s="543">
        <v>0</v>
      </c>
      <c r="CF69" s="543">
        <v>0</v>
      </c>
      <c r="CG69" s="543">
        <v>0</v>
      </c>
      <c r="CH69" s="543">
        <v>0</v>
      </c>
      <c r="CI69" s="542"/>
      <c r="CJ69" s="542"/>
      <c r="CK69" s="542"/>
      <c r="CL69" s="542"/>
      <c r="CM69" s="542"/>
      <c r="CN69" s="542"/>
      <c r="CO69" s="542"/>
      <c r="CP69" s="542"/>
      <c r="CQ69" s="542"/>
      <c r="CS69" s="542"/>
      <c r="CT69" s="542"/>
      <c r="CU69" s="542"/>
      <c r="CV69" s="542"/>
      <c r="CW69" s="543">
        <v>10</v>
      </c>
      <c r="CX69" s="547">
        <v>1</v>
      </c>
      <c r="CY69" s="543">
        <v>2</v>
      </c>
      <c r="CZ69" s="543">
        <v>4</v>
      </c>
      <c r="DA69" s="543">
        <v>0</v>
      </c>
      <c r="DB69" s="543">
        <v>2</v>
      </c>
      <c r="DC69" s="543">
        <v>0</v>
      </c>
      <c r="DD69" s="543">
        <v>2</v>
      </c>
      <c r="DF69" s="551">
        <v>317438.83424300002</v>
      </c>
      <c r="DG69" s="76">
        <f t="shared" si="15"/>
        <v>4.9274400470809441E-3</v>
      </c>
      <c r="DH69" s="551">
        <v>1715.2773440000001</v>
      </c>
      <c r="DI69" s="551">
        <v>60880.429224</v>
      </c>
      <c r="DJ69" s="551">
        <v>256558.40502000001</v>
      </c>
      <c r="DK69" s="547">
        <v>221</v>
      </c>
      <c r="DL69" s="543">
        <v>37</v>
      </c>
      <c r="DM69" s="543">
        <v>1</v>
      </c>
      <c r="DN69" s="543">
        <v>0</v>
      </c>
      <c r="DO69" s="320">
        <v>1.7812000000000001E-2</v>
      </c>
      <c r="DP69" s="543">
        <v>220</v>
      </c>
      <c r="DQ69" s="543">
        <v>29</v>
      </c>
      <c r="DR69" s="543">
        <v>9</v>
      </c>
      <c r="DS69" s="543">
        <v>1</v>
      </c>
      <c r="DT69" s="76">
        <f t="shared" si="16"/>
        <v>7.9365079365079361E-3</v>
      </c>
      <c r="DU69" s="542"/>
      <c r="DV69" s="542"/>
      <c r="DW69" s="542"/>
      <c r="DX69" s="552">
        <v>224.80770000000001</v>
      </c>
      <c r="DZ69" s="542"/>
      <c r="EA69" s="542"/>
      <c r="EB69" s="542"/>
      <c r="EC69" s="542"/>
      <c r="ED69" s="542"/>
      <c r="EE69" s="542"/>
      <c r="EF69" s="542"/>
      <c r="EG69" s="542"/>
      <c r="EH69" s="542"/>
      <c r="EI69" s="542"/>
      <c r="EJ69" s="542"/>
      <c r="EK69" s="542"/>
      <c r="EL69" s="542"/>
      <c r="EM69" s="542"/>
      <c r="EN69" s="542"/>
      <c r="EO69" s="542"/>
    </row>
    <row r="70" spans="2:145" x14ac:dyDescent="0.25">
      <c r="B70" s="554" t="s">
        <v>1236</v>
      </c>
      <c r="C70" s="6" t="s">
        <v>1237</v>
      </c>
      <c r="D70" s="3" t="s">
        <v>1174</v>
      </c>
      <c r="E70" s="541" t="s">
        <v>1094</v>
      </c>
      <c r="F70" s="542"/>
      <c r="G70" s="543">
        <v>169.39640499999999</v>
      </c>
      <c r="H70" s="542"/>
      <c r="I70" s="542"/>
      <c r="J70" s="542"/>
      <c r="K70" s="542"/>
      <c r="L70" s="542"/>
      <c r="N70" s="543">
        <v>80.774693999999997</v>
      </c>
      <c r="O70" s="76">
        <f t="shared" si="0"/>
        <v>0.47683830126147014</v>
      </c>
      <c r="P70" s="622">
        <v>3.8911060000000002</v>
      </c>
      <c r="Q70" s="76">
        <f t="shared" si="1"/>
        <v>2.2970416639007188E-2</v>
      </c>
      <c r="R70" s="542"/>
      <c r="S70" s="542"/>
      <c r="T70" s="544">
        <v>1.690704</v>
      </c>
      <c r="U70" s="543">
        <v>3</v>
      </c>
      <c r="W70" s="543">
        <v>52</v>
      </c>
      <c r="X70" s="543">
        <v>0</v>
      </c>
      <c r="Y70" s="542"/>
      <c r="Z70" s="546">
        <f t="shared" si="18"/>
        <v>0.64376597947867187</v>
      </c>
      <c r="AA70" s="543">
        <v>11</v>
      </c>
      <c r="AB70" s="543">
        <v>19</v>
      </c>
      <c r="AC70" s="547">
        <v>60</v>
      </c>
      <c r="AD70" s="547">
        <v>11</v>
      </c>
      <c r="AE70" s="543">
        <f t="shared" si="3"/>
        <v>71</v>
      </c>
      <c r="AF70" s="549">
        <v>2499100</v>
      </c>
      <c r="AH70" s="549">
        <v>28000</v>
      </c>
      <c r="AI70" s="543">
        <v>66</v>
      </c>
      <c r="AJ70" s="76">
        <f t="shared" si="4"/>
        <v>0.92957746478873238</v>
      </c>
      <c r="AK70" s="549">
        <v>2263320</v>
      </c>
      <c r="AL70" s="76">
        <f t="shared" si="5"/>
        <v>0.90565403545276302</v>
      </c>
      <c r="AM70" s="543">
        <v>66</v>
      </c>
      <c r="AN70" s="549">
        <v>2263320</v>
      </c>
      <c r="AO70" s="543">
        <v>66</v>
      </c>
      <c r="AP70" s="549">
        <v>2263320</v>
      </c>
      <c r="AQ70" s="543">
        <v>38</v>
      </c>
      <c r="AR70" s="549">
        <v>1395940</v>
      </c>
      <c r="AS70" s="543">
        <v>28</v>
      </c>
      <c r="AT70" s="76">
        <f t="shared" si="6"/>
        <v>0.42424242424242425</v>
      </c>
      <c r="AU70" s="549">
        <v>867380</v>
      </c>
      <c r="AV70" s="543">
        <v>3</v>
      </c>
      <c r="AW70" s="549">
        <v>102700</v>
      </c>
      <c r="AX70" s="543">
        <v>2</v>
      </c>
      <c r="AY70" s="549">
        <v>133080</v>
      </c>
      <c r="AZ70" s="543">
        <v>9</v>
      </c>
      <c r="BA70" s="76">
        <f t="shared" si="7"/>
        <v>0.12676056338028169</v>
      </c>
      <c r="BB70" s="543">
        <v>7</v>
      </c>
      <c r="BC70" s="76">
        <f t="shared" si="8"/>
        <v>9.8591549295774641E-2</v>
      </c>
      <c r="BD70" s="543">
        <v>55</v>
      </c>
      <c r="BE70" s="76">
        <f t="shared" si="9"/>
        <v>0.77464788732394363</v>
      </c>
      <c r="BF70" s="543">
        <v>69</v>
      </c>
      <c r="BG70" s="76">
        <f t="shared" si="10"/>
        <v>0.971830985915493</v>
      </c>
      <c r="BH70" s="543">
        <v>12</v>
      </c>
      <c r="BI70" s="76">
        <f t="shared" si="11"/>
        <v>0.16901408450704225</v>
      </c>
      <c r="BJ70" s="543">
        <v>6</v>
      </c>
      <c r="BK70" s="543">
        <v>6</v>
      </c>
      <c r="BL70" s="543">
        <v>0</v>
      </c>
      <c r="BM70" s="550">
        <v>1964.5</v>
      </c>
      <c r="BN70" s="542"/>
      <c r="BO70" s="543">
        <v>59</v>
      </c>
      <c r="BP70" s="76">
        <f t="shared" si="12"/>
        <v>0.83098591549295775</v>
      </c>
      <c r="BQ70" s="543">
        <v>12</v>
      </c>
      <c r="BR70" s="76">
        <f t="shared" si="13"/>
        <v>0.16901408450704225</v>
      </c>
      <c r="BS70" s="543">
        <v>2</v>
      </c>
      <c r="BT70" s="76">
        <f t="shared" si="14"/>
        <v>2.8169014084507043E-2</v>
      </c>
      <c r="BU70" s="76">
        <v>0.69696969696969702</v>
      </c>
      <c r="BW70" s="543">
        <v>0</v>
      </c>
      <c r="BX70" s="543">
        <v>0</v>
      </c>
      <c r="BY70" s="543">
        <v>0</v>
      </c>
      <c r="BZ70" s="543">
        <v>0</v>
      </c>
      <c r="CA70" s="543">
        <v>0</v>
      </c>
      <c r="CB70" s="543">
        <v>0</v>
      </c>
      <c r="CC70" s="543">
        <v>0</v>
      </c>
      <c r="CD70" s="543">
        <v>0</v>
      </c>
      <c r="CE70" s="543">
        <v>0</v>
      </c>
      <c r="CF70" s="543">
        <v>0</v>
      </c>
      <c r="CG70" s="543">
        <v>0</v>
      </c>
      <c r="CH70" s="543">
        <v>0</v>
      </c>
      <c r="CI70" s="542"/>
      <c r="CJ70" s="542"/>
      <c r="CK70" s="542"/>
      <c r="CL70" s="542"/>
      <c r="CM70" s="542"/>
      <c r="CN70" s="542"/>
      <c r="CO70" s="542"/>
      <c r="CP70" s="542"/>
      <c r="CQ70" s="542"/>
      <c r="CS70" s="542"/>
      <c r="CT70" s="542"/>
      <c r="CU70" s="542"/>
      <c r="CV70" s="542"/>
      <c r="CW70" s="543">
        <v>3</v>
      </c>
      <c r="CX70" s="547">
        <v>0</v>
      </c>
      <c r="CY70" s="543">
        <v>2</v>
      </c>
      <c r="CZ70" s="543">
        <v>1</v>
      </c>
      <c r="DA70" s="543">
        <v>0</v>
      </c>
      <c r="DB70" s="543">
        <v>0</v>
      </c>
      <c r="DC70" s="543">
        <v>0</v>
      </c>
      <c r="DD70" s="543">
        <v>0</v>
      </c>
      <c r="DF70" s="551">
        <v>310785.73076200002</v>
      </c>
      <c r="DG70" s="76">
        <f t="shared" si="15"/>
        <v>0.12435906156696412</v>
      </c>
      <c r="DH70" s="551">
        <v>3525.3781130000002</v>
      </c>
      <c r="DI70" s="551">
        <v>304388.15458999999</v>
      </c>
      <c r="DJ70" s="551">
        <v>6397.576172</v>
      </c>
      <c r="DK70" s="547">
        <v>51</v>
      </c>
      <c r="DL70" s="543">
        <v>20</v>
      </c>
      <c r="DM70" s="543">
        <v>0</v>
      </c>
      <c r="DN70" s="543">
        <v>0</v>
      </c>
      <c r="DO70" s="320">
        <v>0.138908</v>
      </c>
      <c r="DP70" s="543">
        <v>46</v>
      </c>
      <c r="DQ70" s="543">
        <v>9</v>
      </c>
      <c r="DR70" s="543">
        <v>8</v>
      </c>
      <c r="DS70" s="543">
        <v>8</v>
      </c>
      <c r="DT70" s="76">
        <f t="shared" si="16"/>
        <v>0.15384615384615385</v>
      </c>
      <c r="DU70" s="542"/>
      <c r="DV70" s="542"/>
      <c r="DW70" s="542"/>
      <c r="DX70" s="552">
        <v>357.64280000000002</v>
      </c>
      <c r="DZ70" s="542"/>
      <c r="EA70" s="542"/>
      <c r="EB70" s="542"/>
      <c r="EC70" s="542"/>
      <c r="ED70" s="542"/>
      <c r="EE70" s="542"/>
      <c r="EF70" s="542"/>
      <c r="EG70" s="542"/>
      <c r="EH70" s="542"/>
      <c r="EI70" s="542"/>
      <c r="EJ70" s="542"/>
      <c r="EK70" s="542"/>
      <c r="EL70" s="542"/>
      <c r="EM70" s="542"/>
      <c r="EN70" s="542"/>
      <c r="EO70" s="542"/>
    </row>
    <row r="71" spans="2:145" x14ac:dyDescent="0.25">
      <c r="B71" s="554" t="s">
        <v>1239</v>
      </c>
      <c r="C71" s="6" t="s">
        <v>1240</v>
      </c>
      <c r="D71" s="3" t="s">
        <v>1129</v>
      </c>
      <c r="E71" s="541" t="s">
        <v>1094</v>
      </c>
      <c r="F71" s="542"/>
      <c r="G71" s="543">
        <v>893.96753699999999</v>
      </c>
      <c r="H71" s="542"/>
      <c r="I71" s="542"/>
      <c r="J71" s="542"/>
      <c r="K71" s="542"/>
      <c r="L71" s="542"/>
      <c r="N71" s="543">
        <v>509.79683699999998</v>
      </c>
      <c r="O71" s="76">
        <f t="shared" si="0"/>
        <v>0.57026325442508763</v>
      </c>
      <c r="P71" s="622">
        <v>14.156922</v>
      </c>
      <c r="Q71" s="76">
        <f t="shared" si="1"/>
        <v>1.5836058261699495E-2</v>
      </c>
      <c r="R71" s="542"/>
      <c r="S71" s="542"/>
      <c r="T71" s="544">
        <v>1.2130129999999999</v>
      </c>
      <c r="U71" s="543">
        <v>0</v>
      </c>
      <c r="W71" s="543">
        <v>27</v>
      </c>
      <c r="X71" s="543">
        <v>0</v>
      </c>
      <c r="Y71" s="542"/>
      <c r="Z71" s="546">
        <f t="shared" si="18"/>
        <v>5.2962274459933539E-2</v>
      </c>
      <c r="AA71" s="543">
        <v>2</v>
      </c>
      <c r="AB71" s="543">
        <v>27</v>
      </c>
      <c r="AC71" s="547">
        <v>52</v>
      </c>
      <c r="AD71" s="547">
        <v>2</v>
      </c>
      <c r="AE71" s="543">
        <f t="shared" si="3"/>
        <v>54</v>
      </c>
      <c r="AF71" s="549">
        <v>4117100</v>
      </c>
      <c r="AH71" s="549">
        <v>37350</v>
      </c>
      <c r="AI71" s="543">
        <v>52</v>
      </c>
      <c r="AJ71" s="76">
        <f t="shared" si="4"/>
        <v>0.96296296296296291</v>
      </c>
      <c r="AK71" s="549">
        <v>2546500</v>
      </c>
      <c r="AL71" s="76">
        <f t="shared" si="5"/>
        <v>0.61851788880522696</v>
      </c>
      <c r="AM71" s="543">
        <v>52</v>
      </c>
      <c r="AN71" s="549">
        <v>2546500</v>
      </c>
      <c r="AO71" s="543">
        <v>52</v>
      </c>
      <c r="AP71" s="549">
        <v>2546500</v>
      </c>
      <c r="AQ71" s="543">
        <v>47</v>
      </c>
      <c r="AR71" s="549">
        <v>2505600</v>
      </c>
      <c r="AS71" s="543">
        <v>5</v>
      </c>
      <c r="AT71" s="76">
        <f t="shared" si="6"/>
        <v>9.6153846153846159E-2</v>
      </c>
      <c r="AU71" s="549">
        <v>40900</v>
      </c>
      <c r="AV71" s="543">
        <v>1</v>
      </c>
      <c r="AW71" s="549">
        <v>1536100</v>
      </c>
      <c r="AX71" s="543">
        <v>1</v>
      </c>
      <c r="AY71" s="549">
        <v>34500</v>
      </c>
      <c r="AZ71" s="543">
        <v>15</v>
      </c>
      <c r="BA71" s="76">
        <f t="shared" si="7"/>
        <v>0.27777777777777779</v>
      </c>
      <c r="BB71" s="543">
        <v>17</v>
      </c>
      <c r="BC71" s="76">
        <f t="shared" si="8"/>
        <v>0.31481481481481483</v>
      </c>
      <c r="BD71" s="543">
        <v>22</v>
      </c>
      <c r="BE71" s="76">
        <f t="shared" si="9"/>
        <v>0.40740740740740738</v>
      </c>
      <c r="BF71" s="543">
        <v>51</v>
      </c>
      <c r="BG71" s="76">
        <f t="shared" si="10"/>
        <v>0.94444444444444442</v>
      </c>
      <c r="BH71" s="543">
        <v>5</v>
      </c>
      <c r="BI71" s="76">
        <f t="shared" si="11"/>
        <v>9.2592592592592587E-2</v>
      </c>
      <c r="BJ71" s="543">
        <v>5</v>
      </c>
      <c r="BK71" s="543">
        <v>0</v>
      </c>
      <c r="BL71" s="543">
        <v>0</v>
      </c>
      <c r="BM71" s="550">
        <v>1976</v>
      </c>
      <c r="BN71" s="542"/>
      <c r="BO71" s="543">
        <v>41</v>
      </c>
      <c r="BP71" s="76">
        <f t="shared" si="12"/>
        <v>0.7592592592592593</v>
      </c>
      <c r="BQ71" s="543">
        <v>13</v>
      </c>
      <c r="BR71" s="76">
        <f t="shared" si="13"/>
        <v>0.24074074074074073</v>
      </c>
      <c r="BS71" s="543">
        <v>0</v>
      </c>
      <c r="BT71" s="76">
        <f t="shared" si="14"/>
        <v>0</v>
      </c>
      <c r="BU71" s="76">
        <v>0.94230769230769229</v>
      </c>
      <c r="BW71" s="543">
        <v>0</v>
      </c>
      <c r="BX71" s="543">
        <v>0</v>
      </c>
      <c r="BY71" s="543">
        <v>0</v>
      </c>
      <c r="BZ71" s="543">
        <v>0</v>
      </c>
      <c r="CA71" s="543">
        <v>0</v>
      </c>
      <c r="CB71" s="543">
        <v>0</v>
      </c>
      <c r="CC71" s="543">
        <v>0</v>
      </c>
      <c r="CD71" s="543">
        <v>0</v>
      </c>
      <c r="CE71" s="543">
        <v>0</v>
      </c>
      <c r="CF71" s="543">
        <v>0</v>
      </c>
      <c r="CG71" s="543">
        <v>0</v>
      </c>
      <c r="CH71" s="543">
        <v>0</v>
      </c>
      <c r="CI71" s="542"/>
      <c r="CJ71" s="542"/>
      <c r="CK71" s="542"/>
      <c r="CL71" s="542"/>
      <c r="CM71" s="542"/>
      <c r="CN71" s="542"/>
      <c r="CO71" s="542"/>
      <c r="CP71" s="542"/>
      <c r="CQ71" s="542"/>
      <c r="CS71" s="542"/>
      <c r="CT71" s="542"/>
      <c r="CU71" s="542"/>
      <c r="CV71" s="542"/>
      <c r="CW71" s="543">
        <v>1</v>
      </c>
      <c r="CX71" s="547">
        <v>0</v>
      </c>
      <c r="CY71" s="543">
        <v>1</v>
      </c>
      <c r="CZ71" s="543">
        <v>0</v>
      </c>
      <c r="DA71" s="543">
        <v>0</v>
      </c>
      <c r="DB71" s="543">
        <v>0</v>
      </c>
      <c r="DC71" s="543">
        <v>0</v>
      </c>
      <c r="DD71" s="543">
        <v>0</v>
      </c>
      <c r="DF71" s="551">
        <v>71816.609005000006</v>
      </c>
      <c r="DG71" s="76">
        <f t="shared" si="15"/>
        <v>1.7443493965412549E-2</v>
      </c>
      <c r="DH71" s="551">
        <v>3036.196316</v>
      </c>
      <c r="DI71" s="551">
        <v>69712.894484999997</v>
      </c>
      <c r="DJ71" s="551">
        <v>2103.71452</v>
      </c>
      <c r="DK71" s="547">
        <v>42</v>
      </c>
      <c r="DL71" s="543">
        <v>12</v>
      </c>
      <c r="DM71" s="543">
        <v>0</v>
      </c>
      <c r="DN71" s="543">
        <v>0</v>
      </c>
      <c r="DO71" s="320">
        <v>0.15130099999999999</v>
      </c>
      <c r="DP71" s="543">
        <v>40</v>
      </c>
      <c r="DQ71" s="543">
        <v>5</v>
      </c>
      <c r="DR71" s="543">
        <v>8</v>
      </c>
      <c r="DS71" s="543">
        <v>1</v>
      </c>
      <c r="DT71" s="76">
        <f t="shared" si="16"/>
        <v>3.7037037037037035E-2</v>
      </c>
      <c r="DU71" s="542"/>
      <c r="DV71" s="542"/>
      <c r="DW71" s="542"/>
      <c r="DX71" s="552">
        <v>81.958200000000005</v>
      </c>
      <c r="DZ71" s="542"/>
      <c r="EA71" s="542"/>
      <c r="EB71" s="542"/>
      <c r="EC71" s="542"/>
      <c r="ED71" s="542"/>
      <c r="EE71" s="542"/>
      <c r="EF71" s="542"/>
      <c r="EG71" s="542"/>
      <c r="EH71" s="542"/>
      <c r="EI71" s="542"/>
      <c r="EJ71" s="542"/>
      <c r="EK71" s="542"/>
      <c r="EL71" s="542"/>
      <c r="EM71" s="542"/>
      <c r="EN71" s="542"/>
      <c r="EO71" s="542"/>
    </row>
    <row r="72" spans="2:145" x14ac:dyDescent="0.25">
      <c r="B72" s="554" t="s">
        <v>1241</v>
      </c>
      <c r="C72" s="6" t="s">
        <v>1242</v>
      </c>
      <c r="D72" s="3" t="s">
        <v>1243</v>
      </c>
      <c r="E72" s="541" t="s">
        <v>1094</v>
      </c>
      <c r="F72" s="542"/>
      <c r="G72" s="543">
        <v>5865.3370100000002</v>
      </c>
      <c r="H72" s="542"/>
      <c r="I72" s="542"/>
      <c r="J72" s="542"/>
      <c r="K72" s="542"/>
      <c r="L72" s="542"/>
      <c r="N72" s="543">
        <v>2992.930304</v>
      </c>
      <c r="O72" s="76">
        <f t="shared" ref="O72:O135" si="19">N72/G72</f>
        <v>0.51027422616931606</v>
      </c>
      <c r="P72" s="622">
        <v>46.726416</v>
      </c>
      <c r="Q72" s="76">
        <f t="shared" ref="Q72:Q135" si="20">P72/G72</f>
        <v>7.966535583604939E-3</v>
      </c>
      <c r="R72" s="542"/>
      <c r="S72" s="542"/>
      <c r="T72" s="544">
        <v>1.54718</v>
      </c>
      <c r="U72" s="543">
        <v>29</v>
      </c>
      <c r="W72" s="543">
        <v>830</v>
      </c>
      <c r="X72" s="543">
        <v>60</v>
      </c>
      <c r="Y72" s="542"/>
      <c r="Z72" s="546">
        <f t="shared" si="18"/>
        <v>0.27732018981221157</v>
      </c>
      <c r="AA72" s="543">
        <v>54</v>
      </c>
      <c r="AB72" s="543">
        <v>121</v>
      </c>
      <c r="AC72" s="547">
        <v>897</v>
      </c>
      <c r="AD72" s="547">
        <v>54</v>
      </c>
      <c r="AE72" s="543">
        <f t="shared" ref="AE72:AE135" si="21">AA72+AC72</f>
        <v>951</v>
      </c>
      <c r="AF72" s="549">
        <v>81524274</v>
      </c>
      <c r="AH72" s="549">
        <v>49000</v>
      </c>
      <c r="AI72" s="543">
        <v>818</v>
      </c>
      <c r="AJ72" s="76">
        <f t="shared" ref="AJ72:AJ135" si="22">AI72/AE72</f>
        <v>0.86014721345951628</v>
      </c>
      <c r="AK72" s="549">
        <v>47124281</v>
      </c>
      <c r="AL72" s="76">
        <f t="shared" ref="AL72:AL135" si="23">AK72/AF72</f>
        <v>0.57803987313030225</v>
      </c>
      <c r="AM72" s="543">
        <v>817</v>
      </c>
      <c r="AN72" s="549">
        <v>42197181</v>
      </c>
      <c r="AO72" s="543">
        <v>788</v>
      </c>
      <c r="AP72" s="549">
        <v>39775881</v>
      </c>
      <c r="AQ72" s="543">
        <v>606</v>
      </c>
      <c r="AR72" s="549">
        <v>36604939</v>
      </c>
      <c r="AS72" s="543">
        <v>182</v>
      </c>
      <c r="AT72" s="76">
        <f t="shared" ref="AT72:AT135" si="24">AS72/AO72</f>
        <v>0.23096446700507614</v>
      </c>
      <c r="AU72" s="549">
        <v>3170942</v>
      </c>
      <c r="AV72" s="543">
        <v>102</v>
      </c>
      <c r="AW72" s="549">
        <v>25114582</v>
      </c>
      <c r="AX72" s="543">
        <v>20</v>
      </c>
      <c r="AY72" s="549">
        <v>5802222</v>
      </c>
      <c r="AZ72" s="543">
        <v>134</v>
      </c>
      <c r="BA72" s="76">
        <f t="shared" ref="BA72:BA135" si="25">AZ72/AE72</f>
        <v>0.14090431125131442</v>
      </c>
      <c r="BB72" s="543">
        <v>288</v>
      </c>
      <c r="BC72" s="76">
        <f t="shared" ref="BC72:BC135" si="26">BB72/AE72</f>
        <v>0.30283911671924291</v>
      </c>
      <c r="BD72" s="543">
        <v>529</v>
      </c>
      <c r="BE72" s="76">
        <f t="shared" ref="BE72:BE135" si="27">BD72/AE72</f>
        <v>0.55625657202944268</v>
      </c>
      <c r="BF72" s="543">
        <v>824</v>
      </c>
      <c r="BG72" s="76">
        <f t="shared" ref="BG72:BG135" si="28">BF72/AE72</f>
        <v>0.86645636172450058</v>
      </c>
      <c r="BH72" s="543">
        <v>191</v>
      </c>
      <c r="BI72" s="76">
        <f t="shared" ref="BI72:BI135" si="29">BH72/AE72</f>
        <v>0.20084121976866456</v>
      </c>
      <c r="BJ72" s="543">
        <v>112</v>
      </c>
      <c r="BK72" s="543">
        <v>70</v>
      </c>
      <c r="BL72" s="543">
        <v>9</v>
      </c>
      <c r="BM72" s="550">
        <v>1955</v>
      </c>
      <c r="BN72" s="542"/>
      <c r="BO72" s="543">
        <v>792</v>
      </c>
      <c r="BP72" s="76">
        <f t="shared" ref="BP72:BP135" si="30">BO72/AE72</f>
        <v>0.83280757097791802</v>
      </c>
      <c r="BQ72" s="543">
        <v>159</v>
      </c>
      <c r="BR72" s="76">
        <f t="shared" ref="BR72:BR135" si="31">BQ72/AE72</f>
        <v>0.16719242902208201</v>
      </c>
      <c r="BS72" s="543">
        <v>41</v>
      </c>
      <c r="BT72" s="76">
        <f t="shared" ref="BT72:BT135" si="32">BS72/AE72</f>
        <v>4.3112513144058888E-2</v>
      </c>
      <c r="BU72" s="76">
        <v>0.63569682151589246</v>
      </c>
      <c r="BW72" s="543">
        <v>1</v>
      </c>
      <c r="BX72" s="543">
        <v>0</v>
      </c>
      <c r="BY72" s="543">
        <v>0</v>
      </c>
      <c r="BZ72" s="543">
        <v>1</v>
      </c>
      <c r="CA72" s="543">
        <v>0</v>
      </c>
      <c r="CB72" s="543">
        <v>0</v>
      </c>
      <c r="CC72" s="543">
        <v>0</v>
      </c>
      <c r="CD72" s="543">
        <v>0</v>
      </c>
      <c r="CE72" s="543">
        <v>0</v>
      </c>
      <c r="CF72" s="543">
        <v>0</v>
      </c>
      <c r="CG72" s="543">
        <v>1</v>
      </c>
      <c r="CH72" s="543">
        <v>0</v>
      </c>
      <c r="CI72" s="542"/>
      <c r="CJ72" s="542"/>
      <c r="CK72" s="542"/>
      <c r="CL72" s="542"/>
      <c r="CM72" s="542"/>
      <c r="CN72" s="542"/>
      <c r="CO72" s="542"/>
      <c r="CP72" s="542"/>
      <c r="CQ72" s="542"/>
      <c r="CS72" s="542"/>
      <c r="CT72" s="542"/>
      <c r="CU72" s="542"/>
      <c r="CV72" s="542"/>
      <c r="CW72" s="543">
        <v>13</v>
      </c>
      <c r="CX72" s="547">
        <v>1</v>
      </c>
      <c r="CY72" s="543">
        <v>7</v>
      </c>
      <c r="CZ72" s="543">
        <v>1</v>
      </c>
      <c r="DA72" s="543">
        <v>1</v>
      </c>
      <c r="DB72" s="543">
        <v>0</v>
      </c>
      <c r="DC72" s="543">
        <v>3</v>
      </c>
      <c r="DD72" s="543">
        <v>1</v>
      </c>
      <c r="DF72" s="551">
        <v>4711296.7153740004</v>
      </c>
      <c r="DG72" s="76">
        <f t="shared" ref="DG72:DG135" si="33">DF72/AF72</f>
        <v>5.7790109426475854E-2</v>
      </c>
      <c r="DH72" s="551">
        <v>6359.7099609999996</v>
      </c>
      <c r="DI72" s="551">
        <v>4090329.9536390002</v>
      </c>
      <c r="DJ72" s="551">
        <v>620966.76173499995</v>
      </c>
      <c r="DK72" s="547">
        <v>553</v>
      </c>
      <c r="DL72" s="543">
        <v>391</v>
      </c>
      <c r="DM72" s="543">
        <v>6</v>
      </c>
      <c r="DN72" s="543">
        <v>1</v>
      </c>
      <c r="DO72" s="320">
        <v>0.127107</v>
      </c>
      <c r="DP72" s="543">
        <v>521</v>
      </c>
      <c r="DQ72" s="543">
        <v>160</v>
      </c>
      <c r="DR72" s="543">
        <v>170</v>
      </c>
      <c r="DS72" s="543">
        <v>100</v>
      </c>
      <c r="DT72" s="76">
        <f t="shared" ref="DT72:DT135" si="34">DS72/W72</f>
        <v>0.12048192771084337</v>
      </c>
      <c r="DU72" s="542"/>
      <c r="DV72" s="542"/>
      <c r="DW72" s="542"/>
      <c r="DX72" s="552">
        <v>3523.0668000000001</v>
      </c>
      <c r="DZ72" s="542"/>
      <c r="EA72" s="542"/>
      <c r="EB72" s="542"/>
      <c r="EC72" s="542"/>
      <c r="ED72" s="542"/>
      <c r="EE72" s="542"/>
      <c r="EF72" s="542"/>
      <c r="EG72" s="542"/>
      <c r="EH72" s="542"/>
      <c r="EI72" s="542"/>
      <c r="EJ72" s="542"/>
      <c r="EK72" s="542"/>
      <c r="EL72" s="542"/>
      <c r="EM72" s="542"/>
      <c r="EN72" s="542"/>
      <c r="EO72" s="542"/>
    </row>
    <row r="73" spans="2:145" x14ac:dyDescent="0.25">
      <c r="B73" s="554" t="s">
        <v>1244</v>
      </c>
      <c r="C73" s="6" t="s">
        <v>1247</v>
      </c>
      <c r="D73" s="3" t="s">
        <v>81</v>
      </c>
      <c r="E73" s="541" t="s">
        <v>1094</v>
      </c>
      <c r="F73" s="542"/>
      <c r="G73" s="543">
        <v>957.00875099999996</v>
      </c>
      <c r="H73" s="542"/>
      <c r="I73" s="542"/>
      <c r="J73" s="542"/>
      <c r="K73" s="542"/>
      <c r="L73" s="542"/>
      <c r="N73" s="543">
        <v>951.15570200000002</v>
      </c>
      <c r="O73" s="76">
        <f t="shared" si="19"/>
        <v>0.99388401726328635</v>
      </c>
      <c r="P73" s="622">
        <v>24.092151999999999</v>
      </c>
      <c r="Q73" s="76">
        <f t="shared" si="20"/>
        <v>2.5174432286878847E-2</v>
      </c>
      <c r="R73" s="542"/>
      <c r="S73" s="542"/>
      <c r="T73" s="544">
        <v>1.814117</v>
      </c>
      <c r="U73" s="543">
        <v>0</v>
      </c>
      <c r="W73" s="543">
        <v>37</v>
      </c>
      <c r="X73" s="543">
        <v>0</v>
      </c>
      <c r="Y73" s="542"/>
      <c r="Z73" s="546">
        <f t="shared" si="18"/>
        <v>3.890004541023085E-2</v>
      </c>
      <c r="AA73" s="543">
        <v>0</v>
      </c>
      <c r="AB73" s="543">
        <v>0</v>
      </c>
      <c r="AC73" s="547">
        <v>37</v>
      </c>
      <c r="AD73" s="547">
        <v>0</v>
      </c>
      <c r="AE73" s="543">
        <f t="shared" si="21"/>
        <v>37</v>
      </c>
      <c r="AF73" s="549">
        <v>653774</v>
      </c>
      <c r="AH73" s="549">
        <v>11000</v>
      </c>
      <c r="AI73" s="543">
        <v>35</v>
      </c>
      <c r="AJ73" s="76">
        <f t="shared" si="22"/>
        <v>0.94594594594594594</v>
      </c>
      <c r="AK73" s="549">
        <v>482966</v>
      </c>
      <c r="AL73" s="76">
        <f t="shared" si="23"/>
        <v>0.73873540397752124</v>
      </c>
      <c r="AM73" s="543">
        <v>35</v>
      </c>
      <c r="AN73" s="549">
        <v>482966</v>
      </c>
      <c r="AO73" s="543">
        <v>35</v>
      </c>
      <c r="AP73" s="549">
        <v>482966</v>
      </c>
      <c r="AQ73" s="543">
        <v>29</v>
      </c>
      <c r="AR73" s="549">
        <v>409766</v>
      </c>
      <c r="AS73" s="543">
        <v>6</v>
      </c>
      <c r="AT73" s="76">
        <f t="shared" si="24"/>
        <v>0.17142857142857143</v>
      </c>
      <c r="AU73" s="549">
        <v>73200</v>
      </c>
      <c r="AV73" s="543">
        <v>1</v>
      </c>
      <c r="AW73" s="549">
        <v>9100</v>
      </c>
      <c r="AX73" s="543">
        <v>1</v>
      </c>
      <c r="AY73" s="549">
        <v>161708</v>
      </c>
      <c r="AZ73" s="543">
        <v>0</v>
      </c>
      <c r="BA73" s="76">
        <f t="shared" si="25"/>
        <v>0</v>
      </c>
      <c r="BB73" s="543">
        <v>27</v>
      </c>
      <c r="BC73" s="76">
        <f t="shared" si="26"/>
        <v>0.72972972972972971</v>
      </c>
      <c r="BD73" s="543">
        <v>10</v>
      </c>
      <c r="BE73" s="76">
        <f t="shared" si="27"/>
        <v>0.27027027027027029</v>
      </c>
      <c r="BF73" s="543">
        <v>35</v>
      </c>
      <c r="BG73" s="76">
        <f t="shared" si="28"/>
        <v>0.94594594594594594</v>
      </c>
      <c r="BH73" s="543">
        <v>0</v>
      </c>
      <c r="BI73" s="76">
        <f t="shared" si="29"/>
        <v>0</v>
      </c>
      <c r="BJ73" s="543">
        <v>0</v>
      </c>
      <c r="BK73" s="543">
        <v>0</v>
      </c>
      <c r="BL73" s="543">
        <v>0</v>
      </c>
      <c r="BM73" s="550">
        <v>1920</v>
      </c>
      <c r="BN73" s="542"/>
      <c r="BO73" s="543">
        <v>32</v>
      </c>
      <c r="BP73" s="76">
        <f t="shared" si="30"/>
        <v>0.86486486486486491</v>
      </c>
      <c r="BQ73" s="543">
        <v>5</v>
      </c>
      <c r="BR73" s="76">
        <f t="shared" si="31"/>
        <v>0.13513513513513514</v>
      </c>
      <c r="BS73" s="543">
        <v>0</v>
      </c>
      <c r="BT73" s="76">
        <f t="shared" si="32"/>
        <v>0</v>
      </c>
      <c r="BU73" s="76">
        <v>0.62857142857142856</v>
      </c>
      <c r="BW73" s="543">
        <v>0</v>
      </c>
      <c r="BX73" s="543">
        <v>0</v>
      </c>
      <c r="BY73" s="543">
        <v>0</v>
      </c>
      <c r="BZ73" s="543">
        <v>0</v>
      </c>
      <c r="CA73" s="543">
        <v>0</v>
      </c>
      <c r="CB73" s="543">
        <v>0</v>
      </c>
      <c r="CC73" s="543">
        <v>0</v>
      </c>
      <c r="CD73" s="543">
        <v>0</v>
      </c>
      <c r="CE73" s="543">
        <v>0</v>
      </c>
      <c r="CF73" s="543">
        <v>0</v>
      </c>
      <c r="CG73" s="543">
        <v>0</v>
      </c>
      <c r="CH73" s="543">
        <v>0</v>
      </c>
      <c r="CI73" s="542"/>
      <c r="CJ73" s="542"/>
      <c r="CK73" s="542"/>
      <c r="CL73" s="542"/>
      <c r="CM73" s="542"/>
      <c r="CN73" s="542"/>
      <c r="CO73" s="542"/>
      <c r="CP73" s="542"/>
      <c r="CQ73" s="542"/>
      <c r="CS73" s="542"/>
      <c r="CT73" s="542"/>
      <c r="CU73" s="542"/>
      <c r="CV73" s="542"/>
      <c r="CW73" s="543">
        <v>1</v>
      </c>
      <c r="CX73" s="547">
        <v>0</v>
      </c>
      <c r="CY73" s="543">
        <v>1</v>
      </c>
      <c r="CZ73" s="543">
        <v>0</v>
      </c>
      <c r="DA73" s="543">
        <v>0</v>
      </c>
      <c r="DB73" s="543">
        <v>0</v>
      </c>
      <c r="DC73" s="543">
        <v>0</v>
      </c>
      <c r="DD73" s="543">
        <v>0</v>
      </c>
      <c r="DF73" s="551">
        <v>770</v>
      </c>
      <c r="DG73" s="76">
        <f t="shared" si="33"/>
        <v>1.1777770299828381E-3</v>
      </c>
      <c r="DH73" s="551">
        <v>770</v>
      </c>
      <c r="DI73" s="551">
        <v>770</v>
      </c>
      <c r="DJ73" s="551">
        <v>0</v>
      </c>
      <c r="DK73" s="547">
        <v>37</v>
      </c>
      <c r="DL73" s="543">
        <v>0</v>
      </c>
      <c r="DM73" s="543">
        <v>0</v>
      </c>
      <c r="DN73" s="543">
        <v>0</v>
      </c>
      <c r="DO73" s="320">
        <v>5.5E-2</v>
      </c>
      <c r="DP73" s="543">
        <v>36</v>
      </c>
      <c r="DQ73" s="543">
        <v>1</v>
      </c>
      <c r="DR73" s="543">
        <v>0</v>
      </c>
      <c r="DS73" s="543">
        <v>0</v>
      </c>
      <c r="DT73" s="76">
        <f t="shared" si="34"/>
        <v>0</v>
      </c>
      <c r="DU73" s="542"/>
      <c r="DV73" s="542"/>
      <c r="DW73" s="542"/>
      <c r="DX73" s="552">
        <v>0</v>
      </c>
      <c r="DZ73" s="542"/>
      <c r="EA73" s="542"/>
      <c r="EB73" s="542"/>
      <c r="EC73" s="542"/>
      <c r="ED73" s="542"/>
      <c r="EE73" s="542"/>
      <c r="EF73" s="542"/>
      <c r="EG73" s="542"/>
      <c r="EH73" s="542"/>
      <c r="EI73" s="542"/>
      <c r="EJ73" s="542"/>
      <c r="EK73" s="542"/>
      <c r="EL73" s="542"/>
      <c r="EM73" s="542"/>
      <c r="EN73" s="542"/>
      <c r="EO73" s="542"/>
    </row>
    <row r="74" spans="2:145" x14ac:dyDescent="0.25">
      <c r="B74" s="554" t="s">
        <v>1244</v>
      </c>
      <c r="C74" s="6" t="s">
        <v>1248</v>
      </c>
      <c r="D74" s="3" t="s">
        <v>51</v>
      </c>
      <c r="E74" s="541" t="s">
        <v>1094</v>
      </c>
      <c r="F74" s="542"/>
      <c r="G74" s="555">
        <v>794.67716399999995</v>
      </c>
      <c r="H74" s="542"/>
      <c r="I74" s="542"/>
      <c r="J74" s="542"/>
      <c r="K74" s="542"/>
      <c r="L74" s="542"/>
      <c r="N74" s="555">
        <v>648.09319239130002</v>
      </c>
      <c r="O74" s="76">
        <f t="shared" si="19"/>
        <v>0.81554274081455813</v>
      </c>
      <c r="P74" s="623">
        <v>17.966785000000002</v>
      </c>
      <c r="Q74" s="76">
        <f t="shared" si="20"/>
        <v>2.26089106544403E-2</v>
      </c>
      <c r="R74" s="542"/>
      <c r="S74" s="542"/>
      <c r="T74" s="553">
        <v>2.4104003999999999</v>
      </c>
      <c r="U74" s="555">
        <v>21</v>
      </c>
      <c r="W74" s="555">
        <v>746</v>
      </c>
      <c r="X74" s="555">
        <v>0</v>
      </c>
      <c r="Y74" s="542"/>
      <c r="Z74" s="546">
        <f t="shared" si="18"/>
        <v>1.1510690264272776</v>
      </c>
      <c r="AA74" s="555">
        <v>105</v>
      </c>
      <c r="AB74" s="555">
        <v>186</v>
      </c>
      <c r="AC74" s="548">
        <v>827</v>
      </c>
      <c r="AD74" s="555">
        <v>105</v>
      </c>
      <c r="AE74" s="555">
        <f t="shared" si="21"/>
        <v>932</v>
      </c>
      <c r="AF74" s="551">
        <v>40951631</v>
      </c>
      <c r="AH74" s="551">
        <v>31750</v>
      </c>
      <c r="AI74" s="555">
        <v>830</v>
      </c>
      <c r="AJ74" s="76">
        <f t="shared" si="22"/>
        <v>0.8905579399141631</v>
      </c>
      <c r="AK74" s="551">
        <v>29333661</v>
      </c>
      <c r="AL74" s="76">
        <f t="shared" si="23"/>
        <v>0.71630018838565912</v>
      </c>
      <c r="AM74" s="555">
        <v>824</v>
      </c>
      <c r="AN74" s="551">
        <v>28803961</v>
      </c>
      <c r="AO74" s="555">
        <v>809</v>
      </c>
      <c r="AP74" s="551">
        <v>27804161</v>
      </c>
      <c r="AQ74" s="555">
        <v>495</v>
      </c>
      <c r="AR74" s="551">
        <v>22280331</v>
      </c>
      <c r="AS74" s="555">
        <v>314</v>
      </c>
      <c r="AT74" s="76">
        <f t="shared" si="24"/>
        <v>0.38813349814585907</v>
      </c>
      <c r="AU74" s="551">
        <v>5523830</v>
      </c>
      <c r="AV74" s="555">
        <v>70</v>
      </c>
      <c r="AW74" s="551">
        <v>5426225</v>
      </c>
      <c r="AX74" s="555">
        <v>21</v>
      </c>
      <c r="AY74" s="551">
        <v>5360145</v>
      </c>
      <c r="AZ74" s="555">
        <v>81</v>
      </c>
      <c r="BA74" s="76">
        <f t="shared" si="25"/>
        <v>8.6909871244635187E-2</v>
      </c>
      <c r="BB74" s="555">
        <v>171</v>
      </c>
      <c r="BC74" s="76">
        <f t="shared" si="26"/>
        <v>0.1834763948497854</v>
      </c>
      <c r="BD74" s="555">
        <v>680</v>
      </c>
      <c r="BE74" s="76">
        <f t="shared" si="27"/>
        <v>0.72961373390557938</v>
      </c>
      <c r="BF74" s="555">
        <v>827</v>
      </c>
      <c r="BG74" s="76">
        <f t="shared" si="28"/>
        <v>0.88733905579399142</v>
      </c>
      <c r="BH74" s="555">
        <v>184</v>
      </c>
      <c r="BI74" s="76">
        <f t="shared" si="29"/>
        <v>0.19742489270386265</v>
      </c>
      <c r="BJ74" s="555">
        <v>148</v>
      </c>
      <c r="BK74" s="555">
        <v>27</v>
      </c>
      <c r="BL74" s="555">
        <v>9</v>
      </c>
      <c r="BM74" s="550">
        <v>1975</v>
      </c>
      <c r="BN74" s="542"/>
      <c r="BO74" s="555">
        <v>515</v>
      </c>
      <c r="BP74" s="76">
        <f t="shared" si="30"/>
        <v>0.55257510729613735</v>
      </c>
      <c r="BQ74" s="555">
        <v>417</v>
      </c>
      <c r="BR74" s="76">
        <f t="shared" si="31"/>
        <v>0.44742489270386265</v>
      </c>
      <c r="BS74" s="555">
        <v>56</v>
      </c>
      <c r="BT74" s="76">
        <f t="shared" si="32"/>
        <v>6.0085836909871244E-2</v>
      </c>
      <c r="BU74" s="320">
        <v>0.74819277108433735</v>
      </c>
      <c r="BW74" s="555">
        <v>2</v>
      </c>
      <c r="BX74" s="555">
        <v>2</v>
      </c>
      <c r="BY74" s="555">
        <v>0</v>
      </c>
      <c r="BZ74" s="555">
        <v>2</v>
      </c>
      <c r="CA74" s="555">
        <v>0</v>
      </c>
      <c r="CB74" s="555">
        <v>0</v>
      </c>
      <c r="CC74" s="555">
        <v>1</v>
      </c>
      <c r="CD74" s="555">
        <v>0</v>
      </c>
      <c r="CE74" s="555">
        <v>0</v>
      </c>
      <c r="CF74" s="555">
        <v>0</v>
      </c>
      <c r="CG74" s="555">
        <v>1</v>
      </c>
      <c r="CH74" s="555">
        <v>0</v>
      </c>
      <c r="CI74" s="542"/>
      <c r="CJ74" s="542"/>
      <c r="CK74" s="542"/>
      <c r="CL74" s="542"/>
      <c r="CM74" s="542"/>
      <c r="CN74" s="542"/>
      <c r="CO74" s="542"/>
      <c r="CP74" s="542"/>
      <c r="CQ74" s="542"/>
      <c r="CS74" s="542"/>
      <c r="CT74" s="542"/>
      <c r="CU74" s="542"/>
      <c r="CV74" s="542"/>
      <c r="CW74" s="555">
        <v>19</v>
      </c>
      <c r="CX74" s="548">
        <v>5</v>
      </c>
      <c r="CY74" s="555">
        <v>13</v>
      </c>
      <c r="CZ74" s="555">
        <v>6</v>
      </c>
      <c r="DA74" s="555">
        <v>0</v>
      </c>
      <c r="DB74" s="555">
        <v>0</v>
      </c>
      <c r="DC74" s="555">
        <v>0</v>
      </c>
      <c r="DD74" s="555">
        <v>0</v>
      </c>
      <c r="DF74" s="551">
        <v>3922606.9938230002</v>
      </c>
      <c r="DG74" s="76">
        <f t="shared" si="33"/>
        <v>9.57863434993102E-2</v>
      </c>
      <c r="DH74" s="551">
        <v>4591.5315549999996</v>
      </c>
      <c r="DI74" s="551">
        <v>3199556.2901309999</v>
      </c>
      <c r="DJ74" s="551">
        <v>723050.70369200001</v>
      </c>
      <c r="DK74" s="555">
        <v>550</v>
      </c>
      <c r="DL74" s="555">
        <v>379</v>
      </c>
      <c r="DM74" s="555">
        <v>3</v>
      </c>
      <c r="DN74" s="555">
        <v>0</v>
      </c>
      <c r="DO74" s="320">
        <v>0.13325000000000001</v>
      </c>
      <c r="DP74" s="555">
        <v>481</v>
      </c>
      <c r="DQ74" s="555">
        <v>151</v>
      </c>
      <c r="DR74" s="555">
        <v>243</v>
      </c>
      <c r="DS74" s="555">
        <v>57</v>
      </c>
      <c r="DT74" s="76">
        <f t="shared" si="34"/>
        <v>7.6407506702412864E-2</v>
      </c>
      <c r="DU74" s="542"/>
      <c r="DV74" s="542"/>
      <c r="DW74" s="542"/>
      <c r="DX74" s="558">
        <v>3771.4286000000002</v>
      </c>
      <c r="DZ74" s="542"/>
      <c r="EA74" s="542"/>
      <c r="EB74" s="542"/>
      <c r="EC74" s="542"/>
      <c r="ED74" s="542"/>
      <c r="EE74" s="542"/>
      <c r="EF74" s="542"/>
      <c r="EG74" s="542"/>
      <c r="EH74" s="542"/>
      <c r="EI74" s="542"/>
      <c r="EJ74" s="542"/>
      <c r="EK74" s="542"/>
      <c r="EL74" s="542"/>
      <c r="EM74" s="542"/>
      <c r="EN74" s="542"/>
      <c r="EO74" s="542"/>
    </row>
    <row r="75" spans="2:145" x14ac:dyDescent="0.25">
      <c r="B75" s="541" t="s">
        <v>1244</v>
      </c>
      <c r="C75" s="3" t="s">
        <v>1249</v>
      </c>
      <c r="D75" s="3" t="s">
        <v>1169</v>
      </c>
      <c r="E75" s="541" t="s">
        <v>1094</v>
      </c>
      <c r="F75" s="542"/>
      <c r="G75" s="543">
        <v>956.18129699999997</v>
      </c>
      <c r="H75" s="542"/>
      <c r="I75" s="542"/>
      <c r="J75" s="542"/>
      <c r="K75" s="542"/>
      <c r="L75" s="542"/>
      <c r="N75" s="543">
        <v>930.04329900000005</v>
      </c>
      <c r="O75" s="76">
        <f t="shared" si="19"/>
        <v>0.97266418190566228</v>
      </c>
      <c r="P75" s="622">
        <v>28.826260000000001</v>
      </c>
      <c r="Q75" s="76">
        <f t="shared" si="20"/>
        <v>3.0147274466089041E-2</v>
      </c>
      <c r="R75" s="542"/>
      <c r="S75" s="542"/>
      <c r="T75" s="544">
        <v>0.8</v>
      </c>
      <c r="U75" s="543">
        <v>7</v>
      </c>
      <c r="W75" s="543">
        <v>345</v>
      </c>
      <c r="X75" s="543">
        <v>22</v>
      </c>
      <c r="Y75" s="542"/>
      <c r="Z75" s="546">
        <f t="shared" si="18"/>
        <v>0.37095047119951347</v>
      </c>
      <c r="AA75" s="543">
        <v>0</v>
      </c>
      <c r="AB75" s="543">
        <v>7</v>
      </c>
      <c r="AC75" s="547">
        <v>352</v>
      </c>
      <c r="AD75" s="547">
        <v>0</v>
      </c>
      <c r="AE75" s="543">
        <f t="shared" si="21"/>
        <v>352</v>
      </c>
      <c r="AF75" s="549">
        <v>28277449</v>
      </c>
      <c r="AH75" s="549">
        <v>50050</v>
      </c>
      <c r="AI75" s="543">
        <v>276</v>
      </c>
      <c r="AJ75" s="76">
        <f t="shared" si="22"/>
        <v>0.78409090909090906</v>
      </c>
      <c r="AK75" s="549">
        <v>16069989</v>
      </c>
      <c r="AL75" s="76">
        <f t="shared" si="23"/>
        <v>0.56829698463959744</v>
      </c>
      <c r="AM75" s="543">
        <v>276</v>
      </c>
      <c r="AN75" s="549">
        <v>16069989</v>
      </c>
      <c r="AO75" s="543">
        <v>269</v>
      </c>
      <c r="AP75" s="549">
        <v>15710789</v>
      </c>
      <c r="AQ75" s="543">
        <v>233</v>
      </c>
      <c r="AR75" s="549">
        <v>14631945</v>
      </c>
      <c r="AS75" s="543">
        <v>36</v>
      </c>
      <c r="AT75" s="76">
        <f t="shared" si="24"/>
        <v>0.13382899628252787</v>
      </c>
      <c r="AU75" s="549">
        <v>1078844</v>
      </c>
      <c r="AV75" s="543">
        <v>53</v>
      </c>
      <c r="AW75" s="549">
        <v>5067290</v>
      </c>
      <c r="AX75" s="543">
        <v>14</v>
      </c>
      <c r="AY75" s="549">
        <v>5054670</v>
      </c>
      <c r="AZ75" s="543">
        <v>133</v>
      </c>
      <c r="BA75" s="76">
        <f t="shared" si="25"/>
        <v>0.37784090909090912</v>
      </c>
      <c r="BB75" s="543">
        <v>83</v>
      </c>
      <c r="BC75" s="76">
        <f t="shared" si="26"/>
        <v>0.23579545454545456</v>
      </c>
      <c r="BD75" s="543">
        <v>136</v>
      </c>
      <c r="BE75" s="76">
        <f t="shared" si="27"/>
        <v>0.38636363636363635</v>
      </c>
      <c r="BF75" s="543">
        <v>246</v>
      </c>
      <c r="BG75" s="76">
        <f t="shared" si="28"/>
        <v>0.69886363636363635</v>
      </c>
      <c r="BH75" s="543">
        <v>40</v>
      </c>
      <c r="BI75" s="76">
        <f t="shared" si="29"/>
        <v>0.11363636363636363</v>
      </c>
      <c r="BJ75" s="543">
        <v>25</v>
      </c>
      <c r="BK75" s="543">
        <v>11</v>
      </c>
      <c r="BL75" s="543">
        <v>4</v>
      </c>
      <c r="BM75" s="550">
        <v>1920</v>
      </c>
      <c r="BN75" s="542"/>
      <c r="BO75" s="543">
        <v>296</v>
      </c>
      <c r="BP75" s="76">
        <f t="shared" si="30"/>
        <v>0.84090909090909094</v>
      </c>
      <c r="BQ75" s="543">
        <v>56</v>
      </c>
      <c r="BR75" s="76">
        <f t="shared" si="31"/>
        <v>0.15909090909090909</v>
      </c>
      <c r="BS75" s="543">
        <v>5</v>
      </c>
      <c r="BT75" s="76">
        <f t="shared" si="32"/>
        <v>1.4204545454545454E-2</v>
      </c>
      <c r="BU75" s="76">
        <v>0.76086956521739135</v>
      </c>
      <c r="BW75" s="543">
        <v>4</v>
      </c>
      <c r="BX75" s="543">
        <v>2</v>
      </c>
      <c r="BY75" s="543">
        <v>0</v>
      </c>
      <c r="BZ75" s="543">
        <v>3</v>
      </c>
      <c r="CA75" s="543">
        <v>0</v>
      </c>
      <c r="CB75" s="543">
        <v>1</v>
      </c>
      <c r="CC75" s="543">
        <v>1</v>
      </c>
      <c r="CD75" s="543">
        <v>0</v>
      </c>
      <c r="CE75" s="543">
        <v>1</v>
      </c>
      <c r="CF75" s="543">
        <v>1</v>
      </c>
      <c r="CG75" s="543">
        <v>1</v>
      </c>
      <c r="CH75" s="543">
        <v>0</v>
      </c>
      <c r="CI75" s="542"/>
      <c r="CJ75" s="542"/>
      <c r="CK75" s="542"/>
      <c r="CL75" s="542"/>
      <c r="CM75" s="542"/>
      <c r="CN75" s="542"/>
      <c r="CO75" s="542"/>
      <c r="CP75" s="542"/>
      <c r="CQ75" s="542"/>
      <c r="CS75" s="542"/>
      <c r="CT75" s="542"/>
      <c r="CU75" s="542"/>
      <c r="CV75" s="542"/>
      <c r="CW75" s="543">
        <v>6</v>
      </c>
      <c r="CX75" s="547">
        <v>3</v>
      </c>
      <c r="CY75" s="543">
        <v>4</v>
      </c>
      <c r="CZ75" s="543">
        <v>2</v>
      </c>
      <c r="DA75" s="543">
        <v>0</v>
      </c>
      <c r="DB75" s="543">
        <v>0</v>
      </c>
      <c r="DC75" s="543">
        <v>0</v>
      </c>
      <c r="DD75" s="543">
        <v>0</v>
      </c>
      <c r="DF75" s="551">
        <v>1150854.6633270001</v>
      </c>
      <c r="DG75" s="76">
        <f t="shared" si="33"/>
        <v>4.0698673466867542E-2</v>
      </c>
      <c r="DH75" s="551">
        <v>3160.5</v>
      </c>
      <c r="DI75" s="551">
        <v>850086.68052000005</v>
      </c>
      <c r="DJ75" s="551">
        <v>300767.982808</v>
      </c>
      <c r="DK75" s="547">
        <v>188</v>
      </c>
      <c r="DL75" s="543">
        <v>163</v>
      </c>
      <c r="DM75" s="543">
        <v>1</v>
      </c>
      <c r="DN75" s="543">
        <v>0</v>
      </c>
      <c r="DO75" s="320">
        <v>5.1999999999999998E-2</v>
      </c>
      <c r="DP75" s="543">
        <v>175</v>
      </c>
      <c r="DQ75" s="543">
        <v>97</v>
      </c>
      <c r="DR75" s="543">
        <v>73</v>
      </c>
      <c r="DS75" s="543">
        <v>7</v>
      </c>
      <c r="DT75" s="76">
        <f t="shared" si="34"/>
        <v>2.0289855072463767E-2</v>
      </c>
      <c r="DU75" s="542"/>
      <c r="DV75" s="542"/>
      <c r="DW75" s="542"/>
      <c r="DX75" s="552">
        <v>615.60550000000001</v>
      </c>
      <c r="DZ75" s="542"/>
      <c r="EA75" s="542"/>
      <c r="EB75" s="542"/>
      <c r="EC75" s="542"/>
      <c r="ED75" s="542"/>
      <c r="EE75" s="542"/>
      <c r="EF75" s="542"/>
      <c r="EG75" s="542"/>
      <c r="EH75" s="542"/>
      <c r="EI75" s="542"/>
      <c r="EJ75" s="542"/>
      <c r="EK75" s="542"/>
      <c r="EL75" s="542"/>
      <c r="EM75" s="542"/>
      <c r="EN75" s="542"/>
      <c r="EO75" s="542"/>
    </row>
    <row r="76" spans="2:145" x14ac:dyDescent="0.25">
      <c r="B76" s="554" t="s">
        <v>1244</v>
      </c>
      <c r="C76" s="6" t="s">
        <v>1245</v>
      </c>
      <c r="D76" s="3" t="s">
        <v>1246</v>
      </c>
      <c r="E76" s="541" t="s">
        <v>1094</v>
      </c>
      <c r="F76" s="542"/>
      <c r="G76" s="543">
        <v>2115.2678270000001</v>
      </c>
      <c r="H76" s="542"/>
      <c r="I76" s="542"/>
      <c r="J76" s="542"/>
      <c r="K76" s="542"/>
      <c r="L76" s="542"/>
      <c r="N76" s="543">
        <v>1011.401009</v>
      </c>
      <c r="O76" s="76">
        <f t="shared" si="19"/>
        <v>0.47814323845431417</v>
      </c>
      <c r="P76" s="622">
        <v>18.596392000000002</v>
      </c>
      <c r="Q76" s="76">
        <f t="shared" si="20"/>
        <v>8.7915070435191749E-3</v>
      </c>
      <c r="R76" s="542"/>
      <c r="S76" s="542"/>
      <c r="T76" s="544">
        <v>2.6622620000000001</v>
      </c>
      <c r="U76" s="543">
        <v>0</v>
      </c>
      <c r="W76" s="543">
        <v>42</v>
      </c>
      <c r="X76" s="543">
        <v>0</v>
      </c>
      <c r="Y76" s="542"/>
      <c r="Z76" s="546">
        <f t="shared" si="18"/>
        <v>4.1526555368504678E-2</v>
      </c>
      <c r="AA76" s="543">
        <v>9</v>
      </c>
      <c r="AB76" s="543">
        <v>13</v>
      </c>
      <c r="AC76" s="547">
        <v>46</v>
      </c>
      <c r="AD76" s="547">
        <v>9</v>
      </c>
      <c r="AE76" s="543">
        <f t="shared" si="21"/>
        <v>55</v>
      </c>
      <c r="AF76" s="549">
        <v>2556868</v>
      </c>
      <c r="AH76" s="549">
        <v>32200</v>
      </c>
      <c r="AI76" s="543">
        <v>47</v>
      </c>
      <c r="AJ76" s="76">
        <f t="shared" si="22"/>
        <v>0.8545454545454545</v>
      </c>
      <c r="AK76" s="549">
        <v>1653810</v>
      </c>
      <c r="AL76" s="76">
        <f t="shared" si="23"/>
        <v>0.64681086391632259</v>
      </c>
      <c r="AM76" s="543">
        <v>47</v>
      </c>
      <c r="AN76" s="549">
        <v>1653810</v>
      </c>
      <c r="AO76" s="543">
        <v>47</v>
      </c>
      <c r="AP76" s="549">
        <v>1653810</v>
      </c>
      <c r="AQ76" s="543">
        <v>40</v>
      </c>
      <c r="AR76" s="549">
        <v>1490900</v>
      </c>
      <c r="AS76" s="543">
        <v>7</v>
      </c>
      <c r="AT76" s="76">
        <f t="shared" si="24"/>
        <v>0.14893617021276595</v>
      </c>
      <c r="AU76" s="549">
        <v>162910</v>
      </c>
      <c r="AV76" s="543">
        <v>3</v>
      </c>
      <c r="AW76" s="549">
        <v>220330</v>
      </c>
      <c r="AX76" s="543">
        <v>4</v>
      </c>
      <c r="AY76" s="549">
        <v>642928</v>
      </c>
      <c r="AZ76" s="543">
        <v>33</v>
      </c>
      <c r="BA76" s="76">
        <f t="shared" si="25"/>
        <v>0.6</v>
      </c>
      <c r="BB76" s="543">
        <v>11</v>
      </c>
      <c r="BC76" s="76">
        <f t="shared" si="26"/>
        <v>0.2</v>
      </c>
      <c r="BD76" s="543">
        <v>11</v>
      </c>
      <c r="BE76" s="76">
        <f t="shared" si="27"/>
        <v>0.2</v>
      </c>
      <c r="BF76" s="543">
        <v>49</v>
      </c>
      <c r="BG76" s="76">
        <f t="shared" si="28"/>
        <v>0.89090909090909087</v>
      </c>
      <c r="BH76" s="543">
        <v>10</v>
      </c>
      <c r="BI76" s="76">
        <f t="shared" si="29"/>
        <v>0.18181818181818182</v>
      </c>
      <c r="BJ76" s="543">
        <v>9</v>
      </c>
      <c r="BK76" s="543">
        <v>1</v>
      </c>
      <c r="BL76" s="543">
        <v>0</v>
      </c>
      <c r="BM76" s="550">
        <v>1940</v>
      </c>
      <c r="BN76" s="542"/>
      <c r="BO76" s="543">
        <v>45</v>
      </c>
      <c r="BP76" s="76">
        <f t="shared" si="30"/>
        <v>0.81818181818181823</v>
      </c>
      <c r="BQ76" s="543">
        <v>10</v>
      </c>
      <c r="BR76" s="76">
        <f t="shared" si="31"/>
        <v>0.18181818181818182</v>
      </c>
      <c r="BS76" s="543">
        <v>5</v>
      </c>
      <c r="BT76" s="76">
        <f t="shared" si="32"/>
        <v>9.0909090909090912E-2</v>
      </c>
      <c r="BU76" s="76">
        <v>0.87234042553191493</v>
      </c>
      <c r="BW76" s="543">
        <v>2</v>
      </c>
      <c r="BX76" s="543">
        <v>2</v>
      </c>
      <c r="BY76" s="543">
        <v>0</v>
      </c>
      <c r="BZ76" s="543">
        <v>2</v>
      </c>
      <c r="CA76" s="543">
        <v>0</v>
      </c>
      <c r="CB76" s="543">
        <v>0</v>
      </c>
      <c r="CC76" s="543">
        <v>0</v>
      </c>
      <c r="CD76" s="543">
        <v>0</v>
      </c>
      <c r="CE76" s="543">
        <v>0</v>
      </c>
      <c r="CF76" s="543">
        <v>1</v>
      </c>
      <c r="CG76" s="543">
        <v>1</v>
      </c>
      <c r="CH76" s="543">
        <v>0</v>
      </c>
      <c r="CI76" s="542"/>
      <c r="CJ76" s="542"/>
      <c r="CK76" s="542"/>
      <c r="CL76" s="542"/>
      <c r="CM76" s="542"/>
      <c r="CN76" s="542"/>
      <c r="CO76" s="542"/>
      <c r="CP76" s="542"/>
      <c r="CQ76" s="542"/>
      <c r="CS76" s="542"/>
      <c r="CT76" s="542"/>
      <c r="CU76" s="542"/>
      <c r="CV76" s="542"/>
      <c r="CW76" s="543">
        <v>1</v>
      </c>
      <c r="CX76" s="547">
        <v>0</v>
      </c>
      <c r="CY76" s="543">
        <v>0</v>
      </c>
      <c r="CZ76" s="543">
        <v>0</v>
      </c>
      <c r="DA76" s="543">
        <v>0</v>
      </c>
      <c r="DB76" s="543">
        <v>0</v>
      </c>
      <c r="DC76" s="543">
        <v>1</v>
      </c>
      <c r="DD76" s="543">
        <v>0</v>
      </c>
      <c r="DF76" s="551">
        <v>307729.51350599999</v>
      </c>
      <c r="DG76" s="76">
        <f t="shared" si="33"/>
        <v>0.12035408691649314</v>
      </c>
      <c r="DH76" s="551">
        <v>6350.1440869999997</v>
      </c>
      <c r="DI76" s="551">
        <v>177424.07529899999</v>
      </c>
      <c r="DJ76" s="551">
        <v>130305.438207</v>
      </c>
      <c r="DK76" s="547">
        <v>31</v>
      </c>
      <c r="DL76" s="543">
        <v>23</v>
      </c>
      <c r="DM76" s="543">
        <v>1</v>
      </c>
      <c r="DN76" s="543">
        <v>0</v>
      </c>
      <c r="DO76" s="320">
        <v>0.21393499999999999</v>
      </c>
      <c r="DP76" s="543">
        <v>31</v>
      </c>
      <c r="DQ76" s="543">
        <v>3</v>
      </c>
      <c r="DR76" s="543">
        <v>19</v>
      </c>
      <c r="DS76" s="543">
        <v>2</v>
      </c>
      <c r="DT76" s="76">
        <f t="shared" si="34"/>
        <v>4.7619047619047616E-2</v>
      </c>
      <c r="DU76" s="542"/>
      <c r="DV76" s="542"/>
      <c r="DW76" s="542"/>
      <c r="DX76" s="552">
        <v>239.57409999999999</v>
      </c>
      <c r="DZ76" s="542"/>
      <c r="EA76" s="542"/>
      <c r="EB76" s="542"/>
      <c r="EC76" s="542"/>
      <c r="ED76" s="542"/>
      <c r="EE76" s="542"/>
      <c r="EF76" s="542"/>
      <c r="EG76" s="542"/>
      <c r="EH76" s="542"/>
      <c r="EI76" s="542"/>
      <c r="EJ76" s="542"/>
      <c r="EK76" s="542"/>
      <c r="EL76" s="542"/>
      <c r="EM76" s="542"/>
      <c r="EN76" s="542"/>
      <c r="EO76" s="542"/>
    </row>
    <row r="77" spans="2:145" x14ac:dyDescent="0.25">
      <c r="B77" s="541" t="s">
        <v>1244</v>
      </c>
      <c r="C77" s="3" t="s">
        <v>1251</v>
      </c>
      <c r="D77" s="3" t="s">
        <v>1193</v>
      </c>
      <c r="E77" s="541" t="s">
        <v>1094</v>
      </c>
      <c r="F77" s="542"/>
      <c r="G77" s="543">
        <v>484.20914900000002</v>
      </c>
      <c r="H77" s="542"/>
      <c r="I77" s="542"/>
      <c r="J77" s="542"/>
      <c r="K77" s="542"/>
      <c r="L77" s="542"/>
      <c r="N77" s="543">
        <v>212.329983</v>
      </c>
      <c r="O77" s="76">
        <f t="shared" si="19"/>
        <v>0.43850882090623194</v>
      </c>
      <c r="P77" s="622">
        <v>7.9025559999999997</v>
      </c>
      <c r="Q77" s="76">
        <f t="shared" si="20"/>
        <v>1.6320542510030102E-2</v>
      </c>
      <c r="R77" s="542"/>
      <c r="S77" s="542"/>
      <c r="T77" s="544">
        <v>4.8237899999999998</v>
      </c>
      <c r="U77" s="543">
        <v>0</v>
      </c>
      <c r="W77" s="543">
        <v>42</v>
      </c>
      <c r="X77" s="543">
        <v>0</v>
      </c>
      <c r="Y77" s="542"/>
      <c r="Z77" s="546">
        <f t="shared" si="18"/>
        <v>0.1978053189030774</v>
      </c>
      <c r="AA77" s="543">
        <v>7</v>
      </c>
      <c r="AB77" s="543">
        <v>1</v>
      </c>
      <c r="AC77" s="547">
        <v>36</v>
      </c>
      <c r="AD77" s="547">
        <v>7</v>
      </c>
      <c r="AE77" s="543">
        <f t="shared" si="21"/>
        <v>43</v>
      </c>
      <c r="AF77" s="549">
        <v>2048460</v>
      </c>
      <c r="AH77" s="549">
        <v>40700</v>
      </c>
      <c r="AI77" s="543">
        <v>41</v>
      </c>
      <c r="AJ77" s="76">
        <f t="shared" si="22"/>
        <v>0.95348837209302328</v>
      </c>
      <c r="AK77" s="549">
        <v>1960860</v>
      </c>
      <c r="AL77" s="76">
        <f t="shared" si="23"/>
        <v>0.95723616765765507</v>
      </c>
      <c r="AM77" s="543">
        <v>41</v>
      </c>
      <c r="AN77" s="549">
        <v>1960860</v>
      </c>
      <c r="AO77" s="543">
        <v>41</v>
      </c>
      <c r="AP77" s="549">
        <v>1960860</v>
      </c>
      <c r="AQ77" s="543">
        <v>29</v>
      </c>
      <c r="AR77" s="549">
        <v>1723460</v>
      </c>
      <c r="AS77" s="543">
        <v>12</v>
      </c>
      <c r="AT77" s="76">
        <f t="shared" si="24"/>
        <v>0.29268292682926828</v>
      </c>
      <c r="AU77" s="549">
        <v>237400</v>
      </c>
      <c r="AV77" s="543">
        <v>0</v>
      </c>
      <c r="AW77" s="549">
        <v>0</v>
      </c>
      <c r="AX77" s="543">
        <v>0</v>
      </c>
      <c r="AY77" s="549">
        <v>0</v>
      </c>
      <c r="AZ77" s="543">
        <v>16</v>
      </c>
      <c r="BA77" s="76">
        <f t="shared" si="25"/>
        <v>0.37209302325581395</v>
      </c>
      <c r="BB77" s="543">
        <v>6</v>
      </c>
      <c r="BC77" s="76">
        <f t="shared" si="26"/>
        <v>0.13953488372093023</v>
      </c>
      <c r="BD77" s="543">
        <v>21</v>
      </c>
      <c r="BE77" s="76">
        <f t="shared" si="27"/>
        <v>0.48837209302325579</v>
      </c>
      <c r="BF77" s="543">
        <v>40</v>
      </c>
      <c r="BG77" s="76">
        <f t="shared" si="28"/>
        <v>0.93023255813953487</v>
      </c>
      <c r="BH77" s="543">
        <v>22</v>
      </c>
      <c r="BI77" s="76">
        <f t="shared" si="29"/>
        <v>0.51162790697674421</v>
      </c>
      <c r="BJ77" s="543">
        <v>19</v>
      </c>
      <c r="BK77" s="543">
        <v>3</v>
      </c>
      <c r="BL77" s="543">
        <v>0</v>
      </c>
      <c r="BM77" s="550">
        <v>1972</v>
      </c>
      <c r="BN77" s="542"/>
      <c r="BO77" s="543">
        <v>34</v>
      </c>
      <c r="BP77" s="76">
        <f t="shared" si="30"/>
        <v>0.79069767441860461</v>
      </c>
      <c r="BQ77" s="543">
        <v>9</v>
      </c>
      <c r="BR77" s="76">
        <f t="shared" si="31"/>
        <v>0.20930232558139536</v>
      </c>
      <c r="BS77" s="543">
        <v>5</v>
      </c>
      <c r="BT77" s="76">
        <f t="shared" si="32"/>
        <v>0.11627906976744186</v>
      </c>
      <c r="BU77" s="76">
        <v>0.82926829268292679</v>
      </c>
      <c r="BW77" s="543">
        <v>0</v>
      </c>
      <c r="BX77" s="543">
        <v>0</v>
      </c>
      <c r="BY77" s="543">
        <v>0</v>
      </c>
      <c r="BZ77" s="543">
        <v>0</v>
      </c>
      <c r="CA77" s="543">
        <v>0</v>
      </c>
      <c r="CB77" s="543">
        <v>0</v>
      </c>
      <c r="CC77" s="543">
        <v>0</v>
      </c>
      <c r="CD77" s="543">
        <v>0</v>
      </c>
      <c r="CE77" s="543">
        <v>0</v>
      </c>
      <c r="CF77" s="543">
        <v>0</v>
      </c>
      <c r="CG77" s="543">
        <v>0</v>
      </c>
      <c r="CH77" s="543">
        <v>0</v>
      </c>
      <c r="CI77" s="542"/>
      <c r="CJ77" s="542"/>
      <c r="CK77" s="542"/>
      <c r="CL77" s="542"/>
      <c r="CM77" s="542"/>
      <c r="CN77" s="542"/>
      <c r="CO77" s="542"/>
      <c r="CP77" s="542"/>
      <c r="CQ77" s="542"/>
      <c r="CS77" s="542"/>
      <c r="CT77" s="542"/>
      <c r="CU77" s="542"/>
      <c r="CV77" s="542"/>
      <c r="CW77" s="543">
        <v>0</v>
      </c>
      <c r="CX77" s="547">
        <v>0</v>
      </c>
      <c r="CY77" s="543">
        <v>0</v>
      </c>
      <c r="CZ77" s="543">
        <v>0</v>
      </c>
      <c r="DA77" s="543">
        <v>0</v>
      </c>
      <c r="DB77" s="543">
        <v>0</v>
      </c>
      <c r="DC77" s="543">
        <v>0</v>
      </c>
      <c r="DD77" s="543">
        <v>0</v>
      </c>
      <c r="DF77" s="551">
        <v>523221.69829199999</v>
      </c>
      <c r="DG77" s="76">
        <f t="shared" si="33"/>
        <v>0.25542197469904221</v>
      </c>
      <c r="DH77" s="551">
        <v>11836.943573</v>
      </c>
      <c r="DI77" s="551">
        <v>510490.04476000002</v>
      </c>
      <c r="DJ77" s="551">
        <v>12731.653532</v>
      </c>
      <c r="DK77" s="547">
        <v>8</v>
      </c>
      <c r="DL77" s="543">
        <v>35</v>
      </c>
      <c r="DM77" s="543">
        <v>0</v>
      </c>
      <c r="DN77" s="543">
        <v>0</v>
      </c>
      <c r="DO77" s="320">
        <v>0.31864300000000001</v>
      </c>
      <c r="DP77" s="543">
        <v>7</v>
      </c>
      <c r="DQ77" s="543">
        <v>2</v>
      </c>
      <c r="DR77" s="543">
        <v>24</v>
      </c>
      <c r="DS77" s="543">
        <v>10</v>
      </c>
      <c r="DT77" s="76">
        <f t="shared" si="34"/>
        <v>0.23809523809523808</v>
      </c>
      <c r="DU77" s="542"/>
      <c r="DV77" s="542"/>
      <c r="DW77" s="542"/>
      <c r="DX77" s="552">
        <v>488.7201</v>
      </c>
      <c r="DZ77" s="542"/>
      <c r="EA77" s="542"/>
      <c r="EB77" s="542"/>
      <c r="EC77" s="542"/>
      <c r="ED77" s="542"/>
      <c r="EE77" s="542"/>
      <c r="EF77" s="542"/>
      <c r="EG77" s="542"/>
      <c r="EH77" s="542"/>
      <c r="EI77" s="542"/>
      <c r="EJ77" s="542"/>
      <c r="EK77" s="542"/>
      <c r="EL77" s="542"/>
      <c r="EM77" s="542"/>
      <c r="EN77" s="542"/>
      <c r="EO77" s="542"/>
    </row>
    <row r="78" spans="2:145" x14ac:dyDescent="0.25">
      <c r="B78" s="541" t="s">
        <v>1244</v>
      </c>
      <c r="C78" s="3" t="s">
        <v>1252</v>
      </c>
      <c r="D78" s="3" t="s">
        <v>73</v>
      </c>
      <c r="E78" s="541" t="s">
        <v>1094</v>
      </c>
      <c r="F78" s="542"/>
      <c r="G78" s="543">
        <v>315.247074</v>
      </c>
      <c r="H78" s="542"/>
      <c r="I78" s="542"/>
      <c r="J78" s="542"/>
      <c r="K78" s="542"/>
      <c r="L78" s="542"/>
      <c r="N78" s="543">
        <v>140.26095000000001</v>
      </c>
      <c r="O78" s="76">
        <f t="shared" si="19"/>
        <v>0.44492387580415738</v>
      </c>
      <c r="P78" s="622">
        <v>6.1149420000000001</v>
      </c>
      <c r="Q78" s="76">
        <f t="shared" si="20"/>
        <v>1.9397299782709484E-2</v>
      </c>
      <c r="R78" s="542"/>
      <c r="S78" s="542"/>
      <c r="T78" s="544">
        <v>2.314667</v>
      </c>
      <c r="U78" s="543">
        <v>0</v>
      </c>
      <c r="W78" s="543">
        <v>34</v>
      </c>
      <c r="X78" s="543">
        <v>0</v>
      </c>
      <c r="Y78" s="542"/>
      <c r="Z78" s="546">
        <f t="shared" si="18"/>
        <v>0.24240531666155118</v>
      </c>
      <c r="AA78" s="543">
        <v>9</v>
      </c>
      <c r="AB78" s="543">
        <v>3</v>
      </c>
      <c r="AC78" s="547">
        <v>28</v>
      </c>
      <c r="AD78" s="547">
        <v>9</v>
      </c>
      <c r="AE78" s="543">
        <f t="shared" si="21"/>
        <v>37</v>
      </c>
      <c r="AF78" s="549">
        <v>2936750</v>
      </c>
      <c r="AH78" s="549">
        <v>66900</v>
      </c>
      <c r="AI78" s="543">
        <v>37</v>
      </c>
      <c r="AJ78" s="76">
        <f t="shared" si="22"/>
        <v>1</v>
      </c>
      <c r="AK78" s="549">
        <v>2936750</v>
      </c>
      <c r="AL78" s="76">
        <f t="shared" si="23"/>
        <v>1</v>
      </c>
      <c r="AM78" s="543">
        <v>37</v>
      </c>
      <c r="AN78" s="549">
        <v>2936750</v>
      </c>
      <c r="AO78" s="543">
        <v>37</v>
      </c>
      <c r="AP78" s="549">
        <v>2936750</v>
      </c>
      <c r="AQ78" s="543">
        <v>35</v>
      </c>
      <c r="AR78" s="549">
        <v>2914550</v>
      </c>
      <c r="AS78" s="543">
        <v>2</v>
      </c>
      <c r="AT78" s="76">
        <f t="shared" si="24"/>
        <v>5.4054054054054057E-2</v>
      </c>
      <c r="AU78" s="549">
        <v>22200</v>
      </c>
      <c r="AV78" s="543">
        <v>0</v>
      </c>
      <c r="AW78" s="549">
        <v>0</v>
      </c>
      <c r="AX78" s="543">
        <v>0</v>
      </c>
      <c r="AY78" s="549">
        <v>0</v>
      </c>
      <c r="AZ78" s="543">
        <v>15</v>
      </c>
      <c r="BA78" s="76">
        <f t="shared" si="25"/>
        <v>0.40540540540540543</v>
      </c>
      <c r="BB78" s="543">
        <v>4</v>
      </c>
      <c r="BC78" s="76">
        <f t="shared" si="26"/>
        <v>0.10810810810810811</v>
      </c>
      <c r="BD78" s="543">
        <v>18</v>
      </c>
      <c r="BE78" s="76">
        <f t="shared" si="27"/>
        <v>0.48648648648648651</v>
      </c>
      <c r="BF78" s="543">
        <v>36</v>
      </c>
      <c r="BG78" s="76">
        <f t="shared" si="28"/>
        <v>0.97297297297297303</v>
      </c>
      <c r="BH78" s="543">
        <v>10</v>
      </c>
      <c r="BI78" s="76">
        <f t="shared" si="29"/>
        <v>0.27027027027027029</v>
      </c>
      <c r="BJ78" s="543">
        <v>10</v>
      </c>
      <c r="BK78" s="543">
        <v>0</v>
      </c>
      <c r="BL78" s="543">
        <v>0</v>
      </c>
      <c r="BM78" s="550">
        <v>1986</v>
      </c>
      <c r="BN78" s="542"/>
      <c r="BO78" s="543">
        <v>23</v>
      </c>
      <c r="BP78" s="76">
        <f t="shared" si="30"/>
        <v>0.6216216216216216</v>
      </c>
      <c r="BQ78" s="543">
        <v>14</v>
      </c>
      <c r="BR78" s="76">
        <f t="shared" si="31"/>
        <v>0.3783783783783784</v>
      </c>
      <c r="BS78" s="543">
        <v>7</v>
      </c>
      <c r="BT78" s="76">
        <f t="shared" si="32"/>
        <v>0.1891891891891892</v>
      </c>
      <c r="BU78" s="76">
        <v>1</v>
      </c>
      <c r="BW78" s="543">
        <v>0</v>
      </c>
      <c r="BX78" s="543">
        <v>0</v>
      </c>
      <c r="BY78" s="543">
        <v>0</v>
      </c>
      <c r="BZ78" s="543">
        <v>0</v>
      </c>
      <c r="CA78" s="543">
        <v>0</v>
      </c>
      <c r="CB78" s="543">
        <v>0</v>
      </c>
      <c r="CC78" s="543">
        <v>0</v>
      </c>
      <c r="CD78" s="543">
        <v>0</v>
      </c>
      <c r="CE78" s="543">
        <v>0</v>
      </c>
      <c r="CF78" s="543">
        <v>0</v>
      </c>
      <c r="CG78" s="543">
        <v>0</v>
      </c>
      <c r="CH78" s="543">
        <v>0</v>
      </c>
      <c r="CI78" s="542"/>
      <c r="CJ78" s="542"/>
      <c r="CK78" s="542"/>
      <c r="CL78" s="542"/>
      <c r="CM78" s="542"/>
      <c r="CN78" s="542"/>
      <c r="CO78" s="542"/>
      <c r="CP78" s="542"/>
      <c r="CQ78" s="542"/>
      <c r="CS78" s="542"/>
      <c r="CT78" s="542"/>
      <c r="CU78" s="542"/>
      <c r="CV78" s="542"/>
      <c r="CW78" s="543">
        <v>0</v>
      </c>
      <c r="CX78" s="547">
        <v>0</v>
      </c>
      <c r="CY78" s="543">
        <v>0</v>
      </c>
      <c r="CZ78" s="543">
        <v>0</v>
      </c>
      <c r="DA78" s="543">
        <v>0</v>
      </c>
      <c r="DB78" s="543">
        <v>0</v>
      </c>
      <c r="DC78" s="543">
        <v>0</v>
      </c>
      <c r="DD78" s="543">
        <v>0</v>
      </c>
      <c r="DF78" s="551">
        <v>420127.02942899999</v>
      </c>
      <c r="DG78" s="76">
        <f t="shared" si="33"/>
        <v>0.14305849303788201</v>
      </c>
      <c r="DH78" s="551">
        <v>10565.227661000001</v>
      </c>
      <c r="DI78" s="551">
        <v>420127.02942899999</v>
      </c>
      <c r="DJ78" s="551">
        <v>0</v>
      </c>
      <c r="DK78" s="547">
        <v>18</v>
      </c>
      <c r="DL78" s="543">
        <v>16</v>
      </c>
      <c r="DM78" s="543">
        <v>3</v>
      </c>
      <c r="DN78" s="543">
        <v>0</v>
      </c>
      <c r="DO78" s="320">
        <v>0.23238700000000001</v>
      </c>
      <c r="DP78" s="543">
        <v>16</v>
      </c>
      <c r="DQ78" s="543">
        <v>6</v>
      </c>
      <c r="DR78" s="543">
        <v>15</v>
      </c>
      <c r="DS78" s="543">
        <v>0</v>
      </c>
      <c r="DT78" s="76">
        <f t="shared" si="34"/>
        <v>0</v>
      </c>
      <c r="DU78" s="542"/>
      <c r="DV78" s="542"/>
      <c r="DW78" s="542"/>
      <c r="DX78" s="552">
        <v>161.952</v>
      </c>
      <c r="DZ78" s="542"/>
      <c r="EA78" s="542"/>
      <c r="EB78" s="542"/>
      <c r="EC78" s="542"/>
      <c r="ED78" s="542"/>
      <c r="EE78" s="542"/>
      <c r="EF78" s="542"/>
      <c r="EG78" s="542"/>
      <c r="EH78" s="542"/>
      <c r="EI78" s="542"/>
      <c r="EJ78" s="542"/>
      <c r="EK78" s="542"/>
      <c r="EL78" s="542"/>
      <c r="EM78" s="542"/>
      <c r="EN78" s="542"/>
      <c r="EO78" s="542"/>
    </row>
    <row r="79" spans="2:145" x14ac:dyDescent="0.25">
      <c r="B79" s="541" t="s">
        <v>1244</v>
      </c>
      <c r="C79" s="3" t="s">
        <v>1250</v>
      </c>
      <c r="D79" s="3" t="s">
        <v>1158</v>
      </c>
      <c r="E79" s="541" t="s">
        <v>1094</v>
      </c>
      <c r="F79" s="542"/>
      <c r="G79" s="543">
        <v>130.332989</v>
      </c>
      <c r="H79" s="542"/>
      <c r="I79" s="542"/>
      <c r="J79" s="542"/>
      <c r="K79" s="542"/>
      <c r="L79" s="542"/>
      <c r="N79" s="543">
        <v>61.725566000000001</v>
      </c>
      <c r="O79" s="76">
        <f t="shared" si="19"/>
        <v>0.47359894431639254</v>
      </c>
      <c r="P79" s="622">
        <v>4.7814180000000004</v>
      </c>
      <c r="Q79" s="76">
        <f t="shared" si="20"/>
        <v>3.6686168534046285E-2</v>
      </c>
      <c r="R79" s="542"/>
      <c r="S79" s="542"/>
      <c r="T79" s="544">
        <v>1.223695</v>
      </c>
      <c r="U79" s="543">
        <v>1</v>
      </c>
      <c r="W79" s="543">
        <v>101</v>
      </c>
      <c r="X79" s="543">
        <v>5</v>
      </c>
      <c r="Y79" s="542"/>
      <c r="Z79" s="546">
        <f t="shared" si="18"/>
        <v>1.6362749917918937</v>
      </c>
      <c r="AA79" s="543">
        <v>22</v>
      </c>
      <c r="AB79" s="543">
        <v>15</v>
      </c>
      <c r="AC79" s="547">
        <v>94</v>
      </c>
      <c r="AD79" s="547">
        <v>22</v>
      </c>
      <c r="AE79" s="543">
        <f t="shared" si="21"/>
        <v>116</v>
      </c>
      <c r="AF79" s="549">
        <v>4837313</v>
      </c>
      <c r="AH79" s="549">
        <v>28000</v>
      </c>
      <c r="AI79" s="543">
        <v>106</v>
      </c>
      <c r="AJ79" s="76">
        <f t="shared" si="22"/>
        <v>0.91379310344827591</v>
      </c>
      <c r="AK79" s="549">
        <v>3706870</v>
      </c>
      <c r="AL79" s="76">
        <f t="shared" si="23"/>
        <v>0.76630765881802565</v>
      </c>
      <c r="AM79" s="543">
        <v>106</v>
      </c>
      <c r="AN79" s="549">
        <v>3706870</v>
      </c>
      <c r="AO79" s="543">
        <v>105</v>
      </c>
      <c r="AP79" s="549">
        <v>3648770</v>
      </c>
      <c r="AQ79" s="543">
        <v>59</v>
      </c>
      <c r="AR79" s="549">
        <v>2664170</v>
      </c>
      <c r="AS79" s="543">
        <v>46</v>
      </c>
      <c r="AT79" s="76">
        <f t="shared" si="24"/>
        <v>0.43809523809523809</v>
      </c>
      <c r="AU79" s="549">
        <v>984600</v>
      </c>
      <c r="AV79" s="543">
        <v>5</v>
      </c>
      <c r="AW79" s="549">
        <v>422723</v>
      </c>
      <c r="AX79" s="543">
        <v>5</v>
      </c>
      <c r="AY79" s="549">
        <v>707720</v>
      </c>
      <c r="AZ79" s="543">
        <v>9</v>
      </c>
      <c r="BA79" s="76">
        <f t="shared" si="25"/>
        <v>7.7586206896551727E-2</v>
      </c>
      <c r="BB79" s="543">
        <v>33</v>
      </c>
      <c r="BC79" s="76">
        <f t="shared" si="26"/>
        <v>0.28448275862068967</v>
      </c>
      <c r="BD79" s="543">
        <v>74</v>
      </c>
      <c r="BE79" s="76">
        <f t="shared" si="27"/>
        <v>0.63793103448275867</v>
      </c>
      <c r="BF79" s="543">
        <v>108</v>
      </c>
      <c r="BG79" s="76">
        <f t="shared" si="28"/>
        <v>0.93103448275862066</v>
      </c>
      <c r="BH79" s="543">
        <v>15</v>
      </c>
      <c r="BI79" s="76">
        <f t="shared" si="29"/>
        <v>0.12931034482758622</v>
      </c>
      <c r="BJ79" s="543">
        <v>14</v>
      </c>
      <c r="BK79" s="543">
        <v>0</v>
      </c>
      <c r="BL79" s="543">
        <v>1</v>
      </c>
      <c r="BM79" s="550">
        <v>1977.5</v>
      </c>
      <c r="BN79" s="542"/>
      <c r="BO79" s="543">
        <v>77</v>
      </c>
      <c r="BP79" s="76">
        <f t="shared" si="30"/>
        <v>0.66379310344827591</v>
      </c>
      <c r="BQ79" s="543">
        <v>39</v>
      </c>
      <c r="BR79" s="76">
        <f t="shared" si="31"/>
        <v>0.33620689655172414</v>
      </c>
      <c r="BS79" s="543">
        <v>3</v>
      </c>
      <c r="BT79" s="76">
        <f t="shared" si="32"/>
        <v>2.5862068965517241E-2</v>
      </c>
      <c r="BU79" s="76">
        <v>0.63207547169811318</v>
      </c>
      <c r="BW79" s="543">
        <v>0</v>
      </c>
      <c r="BX79" s="543">
        <v>0</v>
      </c>
      <c r="BY79" s="543">
        <v>0</v>
      </c>
      <c r="BZ79" s="543">
        <v>0</v>
      </c>
      <c r="CA79" s="543">
        <v>0</v>
      </c>
      <c r="CB79" s="543">
        <v>0</v>
      </c>
      <c r="CC79" s="543">
        <v>0</v>
      </c>
      <c r="CD79" s="543">
        <v>0</v>
      </c>
      <c r="CE79" s="543">
        <v>0</v>
      </c>
      <c r="CF79" s="543">
        <v>0</v>
      </c>
      <c r="CG79" s="543">
        <v>0</v>
      </c>
      <c r="CH79" s="543">
        <v>0</v>
      </c>
      <c r="CI79" s="542"/>
      <c r="CJ79" s="542"/>
      <c r="CK79" s="542"/>
      <c r="CL79" s="542"/>
      <c r="CM79" s="542"/>
      <c r="CN79" s="542"/>
      <c r="CO79" s="542"/>
      <c r="CP79" s="542"/>
      <c r="CQ79" s="542"/>
      <c r="CS79" s="542"/>
      <c r="CT79" s="542"/>
      <c r="CU79" s="542"/>
      <c r="CV79" s="542"/>
      <c r="CW79" s="543">
        <v>3</v>
      </c>
      <c r="CX79" s="547">
        <v>1</v>
      </c>
      <c r="CY79" s="543">
        <v>1</v>
      </c>
      <c r="CZ79" s="543">
        <v>1</v>
      </c>
      <c r="DA79" s="543">
        <v>0</v>
      </c>
      <c r="DB79" s="543">
        <v>0</v>
      </c>
      <c r="DC79" s="543">
        <v>1</v>
      </c>
      <c r="DD79" s="543">
        <v>0</v>
      </c>
      <c r="DF79" s="551">
        <v>278341.75302300003</v>
      </c>
      <c r="DG79" s="76">
        <f t="shared" si="33"/>
        <v>5.7540571185490795E-2</v>
      </c>
      <c r="DH79" s="551">
        <v>3358.342353</v>
      </c>
      <c r="DI79" s="551">
        <v>224689.17480400001</v>
      </c>
      <c r="DJ79" s="551">
        <v>53652.578220000003</v>
      </c>
      <c r="DK79" s="547">
        <v>78</v>
      </c>
      <c r="DL79" s="543">
        <v>38</v>
      </c>
      <c r="DM79" s="543">
        <v>0</v>
      </c>
      <c r="DN79" s="543">
        <v>0</v>
      </c>
      <c r="DO79" s="320">
        <v>0.13192300000000001</v>
      </c>
      <c r="DP79" s="543">
        <v>71</v>
      </c>
      <c r="DQ79" s="543">
        <v>16</v>
      </c>
      <c r="DR79" s="543">
        <v>27</v>
      </c>
      <c r="DS79" s="543">
        <v>2</v>
      </c>
      <c r="DT79" s="76">
        <f t="shared" si="34"/>
        <v>1.9801980198019802E-2</v>
      </c>
      <c r="DU79" s="542"/>
      <c r="DV79" s="542"/>
      <c r="DW79" s="542"/>
      <c r="DX79" s="552">
        <v>279.03590000000003</v>
      </c>
      <c r="DZ79" s="542"/>
      <c r="EA79" s="542"/>
      <c r="EB79" s="542"/>
      <c r="EC79" s="542"/>
      <c r="ED79" s="542"/>
      <c r="EE79" s="542"/>
      <c r="EF79" s="542"/>
      <c r="EG79" s="542"/>
      <c r="EH79" s="542"/>
      <c r="EI79" s="542"/>
      <c r="EJ79" s="542"/>
      <c r="EK79" s="542"/>
      <c r="EL79" s="542"/>
      <c r="EM79" s="542"/>
      <c r="EN79" s="542"/>
      <c r="EO79" s="542"/>
    </row>
    <row r="80" spans="2:145" x14ac:dyDescent="0.25">
      <c r="B80" s="541" t="s">
        <v>1253</v>
      </c>
      <c r="C80" s="3" t="s">
        <v>1254</v>
      </c>
      <c r="D80" s="3" t="s">
        <v>1255</v>
      </c>
      <c r="E80" s="541" t="s">
        <v>1094</v>
      </c>
      <c r="F80" s="542"/>
      <c r="G80" s="543">
        <v>13.623908999999999</v>
      </c>
      <c r="H80" s="542"/>
      <c r="I80" s="542"/>
      <c r="J80" s="542"/>
      <c r="K80" s="542"/>
      <c r="L80" s="542"/>
      <c r="N80" s="543">
        <v>13.412323000000001</v>
      </c>
      <c r="O80" s="76">
        <f t="shared" si="19"/>
        <v>0.98446950871442263</v>
      </c>
      <c r="P80" s="622">
        <v>1.0063120000000001</v>
      </c>
      <c r="Q80" s="76">
        <f t="shared" si="20"/>
        <v>7.3863675983155797E-2</v>
      </c>
      <c r="R80" s="542"/>
      <c r="S80" s="542"/>
      <c r="T80" s="544">
        <v>1.0341800000000001</v>
      </c>
      <c r="U80" s="543">
        <v>0</v>
      </c>
      <c r="W80" s="543">
        <v>30</v>
      </c>
      <c r="X80" s="543">
        <v>0</v>
      </c>
      <c r="Y80" s="542"/>
      <c r="Z80" s="546">
        <f t="shared" si="18"/>
        <v>2.2367489956810611</v>
      </c>
      <c r="AA80" s="543">
        <v>0</v>
      </c>
      <c r="AB80" s="543">
        <v>4</v>
      </c>
      <c r="AC80" s="547">
        <v>34</v>
      </c>
      <c r="AD80" s="547">
        <v>0</v>
      </c>
      <c r="AE80" s="543">
        <f t="shared" si="21"/>
        <v>34</v>
      </c>
      <c r="AF80" s="549">
        <v>3296000</v>
      </c>
      <c r="AH80" s="549">
        <v>62250</v>
      </c>
      <c r="AI80" s="543">
        <v>24</v>
      </c>
      <c r="AJ80" s="76">
        <f t="shared" si="22"/>
        <v>0.70588235294117652</v>
      </c>
      <c r="AK80" s="549">
        <v>1641600</v>
      </c>
      <c r="AL80" s="76">
        <f t="shared" si="23"/>
        <v>0.49805825242718449</v>
      </c>
      <c r="AM80" s="543">
        <v>24</v>
      </c>
      <c r="AN80" s="549">
        <v>1641600</v>
      </c>
      <c r="AO80" s="543">
        <v>22</v>
      </c>
      <c r="AP80" s="549">
        <v>1509900</v>
      </c>
      <c r="AQ80" s="543">
        <v>22</v>
      </c>
      <c r="AR80" s="549">
        <v>1509900</v>
      </c>
      <c r="AS80" s="543">
        <v>0</v>
      </c>
      <c r="AT80" s="76">
        <f t="shared" si="24"/>
        <v>0</v>
      </c>
      <c r="AU80" s="549">
        <v>0</v>
      </c>
      <c r="AV80" s="543">
        <v>9</v>
      </c>
      <c r="AW80" s="549">
        <v>950400</v>
      </c>
      <c r="AX80" s="543">
        <v>0</v>
      </c>
      <c r="AY80" s="549">
        <v>0</v>
      </c>
      <c r="AZ80" s="543">
        <v>11</v>
      </c>
      <c r="BA80" s="76">
        <f t="shared" si="25"/>
        <v>0.3235294117647059</v>
      </c>
      <c r="BB80" s="543">
        <v>11</v>
      </c>
      <c r="BC80" s="76">
        <f t="shared" si="26"/>
        <v>0.3235294117647059</v>
      </c>
      <c r="BD80" s="543">
        <v>12</v>
      </c>
      <c r="BE80" s="76">
        <f t="shared" si="27"/>
        <v>0.35294117647058826</v>
      </c>
      <c r="BF80" s="543">
        <v>10</v>
      </c>
      <c r="BG80" s="76">
        <f t="shared" si="28"/>
        <v>0.29411764705882354</v>
      </c>
      <c r="BH80" s="543">
        <v>0</v>
      </c>
      <c r="BI80" s="76">
        <f t="shared" si="29"/>
        <v>0</v>
      </c>
      <c r="BJ80" s="543">
        <v>0</v>
      </c>
      <c r="BK80" s="543">
        <v>0</v>
      </c>
      <c r="BL80" s="543">
        <v>0</v>
      </c>
      <c r="BM80" s="550">
        <v>1930</v>
      </c>
      <c r="BN80" s="542"/>
      <c r="BO80" s="543">
        <v>34</v>
      </c>
      <c r="BP80" s="76">
        <f t="shared" si="30"/>
        <v>1</v>
      </c>
      <c r="BQ80" s="543">
        <v>0</v>
      </c>
      <c r="BR80" s="76">
        <f t="shared" si="31"/>
        <v>0</v>
      </c>
      <c r="BS80" s="543">
        <v>0</v>
      </c>
      <c r="BT80" s="76">
        <f t="shared" si="32"/>
        <v>0</v>
      </c>
      <c r="BU80" s="76">
        <v>0.58333333333333337</v>
      </c>
      <c r="BW80" s="543">
        <v>0</v>
      </c>
      <c r="BX80" s="543">
        <v>0</v>
      </c>
      <c r="BY80" s="543">
        <v>0</v>
      </c>
      <c r="BZ80" s="543">
        <v>0</v>
      </c>
      <c r="CA80" s="543">
        <v>0</v>
      </c>
      <c r="CB80" s="543">
        <v>0</v>
      </c>
      <c r="CC80" s="543">
        <v>0</v>
      </c>
      <c r="CD80" s="543">
        <v>0</v>
      </c>
      <c r="CE80" s="543">
        <v>0</v>
      </c>
      <c r="CF80" s="543">
        <v>0</v>
      </c>
      <c r="CG80" s="543">
        <v>0</v>
      </c>
      <c r="CH80" s="543">
        <v>0</v>
      </c>
      <c r="CI80" s="542"/>
      <c r="CJ80" s="542"/>
      <c r="CK80" s="542"/>
      <c r="CL80" s="542"/>
      <c r="CM80" s="542"/>
      <c r="CN80" s="542"/>
      <c r="CO80" s="542"/>
      <c r="CP80" s="542"/>
      <c r="CQ80" s="542"/>
      <c r="CS80" s="542"/>
      <c r="CT80" s="542"/>
      <c r="CU80" s="542"/>
      <c r="CV80" s="542"/>
      <c r="CW80" s="543">
        <v>0</v>
      </c>
      <c r="CX80" s="547">
        <v>0</v>
      </c>
      <c r="CY80" s="543">
        <v>0</v>
      </c>
      <c r="CZ80" s="543">
        <v>0</v>
      </c>
      <c r="DA80" s="543">
        <v>0</v>
      </c>
      <c r="DB80" s="543">
        <v>0</v>
      </c>
      <c r="DC80" s="543">
        <v>0</v>
      </c>
      <c r="DD80" s="543">
        <v>0</v>
      </c>
      <c r="DF80" s="551">
        <v>152.64648399999999</v>
      </c>
      <c r="DG80" s="76">
        <f t="shared" si="33"/>
        <v>4.6312646844660191E-5</v>
      </c>
      <c r="DH80" s="551">
        <v>152.64648399999999</v>
      </c>
      <c r="DI80" s="551">
        <v>152.64648399999999</v>
      </c>
      <c r="DJ80" s="551">
        <v>0</v>
      </c>
      <c r="DK80" s="547">
        <v>34</v>
      </c>
      <c r="DL80" s="543">
        <v>0</v>
      </c>
      <c r="DM80" s="543">
        <v>0</v>
      </c>
      <c r="DN80" s="543">
        <v>0</v>
      </c>
      <c r="DO80" s="320">
        <v>4.7850000000000002E-3</v>
      </c>
      <c r="DP80" s="543">
        <v>34</v>
      </c>
      <c r="DQ80" s="543">
        <v>0</v>
      </c>
      <c r="DR80" s="543">
        <v>0</v>
      </c>
      <c r="DS80" s="543">
        <v>0</v>
      </c>
      <c r="DT80" s="76">
        <f t="shared" si="34"/>
        <v>0</v>
      </c>
      <c r="DU80" s="542"/>
      <c r="DV80" s="542"/>
      <c r="DW80" s="542"/>
      <c r="DX80" s="552">
        <v>0</v>
      </c>
      <c r="DZ80" s="542"/>
      <c r="EA80" s="542"/>
      <c r="EB80" s="542"/>
      <c r="EC80" s="542"/>
      <c r="ED80" s="542"/>
      <c r="EE80" s="542"/>
      <c r="EF80" s="542"/>
      <c r="EG80" s="542"/>
      <c r="EH80" s="542"/>
      <c r="EI80" s="542"/>
      <c r="EJ80" s="542"/>
      <c r="EK80" s="542"/>
      <c r="EL80" s="542"/>
      <c r="EM80" s="542"/>
      <c r="EN80" s="542"/>
      <c r="EO80" s="542"/>
    </row>
    <row r="81" spans="2:145" x14ac:dyDescent="0.25">
      <c r="B81" s="541" t="s">
        <v>1256</v>
      </c>
      <c r="C81" s="3" t="s">
        <v>1257</v>
      </c>
      <c r="D81" s="3" t="s">
        <v>1146</v>
      </c>
      <c r="E81" s="541" t="s">
        <v>1094</v>
      </c>
      <c r="F81" s="542"/>
      <c r="G81" s="543">
        <v>46.825071000000001</v>
      </c>
      <c r="H81" s="542"/>
      <c r="I81" s="542"/>
      <c r="J81" s="542"/>
      <c r="K81" s="542"/>
      <c r="L81" s="542"/>
      <c r="N81" s="543">
        <v>1.910293</v>
      </c>
      <c r="O81" s="76">
        <f t="shared" si="19"/>
        <v>4.07963716702106E-2</v>
      </c>
      <c r="P81" s="622">
        <v>4.7050099999999997</v>
      </c>
      <c r="Q81" s="76">
        <f t="shared" si="20"/>
        <v>0.10048057375075843</v>
      </c>
      <c r="R81" s="542"/>
      <c r="S81" s="542"/>
      <c r="T81" s="544">
        <v>0.85050199999999998</v>
      </c>
      <c r="U81" s="543">
        <v>0</v>
      </c>
      <c r="W81" s="543">
        <v>36</v>
      </c>
      <c r="X81" s="543">
        <v>0</v>
      </c>
      <c r="Y81" s="542"/>
      <c r="Z81" s="546">
        <f t="shared" si="18"/>
        <v>18.845276614634511</v>
      </c>
      <c r="AA81" s="543">
        <v>34</v>
      </c>
      <c r="AB81" s="543">
        <v>1</v>
      </c>
      <c r="AC81" s="547">
        <v>3</v>
      </c>
      <c r="AD81" s="547">
        <v>34</v>
      </c>
      <c r="AE81" s="543">
        <f t="shared" si="21"/>
        <v>37</v>
      </c>
      <c r="AF81" s="549">
        <v>730150</v>
      </c>
      <c r="AH81" s="549">
        <v>14000</v>
      </c>
      <c r="AI81" s="543">
        <v>36</v>
      </c>
      <c r="AJ81" s="76">
        <f t="shared" si="22"/>
        <v>0.97297297297297303</v>
      </c>
      <c r="AK81" s="549">
        <v>721550</v>
      </c>
      <c r="AL81" s="76">
        <f t="shared" si="23"/>
        <v>0.98822159830171885</v>
      </c>
      <c r="AM81" s="543">
        <v>36</v>
      </c>
      <c r="AN81" s="549">
        <v>721550</v>
      </c>
      <c r="AO81" s="543">
        <v>36</v>
      </c>
      <c r="AP81" s="549">
        <v>721550</v>
      </c>
      <c r="AQ81" s="543">
        <v>12</v>
      </c>
      <c r="AR81" s="549">
        <v>313100</v>
      </c>
      <c r="AS81" s="543">
        <v>24</v>
      </c>
      <c r="AT81" s="76">
        <f t="shared" si="24"/>
        <v>0.66666666666666663</v>
      </c>
      <c r="AU81" s="549">
        <v>408450</v>
      </c>
      <c r="AV81" s="543">
        <v>0</v>
      </c>
      <c r="AW81" s="549">
        <v>0</v>
      </c>
      <c r="AX81" s="543">
        <v>1</v>
      </c>
      <c r="AY81" s="549">
        <v>8600</v>
      </c>
      <c r="AZ81" s="543">
        <v>0</v>
      </c>
      <c r="BA81" s="76">
        <f t="shared" si="25"/>
        <v>0</v>
      </c>
      <c r="BB81" s="543">
        <v>8</v>
      </c>
      <c r="BC81" s="76">
        <f t="shared" si="26"/>
        <v>0.21621621621621623</v>
      </c>
      <c r="BD81" s="543">
        <v>29</v>
      </c>
      <c r="BE81" s="76">
        <f t="shared" si="27"/>
        <v>0.78378378378378377</v>
      </c>
      <c r="BF81" s="543">
        <v>37</v>
      </c>
      <c r="BG81" s="76">
        <f t="shared" si="28"/>
        <v>1</v>
      </c>
      <c r="BH81" s="543">
        <v>6</v>
      </c>
      <c r="BI81" s="76">
        <f t="shared" si="29"/>
        <v>0.16216216216216217</v>
      </c>
      <c r="BJ81" s="543">
        <v>6</v>
      </c>
      <c r="BK81" s="543">
        <v>0</v>
      </c>
      <c r="BL81" s="543">
        <v>0</v>
      </c>
      <c r="BM81" s="550">
        <v>1982</v>
      </c>
      <c r="BN81" s="542"/>
      <c r="BO81" s="543">
        <v>36</v>
      </c>
      <c r="BP81" s="76">
        <f t="shared" si="30"/>
        <v>0.97297297297297303</v>
      </c>
      <c r="BQ81" s="543">
        <v>1</v>
      </c>
      <c r="BR81" s="76">
        <f t="shared" si="31"/>
        <v>2.7027027027027029E-2</v>
      </c>
      <c r="BS81" s="543">
        <v>0</v>
      </c>
      <c r="BT81" s="76">
        <f t="shared" si="32"/>
        <v>0</v>
      </c>
      <c r="BU81" s="76">
        <v>0.69444444444444442</v>
      </c>
      <c r="BW81" s="543">
        <v>0</v>
      </c>
      <c r="BX81" s="543">
        <v>0</v>
      </c>
      <c r="BY81" s="543">
        <v>0</v>
      </c>
      <c r="BZ81" s="543">
        <v>0</v>
      </c>
      <c r="CA81" s="543">
        <v>0</v>
      </c>
      <c r="CB81" s="543">
        <v>0</v>
      </c>
      <c r="CC81" s="543">
        <v>0</v>
      </c>
      <c r="CD81" s="543">
        <v>0</v>
      </c>
      <c r="CE81" s="543">
        <v>0</v>
      </c>
      <c r="CF81" s="543">
        <v>0</v>
      </c>
      <c r="CG81" s="543">
        <v>0</v>
      </c>
      <c r="CH81" s="543">
        <v>0</v>
      </c>
      <c r="CI81" s="542"/>
      <c r="CJ81" s="542"/>
      <c r="CK81" s="542"/>
      <c r="CL81" s="542"/>
      <c r="CM81" s="542"/>
      <c r="CN81" s="542"/>
      <c r="CO81" s="542"/>
      <c r="CP81" s="542"/>
      <c r="CQ81" s="542"/>
      <c r="CS81" s="542"/>
      <c r="CT81" s="542"/>
      <c r="CU81" s="542"/>
      <c r="CV81" s="542"/>
      <c r="CW81" s="543">
        <v>1</v>
      </c>
      <c r="CX81" s="547">
        <v>0</v>
      </c>
      <c r="CY81" s="543">
        <v>1</v>
      </c>
      <c r="CZ81" s="543">
        <v>0</v>
      </c>
      <c r="DA81" s="543">
        <v>0</v>
      </c>
      <c r="DB81" s="543">
        <v>0</v>
      </c>
      <c r="DC81" s="543">
        <v>0</v>
      </c>
      <c r="DD81" s="543">
        <v>0</v>
      </c>
      <c r="DF81" s="551">
        <v>38966.038134000002</v>
      </c>
      <c r="DG81" s="76">
        <f t="shared" si="33"/>
        <v>5.3367168573580773E-2</v>
      </c>
      <c r="DH81" s="551">
        <v>1444.670832</v>
      </c>
      <c r="DI81" s="551">
        <v>38045.865913000001</v>
      </c>
      <c r="DJ81" s="551">
        <v>920.17222100000004</v>
      </c>
      <c r="DK81" s="547">
        <v>30</v>
      </c>
      <c r="DL81" s="543">
        <v>7</v>
      </c>
      <c r="DM81" s="543">
        <v>0</v>
      </c>
      <c r="DN81" s="543">
        <v>0</v>
      </c>
      <c r="DO81" s="320">
        <v>9.2260999999999996E-2</v>
      </c>
      <c r="DP81" s="543">
        <v>25</v>
      </c>
      <c r="DQ81" s="543">
        <v>6</v>
      </c>
      <c r="DR81" s="543">
        <v>5</v>
      </c>
      <c r="DS81" s="543">
        <v>1</v>
      </c>
      <c r="DT81" s="76">
        <f t="shared" si="34"/>
        <v>2.7777777777777776E-2</v>
      </c>
      <c r="DU81" s="542"/>
      <c r="DV81" s="542"/>
      <c r="DW81" s="542"/>
      <c r="DX81" s="552">
        <v>85.068399999999997</v>
      </c>
      <c r="DZ81" s="542"/>
      <c r="EA81" s="542"/>
      <c r="EB81" s="542"/>
      <c r="EC81" s="542"/>
      <c r="ED81" s="542"/>
      <c r="EE81" s="542"/>
      <c r="EF81" s="542"/>
      <c r="EG81" s="542"/>
      <c r="EH81" s="542"/>
      <c r="EI81" s="542"/>
      <c r="EJ81" s="542"/>
      <c r="EK81" s="542"/>
      <c r="EL81" s="542"/>
      <c r="EM81" s="542"/>
      <c r="EN81" s="542"/>
      <c r="EO81" s="542"/>
    </row>
    <row r="82" spans="2:145" x14ac:dyDescent="0.25">
      <c r="B82" s="541" t="s">
        <v>1258</v>
      </c>
      <c r="C82" s="3" t="s">
        <v>1259</v>
      </c>
      <c r="D82" s="3" t="s">
        <v>1093</v>
      </c>
      <c r="E82" s="541" t="s">
        <v>1094</v>
      </c>
      <c r="F82" s="542"/>
      <c r="G82" s="543">
        <v>376.41210799999999</v>
      </c>
      <c r="H82" s="542"/>
      <c r="I82" s="542"/>
      <c r="J82" s="542"/>
      <c r="K82" s="542"/>
      <c r="L82" s="542"/>
      <c r="N82" s="543">
        <v>182.03628399999999</v>
      </c>
      <c r="O82" s="76">
        <f t="shared" si="19"/>
        <v>0.48360900229064896</v>
      </c>
      <c r="P82" s="622">
        <v>7.6695869999999999</v>
      </c>
      <c r="Q82" s="76">
        <f t="shared" si="20"/>
        <v>2.0375505561579865E-2</v>
      </c>
      <c r="R82" s="542"/>
      <c r="S82" s="542"/>
      <c r="T82" s="544">
        <v>0.95506100000000005</v>
      </c>
      <c r="U82" s="543">
        <v>0</v>
      </c>
      <c r="W82" s="543">
        <v>29</v>
      </c>
      <c r="X82" s="543">
        <v>0</v>
      </c>
      <c r="Y82" s="542"/>
      <c r="Z82" s="546">
        <f t="shared" si="18"/>
        <v>0.15930889909837975</v>
      </c>
      <c r="AA82" s="543">
        <v>14</v>
      </c>
      <c r="AB82" s="543">
        <v>18</v>
      </c>
      <c r="AC82" s="547">
        <v>33</v>
      </c>
      <c r="AD82" s="547">
        <v>14</v>
      </c>
      <c r="AE82" s="543">
        <f t="shared" si="21"/>
        <v>47</v>
      </c>
      <c r="AF82" s="549">
        <v>3173775</v>
      </c>
      <c r="AH82" s="549">
        <v>59600</v>
      </c>
      <c r="AI82" s="543">
        <v>43</v>
      </c>
      <c r="AJ82" s="76">
        <f t="shared" si="22"/>
        <v>0.91489361702127658</v>
      </c>
      <c r="AK82" s="549">
        <v>2841705</v>
      </c>
      <c r="AL82" s="76">
        <f t="shared" si="23"/>
        <v>0.89537065481957601</v>
      </c>
      <c r="AM82" s="543">
        <v>43</v>
      </c>
      <c r="AN82" s="549">
        <v>2841705</v>
      </c>
      <c r="AO82" s="543">
        <v>43</v>
      </c>
      <c r="AP82" s="549">
        <v>2841705</v>
      </c>
      <c r="AQ82" s="543">
        <v>32</v>
      </c>
      <c r="AR82" s="549">
        <v>2612215</v>
      </c>
      <c r="AS82" s="543">
        <v>11</v>
      </c>
      <c r="AT82" s="76">
        <f t="shared" si="24"/>
        <v>0.2558139534883721</v>
      </c>
      <c r="AU82" s="549">
        <v>229490</v>
      </c>
      <c r="AV82" s="543">
        <v>4</v>
      </c>
      <c r="AW82" s="549">
        <v>332070</v>
      </c>
      <c r="AX82" s="543">
        <v>0</v>
      </c>
      <c r="AY82" s="549">
        <v>0</v>
      </c>
      <c r="AZ82" s="543">
        <v>18</v>
      </c>
      <c r="BA82" s="76">
        <f t="shared" si="25"/>
        <v>0.38297872340425532</v>
      </c>
      <c r="BB82" s="543">
        <v>8</v>
      </c>
      <c r="BC82" s="76">
        <f t="shared" si="26"/>
        <v>0.1702127659574468</v>
      </c>
      <c r="BD82" s="543">
        <v>21</v>
      </c>
      <c r="BE82" s="76">
        <f t="shared" si="27"/>
        <v>0.44680851063829785</v>
      </c>
      <c r="BF82" s="543">
        <v>45</v>
      </c>
      <c r="BG82" s="76">
        <f t="shared" si="28"/>
        <v>0.95744680851063835</v>
      </c>
      <c r="BH82" s="543">
        <v>1</v>
      </c>
      <c r="BI82" s="76">
        <f t="shared" si="29"/>
        <v>2.1276595744680851E-2</v>
      </c>
      <c r="BJ82" s="543">
        <v>1</v>
      </c>
      <c r="BK82" s="543">
        <v>0</v>
      </c>
      <c r="BL82" s="543">
        <v>0</v>
      </c>
      <c r="BM82" s="550">
        <v>1980</v>
      </c>
      <c r="BN82" s="542"/>
      <c r="BO82" s="543">
        <v>36</v>
      </c>
      <c r="BP82" s="76">
        <f t="shared" si="30"/>
        <v>0.76595744680851063</v>
      </c>
      <c r="BQ82" s="543">
        <v>11</v>
      </c>
      <c r="BR82" s="76">
        <f t="shared" si="31"/>
        <v>0.23404255319148937</v>
      </c>
      <c r="BS82" s="543">
        <v>0</v>
      </c>
      <c r="BT82" s="76">
        <f t="shared" si="32"/>
        <v>0</v>
      </c>
      <c r="BU82" s="76">
        <v>0.81395348837209303</v>
      </c>
      <c r="BW82" s="543">
        <v>0</v>
      </c>
      <c r="BX82" s="543">
        <v>0</v>
      </c>
      <c r="BY82" s="543">
        <v>0</v>
      </c>
      <c r="BZ82" s="543">
        <v>0</v>
      </c>
      <c r="CA82" s="543">
        <v>0</v>
      </c>
      <c r="CB82" s="543">
        <v>0</v>
      </c>
      <c r="CC82" s="543">
        <v>0</v>
      </c>
      <c r="CD82" s="543">
        <v>0</v>
      </c>
      <c r="CE82" s="543">
        <v>0</v>
      </c>
      <c r="CF82" s="543">
        <v>0</v>
      </c>
      <c r="CG82" s="543">
        <v>0</v>
      </c>
      <c r="CH82" s="543">
        <v>0</v>
      </c>
      <c r="CI82" s="542"/>
      <c r="CJ82" s="542"/>
      <c r="CK82" s="542"/>
      <c r="CL82" s="542"/>
      <c r="CM82" s="542"/>
      <c r="CN82" s="542"/>
      <c r="CO82" s="542"/>
      <c r="CP82" s="542"/>
      <c r="CQ82" s="542"/>
      <c r="CS82" s="542"/>
      <c r="CT82" s="542"/>
      <c r="CU82" s="542"/>
      <c r="CV82" s="542"/>
      <c r="CW82" s="543">
        <v>0</v>
      </c>
      <c r="CX82" s="547">
        <v>0</v>
      </c>
      <c r="CY82" s="543">
        <v>0</v>
      </c>
      <c r="CZ82" s="543">
        <v>0</v>
      </c>
      <c r="DA82" s="543">
        <v>0</v>
      </c>
      <c r="DB82" s="543">
        <v>0</v>
      </c>
      <c r="DC82" s="543">
        <v>0</v>
      </c>
      <c r="DD82" s="543">
        <v>0</v>
      </c>
      <c r="DF82" s="551">
        <v>27437.980898999998</v>
      </c>
      <c r="DG82" s="76">
        <f t="shared" si="33"/>
        <v>8.6452193047711311E-3</v>
      </c>
      <c r="DH82" s="551">
        <v>1510.354188</v>
      </c>
      <c r="DI82" s="551">
        <v>26630.11896</v>
      </c>
      <c r="DJ82" s="551">
        <v>807.86193800000001</v>
      </c>
      <c r="DK82" s="547">
        <v>42</v>
      </c>
      <c r="DL82" s="543">
        <v>5</v>
      </c>
      <c r="DM82" s="543">
        <v>0</v>
      </c>
      <c r="DN82" s="543">
        <v>0</v>
      </c>
      <c r="DO82" s="320">
        <v>3.5659000000000003E-2</v>
      </c>
      <c r="DP82" s="543">
        <v>38</v>
      </c>
      <c r="DQ82" s="543">
        <v>6</v>
      </c>
      <c r="DR82" s="543">
        <v>2</v>
      </c>
      <c r="DS82" s="543">
        <v>1</v>
      </c>
      <c r="DT82" s="76">
        <f t="shared" si="34"/>
        <v>3.4482758620689655E-2</v>
      </c>
      <c r="DU82" s="542"/>
      <c r="DV82" s="542"/>
      <c r="DW82" s="542"/>
      <c r="DX82" s="552">
        <v>51.46</v>
      </c>
      <c r="DZ82" s="542"/>
      <c r="EA82" s="542"/>
      <c r="EB82" s="542"/>
      <c r="EC82" s="542"/>
      <c r="ED82" s="542"/>
      <c r="EE82" s="542"/>
      <c r="EF82" s="542"/>
      <c r="EG82" s="542"/>
      <c r="EH82" s="542"/>
      <c r="EI82" s="542"/>
      <c r="EJ82" s="542"/>
      <c r="EK82" s="542"/>
      <c r="EL82" s="542"/>
      <c r="EM82" s="542"/>
      <c r="EN82" s="542"/>
      <c r="EO82" s="542"/>
    </row>
    <row r="83" spans="2:145" x14ac:dyDescent="0.25">
      <c r="B83" s="541" t="s">
        <v>1260</v>
      </c>
      <c r="C83" s="3" t="s">
        <v>1261</v>
      </c>
      <c r="D83" s="3" t="s">
        <v>1262</v>
      </c>
      <c r="E83" s="541" t="s">
        <v>1094</v>
      </c>
      <c r="F83" s="542"/>
      <c r="G83" s="543">
        <v>314.77441499999998</v>
      </c>
      <c r="H83" s="542"/>
      <c r="I83" s="542"/>
      <c r="J83" s="542"/>
      <c r="K83" s="542"/>
      <c r="L83" s="542"/>
      <c r="N83" s="543">
        <v>167.10681099999999</v>
      </c>
      <c r="O83" s="76">
        <f t="shared" si="19"/>
        <v>0.53087799718411044</v>
      </c>
      <c r="P83" s="622">
        <v>6.4467410000000003</v>
      </c>
      <c r="Q83" s="76">
        <f t="shared" si="20"/>
        <v>2.0480511416405937E-2</v>
      </c>
      <c r="R83" s="542"/>
      <c r="S83" s="542"/>
      <c r="T83" s="544">
        <v>0.74568999999999996</v>
      </c>
      <c r="U83" s="543">
        <v>0</v>
      </c>
      <c r="W83" s="543">
        <v>29</v>
      </c>
      <c r="X83" s="543">
        <v>0</v>
      </c>
      <c r="Y83" s="542"/>
      <c r="Z83" s="546">
        <f t="shared" si="18"/>
        <v>0.17354169962587582</v>
      </c>
      <c r="AA83" s="543">
        <v>13</v>
      </c>
      <c r="AB83" s="543">
        <v>11</v>
      </c>
      <c r="AC83" s="547">
        <v>27</v>
      </c>
      <c r="AD83" s="547">
        <v>13</v>
      </c>
      <c r="AE83" s="543">
        <f t="shared" si="21"/>
        <v>40</v>
      </c>
      <c r="AF83" s="549">
        <v>9232711</v>
      </c>
      <c r="AH83" s="549">
        <v>59200</v>
      </c>
      <c r="AI83" s="543">
        <v>24</v>
      </c>
      <c r="AJ83" s="76">
        <f t="shared" si="22"/>
        <v>0.6</v>
      </c>
      <c r="AK83" s="549">
        <v>1290300</v>
      </c>
      <c r="AL83" s="76">
        <f t="shared" si="23"/>
        <v>0.1397531017704334</v>
      </c>
      <c r="AM83" s="543">
        <v>24</v>
      </c>
      <c r="AN83" s="549">
        <v>1290300</v>
      </c>
      <c r="AO83" s="543">
        <v>24</v>
      </c>
      <c r="AP83" s="549">
        <v>1290300</v>
      </c>
      <c r="AQ83" s="543">
        <v>21</v>
      </c>
      <c r="AR83" s="549">
        <v>1240380</v>
      </c>
      <c r="AS83" s="543">
        <v>3</v>
      </c>
      <c r="AT83" s="76">
        <f t="shared" si="24"/>
        <v>0.125</v>
      </c>
      <c r="AU83" s="549">
        <v>49920</v>
      </c>
      <c r="AV83" s="543">
        <v>13</v>
      </c>
      <c r="AW83" s="549">
        <v>1600500</v>
      </c>
      <c r="AX83" s="543">
        <v>3</v>
      </c>
      <c r="AY83" s="549">
        <v>6341911</v>
      </c>
      <c r="AZ83" s="543">
        <v>4</v>
      </c>
      <c r="BA83" s="76">
        <f t="shared" si="25"/>
        <v>0.1</v>
      </c>
      <c r="BB83" s="543">
        <v>24</v>
      </c>
      <c r="BC83" s="76">
        <f t="shared" si="26"/>
        <v>0.6</v>
      </c>
      <c r="BD83" s="543">
        <v>12</v>
      </c>
      <c r="BE83" s="76">
        <f t="shared" si="27"/>
        <v>0.3</v>
      </c>
      <c r="BF83" s="543">
        <v>33</v>
      </c>
      <c r="BG83" s="76">
        <f t="shared" si="28"/>
        <v>0.82499999999999996</v>
      </c>
      <c r="BH83" s="543">
        <v>5</v>
      </c>
      <c r="BI83" s="76">
        <f t="shared" si="29"/>
        <v>0.125</v>
      </c>
      <c r="BJ83" s="543">
        <v>5</v>
      </c>
      <c r="BK83" s="543">
        <v>0</v>
      </c>
      <c r="BL83" s="543">
        <v>0</v>
      </c>
      <c r="BM83" s="550">
        <v>1962.5</v>
      </c>
      <c r="BN83" s="542"/>
      <c r="BO83" s="543">
        <v>35</v>
      </c>
      <c r="BP83" s="76">
        <f t="shared" si="30"/>
        <v>0.875</v>
      </c>
      <c r="BQ83" s="543">
        <v>5</v>
      </c>
      <c r="BR83" s="76">
        <f t="shared" si="31"/>
        <v>0.125</v>
      </c>
      <c r="BS83" s="543">
        <v>0</v>
      </c>
      <c r="BT83" s="76">
        <f t="shared" si="32"/>
        <v>0</v>
      </c>
      <c r="BU83" s="76">
        <v>0.95833333333333337</v>
      </c>
      <c r="BW83" s="543">
        <v>0</v>
      </c>
      <c r="BX83" s="543">
        <v>0</v>
      </c>
      <c r="BY83" s="543">
        <v>0</v>
      </c>
      <c r="BZ83" s="543">
        <v>0</v>
      </c>
      <c r="CA83" s="543">
        <v>0</v>
      </c>
      <c r="CB83" s="543">
        <v>0</v>
      </c>
      <c r="CC83" s="543">
        <v>0</v>
      </c>
      <c r="CD83" s="543">
        <v>0</v>
      </c>
      <c r="CE83" s="543">
        <v>0</v>
      </c>
      <c r="CF83" s="543">
        <v>0</v>
      </c>
      <c r="CG83" s="543">
        <v>0</v>
      </c>
      <c r="CH83" s="543">
        <v>0</v>
      </c>
      <c r="CI83" s="542"/>
      <c r="CJ83" s="542"/>
      <c r="CK83" s="542"/>
      <c r="CL83" s="542"/>
      <c r="CM83" s="542"/>
      <c r="CN83" s="542"/>
      <c r="CO83" s="542"/>
      <c r="CP83" s="542"/>
      <c r="CQ83" s="542"/>
      <c r="CS83" s="542"/>
      <c r="CT83" s="542"/>
      <c r="CU83" s="542"/>
      <c r="CV83" s="542"/>
      <c r="CW83" s="543">
        <v>2</v>
      </c>
      <c r="CX83" s="547">
        <v>1</v>
      </c>
      <c r="CY83" s="543">
        <v>0</v>
      </c>
      <c r="CZ83" s="543">
        <v>0</v>
      </c>
      <c r="DA83" s="543">
        <v>0</v>
      </c>
      <c r="DB83" s="543">
        <v>1</v>
      </c>
      <c r="DC83" s="543">
        <v>1</v>
      </c>
      <c r="DD83" s="543">
        <v>0</v>
      </c>
      <c r="DF83" s="551">
        <v>560031.67568300001</v>
      </c>
      <c r="DG83" s="76">
        <f t="shared" si="33"/>
        <v>6.0657338422376701E-2</v>
      </c>
      <c r="DH83" s="551">
        <v>2660.4787449999999</v>
      </c>
      <c r="DI83" s="551">
        <v>30040.266241000001</v>
      </c>
      <c r="DJ83" s="551">
        <v>529991.40944199997</v>
      </c>
      <c r="DK83" s="547">
        <v>28</v>
      </c>
      <c r="DL83" s="543">
        <v>11</v>
      </c>
      <c r="DM83" s="543">
        <v>0</v>
      </c>
      <c r="DN83" s="543">
        <v>1</v>
      </c>
      <c r="DO83" s="320">
        <v>6.4489000000000005E-2</v>
      </c>
      <c r="DP83" s="543">
        <v>25</v>
      </c>
      <c r="DQ83" s="543">
        <v>11</v>
      </c>
      <c r="DR83" s="543">
        <v>3</v>
      </c>
      <c r="DS83" s="543">
        <v>1</v>
      </c>
      <c r="DT83" s="76">
        <f t="shared" si="34"/>
        <v>3.4482758620689655E-2</v>
      </c>
      <c r="DU83" s="542"/>
      <c r="DV83" s="542"/>
      <c r="DW83" s="542"/>
      <c r="DX83" s="552">
        <v>106.3078</v>
      </c>
      <c r="DZ83" s="542"/>
      <c r="EA83" s="542"/>
      <c r="EB83" s="542"/>
      <c r="EC83" s="542"/>
      <c r="ED83" s="542"/>
      <c r="EE83" s="542"/>
      <c r="EF83" s="542"/>
      <c r="EG83" s="542"/>
      <c r="EH83" s="542"/>
      <c r="EI83" s="542"/>
      <c r="EJ83" s="542"/>
      <c r="EK83" s="542"/>
      <c r="EL83" s="542"/>
      <c r="EM83" s="542"/>
      <c r="EN83" s="542"/>
      <c r="EO83" s="542"/>
    </row>
    <row r="84" spans="2:145" x14ac:dyDescent="0.25">
      <c r="B84" s="541" t="s">
        <v>1263</v>
      </c>
      <c r="C84" s="3" t="s">
        <v>1264</v>
      </c>
      <c r="D84" s="3" t="s">
        <v>1097</v>
      </c>
      <c r="E84" s="541" t="s">
        <v>1094</v>
      </c>
      <c r="F84" s="542"/>
      <c r="G84" s="543">
        <v>54.180124999999997</v>
      </c>
      <c r="H84" s="542"/>
      <c r="I84" s="542"/>
      <c r="J84" s="542"/>
      <c r="K84" s="542"/>
      <c r="L84" s="542"/>
      <c r="N84" s="543">
        <v>44.495367000000002</v>
      </c>
      <c r="O84" s="76">
        <f t="shared" si="19"/>
        <v>0.82124888047046785</v>
      </c>
      <c r="P84" s="622">
        <v>3.148854</v>
      </c>
      <c r="Q84" s="76">
        <f t="shared" si="20"/>
        <v>5.8118249081189829E-2</v>
      </c>
      <c r="R84" s="542"/>
      <c r="S84" s="542"/>
      <c r="T84" s="544">
        <v>0.97699000000000003</v>
      </c>
      <c r="U84" s="543">
        <v>0</v>
      </c>
      <c r="W84" s="543">
        <v>54</v>
      </c>
      <c r="X84" s="543">
        <v>0</v>
      </c>
      <c r="Y84" s="542"/>
      <c r="Z84" s="546">
        <f t="shared" si="18"/>
        <v>1.2136094978158063</v>
      </c>
      <c r="AA84" s="543">
        <v>0</v>
      </c>
      <c r="AB84" s="543">
        <v>6</v>
      </c>
      <c r="AC84" s="547">
        <v>60</v>
      </c>
      <c r="AD84" s="547">
        <v>0</v>
      </c>
      <c r="AE84" s="543">
        <f t="shared" si="21"/>
        <v>60</v>
      </c>
      <c r="AF84" s="549">
        <v>4715551</v>
      </c>
      <c r="AH84" s="549">
        <v>74650</v>
      </c>
      <c r="AI84" s="543">
        <v>56</v>
      </c>
      <c r="AJ84" s="76">
        <f t="shared" si="22"/>
        <v>0.93333333333333335</v>
      </c>
      <c r="AK84" s="549">
        <v>4028700</v>
      </c>
      <c r="AL84" s="76">
        <f t="shared" si="23"/>
        <v>0.85434342667484664</v>
      </c>
      <c r="AM84" s="543">
        <v>56</v>
      </c>
      <c r="AN84" s="549">
        <v>4028700</v>
      </c>
      <c r="AO84" s="543">
        <v>56</v>
      </c>
      <c r="AP84" s="549">
        <v>4028700</v>
      </c>
      <c r="AQ84" s="543">
        <v>46</v>
      </c>
      <c r="AR84" s="549">
        <v>3729700</v>
      </c>
      <c r="AS84" s="543">
        <v>10</v>
      </c>
      <c r="AT84" s="76">
        <f t="shared" si="24"/>
        <v>0.17857142857142858</v>
      </c>
      <c r="AU84" s="549">
        <v>299000</v>
      </c>
      <c r="AV84" s="543">
        <v>4</v>
      </c>
      <c r="AW84" s="549">
        <v>686851</v>
      </c>
      <c r="AX84" s="543">
        <v>0</v>
      </c>
      <c r="AY84" s="549">
        <v>0</v>
      </c>
      <c r="AZ84" s="543">
        <v>26</v>
      </c>
      <c r="BA84" s="76">
        <f t="shared" si="25"/>
        <v>0.43333333333333335</v>
      </c>
      <c r="BB84" s="543">
        <v>7</v>
      </c>
      <c r="BC84" s="76">
        <f t="shared" si="26"/>
        <v>0.11666666666666667</v>
      </c>
      <c r="BD84" s="543">
        <v>27</v>
      </c>
      <c r="BE84" s="76">
        <f t="shared" si="27"/>
        <v>0.45</v>
      </c>
      <c r="BF84" s="543">
        <v>53</v>
      </c>
      <c r="BG84" s="76">
        <f t="shared" si="28"/>
        <v>0.8833333333333333</v>
      </c>
      <c r="BH84" s="543">
        <v>0</v>
      </c>
      <c r="BI84" s="76">
        <f t="shared" si="29"/>
        <v>0</v>
      </c>
      <c r="BJ84" s="543">
        <v>0</v>
      </c>
      <c r="BK84" s="543">
        <v>0</v>
      </c>
      <c r="BL84" s="543">
        <v>0</v>
      </c>
      <c r="BM84" s="550">
        <v>1954</v>
      </c>
      <c r="BN84" s="542"/>
      <c r="BO84" s="543">
        <v>52</v>
      </c>
      <c r="BP84" s="76">
        <f t="shared" si="30"/>
        <v>0.8666666666666667</v>
      </c>
      <c r="BQ84" s="543">
        <v>8</v>
      </c>
      <c r="BR84" s="76">
        <f t="shared" si="31"/>
        <v>0.13333333333333333</v>
      </c>
      <c r="BS84" s="543">
        <v>0</v>
      </c>
      <c r="BT84" s="76">
        <f t="shared" si="32"/>
        <v>0</v>
      </c>
      <c r="BU84" s="76">
        <v>0.6785714285714286</v>
      </c>
      <c r="BW84" s="543">
        <v>0</v>
      </c>
      <c r="BX84" s="543">
        <v>0</v>
      </c>
      <c r="BY84" s="543">
        <v>0</v>
      </c>
      <c r="BZ84" s="543">
        <v>0</v>
      </c>
      <c r="CA84" s="543">
        <v>0</v>
      </c>
      <c r="CB84" s="543">
        <v>0</v>
      </c>
      <c r="CC84" s="543">
        <v>0</v>
      </c>
      <c r="CD84" s="543">
        <v>0</v>
      </c>
      <c r="CE84" s="543">
        <v>0</v>
      </c>
      <c r="CF84" s="543">
        <v>0</v>
      </c>
      <c r="CG84" s="543">
        <v>0</v>
      </c>
      <c r="CH84" s="543">
        <v>0</v>
      </c>
      <c r="CI84" s="542"/>
      <c r="CJ84" s="542"/>
      <c r="CK84" s="542"/>
      <c r="CL84" s="542"/>
      <c r="CM84" s="542"/>
      <c r="CN84" s="542"/>
      <c r="CO84" s="542"/>
      <c r="CP84" s="542"/>
      <c r="CQ84" s="542"/>
      <c r="CS84" s="542"/>
      <c r="CT84" s="542"/>
      <c r="CU84" s="542"/>
      <c r="CV84" s="542"/>
      <c r="CW84" s="543">
        <v>0</v>
      </c>
      <c r="CX84" s="547">
        <v>0</v>
      </c>
      <c r="CY84" s="543">
        <v>0</v>
      </c>
      <c r="CZ84" s="543">
        <v>0</v>
      </c>
      <c r="DA84" s="543">
        <v>0</v>
      </c>
      <c r="DB84" s="543">
        <v>0</v>
      </c>
      <c r="DC84" s="543">
        <v>0</v>
      </c>
      <c r="DD84" s="543">
        <v>0</v>
      </c>
      <c r="DF84" s="551">
        <v>33403.187987999998</v>
      </c>
      <c r="DG84" s="76">
        <f t="shared" si="33"/>
        <v>7.0836235231047226E-3</v>
      </c>
      <c r="DH84" s="551">
        <v>16701.593993999999</v>
      </c>
      <c r="DI84" s="551">
        <v>33403.187987999998</v>
      </c>
      <c r="DJ84" s="551">
        <v>0</v>
      </c>
      <c r="DK84" s="547">
        <v>58</v>
      </c>
      <c r="DL84" s="543">
        <v>2</v>
      </c>
      <c r="DM84" s="543">
        <v>0</v>
      </c>
      <c r="DN84" s="543">
        <v>0</v>
      </c>
      <c r="DO84" s="320">
        <v>0.19786599999999999</v>
      </c>
      <c r="DP84" s="543">
        <v>58</v>
      </c>
      <c r="DQ84" s="543">
        <v>0</v>
      </c>
      <c r="DR84" s="543">
        <v>2</v>
      </c>
      <c r="DS84" s="543">
        <v>0</v>
      </c>
      <c r="DT84" s="76">
        <f t="shared" si="34"/>
        <v>0</v>
      </c>
      <c r="DU84" s="542"/>
      <c r="DV84" s="542"/>
      <c r="DW84" s="542"/>
      <c r="DX84" s="552">
        <v>9.4955999999999996</v>
      </c>
      <c r="DZ84" s="542"/>
      <c r="EA84" s="542"/>
      <c r="EB84" s="542"/>
      <c r="EC84" s="542"/>
      <c r="ED84" s="542"/>
      <c r="EE84" s="542"/>
      <c r="EF84" s="542"/>
      <c r="EG84" s="542"/>
      <c r="EH84" s="542"/>
      <c r="EI84" s="542"/>
      <c r="EJ84" s="542"/>
      <c r="EK84" s="542"/>
      <c r="EL84" s="542"/>
      <c r="EM84" s="542"/>
      <c r="EN84" s="542"/>
      <c r="EO84" s="542"/>
    </row>
    <row r="85" spans="2:145" x14ac:dyDescent="0.25">
      <c r="B85" s="541" t="s">
        <v>1265</v>
      </c>
      <c r="C85" s="3" t="s">
        <v>1266</v>
      </c>
      <c r="D85" s="3" t="s">
        <v>1093</v>
      </c>
      <c r="E85" s="541" t="s">
        <v>1094</v>
      </c>
      <c r="F85" s="542"/>
      <c r="G85" s="543">
        <v>25.892496999999999</v>
      </c>
      <c r="H85" s="542"/>
      <c r="I85" s="542"/>
      <c r="J85" s="542"/>
      <c r="K85" s="542"/>
      <c r="L85" s="542"/>
      <c r="N85" s="543">
        <v>25.892496999999999</v>
      </c>
      <c r="O85" s="76">
        <f t="shared" si="19"/>
        <v>1</v>
      </c>
      <c r="P85" s="622">
        <v>1.1813419999999999</v>
      </c>
      <c r="Q85" s="76">
        <f t="shared" si="20"/>
        <v>4.5624877353466528E-2</v>
      </c>
      <c r="R85" s="542"/>
      <c r="S85" s="542"/>
      <c r="T85" s="544">
        <v>0.6</v>
      </c>
      <c r="U85" s="543">
        <v>0</v>
      </c>
      <c r="W85" s="543">
        <v>27</v>
      </c>
      <c r="X85" s="543">
        <v>4</v>
      </c>
      <c r="Y85" s="542"/>
      <c r="Z85" s="546">
        <f t="shared" si="18"/>
        <v>1.0427731245850873</v>
      </c>
      <c r="AA85" s="543">
        <v>0</v>
      </c>
      <c r="AB85" s="543">
        <v>2</v>
      </c>
      <c r="AC85" s="547">
        <v>29</v>
      </c>
      <c r="AD85" s="547">
        <v>0</v>
      </c>
      <c r="AE85" s="543">
        <f t="shared" si="21"/>
        <v>29</v>
      </c>
      <c r="AF85" s="549">
        <v>4114800</v>
      </c>
      <c r="AH85" s="549">
        <v>126500</v>
      </c>
      <c r="AI85" s="543">
        <v>28</v>
      </c>
      <c r="AJ85" s="76">
        <f t="shared" si="22"/>
        <v>0.96551724137931039</v>
      </c>
      <c r="AK85" s="549">
        <v>3885700</v>
      </c>
      <c r="AL85" s="76">
        <f t="shared" si="23"/>
        <v>0.94432293185574023</v>
      </c>
      <c r="AM85" s="543">
        <v>28</v>
      </c>
      <c r="AN85" s="549">
        <v>3885700</v>
      </c>
      <c r="AO85" s="543">
        <v>22</v>
      </c>
      <c r="AP85" s="549">
        <v>2680400</v>
      </c>
      <c r="AQ85" s="543">
        <v>22</v>
      </c>
      <c r="AR85" s="549">
        <v>2680400</v>
      </c>
      <c r="AS85" s="543">
        <v>0</v>
      </c>
      <c r="AT85" s="76">
        <f t="shared" si="24"/>
        <v>0</v>
      </c>
      <c r="AU85" s="549">
        <v>0</v>
      </c>
      <c r="AV85" s="543">
        <v>1</v>
      </c>
      <c r="AW85" s="549">
        <v>229100</v>
      </c>
      <c r="AX85" s="543">
        <v>0</v>
      </c>
      <c r="AY85" s="549">
        <v>0</v>
      </c>
      <c r="AZ85" s="543">
        <v>26</v>
      </c>
      <c r="BA85" s="76">
        <f t="shared" si="25"/>
        <v>0.89655172413793105</v>
      </c>
      <c r="BB85" s="543">
        <v>2</v>
      </c>
      <c r="BC85" s="76">
        <f t="shared" si="26"/>
        <v>6.8965517241379309E-2</v>
      </c>
      <c r="BD85" s="543">
        <v>1</v>
      </c>
      <c r="BE85" s="76">
        <f t="shared" si="27"/>
        <v>3.4482758620689655E-2</v>
      </c>
      <c r="BF85" s="543">
        <v>20</v>
      </c>
      <c r="BG85" s="76">
        <f t="shared" si="28"/>
        <v>0.68965517241379315</v>
      </c>
      <c r="BH85" s="543">
        <v>0</v>
      </c>
      <c r="BI85" s="76">
        <f t="shared" si="29"/>
        <v>0</v>
      </c>
      <c r="BJ85" s="543">
        <v>0</v>
      </c>
      <c r="BK85" s="543">
        <v>0</v>
      </c>
      <c r="BL85" s="543">
        <v>0</v>
      </c>
      <c r="BM85" s="550">
        <v>1963</v>
      </c>
      <c r="BN85" s="542"/>
      <c r="BO85" s="543">
        <v>26</v>
      </c>
      <c r="BP85" s="76">
        <f t="shared" si="30"/>
        <v>0.89655172413793105</v>
      </c>
      <c r="BQ85" s="543">
        <v>3</v>
      </c>
      <c r="BR85" s="76">
        <f t="shared" si="31"/>
        <v>0.10344827586206896</v>
      </c>
      <c r="BS85" s="543">
        <v>0</v>
      </c>
      <c r="BT85" s="76">
        <f t="shared" si="32"/>
        <v>0</v>
      </c>
      <c r="BU85" s="76">
        <v>0.75</v>
      </c>
      <c r="BW85" s="543">
        <v>0</v>
      </c>
      <c r="BX85" s="543">
        <v>0</v>
      </c>
      <c r="BY85" s="543">
        <v>0</v>
      </c>
      <c r="BZ85" s="543">
        <v>0</v>
      </c>
      <c r="CA85" s="543">
        <v>0</v>
      </c>
      <c r="CB85" s="543">
        <v>0</v>
      </c>
      <c r="CC85" s="543">
        <v>0</v>
      </c>
      <c r="CD85" s="543">
        <v>0</v>
      </c>
      <c r="CE85" s="543">
        <v>0</v>
      </c>
      <c r="CF85" s="543">
        <v>0</v>
      </c>
      <c r="CG85" s="543">
        <v>0</v>
      </c>
      <c r="CH85" s="543">
        <v>0</v>
      </c>
      <c r="CI85" s="542"/>
      <c r="CJ85" s="542"/>
      <c r="CK85" s="542"/>
      <c r="CL85" s="542"/>
      <c r="CM85" s="542"/>
      <c r="CN85" s="542"/>
      <c r="CO85" s="542"/>
      <c r="CP85" s="542"/>
      <c r="CQ85" s="542"/>
      <c r="CS85" s="542"/>
      <c r="CT85" s="542"/>
      <c r="CU85" s="542"/>
      <c r="CV85" s="542"/>
      <c r="CW85" s="543">
        <v>0</v>
      </c>
      <c r="CX85" s="547">
        <v>0</v>
      </c>
      <c r="CY85" s="543">
        <v>0</v>
      </c>
      <c r="CZ85" s="543">
        <v>0</v>
      </c>
      <c r="DA85" s="543">
        <v>0</v>
      </c>
      <c r="DB85" s="543">
        <v>0</v>
      </c>
      <c r="DC85" s="543">
        <v>0</v>
      </c>
      <c r="DD85" s="543">
        <v>0</v>
      </c>
      <c r="DF85" s="551">
        <v>129108.800413</v>
      </c>
      <c r="DG85" s="76">
        <f t="shared" si="33"/>
        <v>3.1376689125352387E-2</v>
      </c>
      <c r="DH85" s="551">
        <v>11188.5</v>
      </c>
      <c r="DI85" s="551">
        <v>112155.401287</v>
      </c>
      <c r="DJ85" s="551">
        <v>16953.399126</v>
      </c>
      <c r="DK85" s="547">
        <v>19</v>
      </c>
      <c r="DL85" s="543">
        <v>10</v>
      </c>
      <c r="DM85" s="543">
        <v>0</v>
      </c>
      <c r="DN85" s="543">
        <v>0</v>
      </c>
      <c r="DO85" s="320">
        <v>9.7000000000000003E-2</v>
      </c>
      <c r="DP85" s="543">
        <v>19</v>
      </c>
      <c r="DQ85" s="543">
        <v>5</v>
      </c>
      <c r="DR85" s="543">
        <v>5</v>
      </c>
      <c r="DS85" s="543">
        <v>0</v>
      </c>
      <c r="DT85" s="76">
        <f t="shared" si="34"/>
        <v>0</v>
      </c>
      <c r="DU85" s="542"/>
      <c r="DV85" s="542"/>
      <c r="DW85" s="542"/>
      <c r="DX85" s="552">
        <v>17.913599999999999</v>
      </c>
      <c r="DZ85" s="542"/>
      <c r="EA85" s="542"/>
      <c r="EB85" s="542"/>
      <c r="EC85" s="542"/>
      <c r="ED85" s="542"/>
      <c r="EE85" s="542"/>
      <c r="EF85" s="542"/>
      <c r="EG85" s="542"/>
      <c r="EH85" s="542"/>
      <c r="EI85" s="542"/>
      <c r="EJ85" s="542"/>
      <c r="EK85" s="542"/>
      <c r="EL85" s="542"/>
      <c r="EM85" s="542"/>
      <c r="EN85" s="542"/>
      <c r="EO85" s="542"/>
    </row>
    <row r="86" spans="2:145" x14ac:dyDescent="0.25">
      <c r="B86" s="541" t="s">
        <v>1267</v>
      </c>
      <c r="C86" s="3" t="s">
        <v>1268</v>
      </c>
      <c r="D86" s="3" t="s">
        <v>1097</v>
      </c>
      <c r="E86" s="541" t="s">
        <v>1094</v>
      </c>
      <c r="F86" s="542"/>
      <c r="G86" s="543">
        <v>1449.9238109999999</v>
      </c>
      <c r="H86" s="542"/>
      <c r="I86" s="542"/>
      <c r="J86" s="542"/>
      <c r="K86" s="542"/>
      <c r="L86" s="542"/>
      <c r="N86" s="543">
        <v>727.874955</v>
      </c>
      <c r="O86" s="76">
        <f t="shared" si="19"/>
        <v>0.50200910522187436</v>
      </c>
      <c r="P86" s="622">
        <v>20.708995999999999</v>
      </c>
      <c r="Q86" s="76">
        <f t="shared" si="20"/>
        <v>1.4282816685186502E-2</v>
      </c>
      <c r="R86" s="542"/>
      <c r="S86" s="542"/>
      <c r="T86" s="544">
        <v>3.2478030000000002</v>
      </c>
      <c r="U86" s="543">
        <v>0</v>
      </c>
      <c r="W86" s="543">
        <v>553</v>
      </c>
      <c r="X86" s="543">
        <v>167</v>
      </c>
      <c r="Y86" s="542"/>
      <c r="Z86" s="546">
        <f t="shared" si="18"/>
        <v>0.75974588245037222</v>
      </c>
      <c r="AA86" s="543">
        <v>19</v>
      </c>
      <c r="AB86" s="543">
        <v>13</v>
      </c>
      <c r="AC86" s="547">
        <v>547</v>
      </c>
      <c r="AD86" s="547">
        <v>19</v>
      </c>
      <c r="AE86" s="543">
        <f t="shared" si="21"/>
        <v>566</v>
      </c>
      <c r="AF86" s="549">
        <v>26695165</v>
      </c>
      <c r="AH86" s="549">
        <v>30650</v>
      </c>
      <c r="AI86" s="543">
        <v>538</v>
      </c>
      <c r="AJ86" s="76">
        <f t="shared" si="22"/>
        <v>0.95053003533568903</v>
      </c>
      <c r="AK86" s="549">
        <v>19442756</v>
      </c>
      <c r="AL86" s="76">
        <f t="shared" si="23"/>
        <v>0.72832499817850915</v>
      </c>
      <c r="AM86" s="543">
        <v>538</v>
      </c>
      <c r="AN86" s="549">
        <v>19442756</v>
      </c>
      <c r="AO86" s="543">
        <v>536</v>
      </c>
      <c r="AP86" s="549">
        <v>19322256</v>
      </c>
      <c r="AQ86" s="543">
        <v>324</v>
      </c>
      <c r="AR86" s="549">
        <v>13080636</v>
      </c>
      <c r="AS86" s="543">
        <v>212</v>
      </c>
      <c r="AT86" s="76">
        <f t="shared" si="24"/>
        <v>0.39552238805970147</v>
      </c>
      <c r="AU86" s="549">
        <v>6241620</v>
      </c>
      <c r="AV86" s="543">
        <v>8</v>
      </c>
      <c r="AW86" s="549">
        <v>628577</v>
      </c>
      <c r="AX86" s="543">
        <v>19</v>
      </c>
      <c r="AY86" s="549">
        <v>6531232</v>
      </c>
      <c r="AZ86" s="543">
        <v>81</v>
      </c>
      <c r="BA86" s="76">
        <f t="shared" si="25"/>
        <v>0.14310954063604239</v>
      </c>
      <c r="BB86" s="543">
        <v>54</v>
      </c>
      <c r="BC86" s="76">
        <f t="shared" si="26"/>
        <v>9.5406360424028266E-2</v>
      </c>
      <c r="BD86" s="543">
        <v>431</v>
      </c>
      <c r="BE86" s="76">
        <f t="shared" si="27"/>
        <v>0.7614840989399293</v>
      </c>
      <c r="BF86" s="543">
        <v>553</v>
      </c>
      <c r="BG86" s="76">
        <f t="shared" si="28"/>
        <v>0.97703180212014129</v>
      </c>
      <c r="BH86" s="543">
        <v>190</v>
      </c>
      <c r="BI86" s="76">
        <f t="shared" si="29"/>
        <v>0.33568904593639576</v>
      </c>
      <c r="BJ86" s="543">
        <v>175</v>
      </c>
      <c r="BK86" s="543">
        <v>15</v>
      </c>
      <c r="BL86" s="543">
        <v>0</v>
      </c>
      <c r="BM86" s="550">
        <v>1958</v>
      </c>
      <c r="BN86" s="542"/>
      <c r="BO86" s="543">
        <v>419</v>
      </c>
      <c r="BP86" s="76">
        <f t="shared" si="30"/>
        <v>0.74028268551236753</v>
      </c>
      <c r="BQ86" s="543">
        <v>147</v>
      </c>
      <c r="BR86" s="76">
        <f t="shared" si="31"/>
        <v>0.25971731448763252</v>
      </c>
      <c r="BS86" s="543">
        <v>41</v>
      </c>
      <c r="BT86" s="76">
        <f t="shared" si="32"/>
        <v>7.2438162544169613E-2</v>
      </c>
      <c r="BU86" s="76">
        <v>0.7193308550185874</v>
      </c>
      <c r="BW86" s="543">
        <v>2</v>
      </c>
      <c r="BX86" s="543">
        <v>1</v>
      </c>
      <c r="BY86" s="543">
        <v>0</v>
      </c>
      <c r="BZ86" s="543">
        <v>2</v>
      </c>
      <c r="CA86" s="543">
        <v>0</v>
      </c>
      <c r="CB86" s="543">
        <v>0</v>
      </c>
      <c r="CC86" s="543">
        <v>1</v>
      </c>
      <c r="CD86" s="543">
        <v>0</v>
      </c>
      <c r="CE86" s="543">
        <v>0</v>
      </c>
      <c r="CF86" s="543">
        <v>0</v>
      </c>
      <c r="CG86" s="543">
        <v>1</v>
      </c>
      <c r="CH86" s="543">
        <v>0</v>
      </c>
      <c r="CI86" s="542"/>
      <c r="CJ86" s="542"/>
      <c r="CK86" s="542"/>
      <c r="CL86" s="542"/>
      <c r="CM86" s="542"/>
      <c r="CN86" s="542"/>
      <c r="CO86" s="542"/>
      <c r="CP86" s="542"/>
      <c r="CQ86" s="542"/>
      <c r="CS86" s="542"/>
      <c r="CT86" s="542"/>
      <c r="CU86" s="542"/>
      <c r="CV86" s="542"/>
      <c r="CW86" s="543">
        <v>16</v>
      </c>
      <c r="CX86" s="547">
        <v>10</v>
      </c>
      <c r="CY86" s="543">
        <v>12</v>
      </c>
      <c r="CZ86" s="543">
        <v>4</v>
      </c>
      <c r="DA86" s="543">
        <v>0</v>
      </c>
      <c r="DB86" s="543">
        <v>0</v>
      </c>
      <c r="DC86" s="543">
        <v>0</v>
      </c>
      <c r="DD86" s="543">
        <v>0</v>
      </c>
      <c r="DF86" s="551">
        <v>3786240.998139</v>
      </c>
      <c r="DG86" s="76">
        <f t="shared" si="33"/>
        <v>0.14183246285007042</v>
      </c>
      <c r="DH86" s="551">
        <v>6095.4785160000001</v>
      </c>
      <c r="DI86" s="551">
        <v>3508873.3714620001</v>
      </c>
      <c r="DJ86" s="551">
        <v>277367.62667700002</v>
      </c>
      <c r="DK86" s="547">
        <v>191</v>
      </c>
      <c r="DL86" s="543">
        <v>374</v>
      </c>
      <c r="DM86" s="543">
        <v>1</v>
      </c>
      <c r="DN86" s="543">
        <v>0</v>
      </c>
      <c r="DO86" s="320">
        <v>0.19405600000000001</v>
      </c>
      <c r="DP86" s="543">
        <v>142</v>
      </c>
      <c r="DQ86" s="543">
        <v>112</v>
      </c>
      <c r="DR86" s="543">
        <v>238</v>
      </c>
      <c r="DS86" s="543">
        <v>74</v>
      </c>
      <c r="DT86" s="76">
        <f t="shared" si="34"/>
        <v>0.13381555153707053</v>
      </c>
      <c r="DU86" s="542"/>
      <c r="DV86" s="542"/>
      <c r="DW86" s="542"/>
      <c r="DX86" s="552">
        <v>3370.12</v>
      </c>
      <c r="DZ86" s="542"/>
      <c r="EA86" s="542"/>
      <c r="EB86" s="542"/>
      <c r="EC86" s="542"/>
      <c r="ED86" s="542"/>
      <c r="EE86" s="542"/>
      <c r="EF86" s="542"/>
      <c r="EG86" s="542"/>
      <c r="EH86" s="542"/>
      <c r="EI86" s="542"/>
      <c r="EJ86" s="542"/>
      <c r="EK86" s="542"/>
      <c r="EL86" s="542"/>
      <c r="EM86" s="542"/>
      <c r="EN86" s="542"/>
      <c r="EO86" s="542"/>
    </row>
    <row r="87" spans="2:145" x14ac:dyDescent="0.25">
      <c r="B87" s="541" t="s">
        <v>1269</v>
      </c>
      <c r="C87" s="3" t="s">
        <v>1270</v>
      </c>
      <c r="D87" s="3" t="s">
        <v>1271</v>
      </c>
      <c r="E87" s="541" t="s">
        <v>1094</v>
      </c>
      <c r="F87" s="542"/>
      <c r="G87" s="543">
        <v>631.31097299999999</v>
      </c>
      <c r="H87" s="542"/>
      <c r="I87" s="542"/>
      <c r="J87" s="542"/>
      <c r="K87" s="542"/>
      <c r="L87" s="542"/>
      <c r="N87" s="543">
        <v>334.78445099999999</v>
      </c>
      <c r="O87" s="76">
        <f t="shared" si="19"/>
        <v>0.53030038335798102</v>
      </c>
      <c r="P87" s="622">
        <v>7.666404</v>
      </c>
      <c r="Q87" s="76">
        <f t="shared" si="20"/>
        <v>1.2143625452238101E-2</v>
      </c>
      <c r="R87" s="542"/>
      <c r="S87" s="542"/>
      <c r="T87" s="544">
        <v>1.8569340000000001</v>
      </c>
      <c r="U87" s="543">
        <v>0</v>
      </c>
      <c r="W87" s="543">
        <v>35</v>
      </c>
      <c r="X87" s="543">
        <v>21</v>
      </c>
      <c r="Y87" s="542"/>
      <c r="Z87" s="546">
        <f t="shared" si="18"/>
        <v>0.10454487923634184</v>
      </c>
      <c r="AA87" s="543">
        <v>5</v>
      </c>
      <c r="AB87" s="543">
        <v>40</v>
      </c>
      <c r="AC87" s="547">
        <v>70</v>
      </c>
      <c r="AD87" s="547">
        <v>5</v>
      </c>
      <c r="AE87" s="543">
        <f t="shared" si="21"/>
        <v>75</v>
      </c>
      <c r="AF87" s="549">
        <v>5094766</v>
      </c>
      <c r="AH87" s="549">
        <v>64400</v>
      </c>
      <c r="AI87" s="543">
        <v>72</v>
      </c>
      <c r="AJ87" s="76">
        <f t="shared" si="22"/>
        <v>0.96</v>
      </c>
      <c r="AK87" s="549">
        <v>4901300</v>
      </c>
      <c r="AL87" s="76">
        <f t="shared" si="23"/>
        <v>0.96202651898045954</v>
      </c>
      <c r="AM87" s="543">
        <v>72</v>
      </c>
      <c r="AN87" s="549">
        <v>4901300</v>
      </c>
      <c r="AO87" s="543">
        <v>72</v>
      </c>
      <c r="AP87" s="549">
        <v>4901300</v>
      </c>
      <c r="AQ87" s="543">
        <v>56</v>
      </c>
      <c r="AR87" s="549">
        <v>4454000</v>
      </c>
      <c r="AS87" s="543">
        <v>16</v>
      </c>
      <c r="AT87" s="76">
        <f t="shared" si="24"/>
        <v>0.22222222222222221</v>
      </c>
      <c r="AU87" s="549">
        <v>447300</v>
      </c>
      <c r="AV87" s="543">
        <v>3</v>
      </c>
      <c r="AW87" s="549">
        <v>193466</v>
      </c>
      <c r="AX87" s="543">
        <v>0</v>
      </c>
      <c r="AY87" s="549">
        <v>0</v>
      </c>
      <c r="AZ87" s="543">
        <v>32</v>
      </c>
      <c r="BA87" s="76">
        <f t="shared" si="25"/>
        <v>0.42666666666666669</v>
      </c>
      <c r="BB87" s="543">
        <v>10</v>
      </c>
      <c r="BC87" s="76">
        <f t="shared" si="26"/>
        <v>0.13333333333333333</v>
      </c>
      <c r="BD87" s="543">
        <v>33</v>
      </c>
      <c r="BE87" s="76">
        <f t="shared" si="27"/>
        <v>0.44</v>
      </c>
      <c r="BF87" s="543">
        <v>71</v>
      </c>
      <c r="BG87" s="76">
        <f t="shared" si="28"/>
        <v>0.94666666666666666</v>
      </c>
      <c r="BH87" s="543">
        <v>6</v>
      </c>
      <c r="BI87" s="76">
        <f t="shared" si="29"/>
        <v>0.08</v>
      </c>
      <c r="BJ87" s="543">
        <v>6</v>
      </c>
      <c r="BK87" s="543">
        <v>0</v>
      </c>
      <c r="BL87" s="543">
        <v>0</v>
      </c>
      <c r="BM87" s="550">
        <v>1977</v>
      </c>
      <c r="BN87" s="542"/>
      <c r="BO87" s="543">
        <v>57</v>
      </c>
      <c r="BP87" s="76">
        <f t="shared" si="30"/>
        <v>0.76</v>
      </c>
      <c r="BQ87" s="543">
        <v>18</v>
      </c>
      <c r="BR87" s="76">
        <f t="shared" si="31"/>
        <v>0.24</v>
      </c>
      <c r="BS87" s="543">
        <v>2</v>
      </c>
      <c r="BT87" s="76">
        <f t="shared" si="32"/>
        <v>2.6666666666666668E-2</v>
      </c>
      <c r="BU87" s="76">
        <v>0.80555555555555558</v>
      </c>
      <c r="BW87" s="543">
        <v>0</v>
      </c>
      <c r="BX87" s="543">
        <v>0</v>
      </c>
      <c r="BY87" s="543">
        <v>0</v>
      </c>
      <c r="BZ87" s="543">
        <v>0</v>
      </c>
      <c r="CA87" s="543">
        <v>0</v>
      </c>
      <c r="CB87" s="543">
        <v>0</v>
      </c>
      <c r="CC87" s="543">
        <v>0</v>
      </c>
      <c r="CD87" s="543">
        <v>0</v>
      </c>
      <c r="CE87" s="543">
        <v>0</v>
      </c>
      <c r="CF87" s="543">
        <v>0</v>
      </c>
      <c r="CG87" s="543">
        <v>0</v>
      </c>
      <c r="CH87" s="543">
        <v>0</v>
      </c>
      <c r="CI87" s="542"/>
      <c r="CJ87" s="542"/>
      <c r="CK87" s="542"/>
      <c r="CL87" s="542"/>
      <c r="CM87" s="542"/>
      <c r="CN87" s="542"/>
      <c r="CO87" s="542"/>
      <c r="CP87" s="542"/>
      <c r="CQ87" s="542"/>
      <c r="CS87" s="542"/>
      <c r="CT87" s="542"/>
      <c r="CU87" s="542"/>
      <c r="CV87" s="542"/>
      <c r="CW87" s="543">
        <v>0</v>
      </c>
      <c r="CX87" s="547">
        <v>0</v>
      </c>
      <c r="CY87" s="543">
        <v>0</v>
      </c>
      <c r="CZ87" s="543">
        <v>0</v>
      </c>
      <c r="DA87" s="543">
        <v>0</v>
      </c>
      <c r="DB87" s="543">
        <v>0</v>
      </c>
      <c r="DC87" s="543">
        <v>0</v>
      </c>
      <c r="DD87" s="543">
        <v>0</v>
      </c>
      <c r="DF87" s="551">
        <v>296067.58450900001</v>
      </c>
      <c r="DG87" s="76">
        <f t="shared" si="33"/>
        <v>5.8112106524421336E-2</v>
      </c>
      <c r="DH87" s="551">
        <v>14918.774512</v>
      </c>
      <c r="DI87" s="551">
        <v>296067.58450900001</v>
      </c>
      <c r="DJ87" s="551">
        <v>0</v>
      </c>
      <c r="DK87" s="547">
        <v>58</v>
      </c>
      <c r="DL87" s="543">
        <v>17</v>
      </c>
      <c r="DM87" s="543">
        <v>0</v>
      </c>
      <c r="DN87" s="543">
        <v>0</v>
      </c>
      <c r="DO87" s="320">
        <v>0.26456800000000003</v>
      </c>
      <c r="DP87" s="543">
        <v>58</v>
      </c>
      <c r="DQ87" s="543">
        <v>1</v>
      </c>
      <c r="DR87" s="543">
        <v>13</v>
      </c>
      <c r="DS87" s="543">
        <v>3</v>
      </c>
      <c r="DT87" s="76">
        <f t="shared" si="34"/>
        <v>8.5714285714285715E-2</v>
      </c>
      <c r="DU87" s="542"/>
      <c r="DV87" s="542"/>
      <c r="DW87" s="542"/>
      <c r="DX87" s="552">
        <v>190.7775</v>
      </c>
      <c r="DZ87" s="542"/>
      <c r="EA87" s="542"/>
      <c r="EB87" s="542"/>
      <c r="EC87" s="542"/>
      <c r="ED87" s="542"/>
      <c r="EE87" s="542"/>
      <c r="EF87" s="542"/>
      <c r="EG87" s="542"/>
      <c r="EH87" s="542"/>
      <c r="EI87" s="542"/>
      <c r="EJ87" s="542"/>
      <c r="EK87" s="542"/>
      <c r="EL87" s="542"/>
      <c r="EM87" s="542"/>
      <c r="EN87" s="542"/>
      <c r="EO87" s="542"/>
    </row>
    <row r="88" spans="2:145" x14ac:dyDescent="0.25">
      <c r="B88" s="541" t="s">
        <v>1272</v>
      </c>
      <c r="C88" s="3" t="s">
        <v>1273</v>
      </c>
      <c r="D88" s="3" t="s">
        <v>1274</v>
      </c>
      <c r="E88" s="541" t="s">
        <v>1094</v>
      </c>
      <c r="F88" s="542"/>
      <c r="G88" s="543">
        <v>14919.957413</v>
      </c>
      <c r="H88" s="542"/>
      <c r="I88" s="542"/>
      <c r="J88" s="542"/>
      <c r="K88" s="542"/>
      <c r="L88" s="542"/>
      <c r="N88" s="543">
        <v>7523.7324189999999</v>
      </c>
      <c r="O88" s="76">
        <f t="shared" si="19"/>
        <v>0.50427304922763727</v>
      </c>
      <c r="P88" s="622">
        <v>80.501412000000002</v>
      </c>
      <c r="Q88" s="76">
        <f t="shared" si="20"/>
        <v>5.3955523981494627E-3</v>
      </c>
      <c r="R88" s="542"/>
      <c r="S88" s="542"/>
      <c r="T88" s="544">
        <v>6.6637880000000003</v>
      </c>
      <c r="U88" s="543">
        <v>75</v>
      </c>
      <c r="W88" s="543">
        <v>342</v>
      </c>
      <c r="X88" s="543">
        <v>95</v>
      </c>
      <c r="Y88" s="542"/>
      <c r="Z88" s="546">
        <f t="shared" si="18"/>
        <v>4.5456162042171108E-2</v>
      </c>
      <c r="AA88" s="543">
        <v>10</v>
      </c>
      <c r="AB88" s="543">
        <v>73</v>
      </c>
      <c r="AC88" s="547">
        <v>405</v>
      </c>
      <c r="AD88" s="547">
        <v>10</v>
      </c>
      <c r="AE88" s="543">
        <f t="shared" si="21"/>
        <v>415</v>
      </c>
      <c r="AF88" s="549">
        <v>30382994</v>
      </c>
      <c r="AH88" s="549">
        <v>55650</v>
      </c>
      <c r="AI88" s="543">
        <v>396</v>
      </c>
      <c r="AJ88" s="76">
        <f t="shared" si="22"/>
        <v>0.95421686746987955</v>
      </c>
      <c r="AK88" s="549">
        <v>27715674</v>
      </c>
      <c r="AL88" s="76">
        <f t="shared" si="23"/>
        <v>0.91221010016326898</v>
      </c>
      <c r="AM88" s="543">
        <v>396</v>
      </c>
      <c r="AN88" s="549">
        <v>27715674</v>
      </c>
      <c r="AO88" s="543">
        <v>393</v>
      </c>
      <c r="AP88" s="549">
        <v>27278974</v>
      </c>
      <c r="AQ88" s="543">
        <v>360</v>
      </c>
      <c r="AR88" s="549">
        <v>26551996</v>
      </c>
      <c r="AS88" s="543">
        <v>33</v>
      </c>
      <c r="AT88" s="76">
        <f t="shared" si="24"/>
        <v>8.3969465648854963E-2</v>
      </c>
      <c r="AU88" s="549">
        <v>726978</v>
      </c>
      <c r="AV88" s="543">
        <v>12</v>
      </c>
      <c r="AW88" s="549">
        <v>1874410</v>
      </c>
      <c r="AX88" s="543">
        <v>3</v>
      </c>
      <c r="AY88" s="549">
        <v>456100</v>
      </c>
      <c r="AZ88" s="543">
        <v>111</v>
      </c>
      <c r="BA88" s="76">
        <f t="shared" si="25"/>
        <v>0.26746987951807227</v>
      </c>
      <c r="BB88" s="543">
        <v>190</v>
      </c>
      <c r="BC88" s="76">
        <f t="shared" si="26"/>
        <v>0.45783132530120479</v>
      </c>
      <c r="BD88" s="543">
        <v>114</v>
      </c>
      <c r="BE88" s="76">
        <f t="shared" si="27"/>
        <v>0.27469879518072288</v>
      </c>
      <c r="BF88" s="543">
        <v>378</v>
      </c>
      <c r="BG88" s="76">
        <f t="shared" si="28"/>
        <v>0.91084337349397593</v>
      </c>
      <c r="BH88" s="543">
        <v>240</v>
      </c>
      <c r="BI88" s="76">
        <f t="shared" si="29"/>
        <v>0.57831325301204817</v>
      </c>
      <c r="BJ88" s="543">
        <v>101</v>
      </c>
      <c r="BK88" s="543">
        <v>100</v>
      </c>
      <c r="BL88" s="543">
        <v>39</v>
      </c>
      <c r="BM88" s="550">
        <v>1970</v>
      </c>
      <c r="BN88" s="542"/>
      <c r="BO88" s="543">
        <v>306</v>
      </c>
      <c r="BP88" s="76">
        <f t="shared" si="30"/>
        <v>0.73734939759036144</v>
      </c>
      <c r="BQ88" s="543">
        <v>109</v>
      </c>
      <c r="BR88" s="76">
        <f t="shared" si="31"/>
        <v>0.26265060240963856</v>
      </c>
      <c r="BS88" s="543">
        <v>60</v>
      </c>
      <c r="BT88" s="76">
        <f t="shared" si="32"/>
        <v>0.14457831325301204</v>
      </c>
      <c r="BU88" s="76">
        <v>0.82828282828282829</v>
      </c>
      <c r="BW88" s="543">
        <v>1</v>
      </c>
      <c r="BX88" s="543">
        <v>0</v>
      </c>
      <c r="BY88" s="543">
        <v>0</v>
      </c>
      <c r="BZ88" s="543">
        <v>0</v>
      </c>
      <c r="CA88" s="543">
        <v>0</v>
      </c>
      <c r="CB88" s="543">
        <v>1</v>
      </c>
      <c r="CC88" s="543">
        <v>0</v>
      </c>
      <c r="CD88" s="543">
        <v>0</v>
      </c>
      <c r="CE88" s="543">
        <v>0</v>
      </c>
      <c r="CF88" s="543">
        <v>0</v>
      </c>
      <c r="CG88" s="543">
        <v>1</v>
      </c>
      <c r="CH88" s="543">
        <v>0</v>
      </c>
      <c r="CI88" s="542"/>
      <c r="CJ88" s="542"/>
      <c r="CK88" s="542"/>
      <c r="CL88" s="542"/>
      <c r="CM88" s="542"/>
      <c r="CN88" s="542"/>
      <c r="CO88" s="542"/>
      <c r="CP88" s="542"/>
      <c r="CQ88" s="542"/>
      <c r="CS88" s="542"/>
      <c r="CT88" s="542"/>
      <c r="CU88" s="542"/>
      <c r="CV88" s="542"/>
      <c r="CW88" s="543">
        <v>3</v>
      </c>
      <c r="CX88" s="547">
        <v>1</v>
      </c>
      <c r="CY88" s="543">
        <v>1</v>
      </c>
      <c r="CZ88" s="543">
        <v>1</v>
      </c>
      <c r="DA88" s="543">
        <v>0</v>
      </c>
      <c r="DB88" s="543">
        <v>1</v>
      </c>
      <c r="DC88" s="543">
        <v>0</v>
      </c>
      <c r="DD88" s="543">
        <v>0</v>
      </c>
      <c r="DF88" s="551">
        <v>8899616.8468420003</v>
      </c>
      <c r="DG88" s="76">
        <f t="shared" si="33"/>
        <v>0.2929144128074409</v>
      </c>
      <c r="DH88" s="551">
        <v>23752.399713999999</v>
      </c>
      <c r="DI88" s="551">
        <v>8842552.9378580004</v>
      </c>
      <c r="DJ88" s="551">
        <v>57063.908984000002</v>
      </c>
      <c r="DK88" s="547">
        <v>135</v>
      </c>
      <c r="DL88" s="543">
        <v>237</v>
      </c>
      <c r="DM88" s="543">
        <v>31</v>
      </c>
      <c r="DN88" s="543">
        <v>12</v>
      </c>
      <c r="DO88" s="320">
        <v>0.54091999999999996</v>
      </c>
      <c r="DP88" s="543">
        <v>131</v>
      </c>
      <c r="DQ88" s="543">
        <v>18</v>
      </c>
      <c r="DR88" s="543">
        <v>108</v>
      </c>
      <c r="DS88" s="543">
        <v>158</v>
      </c>
      <c r="DT88" s="76">
        <f t="shared" si="34"/>
        <v>0.46198830409356723</v>
      </c>
      <c r="DU88" s="542"/>
      <c r="DV88" s="542"/>
      <c r="DW88" s="542"/>
      <c r="DX88" s="552">
        <v>5935.8154999999997</v>
      </c>
      <c r="DZ88" s="542"/>
      <c r="EA88" s="542"/>
      <c r="EB88" s="542"/>
      <c r="EC88" s="542"/>
      <c r="ED88" s="542"/>
      <c r="EE88" s="542"/>
      <c r="EF88" s="542"/>
      <c r="EG88" s="542"/>
      <c r="EH88" s="542"/>
      <c r="EI88" s="542"/>
      <c r="EJ88" s="542"/>
      <c r="EK88" s="542"/>
      <c r="EL88" s="542"/>
      <c r="EM88" s="542"/>
      <c r="EN88" s="542"/>
      <c r="EO88" s="542"/>
    </row>
    <row r="89" spans="2:145" x14ac:dyDescent="0.25">
      <c r="B89" s="541" t="s">
        <v>1275</v>
      </c>
      <c r="C89" s="3" t="s">
        <v>1276</v>
      </c>
      <c r="D89" s="3" t="s">
        <v>1174</v>
      </c>
      <c r="E89" s="541" t="s">
        <v>1094</v>
      </c>
      <c r="F89" s="542"/>
      <c r="G89" s="543">
        <v>130.413172</v>
      </c>
      <c r="H89" s="542"/>
      <c r="I89" s="542"/>
      <c r="J89" s="542"/>
      <c r="K89" s="542"/>
      <c r="L89" s="542"/>
      <c r="N89" s="543">
        <v>65.127177000000003</v>
      </c>
      <c r="O89" s="76">
        <f t="shared" si="19"/>
        <v>0.49939109678276977</v>
      </c>
      <c r="P89" s="622">
        <v>3.5163519999999999</v>
      </c>
      <c r="Q89" s="76">
        <f t="shared" si="20"/>
        <v>2.6963165959953798E-2</v>
      </c>
      <c r="R89" s="542"/>
      <c r="S89" s="542"/>
      <c r="T89" s="544">
        <v>1.310516</v>
      </c>
      <c r="U89" s="543">
        <v>2</v>
      </c>
      <c r="W89" s="543">
        <v>43</v>
      </c>
      <c r="X89" s="543">
        <v>0</v>
      </c>
      <c r="Y89" s="542"/>
      <c r="Z89" s="546">
        <f t="shared" si="18"/>
        <v>0.66024664327151783</v>
      </c>
      <c r="AA89" s="543">
        <v>7</v>
      </c>
      <c r="AB89" s="543">
        <v>14</v>
      </c>
      <c r="AC89" s="547">
        <v>50</v>
      </c>
      <c r="AD89" s="547">
        <v>7</v>
      </c>
      <c r="AE89" s="543">
        <f t="shared" si="21"/>
        <v>57</v>
      </c>
      <c r="AF89" s="549">
        <v>2034700</v>
      </c>
      <c r="AH89" s="549">
        <v>28000</v>
      </c>
      <c r="AI89" s="543">
        <v>56</v>
      </c>
      <c r="AJ89" s="76">
        <f t="shared" si="22"/>
        <v>0.98245614035087714</v>
      </c>
      <c r="AK89" s="549">
        <v>1910440</v>
      </c>
      <c r="AL89" s="76">
        <f t="shared" si="23"/>
        <v>0.93892957192706539</v>
      </c>
      <c r="AM89" s="543">
        <v>56</v>
      </c>
      <c r="AN89" s="549">
        <v>1910440</v>
      </c>
      <c r="AO89" s="543">
        <v>56</v>
      </c>
      <c r="AP89" s="549">
        <v>1910440</v>
      </c>
      <c r="AQ89" s="543">
        <v>21</v>
      </c>
      <c r="AR89" s="549">
        <v>826500</v>
      </c>
      <c r="AS89" s="543">
        <v>35</v>
      </c>
      <c r="AT89" s="76">
        <f t="shared" si="24"/>
        <v>0.625</v>
      </c>
      <c r="AU89" s="549">
        <v>1083940</v>
      </c>
      <c r="AV89" s="543">
        <v>0</v>
      </c>
      <c r="AW89" s="549">
        <v>0</v>
      </c>
      <c r="AX89" s="543">
        <v>1</v>
      </c>
      <c r="AY89" s="549">
        <v>124260</v>
      </c>
      <c r="AZ89" s="543">
        <v>4</v>
      </c>
      <c r="BA89" s="76">
        <f t="shared" si="25"/>
        <v>7.0175438596491224E-2</v>
      </c>
      <c r="BB89" s="543">
        <v>1</v>
      </c>
      <c r="BC89" s="76">
        <f t="shared" si="26"/>
        <v>1.7543859649122806E-2</v>
      </c>
      <c r="BD89" s="543">
        <v>52</v>
      </c>
      <c r="BE89" s="76">
        <f t="shared" si="27"/>
        <v>0.91228070175438591</v>
      </c>
      <c r="BF89" s="543">
        <v>57</v>
      </c>
      <c r="BG89" s="76">
        <f t="shared" si="28"/>
        <v>1</v>
      </c>
      <c r="BH89" s="543">
        <v>12</v>
      </c>
      <c r="BI89" s="76">
        <f t="shared" si="29"/>
        <v>0.21052631578947367</v>
      </c>
      <c r="BJ89" s="543">
        <v>8</v>
      </c>
      <c r="BK89" s="543">
        <v>4</v>
      </c>
      <c r="BL89" s="543">
        <v>0</v>
      </c>
      <c r="BM89" s="550">
        <v>1980</v>
      </c>
      <c r="BN89" s="542"/>
      <c r="BO89" s="543">
        <v>37</v>
      </c>
      <c r="BP89" s="76">
        <f t="shared" si="30"/>
        <v>0.64912280701754388</v>
      </c>
      <c r="BQ89" s="543">
        <v>20</v>
      </c>
      <c r="BR89" s="76">
        <f t="shared" si="31"/>
        <v>0.35087719298245612</v>
      </c>
      <c r="BS89" s="543">
        <v>5</v>
      </c>
      <c r="BT89" s="76">
        <f t="shared" si="32"/>
        <v>8.771929824561403E-2</v>
      </c>
      <c r="BU89" s="76">
        <v>0.5357142857142857</v>
      </c>
      <c r="BW89" s="543">
        <v>0</v>
      </c>
      <c r="BX89" s="543">
        <v>0</v>
      </c>
      <c r="BY89" s="543">
        <v>0</v>
      </c>
      <c r="BZ89" s="543">
        <v>0</v>
      </c>
      <c r="CA89" s="543">
        <v>0</v>
      </c>
      <c r="CB89" s="543">
        <v>0</v>
      </c>
      <c r="CC89" s="543">
        <v>0</v>
      </c>
      <c r="CD89" s="543">
        <v>0</v>
      </c>
      <c r="CE89" s="543">
        <v>0</v>
      </c>
      <c r="CF89" s="543">
        <v>0</v>
      </c>
      <c r="CG89" s="543">
        <v>0</v>
      </c>
      <c r="CH89" s="543">
        <v>0</v>
      </c>
      <c r="CI89" s="542"/>
      <c r="CJ89" s="542"/>
      <c r="CK89" s="542"/>
      <c r="CL89" s="542"/>
      <c r="CM89" s="542"/>
      <c r="CN89" s="542"/>
      <c r="CO89" s="542"/>
      <c r="CP89" s="542"/>
      <c r="CQ89" s="542"/>
      <c r="CS89" s="542"/>
      <c r="CT89" s="542"/>
      <c r="CU89" s="542"/>
      <c r="CV89" s="542"/>
      <c r="CW89" s="543">
        <v>1</v>
      </c>
      <c r="CX89" s="547">
        <v>0</v>
      </c>
      <c r="CY89" s="543">
        <v>1</v>
      </c>
      <c r="CZ89" s="543">
        <v>0</v>
      </c>
      <c r="DA89" s="543">
        <v>0</v>
      </c>
      <c r="DB89" s="543">
        <v>0</v>
      </c>
      <c r="DC89" s="543">
        <v>0</v>
      </c>
      <c r="DD89" s="543">
        <v>0</v>
      </c>
      <c r="DF89" s="551">
        <v>284451.89091800002</v>
      </c>
      <c r="DG89" s="76">
        <f t="shared" si="33"/>
        <v>0.13980040837371605</v>
      </c>
      <c r="DH89" s="551">
        <v>15341.932967999999</v>
      </c>
      <c r="DI89" s="551">
        <v>284451.89091800002</v>
      </c>
      <c r="DJ89" s="551">
        <v>0</v>
      </c>
      <c r="DK89" s="547">
        <v>40</v>
      </c>
      <c r="DL89" s="543">
        <v>17</v>
      </c>
      <c r="DM89" s="543">
        <v>0</v>
      </c>
      <c r="DN89" s="543">
        <v>0</v>
      </c>
      <c r="DO89" s="320">
        <v>0.55949700000000002</v>
      </c>
      <c r="DP89" s="543">
        <v>40</v>
      </c>
      <c r="DQ89" s="543">
        <v>1</v>
      </c>
      <c r="DR89" s="543">
        <v>5</v>
      </c>
      <c r="DS89" s="543">
        <v>11</v>
      </c>
      <c r="DT89" s="76">
        <f t="shared" si="34"/>
        <v>0.2558139534883721</v>
      </c>
      <c r="DU89" s="542"/>
      <c r="DV89" s="542"/>
      <c r="DW89" s="542"/>
      <c r="DX89" s="552">
        <v>356.69080000000002</v>
      </c>
      <c r="DZ89" s="542"/>
      <c r="EA89" s="542"/>
      <c r="EB89" s="542"/>
      <c r="EC89" s="542"/>
      <c r="ED89" s="542"/>
      <c r="EE89" s="542"/>
      <c r="EF89" s="542"/>
      <c r="EG89" s="542"/>
      <c r="EH89" s="542"/>
      <c r="EI89" s="542"/>
      <c r="EJ89" s="542"/>
      <c r="EK89" s="542"/>
      <c r="EL89" s="542"/>
      <c r="EM89" s="542"/>
      <c r="EN89" s="542"/>
      <c r="EO89" s="542"/>
    </row>
    <row r="90" spans="2:145" x14ac:dyDescent="0.25">
      <c r="B90" s="541" t="s">
        <v>1277</v>
      </c>
      <c r="C90" s="3" t="s">
        <v>1278</v>
      </c>
      <c r="D90" s="3" t="s">
        <v>1097</v>
      </c>
      <c r="E90" s="541" t="s">
        <v>1094</v>
      </c>
      <c r="F90" s="542"/>
      <c r="G90" s="543">
        <v>1002.058585</v>
      </c>
      <c r="H90" s="542"/>
      <c r="I90" s="542"/>
      <c r="J90" s="542"/>
      <c r="K90" s="542"/>
      <c r="L90" s="542"/>
      <c r="N90" s="543">
        <v>512.96618899999999</v>
      </c>
      <c r="O90" s="76">
        <f t="shared" si="19"/>
        <v>0.51191237386584532</v>
      </c>
      <c r="P90" s="622">
        <v>14.322463000000001</v>
      </c>
      <c r="Q90" s="76">
        <f t="shared" si="20"/>
        <v>1.4293039563150893E-2</v>
      </c>
      <c r="R90" s="542"/>
      <c r="S90" s="542"/>
      <c r="T90" s="544">
        <v>2.675964</v>
      </c>
      <c r="U90" s="543">
        <v>0</v>
      </c>
      <c r="W90" s="543">
        <v>607</v>
      </c>
      <c r="X90" s="543">
        <v>228</v>
      </c>
      <c r="Y90" s="542"/>
      <c r="Z90" s="546">
        <f t="shared" si="18"/>
        <v>1.1833138577482345</v>
      </c>
      <c r="AA90" s="543">
        <v>13</v>
      </c>
      <c r="AB90" s="543">
        <v>58</v>
      </c>
      <c r="AC90" s="547">
        <v>652</v>
      </c>
      <c r="AD90" s="547">
        <v>13</v>
      </c>
      <c r="AE90" s="543">
        <f t="shared" si="21"/>
        <v>665</v>
      </c>
      <c r="AF90" s="549">
        <v>42224949</v>
      </c>
      <c r="AH90" s="549">
        <v>50000</v>
      </c>
      <c r="AI90" s="543">
        <v>633</v>
      </c>
      <c r="AJ90" s="76">
        <f t="shared" si="22"/>
        <v>0.95187969924812033</v>
      </c>
      <c r="AK90" s="549">
        <v>35640634</v>
      </c>
      <c r="AL90" s="76">
        <f t="shared" si="23"/>
        <v>0.84406576784734544</v>
      </c>
      <c r="AM90" s="543">
        <v>633</v>
      </c>
      <c r="AN90" s="549">
        <v>35640634</v>
      </c>
      <c r="AO90" s="543">
        <v>626</v>
      </c>
      <c r="AP90" s="549">
        <v>35016632</v>
      </c>
      <c r="AQ90" s="543">
        <v>417</v>
      </c>
      <c r="AR90" s="549">
        <v>28807362</v>
      </c>
      <c r="AS90" s="543">
        <v>209</v>
      </c>
      <c r="AT90" s="76">
        <f t="shared" si="24"/>
        <v>0.33386581469648563</v>
      </c>
      <c r="AU90" s="549">
        <v>6209270</v>
      </c>
      <c r="AV90" s="543">
        <v>13</v>
      </c>
      <c r="AW90" s="549">
        <v>1371830</v>
      </c>
      <c r="AX90" s="543">
        <v>15</v>
      </c>
      <c r="AY90" s="549">
        <v>4957119</v>
      </c>
      <c r="AZ90" s="543">
        <v>151</v>
      </c>
      <c r="BA90" s="76">
        <f t="shared" si="25"/>
        <v>0.22706766917293233</v>
      </c>
      <c r="BB90" s="543">
        <v>51</v>
      </c>
      <c r="BC90" s="76">
        <f t="shared" si="26"/>
        <v>7.6691729323308269E-2</v>
      </c>
      <c r="BD90" s="543">
        <v>463</v>
      </c>
      <c r="BE90" s="76">
        <f t="shared" si="27"/>
        <v>0.69624060150375944</v>
      </c>
      <c r="BF90" s="543">
        <v>627</v>
      </c>
      <c r="BG90" s="76">
        <f t="shared" si="28"/>
        <v>0.94285714285714284</v>
      </c>
      <c r="BH90" s="543">
        <v>178</v>
      </c>
      <c r="BI90" s="76">
        <f t="shared" si="29"/>
        <v>0.26766917293233083</v>
      </c>
      <c r="BJ90" s="543">
        <v>162</v>
      </c>
      <c r="BK90" s="543">
        <v>16</v>
      </c>
      <c r="BL90" s="543">
        <v>0</v>
      </c>
      <c r="BM90" s="550">
        <v>1961.5</v>
      </c>
      <c r="BN90" s="542"/>
      <c r="BO90" s="543">
        <v>531</v>
      </c>
      <c r="BP90" s="76">
        <f t="shared" si="30"/>
        <v>0.7984962406015037</v>
      </c>
      <c r="BQ90" s="543">
        <v>134</v>
      </c>
      <c r="BR90" s="76">
        <f t="shared" si="31"/>
        <v>0.20150375939849624</v>
      </c>
      <c r="BS90" s="543">
        <v>27</v>
      </c>
      <c r="BT90" s="76">
        <f t="shared" si="32"/>
        <v>4.06015037593985E-2</v>
      </c>
      <c r="BU90" s="76">
        <v>0.72511848341232232</v>
      </c>
      <c r="BW90" s="543">
        <v>1</v>
      </c>
      <c r="BX90" s="543">
        <v>1</v>
      </c>
      <c r="BY90" s="543">
        <v>0</v>
      </c>
      <c r="BZ90" s="543">
        <v>1</v>
      </c>
      <c r="CA90" s="543">
        <v>0</v>
      </c>
      <c r="CB90" s="543">
        <v>0</v>
      </c>
      <c r="CC90" s="543">
        <v>1</v>
      </c>
      <c r="CD90" s="543">
        <v>0</v>
      </c>
      <c r="CE90" s="543">
        <v>0</v>
      </c>
      <c r="CF90" s="543">
        <v>0</v>
      </c>
      <c r="CG90" s="543">
        <v>0</v>
      </c>
      <c r="CH90" s="543">
        <v>0</v>
      </c>
      <c r="CI90" s="542"/>
      <c r="CJ90" s="542"/>
      <c r="CK90" s="542"/>
      <c r="CL90" s="542"/>
      <c r="CM90" s="542"/>
      <c r="CN90" s="542"/>
      <c r="CO90" s="542"/>
      <c r="CP90" s="542"/>
      <c r="CQ90" s="542"/>
      <c r="CS90" s="542"/>
      <c r="CT90" s="542"/>
      <c r="CU90" s="542"/>
      <c r="CV90" s="542"/>
      <c r="CW90" s="543">
        <v>9</v>
      </c>
      <c r="CX90" s="547">
        <v>3</v>
      </c>
      <c r="CY90" s="543">
        <v>8</v>
      </c>
      <c r="CZ90" s="543">
        <v>1</v>
      </c>
      <c r="DA90" s="543">
        <v>0</v>
      </c>
      <c r="DB90" s="543">
        <v>0</v>
      </c>
      <c r="DC90" s="543">
        <v>0</v>
      </c>
      <c r="DD90" s="543">
        <v>0</v>
      </c>
      <c r="DF90" s="551">
        <v>5189722.986153</v>
      </c>
      <c r="DG90" s="76">
        <f t="shared" si="33"/>
        <v>0.12290655427796965</v>
      </c>
      <c r="DH90" s="551">
        <v>10155.83374</v>
      </c>
      <c r="DI90" s="551">
        <v>4733248.065467</v>
      </c>
      <c r="DJ90" s="551">
        <v>456474.92068600003</v>
      </c>
      <c r="DK90" s="547">
        <v>286</v>
      </c>
      <c r="DL90" s="543">
        <v>372</v>
      </c>
      <c r="DM90" s="543">
        <v>7</v>
      </c>
      <c r="DN90" s="543">
        <v>0</v>
      </c>
      <c r="DO90" s="320">
        <v>0.19259000000000001</v>
      </c>
      <c r="DP90" s="543">
        <v>267</v>
      </c>
      <c r="DQ90" s="543">
        <v>91</v>
      </c>
      <c r="DR90" s="543">
        <v>243</v>
      </c>
      <c r="DS90" s="543">
        <v>64</v>
      </c>
      <c r="DT90" s="76">
        <f t="shared" si="34"/>
        <v>0.10543657331136738</v>
      </c>
      <c r="DU90" s="542"/>
      <c r="DV90" s="542"/>
      <c r="DW90" s="542"/>
      <c r="DX90" s="552">
        <v>3287.3980999999999</v>
      </c>
      <c r="DZ90" s="542"/>
      <c r="EA90" s="542"/>
      <c r="EB90" s="542"/>
      <c r="EC90" s="542"/>
      <c r="ED90" s="542"/>
      <c r="EE90" s="542"/>
      <c r="EF90" s="542"/>
      <c r="EG90" s="542"/>
      <c r="EH90" s="542"/>
      <c r="EI90" s="542"/>
      <c r="EJ90" s="542"/>
      <c r="EK90" s="542"/>
      <c r="EL90" s="542"/>
      <c r="EM90" s="542"/>
      <c r="EN90" s="542"/>
      <c r="EO90" s="542"/>
    </row>
    <row r="91" spans="2:145" x14ac:dyDescent="0.25">
      <c r="B91" s="554" t="s">
        <v>1279</v>
      </c>
      <c r="C91" s="3" t="s">
        <v>1280</v>
      </c>
      <c r="D91" s="3" t="s">
        <v>1097</v>
      </c>
      <c r="E91" s="541" t="s">
        <v>1094</v>
      </c>
      <c r="F91" s="542"/>
      <c r="G91" s="555">
        <v>43.560530999999997</v>
      </c>
      <c r="H91" s="542"/>
      <c r="I91" s="542"/>
      <c r="J91" s="542"/>
      <c r="K91" s="542"/>
      <c r="L91" s="542"/>
      <c r="N91" s="555">
        <v>41.305456873600001</v>
      </c>
      <c r="O91" s="76">
        <f t="shared" si="19"/>
        <v>0.94823125258964369</v>
      </c>
      <c r="P91" s="623">
        <v>3.1282179999999999</v>
      </c>
      <c r="Q91" s="76">
        <f t="shared" si="20"/>
        <v>7.1813128265126064E-2</v>
      </c>
      <c r="R91" s="542"/>
      <c r="S91" s="542"/>
      <c r="T91" s="553">
        <v>1.5881293999999999</v>
      </c>
      <c r="U91" s="555">
        <v>0</v>
      </c>
      <c r="W91" s="555">
        <v>47</v>
      </c>
      <c r="X91" s="555">
        <v>0</v>
      </c>
      <c r="Y91" s="542"/>
      <c r="Z91" s="546">
        <f t="shared" si="18"/>
        <v>1.1378641844787247</v>
      </c>
      <c r="AA91" s="555">
        <v>3</v>
      </c>
      <c r="AB91" s="555">
        <v>2</v>
      </c>
      <c r="AC91" s="548">
        <v>46</v>
      </c>
      <c r="AD91" s="555">
        <v>3</v>
      </c>
      <c r="AE91" s="555">
        <f t="shared" si="21"/>
        <v>49</v>
      </c>
      <c r="AF91" s="551">
        <v>3679970</v>
      </c>
      <c r="AH91" s="551">
        <v>65900</v>
      </c>
      <c r="AI91" s="555">
        <v>42</v>
      </c>
      <c r="AJ91" s="76">
        <f t="shared" si="22"/>
        <v>0.8571428571428571</v>
      </c>
      <c r="AK91" s="551">
        <v>3159370</v>
      </c>
      <c r="AL91" s="76">
        <f t="shared" si="23"/>
        <v>0.85853145541947351</v>
      </c>
      <c r="AM91" s="555">
        <v>42</v>
      </c>
      <c r="AN91" s="551">
        <v>3159370</v>
      </c>
      <c r="AO91" s="555">
        <v>42</v>
      </c>
      <c r="AP91" s="551">
        <v>3159370</v>
      </c>
      <c r="AQ91" s="555">
        <v>31</v>
      </c>
      <c r="AR91" s="551">
        <v>2702800</v>
      </c>
      <c r="AS91" s="555">
        <v>11</v>
      </c>
      <c r="AT91" s="76">
        <f t="shared" si="24"/>
        <v>0.26190476190476192</v>
      </c>
      <c r="AU91" s="551">
        <v>456570</v>
      </c>
      <c r="AV91" s="555">
        <v>3</v>
      </c>
      <c r="AW91" s="551">
        <v>166200</v>
      </c>
      <c r="AX91" s="555">
        <v>3</v>
      </c>
      <c r="AY91" s="551">
        <v>274600</v>
      </c>
      <c r="AZ91" s="555">
        <v>8</v>
      </c>
      <c r="BA91" s="76">
        <f t="shared" si="25"/>
        <v>0.16326530612244897</v>
      </c>
      <c r="BB91" s="555">
        <v>8</v>
      </c>
      <c r="BC91" s="76">
        <f t="shared" si="26"/>
        <v>0.16326530612244897</v>
      </c>
      <c r="BD91" s="555">
        <v>33</v>
      </c>
      <c r="BE91" s="76">
        <f t="shared" si="27"/>
        <v>0.67346938775510201</v>
      </c>
      <c r="BF91" s="555">
        <v>46</v>
      </c>
      <c r="BG91" s="76">
        <f t="shared" si="28"/>
        <v>0.93877551020408168</v>
      </c>
      <c r="BH91" s="555">
        <v>4</v>
      </c>
      <c r="BI91" s="76">
        <f t="shared" si="29"/>
        <v>8.1632653061224483E-2</v>
      </c>
      <c r="BJ91" s="555">
        <v>3</v>
      </c>
      <c r="BK91" s="555">
        <v>1</v>
      </c>
      <c r="BL91" s="555">
        <v>0</v>
      </c>
      <c r="BM91" s="550">
        <v>1960</v>
      </c>
      <c r="BN91" s="542"/>
      <c r="BO91" s="555">
        <v>37</v>
      </c>
      <c r="BP91" s="76">
        <f t="shared" si="30"/>
        <v>0.75510204081632648</v>
      </c>
      <c r="BQ91" s="555">
        <v>12</v>
      </c>
      <c r="BR91" s="76">
        <f t="shared" si="31"/>
        <v>0.24489795918367346</v>
      </c>
      <c r="BS91" s="555">
        <v>1</v>
      </c>
      <c r="BT91" s="76">
        <f t="shared" si="32"/>
        <v>2.0408163265306121E-2</v>
      </c>
      <c r="BU91" s="320">
        <v>0.80952380952380953</v>
      </c>
      <c r="BW91" s="555">
        <v>1</v>
      </c>
      <c r="BX91" s="555">
        <v>0</v>
      </c>
      <c r="BY91" s="555">
        <v>0</v>
      </c>
      <c r="BZ91" s="555">
        <v>0</v>
      </c>
      <c r="CA91" s="555">
        <v>0</v>
      </c>
      <c r="CB91" s="555">
        <v>1</v>
      </c>
      <c r="CC91" s="555">
        <v>0</v>
      </c>
      <c r="CD91" s="555">
        <v>0</v>
      </c>
      <c r="CE91" s="555">
        <v>0</v>
      </c>
      <c r="CF91" s="555">
        <v>0</v>
      </c>
      <c r="CG91" s="555">
        <v>1</v>
      </c>
      <c r="CH91" s="555">
        <v>0</v>
      </c>
      <c r="CI91" s="542"/>
      <c r="CJ91" s="542"/>
      <c r="CK91" s="542"/>
      <c r="CL91" s="542"/>
      <c r="CM91" s="542"/>
      <c r="CN91" s="542"/>
      <c r="CO91" s="542"/>
      <c r="CP91" s="542"/>
      <c r="CQ91" s="542"/>
      <c r="CS91" s="542"/>
      <c r="CT91" s="542"/>
      <c r="CU91" s="542"/>
      <c r="CV91" s="542"/>
      <c r="CW91" s="555">
        <v>1</v>
      </c>
      <c r="CX91" s="548">
        <v>0</v>
      </c>
      <c r="CY91" s="555">
        <v>1</v>
      </c>
      <c r="CZ91" s="555">
        <v>0</v>
      </c>
      <c r="DA91" s="555">
        <v>0</v>
      </c>
      <c r="DB91" s="555">
        <v>0</v>
      </c>
      <c r="DC91" s="555">
        <v>0</v>
      </c>
      <c r="DD91" s="555">
        <v>0</v>
      </c>
      <c r="DF91" s="551">
        <v>113607.671013</v>
      </c>
      <c r="DG91" s="76">
        <f t="shared" si="33"/>
        <v>3.0871901404902757E-2</v>
      </c>
      <c r="DH91" s="551">
        <v>3249.879989</v>
      </c>
      <c r="DI91" s="551">
        <v>79523.077403999996</v>
      </c>
      <c r="DJ91" s="551">
        <v>34084.593609000003</v>
      </c>
      <c r="DK91" s="555">
        <v>31</v>
      </c>
      <c r="DL91" s="555">
        <v>18</v>
      </c>
      <c r="DM91" s="555">
        <v>0</v>
      </c>
      <c r="DN91" s="555">
        <v>0</v>
      </c>
      <c r="DO91" s="320">
        <v>4.8027E-2</v>
      </c>
      <c r="DP91" s="555">
        <v>30</v>
      </c>
      <c r="DQ91" s="555">
        <v>13</v>
      </c>
      <c r="DR91" s="555">
        <v>5</v>
      </c>
      <c r="DS91" s="555">
        <v>1</v>
      </c>
      <c r="DT91" s="76">
        <f t="shared" si="34"/>
        <v>2.1276595744680851E-2</v>
      </c>
      <c r="DU91" s="542"/>
      <c r="DV91" s="542"/>
      <c r="DW91" s="542"/>
      <c r="DX91" s="558">
        <v>83.901399999999995</v>
      </c>
      <c r="DZ91" s="542"/>
      <c r="EA91" s="542"/>
      <c r="EB91" s="542"/>
      <c r="EC91" s="542"/>
      <c r="ED91" s="542"/>
      <c r="EE91" s="542"/>
      <c r="EF91" s="542"/>
      <c r="EG91" s="542"/>
      <c r="EH91" s="542"/>
      <c r="EI91" s="542"/>
      <c r="EJ91" s="542"/>
      <c r="EK91" s="542"/>
      <c r="EL91" s="542"/>
      <c r="EM91" s="542"/>
      <c r="EN91" s="542"/>
      <c r="EO91" s="542"/>
    </row>
    <row r="92" spans="2:145" x14ac:dyDescent="0.25">
      <c r="B92" s="541" t="s">
        <v>1281</v>
      </c>
      <c r="C92" s="3" t="s">
        <v>1282</v>
      </c>
      <c r="D92" s="3" t="s">
        <v>1283</v>
      </c>
      <c r="E92" s="541" t="s">
        <v>1094</v>
      </c>
      <c r="F92" s="542"/>
      <c r="G92" s="543">
        <v>1386.93795</v>
      </c>
      <c r="H92" s="542"/>
      <c r="I92" s="542"/>
      <c r="J92" s="542"/>
      <c r="K92" s="542"/>
      <c r="L92" s="542"/>
      <c r="N92" s="543">
        <v>1296.258971</v>
      </c>
      <c r="O92" s="76">
        <f t="shared" si="19"/>
        <v>0.93461929641481079</v>
      </c>
      <c r="P92" s="622">
        <v>32.257002</v>
      </c>
      <c r="Q92" s="76">
        <f t="shared" si="20"/>
        <v>2.32577109884404E-2</v>
      </c>
      <c r="R92" s="542"/>
      <c r="S92" s="542"/>
      <c r="T92" s="544">
        <v>2</v>
      </c>
      <c r="U92" s="543">
        <v>0</v>
      </c>
      <c r="W92" s="543">
        <v>84</v>
      </c>
      <c r="X92" s="543">
        <v>0</v>
      </c>
      <c r="Y92" s="542"/>
      <c r="Z92" s="546">
        <f t="shared" si="18"/>
        <v>6.4801865891966126E-2</v>
      </c>
      <c r="AA92" s="543">
        <v>0</v>
      </c>
      <c r="AB92" s="543">
        <v>1</v>
      </c>
      <c r="AC92" s="547">
        <v>85</v>
      </c>
      <c r="AD92" s="547">
        <v>0</v>
      </c>
      <c r="AE92" s="543">
        <f t="shared" si="21"/>
        <v>85</v>
      </c>
      <c r="AF92" s="549">
        <v>3530700</v>
      </c>
      <c r="AH92" s="549">
        <v>33700</v>
      </c>
      <c r="AI92" s="543">
        <v>83</v>
      </c>
      <c r="AJ92" s="76">
        <f t="shared" si="22"/>
        <v>0.97647058823529409</v>
      </c>
      <c r="AK92" s="549">
        <v>3431000</v>
      </c>
      <c r="AL92" s="76">
        <f t="shared" si="23"/>
        <v>0.97176197354632221</v>
      </c>
      <c r="AM92" s="543">
        <v>83</v>
      </c>
      <c r="AN92" s="549">
        <v>3431000</v>
      </c>
      <c r="AO92" s="543">
        <v>83</v>
      </c>
      <c r="AP92" s="549">
        <v>3431000</v>
      </c>
      <c r="AQ92" s="543">
        <v>50</v>
      </c>
      <c r="AR92" s="549">
        <v>2617990</v>
      </c>
      <c r="AS92" s="543">
        <v>33</v>
      </c>
      <c r="AT92" s="76">
        <f t="shared" si="24"/>
        <v>0.39759036144578314</v>
      </c>
      <c r="AU92" s="549">
        <v>813010</v>
      </c>
      <c r="AV92" s="543">
        <v>0</v>
      </c>
      <c r="AW92" s="549">
        <v>0</v>
      </c>
      <c r="AX92" s="543">
        <v>2</v>
      </c>
      <c r="AY92" s="549">
        <v>99700</v>
      </c>
      <c r="AZ92" s="543">
        <v>14</v>
      </c>
      <c r="BA92" s="76">
        <f t="shared" si="25"/>
        <v>0.16470588235294117</v>
      </c>
      <c r="BB92" s="543">
        <v>10</v>
      </c>
      <c r="BC92" s="76">
        <f t="shared" si="26"/>
        <v>0.11764705882352941</v>
      </c>
      <c r="BD92" s="543">
        <v>61</v>
      </c>
      <c r="BE92" s="76">
        <f t="shared" si="27"/>
        <v>0.71764705882352942</v>
      </c>
      <c r="BF92" s="543">
        <v>80</v>
      </c>
      <c r="BG92" s="76">
        <f t="shared" si="28"/>
        <v>0.94117647058823528</v>
      </c>
      <c r="BH92" s="543">
        <v>11</v>
      </c>
      <c r="BI92" s="76">
        <f t="shared" si="29"/>
        <v>0.12941176470588237</v>
      </c>
      <c r="BJ92" s="543">
        <v>11</v>
      </c>
      <c r="BK92" s="543">
        <v>0</v>
      </c>
      <c r="BL92" s="543">
        <v>0</v>
      </c>
      <c r="BM92" s="550">
        <v>1975</v>
      </c>
      <c r="BN92" s="542"/>
      <c r="BO92" s="543">
        <v>72</v>
      </c>
      <c r="BP92" s="76">
        <f t="shared" si="30"/>
        <v>0.84705882352941175</v>
      </c>
      <c r="BQ92" s="543">
        <v>13</v>
      </c>
      <c r="BR92" s="76">
        <f t="shared" si="31"/>
        <v>0.15294117647058825</v>
      </c>
      <c r="BS92" s="543">
        <v>2</v>
      </c>
      <c r="BT92" s="76">
        <f t="shared" si="32"/>
        <v>2.3529411764705882E-2</v>
      </c>
      <c r="BU92" s="76">
        <v>0.87951807228915657</v>
      </c>
      <c r="BW92" s="543">
        <v>1</v>
      </c>
      <c r="BX92" s="543">
        <v>0</v>
      </c>
      <c r="BY92" s="543">
        <v>0</v>
      </c>
      <c r="BZ92" s="543">
        <v>1</v>
      </c>
      <c r="CA92" s="543">
        <v>0</v>
      </c>
      <c r="CB92" s="543">
        <v>0</v>
      </c>
      <c r="CC92" s="543">
        <v>0</v>
      </c>
      <c r="CD92" s="543">
        <v>0</v>
      </c>
      <c r="CE92" s="543">
        <v>0</v>
      </c>
      <c r="CF92" s="543">
        <v>0</v>
      </c>
      <c r="CG92" s="543">
        <v>1</v>
      </c>
      <c r="CH92" s="543">
        <v>0</v>
      </c>
      <c r="CI92" s="542"/>
      <c r="CJ92" s="542"/>
      <c r="CK92" s="542"/>
      <c r="CL92" s="542"/>
      <c r="CM92" s="542"/>
      <c r="CN92" s="542"/>
      <c r="CO92" s="542"/>
      <c r="CP92" s="542"/>
      <c r="CQ92" s="542"/>
      <c r="CS92" s="542"/>
      <c r="CT92" s="542"/>
      <c r="CU92" s="542"/>
      <c r="CV92" s="542"/>
      <c r="CW92" s="543">
        <v>1</v>
      </c>
      <c r="CX92" s="547">
        <v>0</v>
      </c>
      <c r="CY92" s="543">
        <v>1</v>
      </c>
      <c r="CZ92" s="543">
        <v>0</v>
      </c>
      <c r="DA92" s="543">
        <v>0</v>
      </c>
      <c r="DB92" s="543">
        <v>0</v>
      </c>
      <c r="DC92" s="543">
        <v>0</v>
      </c>
      <c r="DD92" s="543">
        <v>0</v>
      </c>
      <c r="DF92" s="551">
        <v>307952.3</v>
      </c>
      <c r="DG92" s="76">
        <f t="shared" si="33"/>
        <v>8.7221315886368139E-2</v>
      </c>
      <c r="DH92" s="551">
        <v>9456.5</v>
      </c>
      <c r="DI92" s="551">
        <v>307952.3</v>
      </c>
      <c r="DJ92" s="551">
        <v>0</v>
      </c>
      <c r="DK92" s="547">
        <v>64</v>
      </c>
      <c r="DL92" s="543">
        <v>21</v>
      </c>
      <c r="DM92" s="543">
        <v>0</v>
      </c>
      <c r="DN92" s="543">
        <v>0</v>
      </c>
      <c r="DO92" s="320">
        <v>0.245</v>
      </c>
      <c r="DP92" s="543">
        <v>63</v>
      </c>
      <c r="DQ92" s="543">
        <v>2</v>
      </c>
      <c r="DR92" s="543">
        <v>17</v>
      </c>
      <c r="DS92" s="543">
        <v>3</v>
      </c>
      <c r="DT92" s="76">
        <f t="shared" si="34"/>
        <v>3.5714285714285712E-2</v>
      </c>
      <c r="DU92" s="542"/>
      <c r="DV92" s="542"/>
      <c r="DW92" s="542"/>
      <c r="DX92" s="552">
        <v>211.60499999999999</v>
      </c>
      <c r="DZ92" s="542"/>
      <c r="EA92" s="542"/>
      <c r="EB92" s="542"/>
      <c r="EC92" s="542"/>
      <c r="ED92" s="542"/>
      <c r="EE92" s="542"/>
      <c r="EF92" s="542"/>
      <c r="EG92" s="542"/>
      <c r="EH92" s="542"/>
      <c r="EI92" s="542"/>
      <c r="EJ92" s="542"/>
      <c r="EK92" s="542"/>
      <c r="EL92" s="542"/>
      <c r="EM92" s="542"/>
      <c r="EN92" s="542"/>
      <c r="EO92" s="542"/>
    </row>
    <row r="93" spans="2:145" x14ac:dyDescent="0.25">
      <c r="B93" s="541" t="s">
        <v>1284</v>
      </c>
      <c r="C93" s="3" t="s">
        <v>1285</v>
      </c>
      <c r="D93" s="3" t="s">
        <v>1121</v>
      </c>
      <c r="E93" s="541" t="s">
        <v>1094</v>
      </c>
      <c r="F93" s="542"/>
      <c r="G93" s="543">
        <v>528.43323699999996</v>
      </c>
      <c r="H93" s="542"/>
      <c r="I93" s="542"/>
      <c r="J93" s="542"/>
      <c r="K93" s="542"/>
      <c r="L93" s="542"/>
      <c r="N93" s="543">
        <v>273.36328600000002</v>
      </c>
      <c r="O93" s="76">
        <f t="shared" si="19"/>
        <v>0.51730903141506979</v>
      </c>
      <c r="P93" s="622">
        <v>8.0638140000000007</v>
      </c>
      <c r="Q93" s="76">
        <f t="shared" si="20"/>
        <v>1.5259853914147345E-2</v>
      </c>
      <c r="R93" s="542"/>
      <c r="S93" s="542"/>
      <c r="T93" s="544">
        <v>1.1795310000000001</v>
      </c>
      <c r="U93" s="543">
        <v>0</v>
      </c>
      <c r="W93" s="543">
        <v>29</v>
      </c>
      <c r="X93" s="543">
        <v>0</v>
      </c>
      <c r="Y93" s="542"/>
      <c r="Z93" s="546">
        <f t="shared" si="18"/>
        <v>0.10608593576827284</v>
      </c>
      <c r="AA93" s="543">
        <v>5</v>
      </c>
      <c r="AB93" s="543">
        <v>11</v>
      </c>
      <c r="AC93" s="547">
        <v>35</v>
      </c>
      <c r="AD93" s="547">
        <v>5</v>
      </c>
      <c r="AE93" s="543">
        <f t="shared" si="21"/>
        <v>40</v>
      </c>
      <c r="AF93" s="549">
        <v>2209810</v>
      </c>
      <c r="AH93" s="549">
        <v>39300</v>
      </c>
      <c r="AI93" s="543">
        <v>39</v>
      </c>
      <c r="AJ93" s="76">
        <f t="shared" si="22"/>
        <v>0.97499999999999998</v>
      </c>
      <c r="AK93" s="549">
        <v>2149010</v>
      </c>
      <c r="AL93" s="76">
        <f t="shared" si="23"/>
        <v>0.97248632235350552</v>
      </c>
      <c r="AM93" s="543">
        <v>39</v>
      </c>
      <c r="AN93" s="549">
        <v>2149010</v>
      </c>
      <c r="AO93" s="543">
        <v>39</v>
      </c>
      <c r="AP93" s="549">
        <v>2149010</v>
      </c>
      <c r="AQ93" s="543">
        <v>23</v>
      </c>
      <c r="AR93" s="549">
        <v>1729400</v>
      </c>
      <c r="AS93" s="543">
        <v>16</v>
      </c>
      <c r="AT93" s="76">
        <f t="shared" si="24"/>
        <v>0.41025641025641024</v>
      </c>
      <c r="AU93" s="549">
        <v>419610</v>
      </c>
      <c r="AV93" s="543">
        <v>0</v>
      </c>
      <c r="AW93" s="549">
        <v>0</v>
      </c>
      <c r="AX93" s="543">
        <v>1</v>
      </c>
      <c r="AY93" s="549">
        <v>60800</v>
      </c>
      <c r="AZ93" s="543">
        <v>5</v>
      </c>
      <c r="BA93" s="76">
        <f t="shared" si="25"/>
        <v>0.125</v>
      </c>
      <c r="BB93" s="543">
        <v>2</v>
      </c>
      <c r="BC93" s="76">
        <f t="shared" si="26"/>
        <v>0.05</v>
      </c>
      <c r="BD93" s="543">
        <v>33</v>
      </c>
      <c r="BE93" s="76">
        <f t="shared" si="27"/>
        <v>0.82499999999999996</v>
      </c>
      <c r="BF93" s="543">
        <v>39</v>
      </c>
      <c r="BG93" s="76">
        <f t="shared" si="28"/>
        <v>0.97499999999999998</v>
      </c>
      <c r="BH93" s="543">
        <v>2</v>
      </c>
      <c r="BI93" s="76">
        <f t="shared" si="29"/>
        <v>0.05</v>
      </c>
      <c r="BJ93" s="543">
        <v>2</v>
      </c>
      <c r="BK93" s="543">
        <v>0</v>
      </c>
      <c r="BL93" s="543">
        <v>0</v>
      </c>
      <c r="BM93" s="550">
        <v>1978.5</v>
      </c>
      <c r="BN93" s="542"/>
      <c r="BO93" s="543">
        <v>30</v>
      </c>
      <c r="BP93" s="76">
        <f t="shared" si="30"/>
        <v>0.75</v>
      </c>
      <c r="BQ93" s="543">
        <v>10</v>
      </c>
      <c r="BR93" s="76">
        <f t="shared" si="31"/>
        <v>0.25</v>
      </c>
      <c r="BS93" s="543">
        <v>0</v>
      </c>
      <c r="BT93" s="76">
        <f t="shared" si="32"/>
        <v>0</v>
      </c>
      <c r="BU93" s="76">
        <v>0.89743589743589747</v>
      </c>
      <c r="BW93" s="543">
        <v>0</v>
      </c>
      <c r="BX93" s="543">
        <v>0</v>
      </c>
      <c r="BY93" s="543">
        <v>0</v>
      </c>
      <c r="BZ93" s="543">
        <v>0</v>
      </c>
      <c r="CA93" s="543">
        <v>0</v>
      </c>
      <c r="CB93" s="543">
        <v>0</v>
      </c>
      <c r="CC93" s="543">
        <v>0</v>
      </c>
      <c r="CD93" s="543">
        <v>0</v>
      </c>
      <c r="CE93" s="543">
        <v>0</v>
      </c>
      <c r="CF93" s="543">
        <v>0</v>
      </c>
      <c r="CG93" s="543">
        <v>0</v>
      </c>
      <c r="CH93" s="543">
        <v>0</v>
      </c>
      <c r="CI93" s="542"/>
      <c r="CJ93" s="542"/>
      <c r="CK93" s="542"/>
      <c r="CL93" s="542"/>
      <c r="CM93" s="542"/>
      <c r="CN93" s="542"/>
      <c r="CO93" s="542"/>
      <c r="CP93" s="542"/>
      <c r="CQ93" s="542"/>
      <c r="CS93" s="542"/>
      <c r="CT93" s="542"/>
      <c r="CU93" s="542"/>
      <c r="CV93" s="542"/>
      <c r="CW93" s="543">
        <v>1</v>
      </c>
      <c r="CX93" s="547">
        <v>0</v>
      </c>
      <c r="CY93" s="543">
        <v>1</v>
      </c>
      <c r="CZ93" s="543">
        <v>0</v>
      </c>
      <c r="DA93" s="543">
        <v>0</v>
      </c>
      <c r="DB93" s="543">
        <v>0</v>
      </c>
      <c r="DC93" s="543">
        <v>0</v>
      </c>
      <c r="DD93" s="543">
        <v>0</v>
      </c>
      <c r="DF93" s="551">
        <v>66938.288430999994</v>
      </c>
      <c r="DG93" s="76">
        <f t="shared" si="33"/>
        <v>3.0291422534516541E-2</v>
      </c>
      <c r="DH93" s="551">
        <v>1210.206451</v>
      </c>
      <c r="DI93" s="551">
        <v>65934.531298000002</v>
      </c>
      <c r="DJ93" s="551">
        <v>1003.757133</v>
      </c>
      <c r="DK93" s="547">
        <v>32</v>
      </c>
      <c r="DL93" s="543">
        <v>8</v>
      </c>
      <c r="DM93" s="543">
        <v>0</v>
      </c>
      <c r="DN93" s="543">
        <v>0</v>
      </c>
      <c r="DO93" s="320">
        <v>2.4687000000000001E-2</v>
      </c>
      <c r="DP93" s="543">
        <v>30</v>
      </c>
      <c r="DQ93" s="543">
        <v>6</v>
      </c>
      <c r="DR93" s="543">
        <v>4</v>
      </c>
      <c r="DS93" s="543">
        <v>0</v>
      </c>
      <c r="DT93" s="76">
        <f t="shared" si="34"/>
        <v>0</v>
      </c>
      <c r="DU93" s="542"/>
      <c r="DV93" s="542"/>
      <c r="DW93" s="542"/>
      <c r="DX93" s="552">
        <v>65.194000000000003</v>
      </c>
      <c r="DZ93" s="542"/>
      <c r="EA93" s="542"/>
      <c r="EB93" s="542"/>
      <c r="EC93" s="542"/>
      <c r="ED93" s="542"/>
      <c r="EE93" s="542"/>
      <c r="EF93" s="542"/>
      <c r="EG93" s="542"/>
      <c r="EH93" s="542"/>
      <c r="EI93" s="542"/>
      <c r="EJ93" s="542"/>
      <c r="EK93" s="542"/>
      <c r="EL93" s="542"/>
      <c r="EM93" s="542"/>
      <c r="EN93" s="542"/>
      <c r="EO93" s="542"/>
    </row>
    <row r="94" spans="2:145" x14ac:dyDescent="0.25">
      <c r="B94" s="541" t="s">
        <v>1286</v>
      </c>
      <c r="C94" s="3" t="s">
        <v>1287</v>
      </c>
      <c r="D94" s="3" t="s">
        <v>1193</v>
      </c>
      <c r="E94" s="541" t="s">
        <v>1094</v>
      </c>
      <c r="F94" s="542"/>
      <c r="G94" s="543">
        <v>16946.763821</v>
      </c>
      <c r="H94" s="542"/>
      <c r="I94" s="542"/>
      <c r="J94" s="542"/>
      <c r="K94" s="542"/>
      <c r="L94" s="542"/>
      <c r="N94" s="543">
        <v>6992.2357149999998</v>
      </c>
      <c r="O94" s="76">
        <f t="shared" si="19"/>
        <v>0.41260005679287265</v>
      </c>
      <c r="P94" s="622">
        <v>74.944113000000002</v>
      </c>
      <c r="Q94" s="76">
        <f t="shared" si="20"/>
        <v>4.4223259255629184E-3</v>
      </c>
      <c r="R94" s="542"/>
      <c r="S94" s="542"/>
      <c r="T94" s="544">
        <v>4.6580810000000001</v>
      </c>
      <c r="U94" s="543">
        <v>67</v>
      </c>
      <c r="W94" s="543">
        <v>364</v>
      </c>
      <c r="X94" s="543">
        <v>8</v>
      </c>
      <c r="Y94" s="542"/>
      <c r="Z94" s="546">
        <f t="shared" si="18"/>
        <v>5.2057741591739232E-2</v>
      </c>
      <c r="AA94" s="543">
        <v>40</v>
      </c>
      <c r="AB94" s="543">
        <v>27</v>
      </c>
      <c r="AC94" s="547">
        <v>351</v>
      </c>
      <c r="AD94" s="547">
        <v>40</v>
      </c>
      <c r="AE94" s="543">
        <f t="shared" si="21"/>
        <v>391</v>
      </c>
      <c r="AF94" s="549">
        <v>319825169</v>
      </c>
      <c r="AH94" s="549">
        <v>46200</v>
      </c>
      <c r="AI94" s="543">
        <v>334</v>
      </c>
      <c r="AJ94" s="76">
        <f t="shared" si="22"/>
        <v>0.8542199488491049</v>
      </c>
      <c r="AK94" s="549">
        <v>25773106</v>
      </c>
      <c r="AL94" s="76">
        <f t="shared" si="23"/>
        <v>8.0584983603963947E-2</v>
      </c>
      <c r="AM94" s="543">
        <v>334</v>
      </c>
      <c r="AN94" s="549">
        <v>25773106</v>
      </c>
      <c r="AO94" s="543">
        <v>327</v>
      </c>
      <c r="AP94" s="549">
        <v>25503706</v>
      </c>
      <c r="AQ94" s="543">
        <v>250</v>
      </c>
      <c r="AR94" s="549">
        <v>23997266</v>
      </c>
      <c r="AS94" s="543">
        <v>77</v>
      </c>
      <c r="AT94" s="76">
        <f t="shared" si="24"/>
        <v>0.23547400611620795</v>
      </c>
      <c r="AU94" s="549">
        <v>1506440</v>
      </c>
      <c r="AV94" s="543">
        <v>25</v>
      </c>
      <c r="AW94" s="549">
        <v>5193210</v>
      </c>
      <c r="AX94" s="543">
        <v>25</v>
      </c>
      <c r="AY94" s="549">
        <v>286481613</v>
      </c>
      <c r="AZ94" s="543">
        <v>104</v>
      </c>
      <c r="BA94" s="76">
        <f t="shared" si="25"/>
        <v>0.26598465473145783</v>
      </c>
      <c r="BB94" s="543">
        <v>101</v>
      </c>
      <c r="BC94" s="76">
        <f t="shared" si="26"/>
        <v>0.25831202046035806</v>
      </c>
      <c r="BD94" s="543">
        <v>186</v>
      </c>
      <c r="BE94" s="76">
        <f t="shared" si="27"/>
        <v>0.47570332480818417</v>
      </c>
      <c r="BF94" s="543">
        <v>304</v>
      </c>
      <c r="BG94" s="76">
        <f t="shared" si="28"/>
        <v>0.77749360613810736</v>
      </c>
      <c r="BH94" s="543">
        <v>207</v>
      </c>
      <c r="BI94" s="76">
        <f t="shared" si="29"/>
        <v>0.52941176470588236</v>
      </c>
      <c r="BJ94" s="543">
        <v>102</v>
      </c>
      <c r="BK94" s="543">
        <v>79</v>
      </c>
      <c r="BL94" s="543">
        <v>26</v>
      </c>
      <c r="BM94" s="550">
        <v>1979</v>
      </c>
      <c r="BN94" s="542"/>
      <c r="BO94" s="543">
        <v>283</v>
      </c>
      <c r="BP94" s="76">
        <f t="shared" si="30"/>
        <v>0.72378516624040923</v>
      </c>
      <c r="BQ94" s="543">
        <v>108</v>
      </c>
      <c r="BR94" s="76">
        <f t="shared" si="31"/>
        <v>0.27621483375959077</v>
      </c>
      <c r="BS94" s="543">
        <v>53</v>
      </c>
      <c r="BT94" s="76">
        <f t="shared" si="32"/>
        <v>0.13554987212276215</v>
      </c>
      <c r="BU94" s="76">
        <v>0.69461077844311381</v>
      </c>
      <c r="BW94" s="543">
        <v>2</v>
      </c>
      <c r="BX94" s="543">
        <v>1</v>
      </c>
      <c r="BY94" s="543">
        <v>0</v>
      </c>
      <c r="BZ94" s="543">
        <v>2</v>
      </c>
      <c r="CA94" s="543">
        <v>0</v>
      </c>
      <c r="CB94" s="543">
        <v>0</v>
      </c>
      <c r="CC94" s="543">
        <v>0</v>
      </c>
      <c r="CD94" s="543">
        <v>0</v>
      </c>
      <c r="CE94" s="543">
        <v>0</v>
      </c>
      <c r="CF94" s="543">
        <v>0</v>
      </c>
      <c r="CG94" s="543">
        <v>2</v>
      </c>
      <c r="CH94" s="543">
        <v>0</v>
      </c>
      <c r="CI94" s="542"/>
      <c r="CJ94" s="542"/>
      <c r="CK94" s="542"/>
      <c r="CL94" s="542"/>
      <c r="CM94" s="542"/>
      <c r="CN94" s="542"/>
      <c r="CO94" s="542"/>
      <c r="CP94" s="542"/>
      <c r="CQ94" s="542"/>
      <c r="CS94" s="542"/>
      <c r="CT94" s="542"/>
      <c r="CU94" s="542"/>
      <c r="CV94" s="542"/>
      <c r="CW94" s="543">
        <v>8</v>
      </c>
      <c r="CX94" s="547">
        <v>4</v>
      </c>
      <c r="CY94" s="543">
        <v>2</v>
      </c>
      <c r="CZ94" s="543">
        <v>4</v>
      </c>
      <c r="DA94" s="543">
        <v>0</v>
      </c>
      <c r="DB94" s="543">
        <v>0</v>
      </c>
      <c r="DC94" s="543">
        <v>2</v>
      </c>
      <c r="DD94" s="543">
        <v>0</v>
      </c>
      <c r="DF94" s="551">
        <v>22716532.745639998</v>
      </c>
      <c r="DG94" s="76">
        <f t="shared" si="33"/>
        <v>7.1027970739976368E-2</v>
      </c>
      <c r="DH94" s="551">
        <v>13841.683838999999</v>
      </c>
      <c r="DI94" s="551">
        <v>5574880.09846</v>
      </c>
      <c r="DJ94" s="551">
        <v>17141652.647181001</v>
      </c>
      <c r="DK94" s="547">
        <v>114</v>
      </c>
      <c r="DL94" s="543">
        <v>246</v>
      </c>
      <c r="DM94" s="543">
        <v>14</v>
      </c>
      <c r="DN94" s="543">
        <v>17</v>
      </c>
      <c r="DO94" s="320">
        <v>0.31347700000000001</v>
      </c>
      <c r="DP94" s="543">
        <v>101</v>
      </c>
      <c r="DQ94" s="543">
        <v>51</v>
      </c>
      <c r="DR94" s="543">
        <v>135</v>
      </c>
      <c r="DS94" s="543">
        <v>104</v>
      </c>
      <c r="DT94" s="76">
        <f t="shared" si="34"/>
        <v>0.2857142857142857</v>
      </c>
      <c r="DU94" s="542"/>
      <c r="DV94" s="542"/>
      <c r="DW94" s="542"/>
      <c r="DX94" s="552">
        <v>9200.9310999999998</v>
      </c>
      <c r="DZ94" s="542"/>
      <c r="EA94" s="542"/>
      <c r="EB94" s="542"/>
      <c r="EC94" s="542"/>
      <c r="ED94" s="542"/>
      <c r="EE94" s="542"/>
      <c r="EF94" s="542"/>
      <c r="EG94" s="542"/>
      <c r="EH94" s="542"/>
      <c r="EI94" s="542"/>
      <c r="EJ94" s="542"/>
      <c r="EK94" s="542"/>
      <c r="EL94" s="542"/>
      <c r="EM94" s="542"/>
      <c r="EN94" s="542"/>
      <c r="EO94" s="542"/>
    </row>
    <row r="95" spans="2:145" x14ac:dyDescent="0.25">
      <c r="B95" s="541" t="s">
        <v>1288</v>
      </c>
      <c r="C95" s="3" t="s">
        <v>1289</v>
      </c>
      <c r="D95" s="3" t="s">
        <v>1115</v>
      </c>
      <c r="E95" s="541" t="s">
        <v>1094</v>
      </c>
      <c r="F95" s="542"/>
      <c r="G95" s="543">
        <v>704.34865000000002</v>
      </c>
      <c r="H95" s="542"/>
      <c r="I95" s="542"/>
      <c r="J95" s="542"/>
      <c r="K95" s="542"/>
      <c r="L95" s="542"/>
      <c r="N95" s="543">
        <v>475.74235700000003</v>
      </c>
      <c r="O95" s="76">
        <f t="shared" si="19"/>
        <v>0.67543588959814149</v>
      </c>
      <c r="P95" s="622">
        <v>10.734228999999999</v>
      </c>
      <c r="Q95" s="76">
        <f t="shared" si="20"/>
        <v>1.5239936926123162E-2</v>
      </c>
      <c r="R95" s="542"/>
      <c r="S95" s="542"/>
      <c r="T95" s="544">
        <v>1.8</v>
      </c>
      <c r="U95" s="543">
        <v>0</v>
      </c>
      <c r="W95" s="543">
        <v>245</v>
      </c>
      <c r="X95" s="543">
        <v>135</v>
      </c>
      <c r="Y95" s="542"/>
      <c r="Z95" s="546">
        <f t="shared" si="18"/>
        <v>0.51498462643720411</v>
      </c>
      <c r="AA95" s="543">
        <v>4</v>
      </c>
      <c r="AB95" s="543">
        <v>1</v>
      </c>
      <c r="AC95" s="547">
        <v>242</v>
      </c>
      <c r="AD95" s="547">
        <v>4</v>
      </c>
      <c r="AE95" s="543">
        <f t="shared" si="21"/>
        <v>246</v>
      </c>
      <c r="AF95" s="549">
        <v>10236470</v>
      </c>
      <c r="AH95" s="549">
        <v>17150</v>
      </c>
      <c r="AI95" s="543">
        <v>190</v>
      </c>
      <c r="AJ95" s="76">
        <f t="shared" si="22"/>
        <v>0.77235772357723576</v>
      </c>
      <c r="AK95" s="549">
        <v>5237015</v>
      </c>
      <c r="AL95" s="76">
        <f t="shared" si="23"/>
        <v>0.51160360944739736</v>
      </c>
      <c r="AM95" s="543">
        <v>190</v>
      </c>
      <c r="AN95" s="549">
        <v>5237015</v>
      </c>
      <c r="AO95" s="543">
        <v>186</v>
      </c>
      <c r="AP95" s="549">
        <v>5151515</v>
      </c>
      <c r="AQ95" s="543">
        <v>148</v>
      </c>
      <c r="AR95" s="549">
        <v>4707785</v>
      </c>
      <c r="AS95" s="543">
        <v>38</v>
      </c>
      <c r="AT95" s="76">
        <f t="shared" si="24"/>
        <v>0.20430107526881722</v>
      </c>
      <c r="AU95" s="549">
        <v>443730</v>
      </c>
      <c r="AV95" s="543">
        <v>34</v>
      </c>
      <c r="AW95" s="549">
        <v>1589215</v>
      </c>
      <c r="AX95" s="543">
        <v>17</v>
      </c>
      <c r="AY95" s="549">
        <v>3184840</v>
      </c>
      <c r="AZ95" s="543">
        <v>38</v>
      </c>
      <c r="BA95" s="76">
        <f t="shared" si="25"/>
        <v>0.15447154471544716</v>
      </c>
      <c r="BB95" s="543">
        <v>67</v>
      </c>
      <c r="BC95" s="76">
        <f t="shared" si="26"/>
        <v>0.27235772357723576</v>
      </c>
      <c r="BD95" s="543">
        <v>141</v>
      </c>
      <c r="BE95" s="76">
        <f t="shared" si="27"/>
        <v>0.57317073170731703</v>
      </c>
      <c r="BF95" s="543">
        <v>214</v>
      </c>
      <c r="BG95" s="76">
        <f t="shared" si="28"/>
        <v>0.86991869918699183</v>
      </c>
      <c r="BH95" s="543">
        <v>39</v>
      </c>
      <c r="BI95" s="76">
        <f t="shared" si="29"/>
        <v>0.15853658536585366</v>
      </c>
      <c r="BJ95" s="543">
        <v>39</v>
      </c>
      <c r="BK95" s="543">
        <v>0</v>
      </c>
      <c r="BL95" s="543">
        <v>0</v>
      </c>
      <c r="BM95" s="550">
        <v>1950</v>
      </c>
      <c r="BN95" s="542"/>
      <c r="BO95" s="543">
        <v>225</v>
      </c>
      <c r="BP95" s="76">
        <f t="shared" si="30"/>
        <v>0.91463414634146345</v>
      </c>
      <c r="BQ95" s="543">
        <v>21</v>
      </c>
      <c r="BR95" s="76">
        <f t="shared" si="31"/>
        <v>8.5365853658536592E-2</v>
      </c>
      <c r="BS95" s="543">
        <v>2</v>
      </c>
      <c r="BT95" s="76">
        <f t="shared" si="32"/>
        <v>8.130081300813009E-3</v>
      </c>
      <c r="BU95" s="76">
        <v>0.68421052631578949</v>
      </c>
      <c r="BW95" s="543">
        <v>3</v>
      </c>
      <c r="BX95" s="543">
        <v>0</v>
      </c>
      <c r="BY95" s="543">
        <v>0</v>
      </c>
      <c r="BZ95" s="543">
        <v>2</v>
      </c>
      <c r="CA95" s="543">
        <v>0</v>
      </c>
      <c r="CB95" s="543">
        <v>1</v>
      </c>
      <c r="CC95" s="543">
        <v>0</v>
      </c>
      <c r="CD95" s="543">
        <v>0</v>
      </c>
      <c r="CE95" s="543">
        <v>0</v>
      </c>
      <c r="CF95" s="543">
        <v>2</v>
      </c>
      <c r="CG95" s="543">
        <v>1</v>
      </c>
      <c r="CH95" s="543">
        <v>0</v>
      </c>
      <c r="CI95" s="542"/>
      <c r="CJ95" s="542"/>
      <c r="CK95" s="542"/>
      <c r="CL95" s="542"/>
      <c r="CM95" s="542"/>
      <c r="CN95" s="542"/>
      <c r="CO95" s="542"/>
      <c r="CP95" s="542"/>
      <c r="CQ95" s="542"/>
      <c r="CS95" s="542"/>
      <c r="CT95" s="542"/>
      <c r="CU95" s="542"/>
      <c r="CV95" s="542"/>
      <c r="CW95" s="543">
        <v>9</v>
      </c>
      <c r="CX95" s="547">
        <v>4</v>
      </c>
      <c r="CY95" s="543">
        <v>6</v>
      </c>
      <c r="CZ95" s="543">
        <v>2</v>
      </c>
      <c r="DA95" s="543">
        <v>0</v>
      </c>
      <c r="DB95" s="543">
        <v>0</v>
      </c>
      <c r="DC95" s="543">
        <v>1</v>
      </c>
      <c r="DD95" s="543">
        <v>0</v>
      </c>
      <c r="DF95" s="551">
        <v>486803.22386500001</v>
      </c>
      <c r="DG95" s="76">
        <f t="shared" si="33"/>
        <v>4.7555771068053733E-2</v>
      </c>
      <c r="DH95" s="551">
        <v>1760.5500259999999</v>
      </c>
      <c r="DI95" s="551">
        <v>362199.19429399999</v>
      </c>
      <c r="DJ95" s="551">
        <v>124604.02957100001</v>
      </c>
      <c r="DK95" s="547">
        <v>147</v>
      </c>
      <c r="DL95" s="543">
        <v>99</v>
      </c>
      <c r="DM95" s="543">
        <v>0</v>
      </c>
      <c r="DN95" s="543">
        <v>0</v>
      </c>
      <c r="DO95" s="320">
        <v>0.107</v>
      </c>
      <c r="DP95" s="543">
        <v>99</v>
      </c>
      <c r="DQ95" s="543">
        <v>62</v>
      </c>
      <c r="DR95" s="543">
        <v>84</v>
      </c>
      <c r="DS95" s="543">
        <v>1</v>
      </c>
      <c r="DT95" s="76">
        <f t="shared" si="34"/>
        <v>4.0816326530612249E-3</v>
      </c>
      <c r="DU95" s="542"/>
      <c r="DV95" s="542"/>
      <c r="DW95" s="542"/>
      <c r="DX95" s="552">
        <v>774.5675</v>
      </c>
      <c r="DZ95" s="542"/>
      <c r="EA95" s="542"/>
      <c r="EB95" s="542"/>
      <c r="EC95" s="542"/>
      <c r="ED95" s="542"/>
      <c r="EE95" s="542"/>
      <c r="EF95" s="542"/>
      <c r="EG95" s="542"/>
      <c r="EH95" s="542"/>
      <c r="EI95" s="542"/>
      <c r="EJ95" s="542"/>
      <c r="EK95" s="542"/>
      <c r="EL95" s="542"/>
      <c r="EM95" s="542"/>
      <c r="EN95" s="542"/>
      <c r="EO95" s="542"/>
    </row>
    <row r="96" spans="2:145" x14ac:dyDescent="0.25">
      <c r="B96" s="541" t="s">
        <v>1290</v>
      </c>
      <c r="C96" s="3" t="s">
        <v>1291</v>
      </c>
      <c r="D96" s="3" t="s">
        <v>1292</v>
      </c>
      <c r="E96" s="541" t="s">
        <v>1094</v>
      </c>
      <c r="F96" s="542"/>
      <c r="G96" s="543">
        <v>112.822855</v>
      </c>
      <c r="H96" s="542"/>
      <c r="I96" s="542"/>
      <c r="J96" s="542"/>
      <c r="K96" s="542"/>
      <c r="L96" s="542"/>
      <c r="N96" s="543">
        <v>57.414377999999999</v>
      </c>
      <c r="O96" s="76">
        <f t="shared" si="19"/>
        <v>0.50888960397252836</v>
      </c>
      <c r="P96" s="622">
        <v>2.7649729999999999</v>
      </c>
      <c r="Q96" s="76">
        <f t="shared" si="20"/>
        <v>2.4507206452096961E-2</v>
      </c>
      <c r="R96" s="542"/>
      <c r="S96" s="542"/>
      <c r="T96" s="544">
        <v>1.8190919999999999</v>
      </c>
      <c r="U96" s="543">
        <v>0</v>
      </c>
      <c r="W96" s="543">
        <v>41</v>
      </c>
      <c r="X96" s="543">
        <v>0</v>
      </c>
      <c r="Y96" s="542"/>
      <c r="Z96" s="546">
        <f t="shared" si="18"/>
        <v>0.71410683923110685</v>
      </c>
      <c r="AA96" s="543">
        <v>9</v>
      </c>
      <c r="AB96" s="543">
        <v>14</v>
      </c>
      <c r="AC96" s="547">
        <v>46</v>
      </c>
      <c r="AD96" s="547">
        <v>9</v>
      </c>
      <c r="AE96" s="543">
        <f t="shared" si="21"/>
        <v>55</v>
      </c>
      <c r="AF96" s="549">
        <v>4975630</v>
      </c>
      <c r="AH96" s="549">
        <v>52400</v>
      </c>
      <c r="AI96" s="543">
        <v>38</v>
      </c>
      <c r="AJ96" s="76">
        <f t="shared" si="22"/>
        <v>0.69090909090909092</v>
      </c>
      <c r="AK96" s="549">
        <v>2995350</v>
      </c>
      <c r="AL96" s="76">
        <f t="shared" si="23"/>
        <v>0.60200416831637404</v>
      </c>
      <c r="AM96" s="543">
        <v>38</v>
      </c>
      <c r="AN96" s="549">
        <v>2995350</v>
      </c>
      <c r="AO96" s="543">
        <v>37</v>
      </c>
      <c r="AP96" s="549">
        <v>2583150</v>
      </c>
      <c r="AQ96" s="543">
        <v>36</v>
      </c>
      <c r="AR96" s="549">
        <v>2563650</v>
      </c>
      <c r="AS96" s="543">
        <v>1</v>
      </c>
      <c r="AT96" s="76">
        <f t="shared" si="24"/>
        <v>2.7027027027027029E-2</v>
      </c>
      <c r="AU96" s="549">
        <v>19500</v>
      </c>
      <c r="AV96" s="543">
        <v>12</v>
      </c>
      <c r="AW96" s="549">
        <v>981300</v>
      </c>
      <c r="AX96" s="543">
        <v>4</v>
      </c>
      <c r="AY96" s="549">
        <v>975280</v>
      </c>
      <c r="AZ96" s="543">
        <v>16</v>
      </c>
      <c r="BA96" s="76">
        <f t="shared" si="25"/>
        <v>0.29090909090909089</v>
      </c>
      <c r="BB96" s="543">
        <v>26</v>
      </c>
      <c r="BC96" s="76">
        <f t="shared" si="26"/>
        <v>0.47272727272727272</v>
      </c>
      <c r="BD96" s="543">
        <v>13</v>
      </c>
      <c r="BE96" s="76">
        <f t="shared" si="27"/>
        <v>0.23636363636363636</v>
      </c>
      <c r="BF96" s="543">
        <v>28</v>
      </c>
      <c r="BG96" s="76">
        <f t="shared" si="28"/>
        <v>0.50909090909090904</v>
      </c>
      <c r="BH96" s="543">
        <v>12</v>
      </c>
      <c r="BI96" s="76">
        <f t="shared" si="29"/>
        <v>0.21818181818181817</v>
      </c>
      <c r="BJ96" s="543">
        <v>11</v>
      </c>
      <c r="BK96" s="543">
        <v>1</v>
      </c>
      <c r="BL96" s="543">
        <v>0</v>
      </c>
      <c r="BM96" s="550">
        <v>1927.5</v>
      </c>
      <c r="BN96" s="542"/>
      <c r="BO96" s="543">
        <v>43</v>
      </c>
      <c r="BP96" s="76">
        <f t="shared" si="30"/>
        <v>0.78181818181818186</v>
      </c>
      <c r="BQ96" s="543">
        <v>12</v>
      </c>
      <c r="BR96" s="76">
        <f t="shared" si="31"/>
        <v>0.21818181818181817</v>
      </c>
      <c r="BS96" s="543">
        <v>0</v>
      </c>
      <c r="BT96" s="76">
        <f t="shared" si="32"/>
        <v>0</v>
      </c>
      <c r="BU96" s="76">
        <v>0.84210526315789469</v>
      </c>
      <c r="BW96" s="543">
        <v>1</v>
      </c>
      <c r="BX96" s="543">
        <v>0</v>
      </c>
      <c r="BY96" s="543">
        <v>0</v>
      </c>
      <c r="BZ96" s="543">
        <v>0</v>
      </c>
      <c r="CA96" s="543">
        <v>1</v>
      </c>
      <c r="CB96" s="543">
        <v>0</v>
      </c>
      <c r="CC96" s="543">
        <v>0</v>
      </c>
      <c r="CD96" s="543">
        <v>0</v>
      </c>
      <c r="CE96" s="543">
        <v>0</v>
      </c>
      <c r="CF96" s="543">
        <v>0</v>
      </c>
      <c r="CG96" s="543">
        <v>1</v>
      </c>
      <c r="CH96" s="543">
        <v>0</v>
      </c>
      <c r="CI96" s="542"/>
      <c r="CJ96" s="542"/>
      <c r="CK96" s="542"/>
      <c r="CL96" s="542"/>
      <c r="CM96" s="542"/>
      <c r="CN96" s="542"/>
      <c r="CO96" s="542"/>
      <c r="CP96" s="542"/>
      <c r="CQ96" s="542"/>
      <c r="CS96" s="542"/>
      <c r="CT96" s="542"/>
      <c r="CU96" s="542"/>
      <c r="CV96" s="542"/>
      <c r="CW96" s="543">
        <v>3</v>
      </c>
      <c r="CX96" s="547">
        <v>2</v>
      </c>
      <c r="CY96" s="543">
        <v>0</v>
      </c>
      <c r="CZ96" s="543">
        <v>2</v>
      </c>
      <c r="DA96" s="543">
        <v>0</v>
      </c>
      <c r="DB96" s="543">
        <v>1</v>
      </c>
      <c r="DC96" s="543">
        <v>0</v>
      </c>
      <c r="DD96" s="543">
        <v>0</v>
      </c>
      <c r="DF96" s="551">
        <v>123723.434521</v>
      </c>
      <c r="DG96" s="76">
        <f t="shared" si="33"/>
        <v>2.4865883219009451E-2</v>
      </c>
      <c r="DH96" s="551">
        <v>2807.1978450000001</v>
      </c>
      <c r="DI96" s="551">
        <v>24409.244263000001</v>
      </c>
      <c r="DJ96" s="551">
        <v>99314.190258999995</v>
      </c>
      <c r="DK96" s="547">
        <v>37</v>
      </c>
      <c r="DL96" s="543">
        <v>18</v>
      </c>
      <c r="DM96" s="543">
        <v>0</v>
      </c>
      <c r="DN96" s="543">
        <v>0</v>
      </c>
      <c r="DO96" s="320">
        <v>0.12010700000000001</v>
      </c>
      <c r="DP96" s="543">
        <v>36</v>
      </c>
      <c r="DQ96" s="543">
        <v>6</v>
      </c>
      <c r="DR96" s="543">
        <v>13</v>
      </c>
      <c r="DS96" s="543">
        <v>0</v>
      </c>
      <c r="DT96" s="76">
        <f t="shared" si="34"/>
        <v>0</v>
      </c>
      <c r="DU96" s="542"/>
      <c r="DV96" s="542"/>
      <c r="DW96" s="542"/>
      <c r="DX96" s="552">
        <v>128.917</v>
      </c>
      <c r="DZ96" s="542"/>
      <c r="EA96" s="542"/>
      <c r="EB96" s="542"/>
      <c r="EC96" s="542"/>
      <c r="ED96" s="542"/>
      <c r="EE96" s="542"/>
      <c r="EF96" s="542"/>
      <c r="EG96" s="542"/>
      <c r="EH96" s="542"/>
      <c r="EI96" s="542"/>
      <c r="EJ96" s="542"/>
      <c r="EK96" s="542"/>
      <c r="EL96" s="542"/>
      <c r="EM96" s="542"/>
      <c r="EN96" s="542"/>
      <c r="EO96" s="542"/>
    </row>
    <row r="97" spans="2:145" x14ac:dyDescent="0.25">
      <c r="B97" s="541" t="s">
        <v>1293</v>
      </c>
      <c r="C97" s="3" t="s">
        <v>1295</v>
      </c>
      <c r="D97" s="3" t="s">
        <v>1155</v>
      </c>
      <c r="E97" s="541" t="s">
        <v>1094</v>
      </c>
      <c r="F97" s="542"/>
      <c r="G97" s="543">
        <v>1527.431368</v>
      </c>
      <c r="H97" s="542"/>
      <c r="I97" s="542"/>
      <c r="J97" s="542"/>
      <c r="K97" s="542"/>
      <c r="L97" s="542"/>
      <c r="N97" s="543">
        <v>828.99912800000004</v>
      </c>
      <c r="O97" s="76">
        <f t="shared" si="19"/>
        <v>0.54274067258778469</v>
      </c>
      <c r="P97" s="622">
        <v>21.728377999999999</v>
      </c>
      <c r="Q97" s="76">
        <f t="shared" si="20"/>
        <v>1.4225436543476825E-2</v>
      </c>
      <c r="R97" s="542"/>
      <c r="S97" s="542"/>
      <c r="T97" s="544">
        <v>1.8434459999999999</v>
      </c>
      <c r="U97" s="543">
        <v>2</v>
      </c>
      <c r="W97" s="543">
        <v>260</v>
      </c>
      <c r="X97" s="543">
        <v>0</v>
      </c>
      <c r="Y97" s="542"/>
      <c r="Z97" s="546">
        <f t="shared" si="18"/>
        <v>0.31363121047818521</v>
      </c>
      <c r="AA97" s="543">
        <v>21</v>
      </c>
      <c r="AB97" s="543">
        <v>90</v>
      </c>
      <c r="AC97" s="547">
        <v>329</v>
      </c>
      <c r="AD97" s="547">
        <v>21</v>
      </c>
      <c r="AE97" s="543">
        <f t="shared" si="21"/>
        <v>350</v>
      </c>
      <c r="AF97" s="549">
        <v>12494942</v>
      </c>
      <c r="AH97" s="549">
        <v>26000</v>
      </c>
      <c r="AI97" s="543">
        <v>332</v>
      </c>
      <c r="AJ97" s="76">
        <f t="shared" si="22"/>
        <v>0.94857142857142862</v>
      </c>
      <c r="AK97" s="549">
        <v>10413452</v>
      </c>
      <c r="AL97" s="76">
        <f t="shared" si="23"/>
        <v>0.83341339239509871</v>
      </c>
      <c r="AM97" s="543">
        <v>332</v>
      </c>
      <c r="AN97" s="549">
        <v>10413452</v>
      </c>
      <c r="AO97" s="543">
        <v>332</v>
      </c>
      <c r="AP97" s="549">
        <v>10413452</v>
      </c>
      <c r="AQ97" s="543">
        <v>250</v>
      </c>
      <c r="AR97" s="549">
        <v>7980542</v>
      </c>
      <c r="AS97" s="543">
        <v>82</v>
      </c>
      <c r="AT97" s="76">
        <f t="shared" si="24"/>
        <v>0.24698795180722891</v>
      </c>
      <c r="AU97" s="549">
        <v>2432910</v>
      </c>
      <c r="AV97" s="543">
        <v>4</v>
      </c>
      <c r="AW97" s="549">
        <v>60500</v>
      </c>
      <c r="AX97" s="543">
        <v>14</v>
      </c>
      <c r="AY97" s="549">
        <v>2020990</v>
      </c>
      <c r="AZ97" s="543">
        <v>70</v>
      </c>
      <c r="BA97" s="76">
        <f t="shared" si="25"/>
        <v>0.2</v>
      </c>
      <c r="BB97" s="543">
        <v>54</v>
      </c>
      <c r="BC97" s="76">
        <f t="shared" si="26"/>
        <v>0.15428571428571428</v>
      </c>
      <c r="BD97" s="543">
        <v>226</v>
      </c>
      <c r="BE97" s="76">
        <f t="shared" si="27"/>
        <v>0.64571428571428569</v>
      </c>
      <c r="BF97" s="543">
        <v>339</v>
      </c>
      <c r="BG97" s="76">
        <f t="shared" si="28"/>
        <v>0.96857142857142853</v>
      </c>
      <c r="BH97" s="543">
        <v>63</v>
      </c>
      <c r="BI97" s="76">
        <f t="shared" si="29"/>
        <v>0.18</v>
      </c>
      <c r="BJ97" s="543">
        <v>46</v>
      </c>
      <c r="BK97" s="543">
        <v>16</v>
      </c>
      <c r="BL97" s="543">
        <v>1</v>
      </c>
      <c r="BM97" s="550">
        <v>1972</v>
      </c>
      <c r="BN97" s="542"/>
      <c r="BO97" s="543">
        <v>265</v>
      </c>
      <c r="BP97" s="76">
        <f t="shared" si="30"/>
        <v>0.75714285714285712</v>
      </c>
      <c r="BQ97" s="543">
        <v>85</v>
      </c>
      <c r="BR97" s="76">
        <f t="shared" si="31"/>
        <v>0.24285714285714285</v>
      </c>
      <c r="BS97" s="543">
        <v>13</v>
      </c>
      <c r="BT97" s="76">
        <f t="shared" si="32"/>
        <v>3.7142857142857144E-2</v>
      </c>
      <c r="BU97" s="76">
        <v>0.81024096385542166</v>
      </c>
      <c r="BW97" s="543">
        <v>1</v>
      </c>
      <c r="BX97" s="543">
        <v>1</v>
      </c>
      <c r="BY97" s="543">
        <v>0</v>
      </c>
      <c r="BZ97" s="543">
        <v>1</v>
      </c>
      <c r="CA97" s="543">
        <v>0</v>
      </c>
      <c r="CB97" s="543">
        <v>0</v>
      </c>
      <c r="CC97" s="543">
        <v>1</v>
      </c>
      <c r="CD97" s="543">
        <v>0</v>
      </c>
      <c r="CE97" s="543">
        <v>0</v>
      </c>
      <c r="CF97" s="543">
        <v>0</v>
      </c>
      <c r="CG97" s="543">
        <v>0</v>
      </c>
      <c r="CH97" s="543">
        <v>0</v>
      </c>
      <c r="CI97" s="542"/>
      <c r="CJ97" s="542"/>
      <c r="CK97" s="542"/>
      <c r="CL97" s="542"/>
      <c r="CM97" s="542"/>
      <c r="CN97" s="542"/>
      <c r="CO97" s="542"/>
      <c r="CP97" s="542"/>
      <c r="CQ97" s="542"/>
      <c r="CS97" s="542"/>
      <c r="CT97" s="542"/>
      <c r="CU97" s="542"/>
      <c r="CV97" s="542"/>
      <c r="CW97" s="543">
        <v>8</v>
      </c>
      <c r="CX97" s="547">
        <v>1</v>
      </c>
      <c r="CY97" s="543">
        <v>7</v>
      </c>
      <c r="CZ97" s="543">
        <v>1</v>
      </c>
      <c r="DA97" s="543">
        <v>0</v>
      </c>
      <c r="DB97" s="543">
        <v>0</v>
      </c>
      <c r="DC97" s="543">
        <v>0</v>
      </c>
      <c r="DD97" s="543">
        <v>0</v>
      </c>
      <c r="DF97" s="551">
        <v>1199297.253879</v>
      </c>
      <c r="DG97" s="76">
        <f t="shared" si="33"/>
        <v>9.5982618717157714E-2</v>
      </c>
      <c r="DH97" s="551">
        <v>5048.6172640000004</v>
      </c>
      <c r="DI97" s="551">
        <v>1094677.238039</v>
      </c>
      <c r="DJ97" s="551">
        <v>104620.015839</v>
      </c>
      <c r="DK97" s="547">
        <v>239</v>
      </c>
      <c r="DL97" s="543">
        <v>110</v>
      </c>
      <c r="DM97" s="543">
        <v>1</v>
      </c>
      <c r="DN97" s="543">
        <v>0</v>
      </c>
      <c r="DO97" s="320">
        <v>0.18462600000000001</v>
      </c>
      <c r="DP97" s="543">
        <v>202</v>
      </c>
      <c r="DQ97" s="543">
        <v>43</v>
      </c>
      <c r="DR97" s="543">
        <v>74</v>
      </c>
      <c r="DS97" s="543">
        <v>31</v>
      </c>
      <c r="DT97" s="76">
        <f t="shared" si="34"/>
        <v>0.11923076923076924</v>
      </c>
      <c r="DU97" s="542"/>
      <c r="DV97" s="542"/>
      <c r="DW97" s="542"/>
      <c r="DX97" s="552">
        <v>1592.3879999999999</v>
      </c>
      <c r="DZ97" s="542"/>
      <c r="EA97" s="542"/>
      <c r="EB97" s="542"/>
      <c r="EC97" s="542"/>
      <c r="ED97" s="542"/>
      <c r="EE97" s="542"/>
      <c r="EF97" s="542"/>
      <c r="EG97" s="542"/>
      <c r="EH97" s="542"/>
      <c r="EI97" s="542"/>
      <c r="EJ97" s="542"/>
      <c r="EK97" s="542"/>
      <c r="EL97" s="542"/>
      <c r="EM97" s="542"/>
      <c r="EN97" s="542"/>
      <c r="EO97" s="542"/>
    </row>
    <row r="98" spans="2:145" x14ac:dyDescent="0.25">
      <c r="B98" s="541" t="s">
        <v>1293</v>
      </c>
      <c r="C98" s="3" t="s">
        <v>1296</v>
      </c>
      <c r="D98" s="3" t="s">
        <v>1143</v>
      </c>
      <c r="E98" s="541" t="s">
        <v>1094</v>
      </c>
      <c r="F98" s="542"/>
      <c r="G98" s="543">
        <v>2522.10248</v>
      </c>
      <c r="H98" s="542"/>
      <c r="I98" s="542"/>
      <c r="J98" s="542"/>
      <c r="K98" s="542"/>
      <c r="L98" s="542"/>
      <c r="N98" s="543">
        <v>1220.5851829999999</v>
      </c>
      <c r="O98" s="76">
        <f t="shared" si="19"/>
        <v>0.48395542714029605</v>
      </c>
      <c r="P98" s="622">
        <v>28.535647000000001</v>
      </c>
      <c r="Q98" s="76">
        <f t="shared" si="20"/>
        <v>1.1314229784984788E-2</v>
      </c>
      <c r="R98" s="542"/>
      <c r="S98" s="542"/>
      <c r="T98" s="544">
        <v>2.3216549999999998</v>
      </c>
      <c r="U98" s="543">
        <v>0</v>
      </c>
      <c r="W98" s="543">
        <v>576</v>
      </c>
      <c r="X98" s="543">
        <v>125</v>
      </c>
      <c r="Y98" s="542"/>
      <c r="Z98" s="546">
        <f t="shared" si="18"/>
        <v>0.47190479453821133</v>
      </c>
      <c r="AA98" s="543">
        <v>146</v>
      </c>
      <c r="AB98" s="543">
        <v>22</v>
      </c>
      <c r="AC98" s="547">
        <v>452</v>
      </c>
      <c r="AD98" s="547">
        <v>146</v>
      </c>
      <c r="AE98" s="543">
        <f t="shared" si="21"/>
        <v>598</v>
      </c>
      <c r="AF98" s="549">
        <v>33134350</v>
      </c>
      <c r="AH98" s="549">
        <v>29700</v>
      </c>
      <c r="AI98" s="543">
        <v>507</v>
      </c>
      <c r="AJ98" s="76">
        <f t="shared" si="22"/>
        <v>0.84782608695652173</v>
      </c>
      <c r="AK98" s="549">
        <v>16499600</v>
      </c>
      <c r="AL98" s="76">
        <f t="shared" si="23"/>
        <v>0.49796057565638074</v>
      </c>
      <c r="AM98" s="543">
        <v>507</v>
      </c>
      <c r="AN98" s="549">
        <v>16499600</v>
      </c>
      <c r="AO98" s="543">
        <v>506</v>
      </c>
      <c r="AP98" s="549">
        <v>16465200</v>
      </c>
      <c r="AQ98" s="543">
        <v>313</v>
      </c>
      <c r="AR98" s="549">
        <v>11443600</v>
      </c>
      <c r="AS98" s="543">
        <v>193</v>
      </c>
      <c r="AT98" s="76">
        <f t="shared" si="24"/>
        <v>0.38142292490118579</v>
      </c>
      <c r="AU98" s="549">
        <v>5021600</v>
      </c>
      <c r="AV98" s="543">
        <v>57</v>
      </c>
      <c r="AW98" s="549">
        <v>11781800</v>
      </c>
      <c r="AX98" s="543">
        <v>21</v>
      </c>
      <c r="AY98" s="549">
        <v>3206250</v>
      </c>
      <c r="AZ98" s="543">
        <v>53</v>
      </c>
      <c r="BA98" s="76">
        <f t="shared" si="25"/>
        <v>8.8628762541806017E-2</v>
      </c>
      <c r="BB98" s="543">
        <v>139</v>
      </c>
      <c r="BC98" s="76">
        <f t="shared" si="26"/>
        <v>0.23244147157190637</v>
      </c>
      <c r="BD98" s="543">
        <v>406</v>
      </c>
      <c r="BE98" s="76">
        <f t="shared" si="27"/>
        <v>0.67892976588628762</v>
      </c>
      <c r="BF98" s="543">
        <v>562</v>
      </c>
      <c r="BG98" s="76">
        <f t="shared" si="28"/>
        <v>0.93979933110367897</v>
      </c>
      <c r="BH98" s="543">
        <v>151</v>
      </c>
      <c r="BI98" s="76">
        <f t="shared" si="29"/>
        <v>0.25250836120401338</v>
      </c>
      <c r="BJ98" s="543">
        <v>134</v>
      </c>
      <c r="BK98" s="543">
        <v>17</v>
      </c>
      <c r="BL98" s="543">
        <v>0</v>
      </c>
      <c r="BM98" s="550">
        <v>1970</v>
      </c>
      <c r="BN98" s="542"/>
      <c r="BO98" s="543">
        <v>461</v>
      </c>
      <c r="BP98" s="76">
        <f t="shared" si="30"/>
        <v>0.77090301003344486</v>
      </c>
      <c r="BQ98" s="543">
        <v>137</v>
      </c>
      <c r="BR98" s="76">
        <f t="shared" si="31"/>
        <v>0.22909698996655517</v>
      </c>
      <c r="BS98" s="543">
        <v>23</v>
      </c>
      <c r="BT98" s="76">
        <f t="shared" si="32"/>
        <v>3.8461538461538464E-2</v>
      </c>
      <c r="BU98" s="76">
        <v>0.67061143984220906</v>
      </c>
      <c r="BW98" s="543">
        <v>0</v>
      </c>
      <c r="BX98" s="543">
        <v>0</v>
      </c>
      <c r="BY98" s="543">
        <v>0</v>
      </c>
      <c r="BZ98" s="543">
        <v>0</v>
      </c>
      <c r="CA98" s="543">
        <v>0</v>
      </c>
      <c r="CB98" s="543">
        <v>0</v>
      </c>
      <c r="CC98" s="543">
        <v>0</v>
      </c>
      <c r="CD98" s="543">
        <v>0</v>
      </c>
      <c r="CE98" s="543">
        <v>0</v>
      </c>
      <c r="CF98" s="543">
        <v>0</v>
      </c>
      <c r="CG98" s="543">
        <v>0</v>
      </c>
      <c r="CH98" s="543">
        <v>0</v>
      </c>
      <c r="CI98" s="542"/>
      <c r="CJ98" s="542"/>
      <c r="CK98" s="542"/>
      <c r="CL98" s="542"/>
      <c r="CM98" s="542"/>
      <c r="CN98" s="542"/>
      <c r="CO98" s="542"/>
      <c r="CP98" s="542"/>
      <c r="CQ98" s="542"/>
      <c r="CS98" s="542"/>
      <c r="CT98" s="542"/>
      <c r="CU98" s="542"/>
      <c r="CV98" s="542"/>
      <c r="CW98" s="543">
        <v>21</v>
      </c>
      <c r="CX98" s="547">
        <v>8</v>
      </c>
      <c r="CY98" s="543">
        <v>17</v>
      </c>
      <c r="CZ98" s="543">
        <v>3</v>
      </c>
      <c r="DA98" s="543">
        <v>0</v>
      </c>
      <c r="DB98" s="543">
        <v>0</v>
      </c>
      <c r="DC98" s="543">
        <v>1</v>
      </c>
      <c r="DD98" s="543">
        <v>0</v>
      </c>
      <c r="DF98" s="551">
        <v>2809849.242296</v>
      </c>
      <c r="DG98" s="76">
        <f t="shared" si="33"/>
        <v>8.4801701023137624E-2</v>
      </c>
      <c r="DH98" s="551">
        <v>4724.671875</v>
      </c>
      <c r="DI98" s="551">
        <v>2014830.588362</v>
      </c>
      <c r="DJ98" s="551">
        <v>795018.65393399994</v>
      </c>
      <c r="DK98" s="547">
        <v>277</v>
      </c>
      <c r="DL98" s="543">
        <v>319</v>
      </c>
      <c r="DM98" s="543">
        <v>2</v>
      </c>
      <c r="DN98" s="543">
        <v>0</v>
      </c>
      <c r="DO98" s="320">
        <v>0.13686000000000001</v>
      </c>
      <c r="DP98" s="543">
        <v>236</v>
      </c>
      <c r="DQ98" s="543">
        <v>114</v>
      </c>
      <c r="DR98" s="543">
        <v>216</v>
      </c>
      <c r="DS98" s="543">
        <v>32</v>
      </c>
      <c r="DT98" s="76">
        <f t="shared" si="34"/>
        <v>5.5555555555555552E-2</v>
      </c>
      <c r="DU98" s="542"/>
      <c r="DV98" s="542"/>
      <c r="DW98" s="542"/>
      <c r="DX98" s="552">
        <v>2694.1201999999998</v>
      </c>
      <c r="DZ98" s="542"/>
      <c r="EA98" s="542"/>
      <c r="EB98" s="542"/>
      <c r="EC98" s="542"/>
      <c r="ED98" s="542"/>
      <c r="EE98" s="542"/>
      <c r="EF98" s="542"/>
      <c r="EG98" s="542"/>
      <c r="EH98" s="542"/>
      <c r="EI98" s="542"/>
      <c r="EJ98" s="542"/>
      <c r="EK98" s="542"/>
      <c r="EL98" s="542"/>
      <c r="EM98" s="542"/>
      <c r="EN98" s="542"/>
      <c r="EO98" s="542"/>
    </row>
    <row r="99" spans="2:145" x14ac:dyDescent="0.25">
      <c r="B99" s="541" t="s">
        <v>1293</v>
      </c>
      <c r="C99" s="3" t="s">
        <v>1294</v>
      </c>
      <c r="D99" s="3" t="s">
        <v>1146</v>
      </c>
      <c r="E99" s="541" t="s">
        <v>1094</v>
      </c>
      <c r="F99" s="542"/>
      <c r="G99" s="543">
        <v>271.34449799999999</v>
      </c>
      <c r="H99" s="542"/>
      <c r="I99" s="542"/>
      <c r="J99" s="542"/>
      <c r="K99" s="542"/>
      <c r="L99" s="542"/>
      <c r="N99" s="543">
        <v>65.037766000000005</v>
      </c>
      <c r="O99" s="76">
        <f t="shared" si="19"/>
        <v>0.23968706378560883</v>
      </c>
      <c r="P99" s="622">
        <v>11.029389999999999</v>
      </c>
      <c r="Q99" s="76">
        <f t="shared" si="20"/>
        <v>4.0647184967059845E-2</v>
      </c>
      <c r="R99" s="542"/>
      <c r="S99" s="542"/>
      <c r="T99" s="544">
        <v>2.386835</v>
      </c>
      <c r="U99" s="543">
        <v>0</v>
      </c>
      <c r="W99" s="543">
        <v>70</v>
      </c>
      <c r="X99" s="543">
        <v>27</v>
      </c>
      <c r="Y99" s="542"/>
      <c r="Z99" s="546">
        <f t="shared" si="18"/>
        <v>1.0762977313827169</v>
      </c>
      <c r="AA99" s="543">
        <v>15</v>
      </c>
      <c r="AB99" s="543">
        <v>2</v>
      </c>
      <c r="AC99" s="547">
        <v>57</v>
      </c>
      <c r="AD99" s="547">
        <v>15</v>
      </c>
      <c r="AE99" s="543">
        <f t="shared" si="21"/>
        <v>72</v>
      </c>
      <c r="AF99" s="549">
        <v>2207385</v>
      </c>
      <c r="AH99" s="549">
        <v>14000</v>
      </c>
      <c r="AI99" s="543">
        <v>66</v>
      </c>
      <c r="AJ99" s="76">
        <f t="shared" si="22"/>
        <v>0.91666666666666663</v>
      </c>
      <c r="AK99" s="549">
        <v>965900</v>
      </c>
      <c r="AL99" s="76">
        <f t="shared" si="23"/>
        <v>0.43757658949390343</v>
      </c>
      <c r="AM99" s="543">
        <v>66</v>
      </c>
      <c r="AN99" s="549">
        <v>965900</v>
      </c>
      <c r="AO99" s="543">
        <v>66</v>
      </c>
      <c r="AP99" s="549">
        <v>965900</v>
      </c>
      <c r="AQ99" s="543">
        <v>55</v>
      </c>
      <c r="AR99" s="549">
        <v>861500</v>
      </c>
      <c r="AS99" s="543">
        <v>11</v>
      </c>
      <c r="AT99" s="76">
        <f t="shared" si="24"/>
        <v>0.16666666666666666</v>
      </c>
      <c r="AU99" s="549">
        <v>104400</v>
      </c>
      <c r="AV99" s="543">
        <v>3</v>
      </c>
      <c r="AW99" s="549">
        <v>964500</v>
      </c>
      <c r="AX99" s="543">
        <v>3</v>
      </c>
      <c r="AY99" s="549">
        <v>276985</v>
      </c>
      <c r="AZ99" s="543">
        <v>16</v>
      </c>
      <c r="BA99" s="76">
        <f t="shared" si="25"/>
        <v>0.22222222222222221</v>
      </c>
      <c r="BB99" s="543">
        <v>40</v>
      </c>
      <c r="BC99" s="76">
        <f t="shared" si="26"/>
        <v>0.55555555555555558</v>
      </c>
      <c r="BD99" s="543">
        <v>16</v>
      </c>
      <c r="BE99" s="76">
        <f t="shared" si="27"/>
        <v>0.22222222222222221</v>
      </c>
      <c r="BF99" s="543">
        <v>64</v>
      </c>
      <c r="BG99" s="76">
        <f t="shared" si="28"/>
        <v>0.88888888888888884</v>
      </c>
      <c r="BH99" s="543">
        <v>24</v>
      </c>
      <c r="BI99" s="76">
        <f t="shared" si="29"/>
        <v>0.33333333333333331</v>
      </c>
      <c r="BJ99" s="543">
        <v>24</v>
      </c>
      <c r="BK99" s="543">
        <v>0</v>
      </c>
      <c r="BL99" s="543">
        <v>0</v>
      </c>
      <c r="BM99" s="550">
        <v>1922</v>
      </c>
      <c r="BN99" s="542"/>
      <c r="BO99" s="543">
        <v>58</v>
      </c>
      <c r="BP99" s="76">
        <f t="shared" si="30"/>
        <v>0.80555555555555558</v>
      </c>
      <c r="BQ99" s="543">
        <v>14</v>
      </c>
      <c r="BR99" s="76">
        <f t="shared" si="31"/>
        <v>0.19444444444444445</v>
      </c>
      <c r="BS99" s="543">
        <v>5</v>
      </c>
      <c r="BT99" s="76">
        <f t="shared" si="32"/>
        <v>6.9444444444444448E-2</v>
      </c>
      <c r="BU99" s="76">
        <v>0.46969696969696972</v>
      </c>
      <c r="BW99" s="543">
        <v>1</v>
      </c>
      <c r="BX99" s="543">
        <v>1</v>
      </c>
      <c r="BY99" s="543">
        <v>1</v>
      </c>
      <c r="BZ99" s="543">
        <v>1</v>
      </c>
      <c r="CA99" s="543">
        <v>0</v>
      </c>
      <c r="CB99" s="543">
        <v>0</v>
      </c>
      <c r="CC99" s="543">
        <v>0</v>
      </c>
      <c r="CD99" s="543">
        <v>0</v>
      </c>
      <c r="CE99" s="543">
        <v>0</v>
      </c>
      <c r="CF99" s="543">
        <v>0</v>
      </c>
      <c r="CG99" s="543">
        <v>1</v>
      </c>
      <c r="CH99" s="543">
        <v>0</v>
      </c>
      <c r="CI99" s="542"/>
      <c r="CJ99" s="542"/>
      <c r="CK99" s="542"/>
      <c r="CL99" s="542"/>
      <c r="CM99" s="542"/>
      <c r="CN99" s="542"/>
      <c r="CO99" s="542"/>
      <c r="CP99" s="542"/>
      <c r="CQ99" s="542"/>
      <c r="CS99" s="542"/>
      <c r="CT99" s="542"/>
      <c r="CU99" s="542"/>
      <c r="CV99" s="542"/>
      <c r="CW99" s="543">
        <v>1</v>
      </c>
      <c r="CX99" s="547">
        <v>0</v>
      </c>
      <c r="CY99" s="543">
        <v>0</v>
      </c>
      <c r="CZ99" s="543">
        <v>0</v>
      </c>
      <c r="DA99" s="543">
        <v>0</v>
      </c>
      <c r="DB99" s="543">
        <v>0</v>
      </c>
      <c r="DC99" s="543">
        <v>1</v>
      </c>
      <c r="DD99" s="543">
        <v>0</v>
      </c>
      <c r="DF99" s="551">
        <v>221067.334126</v>
      </c>
      <c r="DG99" s="76">
        <f t="shared" si="33"/>
        <v>0.10014896999209472</v>
      </c>
      <c r="DH99" s="551">
        <v>2521.891357</v>
      </c>
      <c r="DI99" s="551">
        <v>179345.354127</v>
      </c>
      <c r="DJ99" s="551">
        <v>41721.979999000003</v>
      </c>
      <c r="DK99" s="547">
        <v>25</v>
      </c>
      <c r="DL99" s="543">
        <v>47</v>
      </c>
      <c r="DM99" s="543">
        <v>0</v>
      </c>
      <c r="DN99" s="543">
        <v>0</v>
      </c>
      <c r="DO99" s="320">
        <v>0.18318400000000001</v>
      </c>
      <c r="DP99" s="543">
        <v>13</v>
      </c>
      <c r="DQ99" s="543">
        <v>14</v>
      </c>
      <c r="DR99" s="543">
        <v>44</v>
      </c>
      <c r="DS99" s="543">
        <v>1</v>
      </c>
      <c r="DT99" s="76">
        <f t="shared" si="34"/>
        <v>1.4285714285714285E-2</v>
      </c>
      <c r="DU99" s="542"/>
      <c r="DV99" s="542"/>
      <c r="DW99" s="542"/>
      <c r="DX99" s="552">
        <v>195.75800000000001</v>
      </c>
      <c r="DZ99" s="542"/>
      <c r="EA99" s="542"/>
      <c r="EB99" s="542"/>
      <c r="EC99" s="542"/>
      <c r="ED99" s="542"/>
      <c r="EE99" s="542"/>
      <c r="EF99" s="542"/>
      <c r="EG99" s="542"/>
      <c r="EH99" s="542"/>
      <c r="EI99" s="542"/>
      <c r="EJ99" s="542"/>
      <c r="EK99" s="542"/>
      <c r="EL99" s="542"/>
      <c r="EM99" s="542"/>
      <c r="EN99" s="542"/>
      <c r="EO99" s="542"/>
    </row>
    <row r="100" spans="2:145" x14ac:dyDescent="0.25">
      <c r="B100" s="541" t="s">
        <v>1297</v>
      </c>
      <c r="C100" s="3" t="s">
        <v>1298</v>
      </c>
      <c r="D100" s="3" t="s">
        <v>1097</v>
      </c>
      <c r="E100" s="541" t="s">
        <v>1094</v>
      </c>
      <c r="F100" s="542"/>
      <c r="G100" s="543">
        <v>3522.7288549999998</v>
      </c>
      <c r="H100" s="542"/>
      <c r="I100" s="542"/>
      <c r="J100" s="542"/>
      <c r="K100" s="542"/>
      <c r="L100" s="542"/>
      <c r="N100" s="543">
        <v>1780.808683</v>
      </c>
      <c r="O100" s="76">
        <f t="shared" si="19"/>
        <v>0.5055196571465902</v>
      </c>
      <c r="P100" s="622">
        <v>18.860026999999999</v>
      </c>
      <c r="Q100" s="76">
        <f t="shared" si="20"/>
        <v>5.3538117114040554E-3</v>
      </c>
      <c r="R100" s="542"/>
      <c r="S100" s="542"/>
      <c r="T100" s="544">
        <v>3.0632929999999998</v>
      </c>
      <c r="U100" s="543">
        <v>82</v>
      </c>
      <c r="W100" s="543">
        <v>856</v>
      </c>
      <c r="X100" s="543">
        <v>91</v>
      </c>
      <c r="Y100" s="542"/>
      <c r="Z100" s="546">
        <f t="shared" si="18"/>
        <v>0.48068049542411179</v>
      </c>
      <c r="AA100" s="543">
        <v>22</v>
      </c>
      <c r="AB100" s="543">
        <v>64</v>
      </c>
      <c r="AC100" s="547">
        <v>898</v>
      </c>
      <c r="AD100" s="547">
        <v>22</v>
      </c>
      <c r="AE100" s="543">
        <f t="shared" si="21"/>
        <v>920</v>
      </c>
      <c r="AF100" s="549">
        <v>82536373</v>
      </c>
      <c r="AH100" s="549">
        <v>77400</v>
      </c>
      <c r="AI100" s="543">
        <v>904</v>
      </c>
      <c r="AJ100" s="76">
        <f t="shared" si="22"/>
        <v>0.9826086956521739</v>
      </c>
      <c r="AK100" s="549">
        <v>78178040</v>
      </c>
      <c r="AL100" s="76">
        <f t="shared" si="23"/>
        <v>0.94719500213560393</v>
      </c>
      <c r="AM100" s="543">
        <v>904</v>
      </c>
      <c r="AN100" s="549">
        <v>78178040</v>
      </c>
      <c r="AO100" s="543">
        <v>901</v>
      </c>
      <c r="AP100" s="549">
        <v>77216040</v>
      </c>
      <c r="AQ100" s="543">
        <v>770</v>
      </c>
      <c r="AR100" s="549">
        <v>73418900</v>
      </c>
      <c r="AS100" s="543">
        <v>131</v>
      </c>
      <c r="AT100" s="76">
        <f t="shared" si="24"/>
        <v>0.14539400665926749</v>
      </c>
      <c r="AU100" s="549">
        <v>3797140</v>
      </c>
      <c r="AV100" s="543">
        <v>5</v>
      </c>
      <c r="AW100" s="549">
        <v>344500</v>
      </c>
      <c r="AX100" s="543">
        <v>9</v>
      </c>
      <c r="AY100" s="549">
        <v>3874133</v>
      </c>
      <c r="AZ100" s="543">
        <v>344</v>
      </c>
      <c r="BA100" s="76">
        <f t="shared" si="25"/>
        <v>0.37391304347826088</v>
      </c>
      <c r="BB100" s="543">
        <v>84</v>
      </c>
      <c r="BC100" s="76">
        <f t="shared" si="26"/>
        <v>9.1304347826086957E-2</v>
      </c>
      <c r="BD100" s="543">
        <v>492</v>
      </c>
      <c r="BE100" s="76">
        <f t="shared" si="27"/>
        <v>0.5347826086956522</v>
      </c>
      <c r="BF100" s="543">
        <v>738</v>
      </c>
      <c r="BG100" s="76">
        <f t="shared" si="28"/>
        <v>0.80217391304347829</v>
      </c>
      <c r="BH100" s="543">
        <v>313</v>
      </c>
      <c r="BI100" s="76">
        <f t="shared" si="29"/>
        <v>0.3402173913043478</v>
      </c>
      <c r="BJ100" s="543">
        <v>189</v>
      </c>
      <c r="BK100" s="543">
        <v>99</v>
      </c>
      <c r="BL100" s="543">
        <v>25</v>
      </c>
      <c r="BM100" s="550">
        <v>1977</v>
      </c>
      <c r="BN100" s="542"/>
      <c r="BO100" s="543">
        <v>616</v>
      </c>
      <c r="BP100" s="76">
        <f t="shared" si="30"/>
        <v>0.66956521739130437</v>
      </c>
      <c r="BQ100" s="543">
        <v>304</v>
      </c>
      <c r="BR100" s="76">
        <f t="shared" si="31"/>
        <v>0.33043478260869563</v>
      </c>
      <c r="BS100" s="543">
        <v>66</v>
      </c>
      <c r="BT100" s="76">
        <f t="shared" si="32"/>
        <v>7.1739130434782611E-2</v>
      </c>
      <c r="BU100" s="76">
        <v>0.84292035398230092</v>
      </c>
      <c r="BW100" s="543">
        <v>2</v>
      </c>
      <c r="BX100" s="543">
        <v>2</v>
      </c>
      <c r="BY100" s="543">
        <v>0</v>
      </c>
      <c r="BZ100" s="543">
        <v>2</v>
      </c>
      <c r="CA100" s="543">
        <v>0</v>
      </c>
      <c r="CB100" s="543">
        <v>0</v>
      </c>
      <c r="CC100" s="543">
        <v>1</v>
      </c>
      <c r="CD100" s="543">
        <v>0</v>
      </c>
      <c r="CE100" s="543">
        <v>0</v>
      </c>
      <c r="CF100" s="543">
        <v>0</v>
      </c>
      <c r="CG100" s="543">
        <v>1</v>
      </c>
      <c r="CH100" s="543">
        <v>0</v>
      </c>
      <c r="CI100" s="542"/>
      <c r="CJ100" s="542"/>
      <c r="CK100" s="542"/>
      <c r="CL100" s="542"/>
      <c r="CM100" s="542"/>
      <c r="CN100" s="542"/>
      <c r="CO100" s="542"/>
      <c r="CP100" s="542"/>
      <c r="CQ100" s="542"/>
      <c r="CS100" s="542"/>
      <c r="CT100" s="542"/>
      <c r="CU100" s="542"/>
      <c r="CV100" s="542"/>
      <c r="CW100" s="543">
        <v>7</v>
      </c>
      <c r="CX100" s="547">
        <v>2</v>
      </c>
      <c r="CY100" s="543">
        <v>4</v>
      </c>
      <c r="CZ100" s="543">
        <v>2</v>
      </c>
      <c r="DA100" s="543">
        <v>0</v>
      </c>
      <c r="DB100" s="543">
        <v>0</v>
      </c>
      <c r="DC100" s="543">
        <v>1</v>
      </c>
      <c r="DD100" s="543">
        <v>0</v>
      </c>
      <c r="DF100" s="551">
        <v>13178722.912567999</v>
      </c>
      <c r="DG100" s="76">
        <f t="shared" si="33"/>
        <v>0.15967169907706025</v>
      </c>
      <c r="DH100" s="551">
        <v>14564.118164</v>
      </c>
      <c r="DI100" s="551">
        <v>12766565.481347</v>
      </c>
      <c r="DJ100" s="551">
        <v>412157.43122099998</v>
      </c>
      <c r="DK100" s="547">
        <v>289</v>
      </c>
      <c r="DL100" s="543">
        <v>575</v>
      </c>
      <c r="DM100" s="543">
        <v>54</v>
      </c>
      <c r="DN100" s="543">
        <v>2</v>
      </c>
      <c r="DO100" s="320">
        <v>0.21804299999999999</v>
      </c>
      <c r="DP100" s="543">
        <v>277</v>
      </c>
      <c r="DQ100" s="543">
        <v>145</v>
      </c>
      <c r="DR100" s="543">
        <v>336</v>
      </c>
      <c r="DS100" s="543">
        <v>162</v>
      </c>
      <c r="DT100" s="76">
        <f t="shared" si="34"/>
        <v>0.18925233644859812</v>
      </c>
      <c r="DU100" s="542"/>
      <c r="DV100" s="542"/>
      <c r="DW100" s="542"/>
      <c r="DX100" s="552">
        <v>7736.1266999999998</v>
      </c>
      <c r="DZ100" s="542"/>
      <c r="EA100" s="542"/>
      <c r="EB100" s="542"/>
      <c r="EC100" s="542"/>
      <c r="ED100" s="542"/>
      <c r="EE100" s="542"/>
      <c r="EF100" s="542"/>
      <c r="EG100" s="542"/>
      <c r="EH100" s="542"/>
      <c r="EI100" s="542"/>
      <c r="EJ100" s="542"/>
      <c r="EK100" s="542"/>
      <c r="EL100" s="542"/>
      <c r="EM100" s="542"/>
      <c r="EN100" s="542"/>
      <c r="EO100" s="542"/>
    </row>
    <row r="101" spans="2:145" x14ac:dyDescent="0.25">
      <c r="B101" s="541" t="s">
        <v>1299</v>
      </c>
      <c r="C101" s="3" t="s">
        <v>1300</v>
      </c>
      <c r="D101" s="3" t="s">
        <v>1149</v>
      </c>
      <c r="E101" s="541" t="s">
        <v>1094</v>
      </c>
      <c r="F101" s="542"/>
      <c r="G101" s="543">
        <v>61.079883000000002</v>
      </c>
      <c r="H101" s="542"/>
      <c r="I101" s="542"/>
      <c r="J101" s="542"/>
      <c r="K101" s="542"/>
      <c r="L101" s="542"/>
      <c r="N101" s="543">
        <v>61.079883000000002</v>
      </c>
      <c r="O101" s="76">
        <f t="shared" si="19"/>
        <v>1</v>
      </c>
      <c r="P101" s="622">
        <v>3.1230259999999999</v>
      </c>
      <c r="Q101" s="76">
        <f t="shared" si="20"/>
        <v>5.113018962397161E-2</v>
      </c>
      <c r="R101" s="542"/>
      <c r="S101" s="542"/>
      <c r="T101" s="544">
        <v>5</v>
      </c>
      <c r="U101" s="543">
        <v>0</v>
      </c>
      <c r="W101" s="543">
        <v>60</v>
      </c>
      <c r="X101" s="543">
        <v>0</v>
      </c>
      <c r="Y101" s="542"/>
      <c r="Z101" s="546">
        <f t="shared" si="18"/>
        <v>0.98232015277435936</v>
      </c>
      <c r="AA101" s="543">
        <v>0</v>
      </c>
      <c r="AB101" s="543">
        <v>3</v>
      </c>
      <c r="AC101" s="547">
        <v>63</v>
      </c>
      <c r="AD101" s="547">
        <v>0</v>
      </c>
      <c r="AE101" s="543">
        <f t="shared" si="21"/>
        <v>63</v>
      </c>
      <c r="AF101" s="549">
        <v>3894256</v>
      </c>
      <c r="AH101" s="549">
        <v>26900</v>
      </c>
      <c r="AI101" s="543">
        <v>60</v>
      </c>
      <c r="AJ101" s="76">
        <f t="shared" si="22"/>
        <v>0.95238095238095233</v>
      </c>
      <c r="AK101" s="549">
        <v>1796096</v>
      </c>
      <c r="AL101" s="76">
        <f t="shared" si="23"/>
        <v>0.4612167253513893</v>
      </c>
      <c r="AM101" s="543">
        <v>60</v>
      </c>
      <c r="AN101" s="549">
        <v>1796096</v>
      </c>
      <c r="AO101" s="543">
        <v>60</v>
      </c>
      <c r="AP101" s="549">
        <v>1796096</v>
      </c>
      <c r="AQ101" s="543">
        <v>31</v>
      </c>
      <c r="AR101" s="549">
        <v>1220866</v>
      </c>
      <c r="AS101" s="543">
        <v>29</v>
      </c>
      <c r="AT101" s="76">
        <f t="shared" si="24"/>
        <v>0.48333333333333334</v>
      </c>
      <c r="AU101" s="549">
        <v>575230</v>
      </c>
      <c r="AV101" s="543">
        <v>0</v>
      </c>
      <c r="AW101" s="549">
        <v>0</v>
      </c>
      <c r="AX101" s="543">
        <v>3</v>
      </c>
      <c r="AY101" s="549">
        <v>2098160</v>
      </c>
      <c r="AZ101" s="543">
        <v>6</v>
      </c>
      <c r="BA101" s="76">
        <f t="shared" si="25"/>
        <v>9.5238095238095233E-2</v>
      </c>
      <c r="BB101" s="543">
        <v>11</v>
      </c>
      <c r="BC101" s="76">
        <f t="shared" si="26"/>
        <v>0.17460317460317459</v>
      </c>
      <c r="BD101" s="543">
        <v>46</v>
      </c>
      <c r="BE101" s="76">
        <f t="shared" si="27"/>
        <v>0.73015873015873012</v>
      </c>
      <c r="BF101" s="543">
        <v>62</v>
      </c>
      <c r="BG101" s="76">
        <f t="shared" si="28"/>
        <v>0.98412698412698407</v>
      </c>
      <c r="BH101" s="543">
        <v>2</v>
      </c>
      <c r="BI101" s="76">
        <f t="shared" si="29"/>
        <v>3.1746031746031744E-2</v>
      </c>
      <c r="BJ101" s="543">
        <v>2</v>
      </c>
      <c r="BK101" s="543">
        <v>0</v>
      </c>
      <c r="BL101" s="543">
        <v>0</v>
      </c>
      <c r="BM101" s="550">
        <v>1978</v>
      </c>
      <c r="BN101" s="542"/>
      <c r="BO101" s="543">
        <v>41</v>
      </c>
      <c r="BP101" s="76">
        <f t="shared" si="30"/>
        <v>0.65079365079365081</v>
      </c>
      <c r="BQ101" s="543">
        <v>22</v>
      </c>
      <c r="BR101" s="76">
        <f t="shared" si="31"/>
        <v>0.34920634920634919</v>
      </c>
      <c r="BS101" s="543">
        <v>1</v>
      </c>
      <c r="BT101" s="76">
        <f t="shared" si="32"/>
        <v>1.5873015873015872E-2</v>
      </c>
      <c r="BU101" s="76">
        <v>0.8666666666666667</v>
      </c>
      <c r="BW101" s="543">
        <v>0</v>
      </c>
      <c r="BX101" s="543">
        <v>0</v>
      </c>
      <c r="BY101" s="543">
        <v>0</v>
      </c>
      <c r="BZ101" s="543">
        <v>0</v>
      </c>
      <c r="CA101" s="543">
        <v>0</v>
      </c>
      <c r="CB101" s="543">
        <v>0</v>
      </c>
      <c r="CC101" s="543">
        <v>0</v>
      </c>
      <c r="CD101" s="543">
        <v>0</v>
      </c>
      <c r="CE101" s="543">
        <v>0</v>
      </c>
      <c r="CF101" s="543">
        <v>0</v>
      </c>
      <c r="CG101" s="543">
        <v>0</v>
      </c>
      <c r="CH101" s="543">
        <v>0</v>
      </c>
      <c r="CI101" s="542"/>
      <c r="CJ101" s="542"/>
      <c r="CK101" s="542"/>
      <c r="CL101" s="542"/>
      <c r="CM101" s="542"/>
      <c r="CN101" s="542"/>
      <c r="CO101" s="542"/>
      <c r="CP101" s="542"/>
      <c r="CQ101" s="542"/>
      <c r="CS101" s="542"/>
      <c r="CT101" s="542"/>
      <c r="CU101" s="542"/>
      <c r="CV101" s="542"/>
      <c r="CW101" s="543">
        <v>3</v>
      </c>
      <c r="CX101" s="547">
        <v>1</v>
      </c>
      <c r="CY101" s="543">
        <v>3</v>
      </c>
      <c r="CZ101" s="543">
        <v>0</v>
      </c>
      <c r="DA101" s="543">
        <v>0</v>
      </c>
      <c r="DB101" s="543">
        <v>0</v>
      </c>
      <c r="DC101" s="543">
        <v>0</v>
      </c>
      <c r="DD101" s="543">
        <v>0</v>
      </c>
      <c r="DF101" s="551">
        <v>208561</v>
      </c>
      <c r="DG101" s="76">
        <f t="shared" si="33"/>
        <v>5.3556057947910976E-2</v>
      </c>
      <c r="DH101" s="551">
        <v>104280.5</v>
      </c>
      <c r="DI101" s="551">
        <v>4368</v>
      </c>
      <c r="DJ101" s="551">
        <v>204193</v>
      </c>
      <c r="DK101" s="547">
        <v>61</v>
      </c>
      <c r="DL101" s="543">
        <v>1</v>
      </c>
      <c r="DM101" s="543">
        <v>0</v>
      </c>
      <c r="DN101" s="543">
        <v>1</v>
      </c>
      <c r="DO101" s="320">
        <v>0.25</v>
      </c>
      <c r="DP101" s="543">
        <v>61</v>
      </c>
      <c r="DQ101" s="543">
        <v>0</v>
      </c>
      <c r="DR101" s="543">
        <v>2</v>
      </c>
      <c r="DS101" s="543">
        <v>0</v>
      </c>
      <c r="DT101" s="76">
        <f t="shared" si="34"/>
        <v>0</v>
      </c>
      <c r="DU101" s="542"/>
      <c r="DV101" s="542"/>
      <c r="DW101" s="542"/>
      <c r="DX101" s="552">
        <v>22.0336</v>
      </c>
      <c r="DZ101" s="542"/>
      <c r="EA101" s="542"/>
      <c r="EB101" s="542"/>
      <c r="EC101" s="542"/>
      <c r="ED101" s="542"/>
      <c r="EE101" s="542"/>
      <c r="EF101" s="542"/>
      <c r="EG101" s="542"/>
      <c r="EH101" s="542"/>
      <c r="EI101" s="542"/>
      <c r="EJ101" s="542"/>
      <c r="EK101" s="542"/>
      <c r="EL101" s="542"/>
      <c r="EM101" s="542"/>
      <c r="EN101" s="542"/>
      <c r="EO101" s="542"/>
    </row>
    <row r="102" spans="2:145" x14ac:dyDescent="0.25">
      <c r="B102" s="541" t="s">
        <v>1301</v>
      </c>
      <c r="C102" s="3" t="s">
        <v>1302</v>
      </c>
      <c r="D102" s="3" t="s">
        <v>1093</v>
      </c>
      <c r="E102" s="541" t="s">
        <v>1094</v>
      </c>
      <c r="F102" s="542"/>
      <c r="G102" s="543">
        <v>86.927441999999999</v>
      </c>
      <c r="H102" s="542"/>
      <c r="I102" s="542"/>
      <c r="J102" s="542"/>
      <c r="K102" s="542"/>
      <c r="L102" s="542"/>
      <c r="N102" s="543">
        <v>11.871183</v>
      </c>
      <c r="O102" s="76">
        <f t="shared" si="19"/>
        <v>0.13656427391478976</v>
      </c>
      <c r="P102" s="622">
        <v>1.406293</v>
      </c>
      <c r="Q102" s="76">
        <f t="shared" si="20"/>
        <v>1.6177779624528696E-2</v>
      </c>
      <c r="R102" s="542"/>
      <c r="S102" s="542"/>
      <c r="T102" s="544">
        <v>3.1249129999999998</v>
      </c>
      <c r="U102" s="543">
        <v>3</v>
      </c>
      <c r="W102" s="543">
        <v>27</v>
      </c>
      <c r="X102" s="543">
        <v>0</v>
      </c>
      <c r="Y102" s="542"/>
      <c r="Z102" s="546">
        <f t="shared" si="18"/>
        <v>2.2744152794207619</v>
      </c>
      <c r="AA102" s="543">
        <v>15</v>
      </c>
      <c r="AB102" s="543">
        <v>3</v>
      </c>
      <c r="AC102" s="547">
        <v>15</v>
      </c>
      <c r="AD102" s="547">
        <v>15</v>
      </c>
      <c r="AE102" s="543">
        <f t="shared" si="21"/>
        <v>30</v>
      </c>
      <c r="AF102" s="549">
        <v>24266115</v>
      </c>
      <c r="AH102" s="549">
        <v>257100</v>
      </c>
      <c r="AI102" s="543">
        <v>28</v>
      </c>
      <c r="AJ102" s="76">
        <f t="shared" si="22"/>
        <v>0.93333333333333335</v>
      </c>
      <c r="AK102" s="549">
        <v>7960305</v>
      </c>
      <c r="AL102" s="76">
        <f t="shared" si="23"/>
        <v>0.32804200425160762</v>
      </c>
      <c r="AM102" s="543">
        <v>28</v>
      </c>
      <c r="AN102" s="549">
        <v>7960305</v>
      </c>
      <c r="AO102" s="543">
        <v>26</v>
      </c>
      <c r="AP102" s="549">
        <v>7205905</v>
      </c>
      <c r="AQ102" s="543">
        <v>25</v>
      </c>
      <c r="AR102" s="549">
        <v>7156075</v>
      </c>
      <c r="AS102" s="543">
        <v>1</v>
      </c>
      <c r="AT102" s="76">
        <f t="shared" si="24"/>
        <v>3.8461538461538464E-2</v>
      </c>
      <c r="AU102" s="549">
        <v>49830</v>
      </c>
      <c r="AV102" s="543">
        <v>0</v>
      </c>
      <c r="AW102" s="549">
        <v>0</v>
      </c>
      <c r="AX102" s="543">
        <v>1</v>
      </c>
      <c r="AY102" s="549">
        <v>16000000</v>
      </c>
      <c r="AZ102" s="543">
        <v>12</v>
      </c>
      <c r="BA102" s="76">
        <f t="shared" si="25"/>
        <v>0.4</v>
      </c>
      <c r="BB102" s="543">
        <v>11</v>
      </c>
      <c r="BC102" s="76">
        <f t="shared" si="26"/>
        <v>0.36666666666666664</v>
      </c>
      <c r="BD102" s="543">
        <v>7</v>
      </c>
      <c r="BE102" s="76">
        <f t="shared" si="27"/>
        <v>0.23333333333333334</v>
      </c>
      <c r="BF102" s="543">
        <v>27</v>
      </c>
      <c r="BG102" s="76">
        <f t="shared" si="28"/>
        <v>0.9</v>
      </c>
      <c r="BH102" s="543">
        <v>13</v>
      </c>
      <c r="BI102" s="76">
        <f t="shared" si="29"/>
        <v>0.43333333333333335</v>
      </c>
      <c r="BJ102" s="543">
        <v>6</v>
      </c>
      <c r="BK102" s="543">
        <v>5</v>
      </c>
      <c r="BL102" s="543">
        <v>2</v>
      </c>
      <c r="BM102" s="550">
        <v>1988</v>
      </c>
      <c r="BN102" s="542"/>
      <c r="BO102" s="543">
        <v>25</v>
      </c>
      <c r="BP102" s="76">
        <f t="shared" si="30"/>
        <v>0.83333333333333337</v>
      </c>
      <c r="BQ102" s="543">
        <v>5</v>
      </c>
      <c r="BR102" s="76">
        <f t="shared" si="31"/>
        <v>0.16666666666666666</v>
      </c>
      <c r="BS102" s="543">
        <v>2</v>
      </c>
      <c r="BT102" s="76">
        <f t="shared" si="32"/>
        <v>6.6666666666666666E-2</v>
      </c>
      <c r="BU102" s="76">
        <v>0.6071428571428571</v>
      </c>
      <c r="BW102" s="543">
        <v>0</v>
      </c>
      <c r="BX102" s="543">
        <v>0</v>
      </c>
      <c r="BY102" s="543">
        <v>0</v>
      </c>
      <c r="BZ102" s="543">
        <v>0</v>
      </c>
      <c r="CA102" s="543">
        <v>0</v>
      </c>
      <c r="CB102" s="543">
        <v>0</v>
      </c>
      <c r="CC102" s="543">
        <v>0</v>
      </c>
      <c r="CD102" s="543">
        <v>0</v>
      </c>
      <c r="CE102" s="543">
        <v>0</v>
      </c>
      <c r="CF102" s="543">
        <v>0</v>
      </c>
      <c r="CG102" s="543">
        <v>0</v>
      </c>
      <c r="CH102" s="543">
        <v>0</v>
      </c>
      <c r="CI102" s="542"/>
      <c r="CJ102" s="542"/>
      <c r="CK102" s="542"/>
      <c r="CL102" s="542"/>
      <c r="CM102" s="542"/>
      <c r="CN102" s="542"/>
      <c r="CO102" s="542"/>
      <c r="CP102" s="542"/>
      <c r="CQ102" s="542"/>
      <c r="CS102" s="542"/>
      <c r="CT102" s="542"/>
      <c r="CU102" s="542"/>
      <c r="CV102" s="542"/>
      <c r="CW102" s="543">
        <v>1</v>
      </c>
      <c r="CX102" s="547">
        <v>1</v>
      </c>
      <c r="CY102" s="543">
        <v>0</v>
      </c>
      <c r="CZ102" s="543">
        <v>0</v>
      </c>
      <c r="DA102" s="543">
        <v>0</v>
      </c>
      <c r="DB102" s="543">
        <v>0</v>
      </c>
      <c r="DC102" s="543">
        <v>1</v>
      </c>
      <c r="DD102" s="543">
        <v>0</v>
      </c>
      <c r="DF102" s="551">
        <v>4400930.0643549999</v>
      </c>
      <c r="DG102" s="76">
        <f t="shared" si="33"/>
        <v>0.18136113112276109</v>
      </c>
      <c r="DH102" s="551">
        <v>65861.845933000004</v>
      </c>
      <c r="DI102" s="551">
        <v>2362885.8688059999</v>
      </c>
      <c r="DJ102" s="551">
        <v>2038044.1955490001</v>
      </c>
      <c r="DK102" s="547">
        <v>7</v>
      </c>
      <c r="DL102" s="543">
        <v>11</v>
      </c>
      <c r="DM102" s="543">
        <v>1</v>
      </c>
      <c r="DN102" s="543">
        <v>11</v>
      </c>
      <c r="DO102" s="320">
        <v>0.32552199999999998</v>
      </c>
      <c r="DP102" s="543">
        <v>7</v>
      </c>
      <c r="DQ102" s="543">
        <v>9</v>
      </c>
      <c r="DR102" s="543">
        <v>4</v>
      </c>
      <c r="DS102" s="543">
        <v>10</v>
      </c>
      <c r="DT102" s="76">
        <f t="shared" si="34"/>
        <v>0.37037037037037035</v>
      </c>
      <c r="DU102" s="542"/>
      <c r="DV102" s="542"/>
      <c r="DW102" s="542"/>
      <c r="DX102" s="552">
        <v>843.80859999999996</v>
      </c>
      <c r="DZ102" s="542"/>
      <c r="EA102" s="542"/>
      <c r="EB102" s="542"/>
      <c r="EC102" s="542"/>
      <c r="ED102" s="542"/>
      <c r="EE102" s="542"/>
      <c r="EF102" s="542"/>
      <c r="EG102" s="542"/>
      <c r="EH102" s="542"/>
      <c r="EI102" s="542"/>
      <c r="EJ102" s="542"/>
      <c r="EK102" s="542"/>
      <c r="EL102" s="542"/>
      <c r="EM102" s="542"/>
      <c r="EN102" s="542"/>
      <c r="EO102" s="542"/>
    </row>
    <row r="103" spans="2:145" x14ac:dyDescent="0.25">
      <c r="B103" s="541" t="s">
        <v>1303</v>
      </c>
      <c r="C103" s="3" t="s">
        <v>1304</v>
      </c>
      <c r="D103" s="3" t="s">
        <v>1097</v>
      </c>
      <c r="E103" s="541" t="s">
        <v>1094</v>
      </c>
      <c r="F103" s="542"/>
      <c r="G103" s="543">
        <v>167.93706299999999</v>
      </c>
      <c r="H103" s="542"/>
      <c r="I103" s="542"/>
      <c r="J103" s="542"/>
      <c r="K103" s="542"/>
      <c r="L103" s="542"/>
      <c r="N103" s="543">
        <v>121.46816099999999</v>
      </c>
      <c r="O103" s="76">
        <f t="shared" si="19"/>
        <v>0.72329573252093848</v>
      </c>
      <c r="P103" s="622">
        <v>5.6093719999999996</v>
      </c>
      <c r="Q103" s="76">
        <f t="shared" si="20"/>
        <v>3.3401632134057266E-2</v>
      </c>
      <c r="R103" s="542"/>
      <c r="S103" s="542"/>
      <c r="T103" s="544">
        <v>2.1784669999999999</v>
      </c>
      <c r="U103" s="543">
        <v>0</v>
      </c>
      <c r="W103" s="543">
        <v>56</v>
      </c>
      <c r="X103" s="543">
        <v>14</v>
      </c>
      <c r="Y103" s="542"/>
      <c r="Z103" s="546">
        <f t="shared" si="18"/>
        <v>0.46102616141525354</v>
      </c>
      <c r="AA103" s="543">
        <v>0</v>
      </c>
      <c r="AB103" s="543">
        <v>3</v>
      </c>
      <c r="AC103" s="547">
        <v>59</v>
      </c>
      <c r="AD103" s="547">
        <v>0</v>
      </c>
      <c r="AE103" s="543">
        <f t="shared" si="21"/>
        <v>59</v>
      </c>
      <c r="AF103" s="549">
        <v>4906827</v>
      </c>
      <c r="AH103" s="549">
        <v>61300</v>
      </c>
      <c r="AI103" s="543">
        <v>54</v>
      </c>
      <c r="AJ103" s="76">
        <f t="shared" si="22"/>
        <v>0.9152542372881356</v>
      </c>
      <c r="AK103" s="549">
        <v>3580860</v>
      </c>
      <c r="AL103" s="76">
        <f t="shared" si="23"/>
        <v>0.72977099049956318</v>
      </c>
      <c r="AM103" s="543">
        <v>54</v>
      </c>
      <c r="AN103" s="549">
        <v>3580860</v>
      </c>
      <c r="AO103" s="543">
        <v>54</v>
      </c>
      <c r="AP103" s="549">
        <v>3580860</v>
      </c>
      <c r="AQ103" s="543">
        <v>38</v>
      </c>
      <c r="AR103" s="549">
        <v>3014100</v>
      </c>
      <c r="AS103" s="543">
        <v>16</v>
      </c>
      <c r="AT103" s="76">
        <f t="shared" si="24"/>
        <v>0.29629629629629628</v>
      </c>
      <c r="AU103" s="549">
        <v>566760</v>
      </c>
      <c r="AV103" s="543">
        <v>2</v>
      </c>
      <c r="AW103" s="549">
        <v>761347</v>
      </c>
      <c r="AX103" s="543">
        <v>2</v>
      </c>
      <c r="AY103" s="549">
        <v>212420</v>
      </c>
      <c r="AZ103" s="543">
        <v>14</v>
      </c>
      <c r="BA103" s="76">
        <f t="shared" si="25"/>
        <v>0.23728813559322035</v>
      </c>
      <c r="BB103" s="543">
        <v>8</v>
      </c>
      <c r="BC103" s="76">
        <f t="shared" si="26"/>
        <v>0.13559322033898305</v>
      </c>
      <c r="BD103" s="543">
        <v>37</v>
      </c>
      <c r="BE103" s="76">
        <f t="shared" si="27"/>
        <v>0.6271186440677966</v>
      </c>
      <c r="BF103" s="543">
        <v>54</v>
      </c>
      <c r="BG103" s="76">
        <f t="shared" si="28"/>
        <v>0.9152542372881356</v>
      </c>
      <c r="BH103" s="543">
        <v>7</v>
      </c>
      <c r="BI103" s="76">
        <f t="shared" si="29"/>
        <v>0.11864406779661017</v>
      </c>
      <c r="BJ103" s="543">
        <v>6</v>
      </c>
      <c r="BK103" s="543">
        <v>1</v>
      </c>
      <c r="BL103" s="543">
        <v>0</v>
      </c>
      <c r="BM103" s="550">
        <v>1967.5</v>
      </c>
      <c r="BN103" s="542"/>
      <c r="BO103" s="543">
        <v>41</v>
      </c>
      <c r="BP103" s="76">
        <f t="shared" si="30"/>
        <v>0.69491525423728817</v>
      </c>
      <c r="BQ103" s="543">
        <v>18</v>
      </c>
      <c r="BR103" s="76">
        <f t="shared" si="31"/>
        <v>0.30508474576271188</v>
      </c>
      <c r="BS103" s="543">
        <v>3</v>
      </c>
      <c r="BT103" s="76">
        <f t="shared" si="32"/>
        <v>5.0847457627118647E-2</v>
      </c>
      <c r="BU103" s="76">
        <v>0.7592592592592593</v>
      </c>
      <c r="BW103" s="543">
        <v>0</v>
      </c>
      <c r="BX103" s="543">
        <v>0</v>
      </c>
      <c r="BY103" s="543">
        <v>0</v>
      </c>
      <c r="BZ103" s="543">
        <v>0</v>
      </c>
      <c r="CA103" s="543">
        <v>0</v>
      </c>
      <c r="CB103" s="543">
        <v>0</v>
      </c>
      <c r="CC103" s="543">
        <v>0</v>
      </c>
      <c r="CD103" s="543">
        <v>0</v>
      </c>
      <c r="CE103" s="543">
        <v>0</v>
      </c>
      <c r="CF103" s="543">
        <v>0</v>
      </c>
      <c r="CG103" s="543">
        <v>0</v>
      </c>
      <c r="CH103" s="543">
        <v>0</v>
      </c>
      <c r="CI103" s="542"/>
      <c r="CJ103" s="542"/>
      <c r="CK103" s="542"/>
      <c r="CL103" s="542"/>
      <c r="CM103" s="542"/>
      <c r="CN103" s="542"/>
      <c r="CO103" s="542"/>
      <c r="CP103" s="542"/>
      <c r="CQ103" s="542"/>
      <c r="CS103" s="542"/>
      <c r="CT103" s="542"/>
      <c r="CU103" s="542"/>
      <c r="CV103" s="542"/>
      <c r="CW103" s="543">
        <v>2</v>
      </c>
      <c r="CX103" s="547">
        <v>2</v>
      </c>
      <c r="CY103" s="543">
        <v>2</v>
      </c>
      <c r="CZ103" s="543">
        <v>0</v>
      </c>
      <c r="DA103" s="543">
        <v>0</v>
      </c>
      <c r="DB103" s="543">
        <v>0</v>
      </c>
      <c r="DC103" s="543">
        <v>0</v>
      </c>
      <c r="DD103" s="543">
        <v>0</v>
      </c>
      <c r="DF103" s="551">
        <v>333712.76513100002</v>
      </c>
      <c r="DG103" s="76">
        <f t="shared" si="33"/>
        <v>6.8009890124718073E-2</v>
      </c>
      <c r="DH103" s="551">
        <v>6452.0055540000003</v>
      </c>
      <c r="DI103" s="551">
        <v>305623.19874299999</v>
      </c>
      <c r="DJ103" s="551">
        <v>28089.566387999999</v>
      </c>
      <c r="DK103" s="547">
        <v>24</v>
      </c>
      <c r="DL103" s="543">
        <v>35</v>
      </c>
      <c r="DM103" s="543">
        <v>0</v>
      </c>
      <c r="DN103" s="543">
        <v>0</v>
      </c>
      <c r="DO103" s="320">
        <v>0.13086500000000001</v>
      </c>
      <c r="DP103" s="543">
        <v>25</v>
      </c>
      <c r="DQ103" s="543">
        <v>11</v>
      </c>
      <c r="DR103" s="543">
        <v>22</v>
      </c>
      <c r="DS103" s="543">
        <v>1</v>
      </c>
      <c r="DT103" s="76">
        <f t="shared" si="34"/>
        <v>1.7857142857142856E-2</v>
      </c>
      <c r="DU103" s="542"/>
      <c r="DV103" s="542"/>
      <c r="DW103" s="542"/>
      <c r="DX103" s="552">
        <v>163.0317</v>
      </c>
      <c r="DZ103" s="542"/>
      <c r="EA103" s="542"/>
      <c r="EB103" s="542"/>
      <c r="EC103" s="542"/>
      <c r="ED103" s="542"/>
      <c r="EE103" s="542"/>
      <c r="EF103" s="542"/>
      <c r="EG103" s="542"/>
      <c r="EH103" s="542"/>
      <c r="EI103" s="542"/>
      <c r="EJ103" s="542"/>
      <c r="EK103" s="542"/>
      <c r="EL103" s="542"/>
      <c r="EM103" s="542"/>
      <c r="EN103" s="542"/>
      <c r="EO103" s="542"/>
    </row>
    <row r="104" spans="2:145" x14ac:dyDescent="0.25">
      <c r="B104" s="541" t="s">
        <v>1305</v>
      </c>
      <c r="C104" s="3" t="s">
        <v>1306</v>
      </c>
      <c r="D104" s="3" t="s">
        <v>51</v>
      </c>
      <c r="E104" s="541" t="s">
        <v>1094</v>
      </c>
      <c r="F104" s="542"/>
      <c r="G104" s="543">
        <v>421.01188500000001</v>
      </c>
      <c r="H104" s="542"/>
      <c r="I104" s="542"/>
      <c r="J104" s="542"/>
      <c r="K104" s="542"/>
      <c r="L104" s="542"/>
      <c r="N104" s="543">
        <v>181.79811100000001</v>
      </c>
      <c r="O104" s="76">
        <f t="shared" si="19"/>
        <v>0.43181230145082483</v>
      </c>
      <c r="P104" s="622">
        <v>8.4604780000000002</v>
      </c>
      <c r="Q104" s="76">
        <f t="shared" si="20"/>
        <v>2.0095579962071616E-2</v>
      </c>
      <c r="R104" s="542"/>
      <c r="S104" s="542"/>
      <c r="T104" s="544">
        <v>2.7443240000000002</v>
      </c>
      <c r="U104" s="543">
        <v>9</v>
      </c>
      <c r="W104" s="543">
        <v>357</v>
      </c>
      <c r="X104" s="543">
        <v>157</v>
      </c>
      <c r="Y104" s="542"/>
      <c r="Z104" s="546">
        <f t="shared" si="18"/>
        <v>1.9637167737127916</v>
      </c>
      <c r="AA104" s="543">
        <v>20</v>
      </c>
      <c r="AB104" s="543">
        <v>29</v>
      </c>
      <c r="AC104" s="547">
        <v>366</v>
      </c>
      <c r="AD104" s="547">
        <v>20</v>
      </c>
      <c r="AE104" s="543">
        <f t="shared" si="21"/>
        <v>386</v>
      </c>
      <c r="AF104" s="549">
        <v>23385053</v>
      </c>
      <c r="AH104" s="549">
        <v>25500</v>
      </c>
      <c r="AI104" s="543">
        <v>332</v>
      </c>
      <c r="AJ104" s="76">
        <f t="shared" si="22"/>
        <v>0.86010362694300513</v>
      </c>
      <c r="AK104" s="549">
        <v>9489830</v>
      </c>
      <c r="AL104" s="76">
        <f t="shared" si="23"/>
        <v>0.40580750447732578</v>
      </c>
      <c r="AM104" s="543">
        <v>332</v>
      </c>
      <c r="AN104" s="549">
        <v>9489830</v>
      </c>
      <c r="AO104" s="543">
        <v>330</v>
      </c>
      <c r="AP104" s="549">
        <v>9433630</v>
      </c>
      <c r="AQ104" s="543">
        <v>255</v>
      </c>
      <c r="AR104" s="549">
        <v>8074650</v>
      </c>
      <c r="AS104" s="543">
        <v>75</v>
      </c>
      <c r="AT104" s="76">
        <f t="shared" si="24"/>
        <v>0.22727272727272727</v>
      </c>
      <c r="AU104" s="549">
        <v>1358980</v>
      </c>
      <c r="AV104" s="543">
        <v>42</v>
      </c>
      <c r="AW104" s="549">
        <v>4325085</v>
      </c>
      <c r="AX104" s="543">
        <v>8</v>
      </c>
      <c r="AY104" s="549">
        <v>7326138</v>
      </c>
      <c r="AZ104" s="543">
        <v>61</v>
      </c>
      <c r="BA104" s="76">
        <f t="shared" si="25"/>
        <v>0.15803108808290156</v>
      </c>
      <c r="BB104" s="543">
        <v>78</v>
      </c>
      <c r="BC104" s="76">
        <f t="shared" si="26"/>
        <v>0.20207253886010362</v>
      </c>
      <c r="BD104" s="543">
        <v>247</v>
      </c>
      <c r="BE104" s="76">
        <f t="shared" si="27"/>
        <v>0.63989637305699487</v>
      </c>
      <c r="BF104" s="543">
        <v>335</v>
      </c>
      <c r="BG104" s="76">
        <f t="shared" si="28"/>
        <v>0.86787564766839376</v>
      </c>
      <c r="BH104" s="543">
        <v>138</v>
      </c>
      <c r="BI104" s="76">
        <f t="shared" si="29"/>
        <v>0.35751295336787564</v>
      </c>
      <c r="BJ104" s="543">
        <v>115</v>
      </c>
      <c r="BK104" s="543">
        <v>19</v>
      </c>
      <c r="BL104" s="543">
        <v>4</v>
      </c>
      <c r="BM104" s="550">
        <v>1940</v>
      </c>
      <c r="BN104" s="542"/>
      <c r="BO104" s="543">
        <v>278</v>
      </c>
      <c r="BP104" s="76">
        <f t="shared" si="30"/>
        <v>0.72020725388601037</v>
      </c>
      <c r="BQ104" s="543">
        <v>108</v>
      </c>
      <c r="BR104" s="76">
        <f t="shared" si="31"/>
        <v>0.27979274611398963</v>
      </c>
      <c r="BS104" s="543">
        <v>32</v>
      </c>
      <c r="BT104" s="76">
        <f t="shared" si="32"/>
        <v>8.2901554404145081E-2</v>
      </c>
      <c r="BU104" s="76">
        <v>0.73795180722891562</v>
      </c>
      <c r="BW104" s="543">
        <v>2</v>
      </c>
      <c r="BX104" s="543">
        <v>1</v>
      </c>
      <c r="BY104" s="543">
        <v>1</v>
      </c>
      <c r="BZ104" s="543">
        <v>2</v>
      </c>
      <c r="CA104" s="543">
        <v>0</v>
      </c>
      <c r="CB104" s="543">
        <v>0</v>
      </c>
      <c r="CC104" s="543">
        <v>1</v>
      </c>
      <c r="CD104" s="543">
        <v>0</v>
      </c>
      <c r="CE104" s="543">
        <v>0</v>
      </c>
      <c r="CF104" s="543">
        <v>0</v>
      </c>
      <c r="CG104" s="543">
        <v>1</v>
      </c>
      <c r="CH104" s="543">
        <v>0</v>
      </c>
      <c r="CI104" s="542"/>
      <c r="CJ104" s="542"/>
      <c r="CK104" s="542"/>
      <c r="CL104" s="542"/>
      <c r="CM104" s="542"/>
      <c r="CN104" s="542"/>
      <c r="CO104" s="542"/>
      <c r="CP104" s="542"/>
      <c r="CQ104" s="542"/>
      <c r="CS104" s="542"/>
      <c r="CT104" s="542"/>
      <c r="CU104" s="542"/>
      <c r="CV104" s="542"/>
      <c r="CW104" s="543">
        <v>9</v>
      </c>
      <c r="CX104" s="547">
        <v>6</v>
      </c>
      <c r="CY104" s="543">
        <v>6</v>
      </c>
      <c r="CZ104" s="543">
        <v>3</v>
      </c>
      <c r="DA104" s="543">
        <v>0</v>
      </c>
      <c r="DB104" s="543">
        <v>0</v>
      </c>
      <c r="DC104" s="543">
        <v>0</v>
      </c>
      <c r="DD104" s="543">
        <v>0</v>
      </c>
      <c r="DF104" s="551">
        <v>2437750.3151329998</v>
      </c>
      <c r="DG104" s="76">
        <f t="shared" si="33"/>
        <v>0.10424395083188392</v>
      </c>
      <c r="DH104" s="551">
        <v>5268.8378910000001</v>
      </c>
      <c r="DI104" s="551">
        <v>1341090.675733</v>
      </c>
      <c r="DJ104" s="551">
        <v>1096659.639401</v>
      </c>
      <c r="DK104" s="547">
        <v>172</v>
      </c>
      <c r="DL104" s="543">
        <v>211</v>
      </c>
      <c r="DM104" s="543">
        <v>1</v>
      </c>
      <c r="DN104" s="543">
        <v>2</v>
      </c>
      <c r="DO104" s="320">
        <v>0.22630600000000001</v>
      </c>
      <c r="DP104" s="543">
        <v>147</v>
      </c>
      <c r="DQ104" s="543">
        <v>58</v>
      </c>
      <c r="DR104" s="543">
        <v>146</v>
      </c>
      <c r="DS104" s="543">
        <v>35</v>
      </c>
      <c r="DT104" s="76">
        <f t="shared" si="34"/>
        <v>9.8039215686274508E-2</v>
      </c>
      <c r="DU104" s="542"/>
      <c r="DV104" s="542"/>
      <c r="DW104" s="542"/>
      <c r="DX104" s="552">
        <v>3327.1565999999998</v>
      </c>
      <c r="DZ104" s="542"/>
      <c r="EA104" s="542"/>
      <c r="EB104" s="542"/>
      <c r="EC104" s="542"/>
      <c r="ED104" s="542"/>
      <c r="EE104" s="542"/>
      <c r="EF104" s="542"/>
      <c r="EG104" s="542"/>
      <c r="EH104" s="542"/>
      <c r="EI104" s="542"/>
      <c r="EJ104" s="542"/>
      <c r="EK104" s="542"/>
      <c r="EL104" s="542"/>
      <c r="EM104" s="542"/>
      <c r="EN104" s="542"/>
      <c r="EO104" s="542"/>
    </row>
    <row r="105" spans="2:145" x14ac:dyDescent="0.25">
      <c r="B105" s="541" t="s">
        <v>1307</v>
      </c>
      <c r="C105" s="3" t="s">
        <v>1308</v>
      </c>
      <c r="D105" s="3" t="s">
        <v>51</v>
      </c>
      <c r="E105" s="541" t="s">
        <v>1094</v>
      </c>
      <c r="F105" s="542"/>
      <c r="G105" s="543">
        <v>80.853262999999998</v>
      </c>
      <c r="H105" s="542"/>
      <c r="I105" s="542"/>
      <c r="J105" s="542"/>
      <c r="K105" s="542"/>
      <c r="L105" s="542"/>
      <c r="N105" s="543">
        <v>38.338676999999997</v>
      </c>
      <c r="O105" s="76">
        <f t="shared" si="19"/>
        <v>0.47417600202480387</v>
      </c>
      <c r="P105" s="622">
        <v>5.2011390000000004</v>
      </c>
      <c r="Q105" s="76">
        <f t="shared" si="20"/>
        <v>6.4328127363270426E-2</v>
      </c>
      <c r="R105" s="542"/>
      <c r="S105" s="542"/>
      <c r="T105" s="544">
        <v>1.148485</v>
      </c>
      <c r="U105" s="543">
        <v>0</v>
      </c>
      <c r="W105" s="543">
        <v>61</v>
      </c>
      <c r="X105" s="543">
        <v>0</v>
      </c>
      <c r="Y105" s="542"/>
      <c r="Z105" s="546">
        <f t="shared" si="18"/>
        <v>1.5910825509184889</v>
      </c>
      <c r="AA105" s="543">
        <v>24</v>
      </c>
      <c r="AB105" s="543">
        <v>12</v>
      </c>
      <c r="AC105" s="547">
        <v>49</v>
      </c>
      <c r="AD105" s="547">
        <v>24</v>
      </c>
      <c r="AE105" s="543">
        <f t="shared" si="21"/>
        <v>73</v>
      </c>
      <c r="AF105" s="549">
        <v>2162436</v>
      </c>
      <c r="AH105" s="549">
        <v>24000</v>
      </c>
      <c r="AI105" s="543">
        <v>70</v>
      </c>
      <c r="AJ105" s="76">
        <f t="shared" si="22"/>
        <v>0.95890410958904104</v>
      </c>
      <c r="AK105" s="549">
        <v>1889165</v>
      </c>
      <c r="AL105" s="76">
        <f t="shared" si="23"/>
        <v>0.87362816749258709</v>
      </c>
      <c r="AM105" s="543">
        <v>70</v>
      </c>
      <c r="AN105" s="549">
        <v>1889165</v>
      </c>
      <c r="AO105" s="543">
        <v>70</v>
      </c>
      <c r="AP105" s="549">
        <v>1889165</v>
      </c>
      <c r="AQ105" s="543">
        <v>48</v>
      </c>
      <c r="AR105" s="549">
        <v>1548725</v>
      </c>
      <c r="AS105" s="543">
        <v>22</v>
      </c>
      <c r="AT105" s="76">
        <f t="shared" si="24"/>
        <v>0.31428571428571428</v>
      </c>
      <c r="AU105" s="549">
        <v>340440</v>
      </c>
      <c r="AV105" s="543">
        <v>1</v>
      </c>
      <c r="AW105" s="549">
        <v>50900</v>
      </c>
      <c r="AX105" s="543">
        <v>2</v>
      </c>
      <c r="AY105" s="549">
        <v>222371</v>
      </c>
      <c r="AZ105" s="543">
        <v>5</v>
      </c>
      <c r="BA105" s="76">
        <f t="shared" si="25"/>
        <v>6.8493150684931503E-2</v>
      </c>
      <c r="BB105" s="543">
        <v>9</v>
      </c>
      <c r="BC105" s="76">
        <f t="shared" si="26"/>
        <v>0.12328767123287671</v>
      </c>
      <c r="BD105" s="543">
        <v>59</v>
      </c>
      <c r="BE105" s="76">
        <f t="shared" si="27"/>
        <v>0.80821917808219179</v>
      </c>
      <c r="BF105" s="543">
        <v>70</v>
      </c>
      <c r="BG105" s="76">
        <f t="shared" si="28"/>
        <v>0.95890410958904104</v>
      </c>
      <c r="BH105" s="543">
        <v>3</v>
      </c>
      <c r="BI105" s="76">
        <f t="shared" si="29"/>
        <v>4.1095890410958902E-2</v>
      </c>
      <c r="BJ105" s="543">
        <v>3</v>
      </c>
      <c r="BK105" s="543">
        <v>0</v>
      </c>
      <c r="BL105" s="543">
        <v>0</v>
      </c>
      <c r="BM105" s="550">
        <v>1965</v>
      </c>
      <c r="BN105" s="542"/>
      <c r="BO105" s="543">
        <v>51</v>
      </c>
      <c r="BP105" s="76">
        <f t="shared" si="30"/>
        <v>0.69863013698630139</v>
      </c>
      <c r="BQ105" s="543">
        <v>22</v>
      </c>
      <c r="BR105" s="76">
        <f t="shared" si="31"/>
        <v>0.30136986301369861</v>
      </c>
      <c r="BS105" s="543">
        <v>1</v>
      </c>
      <c r="BT105" s="76">
        <f t="shared" si="32"/>
        <v>1.3698630136986301E-2</v>
      </c>
      <c r="BU105" s="76">
        <v>0.8</v>
      </c>
      <c r="BW105" s="543">
        <v>0</v>
      </c>
      <c r="BX105" s="543">
        <v>0</v>
      </c>
      <c r="BY105" s="543">
        <v>0</v>
      </c>
      <c r="BZ105" s="543">
        <v>0</v>
      </c>
      <c r="CA105" s="543">
        <v>0</v>
      </c>
      <c r="CB105" s="543">
        <v>0</v>
      </c>
      <c r="CC105" s="543">
        <v>0</v>
      </c>
      <c r="CD105" s="543">
        <v>0</v>
      </c>
      <c r="CE105" s="543">
        <v>0</v>
      </c>
      <c r="CF105" s="543">
        <v>0</v>
      </c>
      <c r="CG105" s="543">
        <v>0</v>
      </c>
      <c r="CH105" s="543">
        <v>0</v>
      </c>
      <c r="CI105" s="542"/>
      <c r="CJ105" s="542"/>
      <c r="CK105" s="542"/>
      <c r="CL105" s="542"/>
      <c r="CM105" s="542"/>
      <c r="CN105" s="542"/>
      <c r="CO105" s="542"/>
      <c r="CP105" s="542"/>
      <c r="CQ105" s="542"/>
      <c r="CS105" s="542"/>
      <c r="CT105" s="542"/>
      <c r="CU105" s="542"/>
      <c r="CV105" s="542"/>
      <c r="CW105" s="543">
        <v>2</v>
      </c>
      <c r="CX105" s="547">
        <v>0</v>
      </c>
      <c r="CY105" s="543">
        <v>2</v>
      </c>
      <c r="CZ105" s="543">
        <v>0</v>
      </c>
      <c r="DA105" s="543">
        <v>0</v>
      </c>
      <c r="DB105" s="543">
        <v>0</v>
      </c>
      <c r="DC105" s="543">
        <v>0</v>
      </c>
      <c r="DD105" s="543">
        <v>0</v>
      </c>
      <c r="DF105" s="551">
        <v>73047.418286</v>
      </c>
      <c r="DG105" s="76">
        <f t="shared" si="33"/>
        <v>3.3780152700935429E-2</v>
      </c>
      <c r="DH105" s="551">
        <v>1387.9310109999999</v>
      </c>
      <c r="DI105" s="551">
        <v>53829.840472000004</v>
      </c>
      <c r="DJ105" s="551">
        <v>19217.577815000001</v>
      </c>
      <c r="DK105" s="547">
        <v>58</v>
      </c>
      <c r="DL105" s="543">
        <v>15</v>
      </c>
      <c r="DM105" s="543">
        <v>0</v>
      </c>
      <c r="DN105" s="543">
        <v>0</v>
      </c>
      <c r="DO105" s="320">
        <v>4.6817999999999999E-2</v>
      </c>
      <c r="DP105" s="543">
        <v>53</v>
      </c>
      <c r="DQ105" s="543">
        <v>10</v>
      </c>
      <c r="DR105" s="543">
        <v>10</v>
      </c>
      <c r="DS105" s="543">
        <v>0</v>
      </c>
      <c r="DT105" s="76">
        <f t="shared" si="34"/>
        <v>0</v>
      </c>
      <c r="DU105" s="542"/>
      <c r="DV105" s="542"/>
      <c r="DW105" s="542"/>
      <c r="DX105" s="552">
        <v>65.680800000000005</v>
      </c>
      <c r="DZ105" s="542"/>
      <c r="EA105" s="542"/>
      <c r="EB105" s="542"/>
      <c r="EC105" s="542"/>
      <c r="ED105" s="542"/>
      <c r="EE105" s="542"/>
      <c r="EF105" s="542"/>
      <c r="EG105" s="542"/>
      <c r="EH105" s="542"/>
      <c r="EI105" s="542"/>
      <c r="EJ105" s="542"/>
      <c r="EK105" s="542"/>
      <c r="EL105" s="542"/>
      <c r="EM105" s="542"/>
      <c r="EN105" s="542"/>
      <c r="EO105" s="542"/>
    </row>
    <row r="106" spans="2:145" x14ac:dyDescent="0.25">
      <c r="B106" s="541" t="s">
        <v>1309</v>
      </c>
      <c r="C106" s="3" t="s">
        <v>1310</v>
      </c>
      <c r="D106" s="3" t="s">
        <v>1155</v>
      </c>
      <c r="E106" s="541" t="s">
        <v>1094</v>
      </c>
      <c r="F106" s="542"/>
      <c r="G106" s="543">
        <v>74.709434999999999</v>
      </c>
      <c r="H106" s="542"/>
      <c r="I106" s="542"/>
      <c r="J106" s="542"/>
      <c r="K106" s="542"/>
      <c r="L106" s="542"/>
      <c r="N106" s="543">
        <v>37.088321000000001</v>
      </c>
      <c r="O106" s="76">
        <f t="shared" si="19"/>
        <v>0.49643423216893556</v>
      </c>
      <c r="P106" s="622">
        <v>2.487085</v>
      </c>
      <c r="Q106" s="76">
        <f t="shared" si="20"/>
        <v>3.3290105861461812E-2</v>
      </c>
      <c r="R106" s="542"/>
      <c r="S106" s="542"/>
      <c r="T106" s="544">
        <v>1.378906</v>
      </c>
      <c r="U106" s="543">
        <v>0</v>
      </c>
      <c r="W106" s="543">
        <v>48</v>
      </c>
      <c r="X106" s="543">
        <v>9</v>
      </c>
      <c r="Y106" s="542"/>
      <c r="Z106" s="546">
        <f t="shared" si="18"/>
        <v>1.2942079529564037</v>
      </c>
      <c r="AA106" s="543">
        <v>4</v>
      </c>
      <c r="AB106" s="543">
        <v>6</v>
      </c>
      <c r="AC106" s="547">
        <v>50</v>
      </c>
      <c r="AD106" s="547">
        <v>4</v>
      </c>
      <c r="AE106" s="543">
        <f t="shared" si="21"/>
        <v>54</v>
      </c>
      <c r="AF106" s="549">
        <v>5735940</v>
      </c>
      <c r="AH106" s="549">
        <v>36360</v>
      </c>
      <c r="AI106" s="543">
        <v>31</v>
      </c>
      <c r="AJ106" s="76">
        <f t="shared" si="22"/>
        <v>0.57407407407407407</v>
      </c>
      <c r="AK106" s="549">
        <v>1026140</v>
      </c>
      <c r="AL106" s="76">
        <f t="shared" si="23"/>
        <v>0.17889657144251858</v>
      </c>
      <c r="AM106" s="543">
        <v>31</v>
      </c>
      <c r="AN106" s="549">
        <v>1026140</v>
      </c>
      <c r="AO106" s="543">
        <v>30</v>
      </c>
      <c r="AP106" s="549">
        <v>986440</v>
      </c>
      <c r="AQ106" s="543">
        <v>19</v>
      </c>
      <c r="AR106" s="549">
        <v>642400</v>
      </c>
      <c r="AS106" s="543">
        <v>11</v>
      </c>
      <c r="AT106" s="76">
        <f t="shared" si="24"/>
        <v>0.36666666666666664</v>
      </c>
      <c r="AU106" s="549">
        <v>344040</v>
      </c>
      <c r="AV106" s="543">
        <v>21</v>
      </c>
      <c r="AW106" s="549">
        <v>2611710</v>
      </c>
      <c r="AX106" s="543">
        <v>2</v>
      </c>
      <c r="AY106" s="549">
        <v>2098090</v>
      </c>
      <c r="AZ106" s="543">
        <v>9</v>
      </c>
      <c r="BA106" s="76">
        <f t="shared" si="25"/>
        <v>0.16666666666666666</v>
      </c>
      <c r="BB106" s="543">
        <v>25</v>
      </c>
      <c r="BC106" s="76">
        <f t="shared" si="26"/>
        <v>0.46296296296296297</v>
      </c>
      <c r="BD106" s="543">
        <v>20</v>
      </c>
      <c r="BE106" s="76">
        <f t="shared" si="27"/>
        <v>0.37037037037037035</v>
      </c>
      <c r="BF106" s="543">
        <v>48</v>
      </c>
      <c r="BG106" s="76">
        <f t="shared" si="28"/>
        <v>0.88888888888888884</v>
      </c>
      <c r="BH106" s="543">
        <v>3</v>
      </c>
      <c r="BI106" s="76">
        <f t="shared" si="29"/>
        <v>5.5555555555555552E-2</v>
      </c>
      <c r="BJ106" s="543">
        <v>3</v>
      </c>
      <c r="BK106" s="543">
        <v>0</v>
      </c>
      <c r="BL106" s="543">
        <v>0</v>
      </c>
      <c r="BM106" s="550">
        <v>1980</v>
      </c>
      <c r="BN106" s="542"/>
      <c r="BO106" s="543">
        <v>34</v>
      </c>
      <c r="BP106" s="76">
        <f t="shared" si="30"/>
        <v>0.62962962962962965</v>
      </c>
      <c r="BQ106" s="543">
        <v>20</v>
      </c>
      <c r="BR106" s="76">
        <f t="shared" si="31"/>
        <v>0.37037037037037035</v>
      </c>
      <c r="BS106" s="543">
        <v>0</v>
      </c>
      <c r="BT106" s="76">
        <f t="shared" si="32"/>
        <v>0</v>
      </c>
      <c r="BU106" s="76">
        <v>0.61290322580645162</v>
      </c>
      <c r="BW106" s="543">
        <v>0</v>
      </c>
      <c r="BX106" s="543">
        <v>0</v>
      </c>
      <c r="BY106" s="543">
        <v>0</v>
      </c>
      <c r="BZ106" s="543">
        <v>0</v>
      </c>
      <c r="CA106" s="543">
        <v>0</v>
      </c>
      <c r="CB106" s="543">
        <v>0</v>
      </c>
      <c r="CC106" s="543">
        <v>0</v>
      </c>
      <c r="CD106" s="543">
        <v>0</v>
      </c>
      <c r="CE106" s="543">
        <v>0</v>
      </c>
      <c r="CF106" s="543">
        <v>0</v>
      </c>
      <c r="CG106" s="543">
        <v>0</v>
      </c>
      <c r="CH106" s="543">
        <v>0</v>
      </c>
      <c r="CI106" s="542"/>
      <c r="CJ106" s="542"/>
      <c r="CK106" s="542"/>
      <c r="CL106" s="542"/>
      <c r="CM106" s="542"/>
      <c r="CN106" s="542"/>
      <c r="CO106" s="542"/>
      <c r="CP106" s="542"/>
      <c r="CQ106" s="542"/>
      <c r="CS106" s="542"/>
      <c r="CT106" s="542"/>
      <c r="CU106" s="542"/>
      <c r="CV106" s="542"/>
      <c r="CW106" s="543">
        <v>3</v>
      </c>
      <c r="CX106" s="547">
        <v>1</v>
      </c>
      <c r="CY106" s="543">
        <v>1</v>
      </c>
      <c r="CZ106" s="543">
        <v>1</v>
      </c>
      <c r="DA106" s="543">
        <v>0</v>
      </c>
      <c r="DB106" s="543">
        <v>0</v>
      </c>
      <c r="DC106" s="543">
        <v>1</v>
      </c>
      <c r="DD106" s="543">
        <v>0</v>
      </c>
      <c r="DF106" s="551">
        <v>92060.429296999995</v>
      </c>
      <c r="DG106" s="76">
        <f t="shared" si="33"/>
        <v>1.6049754581986563E-2</v>
      </c>
      <c r="DH106" s="551">
        <v>2567.0810550000001</v>
      </c>
      <c r="DI106" s="551">
        <v>49338.741553</v>
      </c>
      <c r="DJ106" s="551">
        <v>42721.687744000003</v>
      </c>
      <c r="DK106" s="547">
        <v>37</v>
      </c>
      <c r="DL106" s="543">
        <v>17</v>
      </c>
      <c r="DM106" s="543">
        <v>0</v>
      </c>
      <c r="DN106" s="543">
        <v>0</v>
      </c>
      <c r="DO106" s="320">
        <v>8.3021999999999999E-2</v>
      </c>
      <c r="DP106" s="543">
        <v>35</v>
      </c>
      <c r="DQ106" s="543">
        <v>8</v>
      </c>
      <c r="DR106" s="543">
        <v>11</v>
      </c>
      <c r="DS106" s="543">
        <v>0</v>
      </c>
      <c r="DT106" s="76">
        <f t="shared" si="34"/>
        <v>0</v>
      </c>
      <c r="DU106" s="542"/>
      <c r="DV106" s="542"/>
      <c r="DW106" s="542"/>
      <c r="DX106" s="552">
        <v>94.378</v>
      </c>
      <c r="DZ106" s="542"/>
      <c r="EA106" s="542"/>
      <c r="EB106" s="542"/>
      <c r="EC106" s="542"/>
      <c r="ED106" s="542"/>
      <c r="EE106" s="542"/>
      <c r="EF106" s="542"/>
      <c r="EG106" s="542"/>
      <c r="EH106" s="542"/>
      <c r="EI106" s="542"/>
      <c r="EJ106" s="542"/>
      <c r="EK106" s="542"/>
      <c r="EL106" s="542"/>
      <c r="EM106" s="542"/>
      <c r="EN106" s="542"/>
      <c r="EO106" s="542"/>
    </row>
    <row r="107" spans="2:145" x14ac:dyDescent="0.25">
      <c r="B107" s="541" t="s">
        <v>1311</v>
      </c>
      <c r="C107" s="3" t="s">
        <v>1312</v>
      </c>
      <c r="D107" s="3" t="s">
        <v>1215</v>
      </c>
      <c r="E107" s="541" t="s">
        <v>1094</v>
      </c>
      <c r="F107" s="542"/>
      <c r="G107" s="543">
        <v>174.59874400000001</v>
      </c>
      <c r="H107" s="542"/>
      <c r="I107" s="542"/>
      <c r="J107" s="542"/>
      <c r="K107" s="542"/>
      <c r="L107" s="542"/>
      <c r="N107" s="543">
        <v>108.987453</v>
      </c>
      <c r="O107" s="76">
        <f t="shared" si="19"/>
        <v>0.6242167068509954</v>
      </c>
      <c r="P107" s="622">
        <v>5.8382339999999999</v>
      </c>
      <c r="Q107" s="76">
        <f t="shared" si="20"/>
        <v>3.3438006862179945E-2</v>
      </c>
      <c r="R107" s="542"/>
      <c r="S107" s="542"/>
      <c r="T107" s="544">
        <v>1.7074769999999999</v>
      </c>
      <c r="U107" s="543">
        <v>0</v>
      </c>
      <c r="W107" s="543">
        <v>27</v>
      </c>
      <c r="X107" s="543">
        <v>0</v>
      </c>
      <c r="Y107" s="542"/>
      <c r="Z107" s="546">
        <f t="shared" si="18"/>
        <v>0.24773493880988301</v>
      </c>
      <c r="AA107" s="543">
        <v>4</v>
      </c>
      <c r="AB107" s="543">
        <v>9</v>
      </c>
      <c r="AC107" s="547">
        <v>32</v>
      </c>
      <c r="AD107" s="547">
        <v>4</v>
      </c>
      <c r="AE107" s="543">
        <f t="shared" si="21"/>
        <v>36</v>
      </c>
      <c r="AF107" s="549">
        <v>772870</v>
      </c>
      <c r="AH107" s="549">
        <v>16910</v>
      </c>
      <c r="AI107" s="543">
        <v>34</v>
      </c>
      <c r="AJ107" s="76">
        <f t="shared" si="22"/>
        <v>0.94444444444444442</v>
      </c>
      <c r="AK107" s="549">
        <v>742670</v>
      </c>
      <c r="AL107" s="76">
        <f t="shared" si="23"/>
        <v>0.96092486446621039</v>
      </c>
      <c r="AM107" s="543">
        <v>34</v>
      </c>
      <c r="AN107" s="549">
        <v>742670</v>
      </c>
      <c r="AO107" s="543">
        <v>34</v>
      </c>
      <c r="AP107" s="549">
        <v>742670</v>
      </c>
      <c r="AQ107" s="543">
        <v>17</v>
      </c>
      <c r="AR107" s="549">
        <v>223040</v>
      </c>
      <c r="AS107" s="543">
        <v>17</v>
      </c>
      <c r="AT107" s="76">
        <f t="shared" si="24"/>
        <v>0.5</v>
      </c>
      <c r="AU107" s="549">
        <v>519630</v>
      </c>
      <c r="AV107" s="543">
        <v>2</v>
      </c>
      <c r="AW107" s="549">
        <v>30200</v>
      </c>
      <c r="AX107" s="543">
        <v>0</v>
      </c>
      <c r="AY107" s="549">
        <v>0</v>
      </c>
      <c r="AZ107" s="543">
        <v>8</v>
      </c>
      <c r="BA107" s="76">
        <f t="shared" si="25"/>
        <v>0.22222222222222221</v>
      </c>
      <c r="BB107" s="543">
        <v>7</v>
      </c>
      <c r="BC107" s="76">
        <f t="shared" si="26"/>
        <v>0.19444444444444445</v>
      </c>
      <c r="BD107" s="543">
        <v>21</v>
      </c>
      <c r="BE107" s="76">
        <f t="shared" si="27"/>
        <v>0.58333333333333337</v>
      </c>
      <c r="BF107" s="543">
        <v>33</v>
      </c>
      <c r="BG107" s="76">
        <f t="shared" si="28"/>
        <v>0.91666666666666663</v>
      </c>
      <c r="BH107" s="543">
        <v>3</v>
      </c>
      <c r="BI107" s="76">
        <f t="shared" si="29"/>
        <v>8.3333333333333329E-2</v>
      </c>
      <c r="BJ107" s="543">
        <v>3</v>
      </c>
      <c r="BK107" s="543">
        <v>0</v>
      </c>
      <c r="BL107" s="543">
        <v>0</v>
      </c>
      <c r="BM107" s="550">
        <v>1950</v>
      </c>
      <c r="BN107" s="542"/>
      <c r="BO107" s="543">
        <v>27</v>
      </c>
      <c r="BP107" s="76">
        <f t="shared" si="30"/>
        <v>0.75</v>
      </c>
      <c r="BQ107" s="543">
        <v>9</v>
      </c>
      <c r="BR107" s="76">
        <f t="shared" si="31"/>
        <v>0.25</v>
      </c>
      <c r="BS107" s="543">
        <v>0</v>
      </c>
      <c r="BT107" s="76">
        <f t="shared" si="32"/>
        <v>0</v>
      </c>
      <c r="BU107" s="76">
        <v>0.58823529411764708</v>
      </c>
      <c r="BW107" s="543">
        <v>0</v>
      </c>
      <c r="BX107" s="543">
        <v>0</v>
      </c>
      <c r="BY107" s="543">
        <v>0</v>
      </c>
      <c r="BZ107" s="543">
        <v>0</v>
      </c>
      <c r="CA107" s="543">
        <v>0</v>
      </c>
      <c r="CB107" s="543">
        <v>0</v>
      </c>
      <c r="CC107" s="543">
        <v>0</v>
      </c>
      <c r="CD107" s="543">
        <v>0</v>
      </c>
      <c r="CE107" s="543">
        <v>0</v>
      </c>
      <c r="CF107" s="543">
        <v>0</v>
      </c>
      <c r="CG107" s="543">
        <v>0</v>
      </c>
      <c r="CH107" s="543">
        <v>0</v>
      </c>
      <c r="CI107" s="542"/>
      <c r="CJ107" s="542"/>
      <c r="CK107" s="542"/>
      <c r="CL107" s="542"/>
      <c r="CM107" s="542"/>
      <c r="CN107" s="542"/>
      <c r="CO107" s="542"/>
      <c r="CP107" s="542"/>
      <c r="CQ107" s="542"/>
      <c r="CS107" s="542"/>
      <c r="CT107" s="542"/>
      <c r="CU107" s="542"/>
      <c r="CV107" s="542"/>
      <c r="CW107" s="543">
        <v>0</v>
      </c>
      <c r="CX107" s="547">
        <v>0</v>
      </c>
      <c r="CY107" s="543">
        <v>0</v>
      </c>
      <c r="CZ107" s="543">
        <v>0</v>
      </c>
      <c r="DA107" s="543">
        <v>0</v>
      </c>
      <c r="DB107" s="543">
        <v>0</v>
      </c>
      <c r="DC107" s="543">
        <v>0</v>
      </c>
      <c r="DD107" s="543">
        <v>0</v>
      </c>
      <c r="DF107" s="551">
        <v>65455.866502999997</v>
      </c>
      <c r="DG107" s="76">
        <f t="shared" si="33"/>
        <v>8.469194884391941E-2</v>
      </c>
      <c r="DH107" s="551">
        <v>2248.9397509999999</v>
      </c>
      <c r="DI107" s="551">
        <v>62473.090641000003</v>
      </c>
      <c r="DJ107" s="551">
        <v>2982.775862</v>
      </c>
      <c r="DK107" s="547">
        <v>29</v>
      </c>
      <c r="DL107" s="543">
        <v>7</v>
      </c>
      <c r="DM107" s="543">
        <v>0</v>
      </c>
      <c r="DN107" s="543">
        <v>0</v>
      </c>
      <c r="DO107" s="320">
        <v>8.9868000000000003E-2</v>
      </c>
      <c r="DP107" s="543">
        <v>25</v>
      </c>
      <c r="DQ107" s="543">
        <v>6</v>
      </c>
      <c r="DR107" s="543">
        <v>4</v>
      </c>
      <c r="DS107" s="543">
        <v>1</v>
      </c>
      <c r="DT107" s="76">
        <f t="shared" si="34"/>
        <v>3.7037037037037035E-2</v>
      </c>
      <c r="DU107" s="542"/>
      <c r="DV107" s="542"/>
      <c r="DW107" s="542"/>
      <c r="DX107" s="552">
        <v>74.222800000000007</v>
      </c>
      <c r="DZ107" s="542"/>
      <c r="EA107" s="542"/>
      <c r="EB107" s="542"/>
      <c r="EC107" s="542"/>
      <c r="ED107" s="542"/>
      <c r="EE107" s="542"/>
      <c r="EF107" s="542"/>
      <c r="EG107" s="542"/>
      <c r="EH107" s="542"/>
      <c r="EI107" s="542"/>
      <c r="EJ107" s="542"/>
      <c r="EK107" s="542"/>
      <c r="EL107" s="542"/>
      <c r="EM107" s="542"/>
      <c r="EN107" s="542"/>
      <c r="EO107" s="542"/>
    </row>
    <row r="108" spans="2:145" x14ac:dyDescent="0.25">
      <c r="B108" s="541" t="s">
        <v>1313</v>
      </c>
      <c r="C108" s="3" t="s">
        <v>1314</v>
      </c>
      <c r="D108" s="3" t="s">
        <v>1255</v>
      </c>
      <c r="E108" s="541" t="s">
        <v>1094</v>
      </c>
      <c r="F108" s="542"/>
      <c r="G108" s="543">
        <v>256.27216099999998</v>
      </c>
      <c r="H108" s="542"/>
      <c r="I108" s="542"/>
      <c r="J108" s="542"/>
      <c r="K108" s="542"/>
      <c r="L108" s="542"/>
      <c r="N108" s="543">
        <v>147.661675</v>
      </c>
      <c r="O108" s="76">
        <f t="shared" si="19"/>
        <v>0.57619085281760285</v>
      </c>
      <c r="P108" s="622">
        <v>4.1826090000000002</v>
      </c>
      <c r="Q108" s="76">
        <f t="shared" si="20"/>
        <v>1.6320965116456799E-2</v>
      </c>
      <c r="R108" s="542"/>
      <c r="S108" s="542"/>
      <c r="T108" s="544">
        <v>0.66198699999999999</v>
      </c>
      <c r="U108" s="543">
        <v>0</v>
      </c>
      <c r="W108" s="543">
        <v>79</v>
      </c>
      <c r="X108" s="543">
        <v>22</v>
      </c>
      <c r="Y108" s="542"/>
      <c r="Z108" s="546">
        <f t="shared" si="18"/>
        <v>0.53500679848037747</v>
      </c>
      <c r="AA108" s="543">
        <v>13</v>
      </c>
      <c r="AB108" s="543">
        <v>43</v>
      </c>
      <c r="AC108" s="547">
        <v>109</v>
      </c>
      <c r="AD108" s="547">
        <v>13</v>
      </c>
      <c r="AE108" s="543">
        <f t="shared" si="21"/>
        <v>122</v>
      </c>
      <c r="AF108" s="549">
        <v>6708966</v>
      </c>
      <c r="AH108" s="549">
        <v>50400</v>
      </c>
      <c r="AI108" s="543">
        <v>117</v>
      </c>
      <c r="AJ108" s="76">
        <f t="shared" si="22"/>
        <v>0.95901639344262291</v>
      </c>
      <c r="AK108" s="549">
        <v>6366566</v>
      </c>
      <c r="AL108" s="76">
        <f t="shared" si="23"/>
        <v>0.94896381946189623</v>
      </c>
      <c r="AM108" s="543">
        <v>116</v>
      </c>
      <c r="AN108" s="549">
        <v>6300166</v>
      </c>
      <c r="AO108" s="543">
        <v>110</v>
      </c>
      <c r="AP108" s="549">
        <v>5804966</v>
      </c>
      <c r="AQ108" s="543">
        <v>72</v>
      </c>
      <c r="AR108" s="549">
        <v>5250066</v>
      </c>
      <c r="AS108" s="543">
        <v>38</v>
      </c>
      <c r="AT108" s="76">
        <f t="shared" si="24"/>
        <v>0.34545454545454546</v>
      </c>
      <c r="AU108" s="549">
        <v>554900</v>
      </c>
      <c r="AV108" s="543">
        <v>5</v>
      </c>
      <c r="AW108" s="549">
        <v>342400</v>
      </c>
      <c r="AX108" s="543">
        <v>0</v>
      </c>
      <c r="AY108" s="549">
        <v>0</v>
      </c>
      <c r="AZ108" s="543">
        <v>14</v>
      </c>
      <c r="BA108" s="76">
        <f t="shared" si="25"/>
        <v>0.11475409836065574</v>
      </c>
      <c r="BB108" s="543">
        <v>16</v>
      </c>
      <c r="BC108" s="76">
        <f t="shared" si="26"/>
        <v>0.13114754098360656</v>
      </c>
      <c r="BD108" s="543">
        <v>92</v>
      </c>
      <c r="BE108" s="76">
        <f t="shared" si="27"/>
        <v>0.75409836065573765</v>
      </c>
      <c r="BF108" s="543">
        <v>100</v>
      </c>
      <c r="BG108" s="76">
        <f t="shared" si="28"/>
        <v>0.81967213114754101</v>
      </c>
      <c r="BH108" s="543">
        <v>2</v>
      </c>
      <c r="BI108" s="76">
        <f t="shared" si="29"/>
        <v>1.6393442622950821E-2</v>
      </c>
      <c r="BJ108" s="543">
        <v>2</v>
      </c>
      <c r="BK108" s="543">
        <v>0</v>
      </c>
      <c r="BL108" s="543">
        <v>0</v>
      </c>
      <c r="BM108" s="550">
        <v>1982</v>
      </c>
      <c r="BN108" s="542"/>
      <c r="BO108" s="543">
        <v>96</v>
      </c>
      <c r="BP108" s="76">
        <f t="shared" si="30"/>
        <v>0.78688524590163933</v>
      </c>
      <c r="BQ108" s="543">
        <v>26</v>
      </c>
      <c r="BR108" s="76">
        <f t="shared" si="31"/>
        <v>0.21311475409836064</v>
      </c>
      <c r="BS108" s="543">
        <v>0</v>
      </c>
      <c r="BT108" s="76">
        <f t="shared" si="32"/>
        <v>0</v>
      </c>
      <c r="BU108" s="76">
        <v>0.57264957264957261</v>
      </c>
      <c r="BW108" s="543">
        <v>0</v>
      </c>
      <c r="BX108" s="543">
        <v>0</v>
      </c>
      <c r="BY108" s="543">
        <v>0</v>
      </c>
      <c r="BZ108" s="543">
        <v>0</v>
      </c>
      <c r="CA108" s="543">
        <v>0</v>
      </c>
      <c r="CB108" s="543">
        <v>0</v>
      </c>
      <c r="CC108" s="543">
        <v>0</v>
      </c>
      <c r="CD108" s="543">
        <v>0</v>
      </c>
      <c r="CE108" s="543">
        <v>0</v>
      </c>
      <c r="CF108" s="543">
        <v>0</v>
      </c>
      <c r="CG108" s="543">
        <v>0</v>
      </c>
      <c r="CH108" s="543">
        <v>0</v>
      </c>
      <c r="CI108" s="542"/>
      <c r="CJ108" s="542"/>
      <c r="CK108" s="542"/>
      <c r="CL108" s="542"/>
      <c r="CM108" s="542"/>
      <c r="CN108" s="542"/>
      <c r="CO108" s="542"/>
      <c r="CP108" s="542"/>
      <c r="CQ108" s="542"/>
      <c r="CS108" s="542"/>
      <c r="CT108" s="542"/>
      <c r="CU108" s="542"/>
      <c r="CV108" s="542"/>
      <c r="CW108" s="543">
        <v>0</v>
      </c>
      <c r="CX108" s="547">
        <v>0</v>
      </c>
      <c r="CY108" s="543">
        <v>0</v>
      </c>
      <c r="CZ108" s="543">
        <v>0</v>
      </c>
      <c r="DA108" s="543">
        <v>0</v>
      </c>
      <c r="DB108" s="543">
        <v>0</v>
      </c>
      <c r="DC108" s="543">
        <v>0</v>
      </c>
      <c r="DD108" s="543">
        <v>0</v>
      </c>
      <c r="DF108" s="551">
        <v>45019.949479000003</v>
      </c>
      <c r="DG108" s="76">
        <f t="shared" si="33"/>
        <v>6.7104155065027911E-3</v>
      </c>
      <c r="DH108" s="551">
        <v>1721.4038089999999</v>
      </c>
      <c r="DI108" s="551">
        <v>43349.798111999997</v>
      </c>
      <c r="DJ108" s="551">
        <v>1670.1513669999999</v>
      </c>
      <c r="DK108" s="547">
        <v>110</v>
      </c>
      <c r="DL108" s="543">
        <v>12</v>
      </c>
      <c r="DM108" s="543">
        <v>0</v>
      </c>
      <c r="DN108" s="543">
        <v>0</v>
      </c>
      <c r="DO108" s="320">
        <v>2.7411000000000001E-2</v>
      </c>
      <c r="DP108" s="543">
        <v>109</v>
      </c>
      <c r="DQ108" s="543">
        <v>9</v>
      </c>
      <c r="DR108" s="543">
        <v>3</v>
      </c>
      <c r="DS108" s="543">
        <v>1</v>
      </c>
      <c r="DT108" s="76">
        <f t="shared" si="34"/>
        <v>1.2658227848101266E-2</v>
      </c>
      <c r="DU108" s="542"/>
      <c r="DV108" s="542"/>
      <c r="DW108" s="542"/>
      <c r="DX108" s="552">
        <v>38.153500000000001</v>
      </c>
      <c r="DZ108" s="542"/>
      <c r="EA108" s="542"/>
      <c r="EB108" s="542"/>
      <c r="EC108" s="542"/>
      <c r="ED108" s="542"/>
      <c r="EE108" s="542"/>
      <c r="EF108" s="542"/>
      <c r="EG108" s="542"/>
      <c r="EH108" s="542"/>
      <c r="EI108" s="542"/>
      <c r="EJ108" s="542"/>
      <c r="EK108" s="542"/>
      <c r="EL108" s="542"/>
      <c r="EM108" s="542"/>
      <c r="EN108" s="542"/>
      <c r="EO108" s="542"/>
    </row>
    <row r="109" spans="2:145" x14ac:dyDescent="0.25">
      <c r="B109" s="541" t="s">
        <v>1315</v>
      </c>
      <c r="C109" s="3" t="s">
        <v>1316</v>
      </c>
      <c r="D109" s="3" t="s">
        <v>51</v>
      </c>
      <c r="E109" s="541" t="s">
        <v>1094</v>
      </c>
      <c r="F109" s="542"/>
      <c r="G109" s="543">
        <v>362.39904000000001</v>
      </c>
      <c r="H109" s="542"/>
      <c r="I109" s="542"/>
      <c r="J109" s="542"/>
      <c r="K109" s="542"/>
      <c r="L109" s="542"/>
      <c r="N109" s="543">
        <v>157.98889800000001</v>
      </c>
      <c r="O109" s="76">
        <f t="shared" si="19"/>
        <v>0.43595286014002688</v>
      </c>
      <c r="P109" s="622">
        <v>6.7634150000000002</v>
      </c>
      <c r="Q109" s="76">
        <f t="shared" si="20"/>
        <v>1.8662894360868064E-2</v>
      </c>
      <c r="R109" s="542"/>
      <c r="S109" s="542"/>
      <c r="T109" s="544">
        <v>1.406372</v>
      </c>
      <c r="U109" s="543">
        <v>0</v>
      </c>
      <c r="W109" s="543">
        <v>93</v>
      </c>
      <c r="X109" s="543">
        <v>27</v>
      </c>
      <c r="Y109" s="542"/>
      <c r="Z109" s="546">
        <f t="shared" si="18"/>
        <v>0.58864895683999263</v>
      </c>
      <c r="AA109" s="543">
        <v>35</v>
      </c>
      <c r="AB109" s="543">
        <v>15</v>
      </c>
      <c r="AC109" s="547">
        <v>73</v>
      </c>
      <c r="AD109" s="547">
        <v>35</v>
      </c>
      <c r="AE109" s="543">
        <f t="shared" si="21"/>
        <v>108</v>
      </c>
      <c r="AF109" s="549">
        <v>4660751</v>
      </c>
      <c r="AH109" s="549">
        <v>32000</v>
      </c>
      <c r="AI109" s="543">
        <v>104</v>
      </c>
      <c r="AJ109" s="76">
        <f t="shared" si="22"/>
        <v>0.96296296296296291</v>
      </c>
      <c r="AK109" s="549">
        <v>4460511</v>
      </c>
      <c r="AL109" s="76">
        <f t="shared" si="23"/>
        <v>0.95703696678925776</v>
      </c>
      <c r="AM109" s="543">
        <v>104</v>
      </c>
      <c r="AN109" s="549">
        <v>4460511</v>
      </c>
      <c r="AO109" s="543">
        <v>103</v>
      </c>
      <c r="AP109" s="549">
        <v>4448711</v>
      </c>
      <c r="AQ109" s="543">
        <v>46</v>
      </c>
      <c r="AR109" s="549">
        <v>3151571</v>
      </c>
      <c r="AS109" s="543">
        <v>57</v>
      </c>
      <c r="AT109" s="76">
        <f t="shared" si="24"/>
        <v>0.55339805825242716</v>
      </c>
      <c r="AU109" s="549">
        <v>1297140</v>
      </c>
      <c r="AV109" s="543">
        <v>2</v>
      </c>
      <c r="AW109" s="549">
        <v>62000</v>
      </c>
      <c r="AX109" s="543">
        <v>2</v>
      </c>
      <c r="AY109" s="549">
        <v>138240</v>
      </c>
      <c r="AZ109" s="543">
        <v>11</v>
      </c>
      <c r="BA109" s="76">
        <f t="shared" si="25"/>
        <v>0.10185185185185185</v>
      </c>
      <c r="BB109" s="543">
        <v>13</v>
      </c>
      <c r="BC109" s="76">
        <f t="shared" si="26"/>
        <v>0.12037037037037036</v>
      </c>
      <c r="BD109" s="543">
        <v>84</v>
      </c>
      <c r="BE109" s="76">
        <f t="shared" si="27"/>
        <v>0.77777777777777779</v>
      </c>
      <c r="BF109" s="543">
        <v>102</v>
      </c>
      <c r="BG109" s="76">
        <f t="shared" si="28"/>
        <v>0.94444444444444442</v>
      </c>
      <c r="BH109" s="543">
        <v>8</v>
      </c>
      <c r="BI109" s="76">
        <f t="shared" si="29"/>
        <v>7.407407407407407E-2</v>
      </c>
      <c r="BJ109" s="543">
        <v>8</v>
      </c>
      <c r="BK109" s="543">
        <v>0</v>
      </c>
      <c r="BL109" s="543">
        <v>0</v>
      </c>
      <c r="BM109" s="550">
        <v>1980</v>
      </c>
      <c r="BN109" s="542"/>
      <c r="BO109" s="543">
        <v>54</v>
      </c>
      <c r="BP109" s="76">
        <f t="shared" si="30"/>
        <v>0.5</v>
      </c>
      <c r="BQ109" s="543">
        <v>54</v>
      </c>
      <c r="BR109" s="76">
        <f t="shared" si="31"/>
        <v>0.5</v>
      </c>
      <c r="BS109" s="543">
        <v>2</v>
      </c>
      <c r="BT109" s="76">
        <f t="shared" si="32"/>
        <v>1.8518518518518517E-2</v>
      </c>
      <c r="BU109" s="76">
        <v>0.85576923076923073</v>
      </c>
      <c r="BW109" s="543">
        <v>0</v>
      </c>
      <c r="BX109" s="543">
        <v>0</v>
      </c>
      <c r="BY109" s="543">
        <v>0</v>
      </c>
      <c r="BZ109" s="543">
        <v>0</v>
      </c>
      <c r="CA109" s="543">
        <v>0</v>
      </c>
      <c r="CB109" s="543">
        <v>0</v>
      </c>
      <c r="CC109" s="543">
        <v>0</v>
      </c>
      <c r="CD109" s="543">
        <v>0</v>
      </c>
      <c r="CE109" s="543">
        <v>0</v>
      </c>
      <c r="CF109" s="543">
        <v>0</v>
      </c>
      <c r="CG109" s="543">
        <v>0</v>
      </c>
      <c r="CH109" s="543">
        <v>0</v>
      </c>
      <c r="CI109" s="542"/>
      <c r="CJ109" s="542"/>
      <c r="CK109" s="542"/>
      <c r="CL109" s="542"/>
      <c r="CM109" s="542"/>
      <c r="CN109" s="542"/>
      <c r="CO109" s="542"/>
      <c r="CP109" s="542"/>
      <c r="CQ109" s="542"/>
      <c r="CS109" s="542"/>
      <c r="CT109" s="542"/>
      <c r="CU109" s="542"/>
      <c r="CV109" s="542"/>
      <c r="CW109" s="543">
        <v>2</v>
      </c>
      <c r="CX109" s="547">
        <v>0</v>
      </c>
      <c r="CY109" s="543">
        <v>2</v>
      </c>
      <c r="CZ109" s="543">
        <v>0</v>
      </c>
      <c r="DA109" s="543">
        <v>0</v>
      </c>
      <c r="DB109" s="543">
        <v>0</v>
      </c>
      <c r="DC109" s="543">
        <v>0</v>
      </c>
      <c r="DD109" s="543">
        <v>0</v>
      </c>
      <c r="DF109" s="551">
        <v>313756.730431</v>
      </c>
      <c r="DG109" s="76">
        <f t="shared" si="33"/>
        <v>6.7318921442273999E-2</v>
      </c>
      <c r="DH109" s="551">
        <v>3814.4588229999999</v>
      </c>
      <c r="DI109" s="551">
        <v>307231.308915</v>
      </c>
      <c r="DJ109" s="551">
        <v>6525.4215160000003</v>
      </c>
      <c r="DK109" s="547">
        <v>71</v>
      </c>
      <c r="DL109" s="543">
        <v>37</v>
      </c>
      <c r="DM109" s="543">
        <v>0</v>
      </c>
      <c r="DN109" s="543">
        <v>0</v>
      </c>
      <c r="DO109" s="320">
        <v>0.13</v>
      </c>
      <c r="DP109" s="543">
        <v>65</v>
      </c>
      <c r="DQ109" s="543">
        <v>18</v>
      </c>
      <c r="DR109" s="543">
        <v>20</v>
      </c>
      <c r="DS109" s="543">
        <v>5</v>
      </c>
      <c r="DT109" s="76">
        <f t="shared" si="34"/>
        <v>5.3763440860215055E-2</v>
      </c>
      <c r="DU109" s="542"/>
      <c r="DV109" s="542"/>
      <c r="DW109" s="542"/>
      <c r="DX109" s="552">
        <v>281.6037</v>
      </c>
      <c r="DZ109" s="542"/>
      <c r="EA109" s="542"/>
      <c r="EB109" s="542"/>
      <c r="EC109" s="542"/>
      <c r="ED109" s="542"/>
      <c r="EE109" s="542"/>
      <c r="EF109" s="542"/>
      <c r="EG109" s="542"/>
      <c r="EH109" s="542"/>
      <c r="EI109" s="542"/>
      <c r="EJ109" s="542"/>
      <c r="EK109" s="542"/>
      <c r="EL109" s="542"/>
      <c r="EM109" s="542"/>
      <c r="EN109" s="542"/>
      <c r="EO109" s="542"/>
    </row>
    <row r="110" spans="2:145" x14ac:dyDescent="0.25">
      <c r="B110" s="541" t="s">
        <v>1317</v>
      </c>
      <c r="C110" s="6" t="s">
        <v>1318</v>
      </c>
      <c r="D110" s="3" t="s">
        <v>51</v>
      </c>
      <c r="E110" s="541" t="s">
        <v>1094</v>
      </c>
      <c r="F110" s="542"/>
      <c r="G110" s="543">
        <v>21.608651999999999</v>
      </c>
      <c r="H110" s="542"/>
      <c r="I110" s="542"/>
      <c r="J110" s="542"/>
      <c r="K110" s="542"/>
      <c r="L110" s="542"/>
      <c r="N110" s="543">
        <v>1.953077</v>
      </c>
      <c r="O110" s="76">
        <f t="shared" si="19"/>
        <v>9.038402765706996E-2</v>
      </c>
      <c r="P110" s="622">
        <v>1.9590719999999999</v>
      </c>
      <c r="Q110" s="76">
        <f t="shared" si="20"/>
        <v>9.0661462825168362E-2</v>
      </c>
      <c r="R110" s="542"/>
      <c r="S110" s="542"/>
      <c r="T110" s="544">
        <v>0.90173199999999998</v>
      </c>
      <c r="U110" s="543">
        <v>0</v>
      </c>
      <c r="W110" s="543">
        <v>62</v>
      </c>
      <c r="X110" s="543">
        <v>0</v>
      </c>
      <c r="Y110" s="542"/>
      <c r="Z110" s="546">
        <f t="shared" si="18"/>
        <v>31.744780159717205</v>
      </c>
      <c r="AA110" s="543">
        <v>62</v>
      </c>
      <c r="AB110" s="543">
        <v>6</v>
      </c>
      <c r="AC110" s="547">
        <v>6</v>
      </c>
      <c r="AD110" s="547">
        <v>62</v>
      </c>
      <c r="AE110" s="543">
        <f t="shared" si="21"/>
        <v>68</v>
      </c>
      <c r="AF110" s="549">
        <v>2985900</v>
      </c>
      <c r="AH110" s="549">
        <v>32000</v>
      </c>
      <c r="AI110" s="543">
        <v>66</v>
      </c>
      <c r="AJ110" s="76">
        <f t="shared" si="22"/>
        <v>0.97058823529411764</v>
      </c>
      <c r="AK110" s="549">
        <v>2285400</v>
      </c>
      <c r="AL110" s="76">
        <f t="shared" si="23"/>
        <v>0.76539736762785093</v>
      </c>
      <c r="AM110" s="543">
        <v>66</v>
      </c>
      <c r="AN110" s="549">
        <v>2285400</v>
      </c>
      <c r="AO110" s="543">
        <v>66</v>
      </c>
      <c r="AP110" s="549">
        <v>2285400</v>
      </c>
      <c r="AQ110" s="543">
        <v>56</v>
      </c>
      <c r="AR110" s="549">
        <v>1953800</v>
      </c>
      <c r="AS110" s="543">
        <v>10</v>
      </c>
      <c r="AT110" s="76">
        <f t="shared" si="24"/>
        <v>0.15151515151515152</v>
      </c>
      <c r="AU110" s="549">
        <v>331600</v>
      </c>
      <c r="AV110" s="543">
        <v>1</v>
      </c>
      <c r="AW110" s="549">
        <v>47100</v>
      </c>
      <c r="AX110" s="543">
        <v>1</v>
      </c>
      <c r="AY110" s="549">
        <v>653400</v>
      </c>
      <c r="AZ110" s="543">
        <v>14</v>
      </c>
      <c r="BA110" s="76">
        <f t="shared" si="25"/>
        <v>0.20588235294117646</v>
      </c>
      <c r="BB110" s="543">
        <v>6</v>
      </c>
      <c r="BC110" s="76">
        <f t="shared" si="26"/>
        <v>8.8235294117647065E-2</v>
      </c>
      <c r="BD110" s="543">
        <v>48</v>
      </c>
      <c r="BE110" s="76">
        <f t="shared" si="27"/>
        <v>0.70588235294117652</v>
      </c>
      <c r="BF110" s="543">
        <v>64</v>
      </c>
      <c r="BG110" s="76">
        <f t="shared" si="28"/>
        <v>0.94117647058823528</v>
      </c>
      <c r="BH110" s="543">
        <v>0</v>
      </c>
      <c r="BI110" s="76">
        <f t="shared" si="29"/>
        <v>0</v>
      </c>
      <c r="BJ110" s="543">
        <v>0</v>
      </c>
      <c r="BK110" s="543">
        <v>0</v>
      </c>
      <c r="BL110" s="543">
        <v>0</v>
      </c>
      <c r="BM110" s="550">
        <v>1945</v>
      </c>
      <c r="BN110" s="542"/>
      <c r="BO110" s="543">
        <v>65</v>
      </c>
      <c r="BP110" s="76">
        <f t="shared" si="30"/>
        <v>0.95588235294117652</v>
      </c>
      <c r="BQ110" s="543">
        <v>3</v>
      </c>
      <c r="BR110" s="76">
        <f t="shared" si="31"/>
        <v>4.4117647058823532E-2</v>
      </c>
      <c r="BS110" s="543">
        <v>0</v>
      </c>
      <c r="BT110" s="76">
        <f t="shared" si="32"/>
        <v>0</v>
      </c>
      <c r="BU110" s="76">
        <v>0.89393939393939392</v>
      </c>
      <c r="BW110" s="543">
        <v>0</v>
      </c>
      <c r="BX110" s="543">
        <v>0</v>
      </c>
      <c r="BY110" s="543">
        <v>0</v>
      </c>
      <c r="BZ110" s="543">
        <v>0</v>
      </c>
      <c r="CA110" s="543">
        <v>0</v>
      </c>
      <c r="CB110" s="543">
        <v>0</v>
      </c>
      <c r="CC110" s="543">
        <v>0</v>
      </c>
      <c r="CD110" s="543">
        <v>0</v>
      </c>
      <c r="CE110" s="543">
        <v>0</v>
      </c>
      <c r="CF110" s="543">
        <v>0</v>
      </c>
      <c r="CG110" s="543">
        <v>0</v>
      </c>
      <c r="CH110" s="543">
        <v>0</v>
      </c>
      <c r="CI110" s="542"/>
      <c r="CJ110" s="542"/>
      <c r="CK110" s="542"/>
      <c r="CL110" s="542"/>
      <c r="CM110" s="542"/>
      <c r="CN110" s="542"/>
      <c r="CO110" s="542"/>
      <c r="CP110" s="542"/>
      <c r="CQ110" s="542"/>
      <c r="CS110" s="542"/>
      <c r="CT110" s="542"/>
      <c r="CU110" s="542"/>
      <c r="CV110" s="542"/>
      <c r="CW110" s="543">
        <v>2</v>
      </c>
      <c r="CX110" s="547">
        <v>0</v>
      </c>
      <c r="CY110" s="543">
        <v>1</v>
      </c>
      <c r="CZ110" s="543">
        <v>1</v>
      </c>
      <c r="DA110" s="543">
        <v>0</v>
      </c>
      <c r="DB110" s="543">
        <v>0</v>
      </c>
      <c r="DC110" s="543">
        <v>0</v>
      </c>
      <c r="DD110" s="543">
        <v>0</v>
      </c>
      <c r="DF110" s="551">
        <v>50989.070548000003</v>
      </c>
      <c r="DG110" s="76">
        <f t="shared" si="33"/>
        <v>1.7076616948993605E-2</v>
      </c>
      <c r="DH110" s="551">
        <v>1836.5748470000001</v>
      </c>
      <c r="DI110" s="551">
        <v>50989.070548000003</v>
      </c>
      <c r="DJ110" s="551">
        <v>0</v>
      </c>
      <c r="DK110" s="547">
        <v>56</v>
      </c>
      <c r="DL110" s="543">
        <v>12</v>
      </c>
      <c r="DM110" s="543">
        <v>0</v>
      </c>
      <c r="DN110" s="543">
        <v>0</v>
      </c>
      <c r="DO110" s="320">
        <v>5.8658000000000002E-2</v>
      </c>
      <c r="DP110" s="543">
        <v>51</v>
      </c>
      <c r="DQ110" s="543">
        <v>12</v>
      </c>
      <c r="DR110" s="543">
        <v>5</v>
      </c>
      <c r="DS110" s="543">
        <v>0</v>
      </c>
      <c r="DT110" s="76">
        <f t="shared" si="34"/>
        <v>0</v>
      </c>
      <c r="DU110" s="542"/>
      <c r="DV110" s="542"/>
      <c r="DW110" s="542"/>
      <c r="DX110" s="552">
        <v>9.0692000000000004</v>
      </c>
      <c r="DZ110" s="542"/>
      <c r="EA110" s="542"/>
      <c r="EB110" s="542"/>
      <c r="EC110" s="542"/>
      <c r="ED110" s="542"/>
      <c r="EE110" s="542"/>
      <c r="EF110" s="542"/>
      <c r="EG110" s="542"/>
      <c r="EH110" s="542"/>
      <c r="EI110" s="542"/>
      <c r="EJ110" s="542"/>
      <c r="EK110" s="542"/>
      <c r="EL110" s="542"/>
      <c r="EM110" s="542"/>
      <c r="EN110" s="542"/>
      <c r="EO110" s="542"/>
    </row>
    <row r="111" spans="2:145" x14ac:dyDescent="0.25">
      <c r="B111" s="541" t="s">
        <v>1317</v>
      </c>
      <c r="C111" s="6" t="s">
        <v>1319</v>
      </c>
      <c r="D111" s="3" t="s">
        <v>1124</v>
      </c>
      <c r="E111" s="541" t="s">
        <v>1094</v>
      </c>
      <c r="F111" s="542"/>
      <c r="G111" s="543">
        <v>160.57099600000001</v>
      </c>
      <c r="H111" s="542"/>
      <c r="I111" s="542"/>
      <c r="J111" s="542"/>
      <c r="K111" s="542"/>
      <c r="L111" s="542"/>
      <c r="N111" s="543">
        <v>83.996593000000004</v>
      </c>
      <c r="O111" s="76">
        <f t="shared" si="19"/>
        <v>0.52311186386363329</v>
      </c>
      <c r="P111" s="622">
        <v>1.958445</v>
      </c>
      <c r="Q111" s="76">
        <f t="shared" si="20"/>
        <v>1.2196754387697763E-2</v>
      </c>
      <c r="R111" s="542"/>
      <c r="S111" s="542"/>
      <c r="T111" s="544">
        <v>0.80084200000000005</v>
      </c>
      <c r="U111" s="543">
        <v>0</v>
      </c>
      <c r="W111" s="543">
        <v>140</v>
      </c>
      <c r="X111" s="543">
        <v>0</v>
      </c>
      <c r="Y111" s="542"/>
      <c r="Z111" s="546">
        <f t="shared" si="18"/>
        <v>1.6667342686149187</v>
      </c>
      <c r="AA111" s="543">
        <v>39</v>
      </c>
      <c r="AB111" s="543">
        <v>49</v>
      </c>
      <c r="AC111" s="547">
        <v>150</v>
      </c>
      <c r="AD111" s="547">
        <v>39</v>
      </c>
      <c r="AE111" s="543">
        <f t="shared" si="21"/>
        <v>189</v>
      </c>
      <c r="AF111" s="549">
        <v>25866367</v>
      </c>
      <c r="AH111" s="549">
        <v>122200</v>
      </c>
      <c r="AI111" s="543">
        <v>175</v>
      </c>
      <c r="AJ111" s="76">
        <f t="shared" si="22"/>
        <v>0.92592592592592593</v>
      </c>
      <c r="AK111" s="549">
        <v>22400767</v>
      </c>
      <c r="AL111" s="76">
        <f t="shared" si="23"/>
        <v>0.86601906638067883</v>
      </c>
      <c r="AM111" s="543">
        <v>175</v>
      </c>
      <c r="AN111" s="549">
        <v>22400767</v>
      </c>
      <c r="AO111" s="543">
        <v>174</v>
      </c>
      <c r="AP111" s="549">
        <v>22305867</v>
      </c>
      <c r="AQ111" s="543">
        <v>155</v>
      </c>
      <c r="AR111" s="549">
        <v>22057577</v>
      </c>
      <c r="AS111" s="543">
        <v>19</v>
      </c>
      <c r="AT111" s="76">
        <f t="shared" si="24"/>
        <v>0.10919540229885058</v>
      </c>
      <c r="AU111" s="549">
        <v>248290</v>
      </c>
      <c r="AV111" s="543">
        <v>11</v>
      </c>
      <c r="AW111" s="549">
        <v>1349100</v>
      </c>
      <c r="AX111" s="543">
        <v>0</v>
      </c>
      <c r="AY111" s="549">
        <v>0</v>
      </c>
      <c r="AZ111" s="543">
        <v>38</v>
      </c>
      <c r="BA111" s="76">
        <f t="shared" si="25"/>
        <v>0.20105820105820105</v>
      </c>
      <c r="BB111" s="543">
        <v>18</v>
      </c>
      <c r="BC111" s="76">
        <f t="shared" si="26"/>
        <v>9.5238095238095233E-2</v>
      </c>
      <c r="BD111" s="543">
        <v>133</v>
      </c>
      <c r="BE111" s="76">
        <f t="shared" si="27"/>
        <v>0.70370370370370372</v>
      </c>
      <c r="BF111" s="543">
        <v>136</v>
      </c>
      <c r="BG111" s="76">
        <f t="shared" si="28"/>
        <v>0.71957671957671954</v>
      </c>
      <c r="BH111" s="543">
        <v>7</v>
      </c>
      <c r="BI111" s="76">
        <f t="shared" si="29"/>
        <v>3.7037037037037035E-2</v>
      </c>
      <c r="BJ111" s="543">
        <v>7</v>
      </c>
      <c r="BK111" s="543">
        <v>0</v>
      </c>
      <c r="BL111" s="543">
        <v>0</v>
      </c>
      <c r="BM111" s="550">
        <v>1989</v>
      </c>
      <c r="BN111" s="542"/>
      <c r="BO111" s="543">
        <v>106</v>
      </c>
      <c r="BP111" s="76">
        <f t="shared" si="30"/>
        <v>0.56084656084656082</v>
      </c>
      <c r="BQ111" s="543">
        <v>83</v>
      </c>
      <c r="BR111" s="76">
        <f t="shared" si="31"/>
        <v>0.43915343915343913</v>
      </c>
      <c r="BS111" s="543">
        <v>2</v>
      </c>
      <c r="BT111" s="76">
        <f t="shared" si="32"/>
        <v>1.0582010582010581E-2</v>
      </c>
      <c r="BU111" s="76">
        <v>0.78857142857142859</v>
      </c>
      <c r="BW111" s="543">
        <v>0</v>
      </c>
      <c r="BX111" s="543">
        <v>0</v>
      </c>
      <c r="BY111" s="543">
        <v>0</v>
      </c>
      <c r="BZ111" s="543">
        <v>0</v>
      </c>
      <c r="CA111" s="543">
        <v>0</v>
      </c>
      <c r="CB111" s="543">
        <v>0</v>
      </c>
      <c r="CC111" s="543">
        <v>0</v>
      </c>
      <c r="CD111" s="543">
        <v>0</v>
      </c>
      <c r="CE111" s="543">
        <v>0</v>
      </c>
      <c r="CF111" s="543">
        <v>0</v>
      </c>
      <c r="CG111" s="543">
        <v>0</v>
      </c>
      <c r="CH111" s="543">
        <v>0</v>
      </c>
      <c r="CI111" s="542"/>
      <c r="CJ111" s="542"/>
      <c r="CK111" s="542"/>
      <c r="CL111" s="542"/>
      <c r="CM111" s="542"/>
      <c r="CN111" s="542"/>
      <c r="CO111" s="542"/>
      <c r="CP111" s="542"/>
      <c r="CQ111" s="542"/>
      <c r="CS111" s="542"/>
      <c r="CT111" s="542"/>
      <c r="CU111" s="542"/>
      <c r="CV111" s="542"/>
      <c r="CW111" s="543">
        <v>0</v>
      </c>
      <c r="CX111" s="547">
        <v>0</v>
      </c>
      <c r="CY111" s="543">
        <v>0</v>
      </c>
      <c r="CZ111" s="543">
        <v>0</v>
      </c>
      <c r="DA111" s="543">
        <v>0</v>
      </c>
      <c r="DB111" s="543">
        <v>0</v>
      </c>
      <c r="DC111" s="543">
        <v>0</v>
      </c>
      <c r="DD111" s="543">
        <v>0</v>
      </c>
      <c r="DF111" s="551">
        <v>396492.94990900002</v>
      </c>
      <c r="DG111" s="76">
        <f t="shared" si="33"/>
        <v>1.5328513273974657E-2</v>
      </c>
      <c r="DH111" s="551">
        <v>10087.321289</v>
      </c>
      <c r="DI111" s="551">
        <v>395164.96327599999</v>
      </c>
      <c r="DJ111" s="551">
        <v>1327.986633</v>
      </c>
      <c r="DK111" s="547">
        <v>165</v>
      </c>
      <c r="DL111" s="543">
        <v>24</v>
      </c>
      <c r="DM111" s="543">
        <v>0</v>
      </c>
      <c r="DN111" s="543">
        <v>0</v>
      </c>
      <c r="DO111" s="320">
        <v>9.2027999999999999E-2</v>
      </c>
      <c r="DP111" s="543">
        <v>164</v>
      </c>
      <c r="DQ111" s="543">
        <v>11</v>
      </c>
      <c r="DR111" s="543">
        <v>14</v>
      </c>
      <c r="DS111" s="543">
        <v>0</v>
      </c>
      <c r="DT111" s="76">
        <f t="shared" si="34"/>
        <v>0</v>
      </c>
      <c r="DU111" s="542"/>
      <c r="DV111" s="542"/>
      <c r="DW111" s="542"/>
      <c r="DX111" s="552">
        <v>101.8755</v>
      </c>
      <c r="DZ111" s="542"/>
      <c r="EA111" s="542"/>
      <c r="EB111" s="542"/>
      <c r="EC111" s="542"/>
      <c r="ED111" s="542"/>
      <c r="EE111" s="542"/>
      <c r="EF111" s="542"/>
      <c r="EG111" s="542"/>
      <c r="EH111" s="542"/>
      <c r="EI111" s="542"/>
      <c r="EJ111" s="542"/>
      <c r="EK111" s="542"/>
      <c r="EL111" s="542"/>
      <c r="EM111" s="542"/>
      <c r="EN111" s="542"/>
      <c r="EO111" s="542"/>
    </row>
    <row r="112" spans="2:145" x14ac:dyDescent="0.25">
      <c r="B112" s="541" t="s">
        <v>1320</v>
      </c>
      <c r="C112" s="3" t="s">
        <v>1321</v>
      </c>
      <c r="D112" s="3" t="s">
        <v>1121</v>
      </c>
      <c r="E112" s="541" t="s">
        <v>1094</v>
      </c>
      <c r="F112" s="542"/>
      <c r="G112" s="543">
        <v>25.623683</v>
      </c>
      <c r="H112" s="542"/>
      <c r="I112" s="542"/>
      <c r="J112" s="542"/>
      <c r="K112" s="542"/>
      <c r="L112" s="542"/>
      <c r="N112" s="543">
        <v>25.623683</v>
      </c>
      <c r="O112" s="76">
        <f t="shared" si="19"/>
        <v>1</v>
      </c>
      <c r="P112" s="622">
        <v>2.595529</v>
      </c>
      <c r="Q112" s="76">
        <f t="shared" si="20"/>
        <v>0.10129414261017824</v>
      </c>
      <c r="R112" s="542"/>
      <c r="S112" s="542"/>
      <c r="T112" s="544">
        <v>0</v>
      </c>
      <c r="U112" s="543">
        <v>0</v>
      </c>
      <c r="W112" s="543">
        <v>27</v>
      </c>
      <c r="X112" s="543">
        <v>0</v>
      </c>
      <c r="Y112" s="542"/>
      <c r="Z112" s="546">
        <f t="shared" si="18"/>
        <v>1.0537126922776869</v>
      </c>
      <c r="AA112" s="543">
        <v>0</v>
      </c>
      <c r="AB112" s="543">
        <v>0</v>
      </c>
      <c r="AC112" s="547">
        <v>27</v>
      </c>
      <c r="AD112" s="547">
        <v>0</v>
      </c>
      <c r="AE112" s="543">
        <f t="shared" si="21"/>
        <v>27</v>
      </c>
      <c r="AF112" s="549">
        <v>4847726</v>
      </c>
      <c r="AH112" s="549">
        <v>71900</v>
      </c>
      <c r="AI112" s="543">
        <v>20</v>
      </c>
      <c r="AJ112" s="76">
        <f t="shared" si="22"/>
        <v>0.7407407407407407</v>
      </c>
      <c r="AK112" s="549">
        <v>1466826</v>
      </c>
      <c r="AL112" s="76">
        <f t="shared" si="23"/>
        <v>0.30258022008669633</v>
      </c>
      <c r="AM112" s="543">
        <v>20</v>
      </c>
      <c r="AN112" s="549">
        <v>1466826</v>
      </c>
      <c r="AO112" s="543">
        <v>17</v>
      </c>
      <c r="AP112" s="549">
        <v>1140610</v>
      </c>
      <c r="AQ112" s="543">
        <v>14</v>
      </c>
      <c r="AR112" s="549">
        <v>984200</v>
      </c>
      <c r="AS112" s="543">
        <v>3</v>
      </c>
      <c r="AT112" s="76">
        <f t="shared" si="24"/>
        <v>0.17647058823529413</v>
      </c>
      <c r="AU112" s="549">
        <v>156410</v>
      </c>
      <c r="AV112" s="543">
        <v>3</v>
      </c>
      <c r="AW112" s="549">
        <v>421800</v>
      </c>
      <c r="AX112" s="543">
        <v>1</v>
      </c>
      <c r="AY112" s="549">
        <v>65300</v>
      </c>
      <c r="AZ112" s="543">
        <v>5</v>
      </c>
      <c r="BA112" s="76">
        <f t="shared" si="25"/>
        <v>0.18518518518518517</v>
      </c>
      <c r="BB112" s="543">
        <v>11</v>
      </c>
      <c r="BC112" s="76">
        <f t="shared" si="26"/>
        <v>0.40740740740740738</v>
      </c>
      <c r="BD112" s="543">
        <v>11</v>
      </c>
      <c r="BE112" s="76">
        <f t="shared" si="27"/>
        <v>0.40740740740740738</v>
      </c>
      <c r="BF112" s="543">
        <v>18</v>
      </c>
      <c r="BG112" s="76">
        <f t="shared" si="28"/>
        <v>0.66666666666666663</v>
      </c>
      <c r="BH112" s="543">
        <v>0</v>
      </c>
      <c r="BI112" s="76">
        <f t="shared" si="29"/>
        <v>0</v>
      </c>
      <c r="BJ112" s="543">
        <v>0</v>
      </c>
      <c r="BK112" s="543">
        <v>0</v>
      </c>
      <c r="BL112" s="543">
        <v>0</v>
      </c>
      <c r="BM112" s="550">
        <v>1984</v>
      </c>
      <c r="BN112" s="542"/>
      <c r="BO112" s="543">
        <v>17</v>
      </c>
      <c r="BP112" s="76">
        <f t="shared" si="30"/>
        <v>0.62962962962962965</v>
      </c>
      <c r="BQ112" s="543">
        <v>10</v>
      </c>
      <c r="BR112" s="76">
        <f t="shared" si="31"/>
        <v>0.37037037037037035</v>
      </c>
      <c r="BS112" s="543">
        <v>0</v>
      </c>
      <c r="BT112" s="76">
        <f t="shared" si="32"/>
        <v>0</v>
      </c>
      <c r="BU112" s="76">
        <v>0.6</v>
      </c>
      <c r="BW112" s="543">
        <v>0</v>
      </c>
      <c r="BX112" s="543">
        <v>0</v>
      </c>
      <c r="BY112" s="543">
        <v>0</v>
      </c>
      <c r="BZ112" s="543">
        <v>0</v>
      </c>
      <c r="CA112" s="543">
        <v>0</v>
      </c>
      <c r="CB112" s="543">
        <v>0</v>
      </c>
      <c r="CC112" s="543">
        <v>0</v>
      </c>
      <c r="CD112" s="543">
        <v>0</v>
      </c>
      <c r="CE112" s="543">
        <v>0</v>
      </c>
      <c r="CF112" s="543">
        <v>0</v>
      </c>
      <c r="CG112" s="543">
        <v>0</v>
      </c>
      <c r="CH112" s="543">
        <v>0</v>
      </c>
      <c r="CI112" s="542"/>
      <c r="CJ112" s="542"/>
      <c r="CK112" s="542"/>
      <c r="CL112" s="542"/>
      <c r="CM112" s="542"/>
      <c r="CN112" s="542"/>
      <c r="CO112" s="542"/>
      <c r="CP112" s="542"/>
      <c r="CQ112" s="542"/>
      <c r="CS112" s="542"/>
      <c r="CT112" s="542"/>
      <c r="CU112" s="542"/>
      <c r="CV112" s="542"/>
      <c r="CW112" s="543">
        <v>0</v>
      </c>
      <c r="CX112" s="547">
        <v>0</v>
      </c>
      <c r="CY112" s="543">
        <v>0</v>
      </c>
      <c r="CZ112" s="543">
        <v>0</v>
      </c>
      <c r="DA112" s="543">
        <v>0</v>
      </c>
      <c r="DB112" s="543">
        <v>0</v>
      </c>
      <c r="DC112" s="543">
        <v>0</v>
      </c>
      <c r="DD112" s="543">
        <v>0</v>
      </c>
      <c r="DF112" s="551">
        <v>0</v>
      </c>
      <c r="DG112" s="76">
        <f t="shared" si="33"/>
        <v>0</v>
      </c>
      <c r="DH112" s="551">
        <v>0</v>
      </c>
      <c r="DI112" s="551">
        <v>0</v>
      </c>
      <c r="DJ112" s="551">
        <v>0</v>
      </c>
      <c r="DK112" s="547">
        <v>27</v>
      </c>
      <c r="DL112" s="543">
        <v>0</v>
      </c>
      <c r="DM112" s="543">
        <v>0</v>
      </c>
      <c r="DN112" s="543">
        <v>0</v>
      </c>
      <c r="DO112" s="320">
        <v>0</v>
      </c>
      <c r="DP112" s="543">
        <v>27</v>
      </c>
      <c r="DQ112" s="543">
        <v>0</v>
      </c>
      <c r="DR112" s="543">
        <v>0</v>
      </c>
      <c r="DS112" s="543">
        <v>0</v>
      </c>
      <c r="DT112" s="76">
        <f t="shared" si="34"/>
        <v>0</v>
      </c>
      <c r="DU112" s="542"/>
      <c r="DV112" s="542"/>
      <c r="DW112" s="542"/>
      <c r="DX112" s="552">
        <v>0</v>
      </c>
      <c r="DZ112" s="542"/>
      <c r="EA112" s="542"/>
      <c r="EB112" s="542"/>
      <c r="EC112" s="542"/>
      <c r="ED112" s="542"/>
      <c r="EE112" s="542"/>
      <c r="EF112" s="542"/>
      <c r="EG112" s="542"/>
      <c r="EH112" s="542"/>
      <c r="EI112" s="542"/>
      <c r="EJ112" s="542"/>
      <c r="EK112" s="542"/>
      <c r="EL112" s="542"/>
      <c r="EM112" s="542"/>
      <c r="EN112" s="542"/>
      <c r="EO112" s="542"/>
    </row>
    <row r="113" spans="2:145" x14ac:dyDescent="0.25">
      <c r="B113" s="541" t="s">
        <v>1322</v>
      </c>
      <c r="C113" s="3" t="s">
        <v>1323</v>
      </c>
      <c r="D113" s="3" t="s">
        <v>1215</v>
      </c>
      <c r="E113" s="541" t="s">
        <v>1094</v>
      </c>
      <c r="F113" s="542"/>
      <c r="G113" s="543">
        <v>297.56027499999999</v>
      </c>
      <c r="H113" s="542"/>
      <c r="I113" s="542"/>
      <c r="J113" s="542"/>
      <c r="K113" s="542"/>
      <c r="L113" s="542"/>
      <c r="N113" s="543">
        <v>142.10440199999999</v>
      </c>
      <c r="O113" s="76">
        <f t="shared" si="19"/>
        <v>0.47756509836536482</v>
      </c>
      <c r="P113" s="622">
        <v>2.9301819999999998</v>
      </c>
      <c r="Q113" s="76">
        <f t="shared" si="20"/>
        <v>9.8473561365004115E-3</v>
      </c>
      <c r="R113" s="542"/>
      <c r="S113" s="542"/>
      <c r="T113" s="544">
        <v>1.855469</v>
      </c>
      <c r="U113" s="543">
        <v>0</v>
      </c>
      <c r="W113" s="543">
        <v>160</v>
      </c>
      <c r="X113" s="543">
        <v>55</v>
      </c>
      <c r="Y113" s="542"/>
      <c r="Z113" s="546">
        <f t="shared" si="18"/>
        <v>1.1259327490783855</v>
      </c>
      <c r="AA113" s="543">
        <v>3</v>
      </c>
      <c r="AB113" s="543">
        <v>32</v>
      </c>
      <c r="AC113" s="547">
        <v>189</v>
      </c>
      <c r="AD113" s="547">
        <v>3</v>
      </c>
      <c r="AE113" s="543">
        <f t="shared" si="21"/>
        <v>192</v>
      </c>
      <c r="AF113" s="549">
        <v>12912667</v>
      </c>
      <c r="AH113" s="549">
        <v>31180</v>
      </c>
      <c r="AI113" s="543">
        <v>126</v>
      </c>
      <c r="AJ113" s="76">
        <f t="shared" si="22"/>
        <v>0.65625</v>
      </c>
      <c r="AK113" s="549">
        <v>4287716</v>
      </c>
      <c r="AL113" s="76">
        <f t="shared" si="23"/>
        <v>0.332055027826552</v>
      </c>
      <c r="AM113" s="543">
        <v>126</v>
      </c>
      <c r="AN113" s="549">
        <v>4287716</v>
      </c>
      <c r="AO113" s="543">
        <v>124</v>
      </c>
      <c r="AP113" s="549">
        <v>4113516</v>
      </c>
      <c r="AQ113" s="543">
        <v>65</v>
      </c>
      <c r="AR113" s="549">
        <v>2740100</v>
      </c>
      <c r="AS113" s="543">
        <v>59</v>
      </c>
      <c r="AT113" s="76">
        <f t="shared" si="24"/>
        <v>0.47580645161290325</v>
      </c>
      <c r="AU113" s="549">
        <v>1373416</v>
      </c>
      <c r="AV113" s="543">
        <v>58</v>
      </c>
      <c r="AW113" s="549">
        <v>7742691</v>
      </c>
      <c r="AX113" s="543">
        <v>4</v>
      </c>
      <c r="AY113" s="549">
        <v>522360</v>
      </c>
      <c r="AZ113" s="543">
        <v>19</v>
      </c>
      <c r="BA113" s="76">
        <f t="shared" si="25"/>
        <v>9.8958333333333329E-2</v>
      </c>
      <c r="BB113" s="543">
        <v>75</v>
      </c>
      <c r="BC113" s="76">
        <f t="shared" si="26"/>
        <v>0.390625</v>
      </c>
      <c r="BD113" s="543">
        <v>98</v>
      </c>
      <c r="BE113" s="76">
        <f t="shared" si="27"/>
        <v>0.51041666666666663</v>
      </c>
      <c r="BF113" s="543">
        <v>173</v>
      </c>
      <c r="BG113" s="76">
        <f t="shared" si="28"/>
        <v>0.90104166666666663</v>
      </c>
      <c r="BH113" s="543">
        <v>24</v>
      </c>
      <c r="BI113" s="76">
        <f t="shared" si="29"/>
        <v>0.125</v>
      </c>
      <c r="BJ113" s="543">
        <v>23</v>
      </c>
      <c r="BK113" s="543">
        <v>1</v>
      </c>
      <c r="BL113" s="543">
        <v>0</v>
      </c>
      <c r="BM113" s="550">
        <v>1972</v>
      </c>
      <c r="BN113" s="542"/>
      <c r="BO113" s="543">
        <v>129</v>
      </c>
      <c r="BP113" s="76">
        <f t="shared" si="30"/>
        <v>0.671875</v>
      </c>
      <c r="BQ113" s="543">
        <v>63</v>
      </c>
      <c r="BR113" s="76">
        <f t="shared" si="31"/>
        <v>0.328125</v>
      </c>
      <c r="BS113" s="543">
        <v>7</v>
      </c>
      <c r="BT113" s="76">
        <f t="shared" si="32"/>
        <v>3.6458333333333336E-2</v>
      </c>
      <c r="BU113" s="76">
        <v>0.49206349206349204</v>
      </c>
      <c r="BW113" s="543">
        <v>0</v>
      </c>
      <c r="BX113" s="543">
        <v>0</v>
      </c>
      <c r="BY113" s="543">
        <v>0</v>
      </c>
      <c r="BZ113" s="543">
        <v>0</v>
      </c>
      <c r="CA113" s="543">
        <v>0</v>
      </c>
      <c r="CB113" s="543">
        <v>0</v>
      </c>
      <c r="CC113" s="543">
        <v>0</v>
      </c>
      <c r="CD113" s="543">
        <v>0</v>
      </c>
      <c r="CE113" s="543">
        <v>0</v>
      </c>
      <c r="CF113" s="543">
        <v>0</v>
      </c>
      <c r="CG113" s="543">
        <v>0</v>
      </c>
      <c r="CH113" s="543">
        <v>0</v>
      </c>
      <c r="CI113" s="542"/>
      <c r="CJ113" s="542"/>
      <c r="CK113" s="542"/>
      <c r="CL113" s="542"/>
      <c r="CM113" s="542"/>
      <c r="CN113" s="542"/>
      <c r="CO113" s="542"/>
      <c r="CP113" s="542"/>
      <c r="CQ113" s="542"/>
      <c r="CS113" s="542"/>
      <c r="CT113" s="542"/>
      <c r="CU113" s="542"/>
      <c r="CV113" s="542"/>
      <c r="CW113" s="543">
        <v>5</v>
      </c>
      <c r="CX113" s="547">
        <v>1</v>
      </c>
      <c r="CY113" s="543">
        <v>3</v>
      </c>
      <c r="CZ113" s="543">
        <v>1</v>
      </c>
      <c r="DA113" s="543">
        <v>0</v>
      </c>
      <c r="DB113" s="543">
        <v>1</v>
      </c>
      <c r="DC113" s="543">
        <v>0</v>
      </c>
      <c r="DD113" s="543">
        <v>0</v>
      </c>
      <c r="DF113" s="551">
        <v>592287.35468300001</v>
      </c>
      <c r="DG113" s="76">
        <f t="shared" si="33"/>
        <v>4.5868708198159219E-2</v>
      </c>
      <c r="DH113" s="551">
        <v>2100.5158230000002</v>
      </c>
      <c r="DI113" s="551">
        <v>176445.52187</v>
      </c>
      <c r="DJ113" s="551">
        <v>415841.83281300002</v>
      </c>
      <c r="DK113" s="547">
        <v>115</v>
      </c>
      <c r="DL113" s="543">
        <v>75</v>
      </c>
      <c r="DM113" s="543">
        <v>2</v>
      </c>
      <c r="DN113" s="543">
        <v>0</v>
      </c>
      <c r="DO113" s="320">
        <v>7.3594000000000007E-2</v>
      </c>
      <c r="DP113" s="543">
        <v>95</v>
      </c>
      <c r="DQ113" s="543">
        <v>54</v>
      </c>
      <c r="DR113" s="543">
        <v>39</v>
      </c>
      <c r="DS113" s="543">
        <v>4</v>
      </c>
      <c r="DT113" s="76">
        <f t="shared" si="34"/>
        <v>2.5000000000000001E-2</v>
      </c>
      <c r="DU113" s="542"/>
      <c r="DV113" s="542"/>
      <c r="DW113" s="542"/>
      <c r="DX113" s="552">
        <v>435.6893</v>
      </c>
      <c r="DZ113" s="542"/>
      <c r="EA113" s="542"/>
      <c r="EB113" s="542"/>
      <c r="EC113" s="542"/>
      <c r="ED113" s="542"/>
      <c r="EE113" s="542"/>
      <c r="EF113" s="542"/>
      <c r="EG113" s="542"/>
      <c r="EH113" s="542"/>
      <c r="EI113" s="542"/>
      <c r="EJ113" s="542"/>
      <c r="EK113" s="542"/>
      <c r="EL113" s="542"/>
      <c r="EM113" s="542"/>
      <c r="EN113" s="542"/>
      <c r="EO113" s="542"/>
    </row>
    <row r="114" spans="2:145" x14ac:dyDescent="0.25">
      <c r="B114" s="541" t="s">
        <v>1324</v>
      </c>
      <c r="C114" s="3" t="s">
        <v>1325</v>
      </c>
      <c r="D114" s="3" t="s">
        <v>1097</v>
      </c>
      <c r="E114" s="541" t="s">
        <v>1094</v>
      </c>
      <c r="F114" s="542"/>
      <c r="G114" s="543">
        <v>708.939302</v>
      </c>
      <c r="H114" s="542"/>
      <c r="I114" s="542"/>
      <c r="J114" s="542"/>
      <c r="K114" s="542"/>
      <c r="L114" s="542"/>
      <c r="N114" s="543">
        <v>363.33155299999999</v>
      </c>
      <c r="O114" s="76">
        <f t="shared" si="19"/>
        <v>0.51250022671193363</v>
      </c>
      <c r="P114" s="622">
        <v>14.256494</v>
      </c>
      <c r="Q114" s="76">
        <f t="shared" si="20"/>
        <v>2.0109611584208657E-2</v>
      </c>
      <c r="R114" s="542"/>
      <c r="S114" s="542"/>
      <c r="T114" s="544">
        <v>4.0803219999999998</v>
      </c>
      <c r="U114" s="543">
        <v>12</v>
      </c>
      <c r="W114" s="543">
        <v>262</v>
      </c>
      <c r="X114" s="543">
        <v>97</v>
      </c>
      <c r="Y114" s="542"/>
      <c r="Z114" s="546">
        <f t="shared" si="18"/>
        <v>0.72110445084300179</v>
      </c>
      <c r="AA114" s="543">
        <v>5</v>
      </c>
      <c r="AB114" s="543">
        <v>3</v>
      </c>
      <c r="AC114" s="547">
        <v>260</v>
      </c>
      <c r="AD114" s="547">
        <v>5</v>
      </c>
      <c r="AE114" s="543">
        <f t="shared" si="21"/>
        <v>265</v>
      </c>
      <c r="AF114" s="549">
        <v>21608283</v>
      </c>
      <c r="AH114" s="549">
        <v>66600</v>
      </c>
      <c r="AI114" s="543">
        <v>244</v>
      </c>
      <c r="AJ114" s="76">
        <f t="shared" si="22"/>
        <v>0.92075471698113209</v>
      </c>
      <c r="AK114" s="549">
        <v>18995415</v>
      </c>
      <c r="AL114" s="76">
        <f t="shared" si="23"/>
        <v>0.87908025825096792</v>
      </c>
      <c r="AM114" s="543">
        <v>244</v>
      </c>
      <c r="AN114" s="549">
        <v>18995415</v>
      </c>
      <c r="AO114" s="543">
        <v>242</v>
      </c>
      <c r="AP114" s="549">
        <v>18896315</v>
      </c>
      <c r="AQ114" s="543">
        <v>207</v>
      </c>
      <c r="AR114" s="549">
        <v>17987575</v>
      </c>
      <c r="AS114" s="543">
        <v>35</v>
      </c>
      <c r="AT114" s="76">
        <f t="shared" si="24"/>
        <v>0.14462809917355371</v>
      </c>
      <c r="AU114" s="549">
        <v>908740</v>
      </c>
      <c r="AV114" s="543">
        <v>17</v>
      </c>
      <c r="AW114" s="549">
        <v>2141868</v>
      </c>
      <c r="AX114" s="543">
        <v>2</v>
      </c>
      <c r="AY114" s="549">
        <v>388200</v>
      </c>
      <c r="AZ114" s="543">
        <v>95</v>
      </c>
      <c r="BA114" s="76">
        <f t="shared" si="25"/>
        <v>0.35849056603773582</v>
      </c>
      <c r="BB114" s="543">
        <v>70</v>
      </c>
      <c r="BC114" s="76">
        <f t="shared" si="26"/>
        <v>0.26415094339622641</v>
      </c>
      <c r="BD114" s="543">
        <v>100</v>
      </c>
      <c r="BE114" s="76">
        <f t="shared" si="27"/>
        <v>0.37735849056603776</v>
      </c>
      <c r="BF114" s="543">
        <v>246</v>
      </c>
      <c r="BG114" s="76">
        <f t="shared" si="28"/>
        <v>0.92830188679245285</v>
      </c>
      <c r="BH114" s="543">
        <v>143</v>
      </c>
      <c r="BI114" s="76">
        <f t="shared" si="29"/>
        <v>0.53962264150943395</v>
      </c>
      <c r="BJ114" s="543">
        <v>108</v>
      </c>
      <c r="BK114" s="543">
        <v>32</v>
      </c>
      <c r="BL114" s="543">
        <v>3</v>
      </c>
      <c r="BM114" s="550">
        <v>1950</v>
      </c>
      <c r="BN114" s="542"/>
      <c r="BO114" s="543">
        <v>224</v>
      </c>
      <c r="BP114" s="76">
        <f t="shared" si="30"/>
        <v>0.84528301886792456</v>
      </c>
      <c r="BQ114" s="543">
        <v>41</v>
      </c>
      <c r="BR114" s="76">
        <f t="shared" si="31"/>
        <v>0.15471698113207547</v>
      </c>
      <c r="BS114" s="543">
        <v>20</v>
      </c>
      <c r="BT114" s="76">
        <f t="shared" si="32"/>
        <v>7.5471698113207544E-2</v>
      </c>
      <c r="BU114" s="76">
        <v>0.67213114754098358</v>
      </c>
      <c r="BW114" s="543">
        <v>0</v>
      </c>
      <c r="BX114" s="543">
        <v>0</v>
      </c>
      <c r="BY114" s="543">
        <v>0</v>
      </c>
      <c r="BZ114" s="543">
        <v>0</v>
      </c>
      <c r="CA114" s="543">
        <v>0</v>
      </c>
      <c r="CB114" s="543">
        <v>0</v>
      </c>
      <c r="CC114" s="543">
        <v>0</v>
      </c>
      <c r="CD114" s="543">
        <v>0</v>
      </c>
      <c r="CE114" s="543">
        <v>0</v>
      </c>
      <c r="CF114" s="543">
        <v>0</v>
      </c>
      <c r="CG114" s="543">
        <v>0</v>
      </c>
      <c r="CH114" s="543">
        <v>0</v>
      </c>
      <c r="CI114" s="542"/>
      <c r="CJ114" s="542"/>
      <c r="CK114" s="542"/>
      <c r="CL114" s="542"/>
      <c r="CM114" s="542"/>
      <c r="CN114" s="542"/>
      <c r="CO114" s="542"/>
      <c r="CP114" s="542"/>
      <c r="CQ114" s="542"/>
      <c r="CS114" s="542"/>
      <c r="CT114" s="542"/>
      <c r="CU114" s="542"/>
      <c r="CV114" s="542"/>
      <c r="CW114" s="543">
        <v>2</v>
      </c>
      <c r="CX114" s="547">
        <v>2</v>
      </c>
      <c r="CY114" s="543">
        <v>2</v>
      </c>
      <c r="CZ114" s="543">
        <v>0</v>
      </c>
      <c r="DA114" s="543">
        <v>0</v>
      </c>
      <c r="DB114" s="543">
        <v>0</v>
      </c>
      <c r="DC114" s="543">
        <v>0</v>
      </c>
      <c r="DD114" s="543">
        <v>0</v>
      </c>
      <c r="DF114" s="551">
        <v>5055598.3024340002</v>
      </c>
      <c r="DG114" s="76">
        <f t="shared" si="33"/>
        <v>0.23396575759554797</v>
      </c>
      <c r="DH114" s="551">
        <v>19003.576904000001</v>
      </c>
      <c r="DI114" s="551">
        <v>4678582.1302429996</v>
      </c>
      <c r="DJ114" s="551">
        <v>377016.17219100002</v>
      </c>
      <c r="DK114" s="547">
        <v>39</v>
      </c>
      <c r="DL114" s="543">
        <v>217</v>
      </c>
      <c r="DM114" s="543">
        <v>7</v>
      </c>
      <c r="DN114" s="543">
        <v>2</v>
      </c>
      <c r="DO114" s="320">
        <v>0.29246299999999997</v>
      </c>
      <c r="DP114" s="543">
        <v>30</v>
      </c>
      <c r="DQ114" s="543">
        <v>25</v>
      </c>
      <c r="DR114" s="543">
        <v>160</v>
      </c>
      <c r="DS114" s="543">
        <v>50</v>
      </c>
      <c r="DT114" s="76">
        <f t="shared" si="34"/>
        <v>0.19083969465648856</v>
      </c>
      <c r="DU114" s="542"/>
      <c r="DV114" s="542"/>
      <c r="DW114" s="542"/>
      <c r="DX114" s="552">
        <v>2467.9580000000001</v>
      </c>
      <c r="DZ114" s="542"/>
      <c r="EA114" s="542"/>
      <c r="EB114" s="542"/>
      <c r="EC114" s="542"/>
      <c r="ED114" s="542"/>
      <c r="EE114" s="542"/>
      <c r="EF114" s="542"/>
      <c r="EG114" s="542"/>
      <c r="EH114" s="542"/>
      <c r="EI114" s="542"/>
      <c r="EJ114" s="542"/>
      <c r="EK114" s="542"/>
      <c r="EL114" s="542"/>
      <c r="EM114" s="542"/>
      <c r="EN114" s="542"/>
      <c r="EO114" s="542"/>
    </row>
    <row r="115" spans="2:145" x14ac:dyDescent="0.25">
      <c r="B115" s="541" t="s">
        <v>1326</v>
      </c>
      <c r="C115" s="3" t="s">
        <v>1327</v>
      </c>
      <c r="D115" s="3" t="s">
        <v>1093</v>
      </c>
      <c r="E115" s="541" t="s">
        <v>1094</v>
      </c>
      <c r="F115" s="542"/>
      <c r="G115" s="543">
        <v>354.653187</v>
      </c>
      <c r="H115" s="542"/>
      <c r="I115" s="542"/>
      <c r="J115" s="542"/>
      <c r="K115" s="542"/>
      <c r="L115" s="542"/>
      <c r="N115" s="543">
        <v>166.922009</v>
      </c>
      <c r="O115" s="76">
        <f t="shared" si="19"/>
        <v>0.47066265049522876</v>
      </c>
      <c r="P115" s="622">
        <v>7.4236829999999996</v>
      </c>
      <c r="Q115" s="76">
        <f t="shared" si="20"/>
        <v>2.0932232592625763E-2</v>
      </c>
      <c r="R115" s="542"/>
      <c r="S115" s="542"/>
      <c r="T115" s="544">
        <v>1.430701</v>
      </c>
      <c r="U115" s="543">
        <v>0</v>
      </c>
      <c r="W115" s="543">
        <v>38</v>
      </c>
      <c r="X115" s="543">
        <v>0</v>
      </c>
      <c r="Y115" s="542"/>
      <c r="Z115" s="546">
        <f t="shared" si="18"/>
        <v>0.22765122602855803</v>
      </c>
      <c r="AA115" s="543">
        <v>14</v>
      </c>
      <c r="AB115" s="543">
        <v>14</v>
      </c>
      <c r="AC115" s="547">
        <v>38</v>
      </c>
      <c r="AD115" s="547">
        <v>14</v>
      </c>
      <c r="AE115" s="543">
        <f t="shared" si="21"/>
        <v>52</v>
      </c>
      <c r="AF115" s="549">
        <v>3028200</v>
      </c>
      <c r="AH115" s="549">
        <v>41350</v>
      </c>
      <c r="AI115" s="543">
        <v>48</v>
      </c>
      <c r="AJ115" s="76">
        <f t="shared" si="22"/>
        <v>0.92307692307692313</v>
      </c>
      <c r="AK115" s="549">
        <v>2590900</v>
      </c>
      <c r="AL115" s="76">
        <f t="shared" si="23"/>
        <v>0.85559078000132094</v>
      </c>
      <c r="AM115" s="543">
        <v>48</v>
      </c>
      <c r="AN115" s="549">
        <v>2590900</v>
      </c>
      <c r="AO115" s="543">
        <v>41</v>
      </c>
      <c r="AP115" s="549">
        <v>2379460</v>
      </c>
      <c r="AQ115" s="543">
        <v>29</v>
      </c>
      <c r="AR115" s="549">
        <v>2161800</v>
      </c>
      <c r="AS115" s="543">
        <v>12</v>
      </c>
      <c r="AT115" s="76">
        <f t="shared" si="24"/>
        <v>0.29268292682926828</v>
      </c>
      <c r="AU115" s="549">
        <v>217660</v>
      </c>
      <c r="AV115" s="543">
        <v>2</v>
      </c>
      <c r="AW115" s="549">
        <v>212900</v>
      </c>
      <c r="AX115" s="543">
        <v>2</v>
      </c>
      <c r="AY115" s="549">
        <v>224400</v>
      </c>
      <c r="AZ115" s="543">
        <v>18</v>
      </c>
      <c r="BA115" s="76">
        <f t="shared" si="25"/>
        <v>0.34615384615384615</v>
      </c>
      <c r="BB115" s="543">
        <v>7</v>
      </c>
      <c r="BC115" s="76">
        <f t="shared" si="26"/>
        <v>0.13461538461538461</v>
      </c>
      <c r="BD115" s="543">
        <v>27</v>
      </c>
      <c r="BE115" s="76">
        <f t="shared" si="27"/>
        <v>0.51923076923076927</v>
      </c>
      <c r="BF115" s="543">
        <v>43</v>
      </c>
      <c r="BG115" s="76">
        <f t="shared" si="28"/>
        <v>0.82692307692307687</v>
      </c>
      <c r="BH115" s="543">
        <v>0</v>
      </c>
      <c r="BI115" s="76">
        <f t="shared" si="29"/>
        <v>0</v>
      </c>
      <c r="BJ115" s="543">
        <v>0</v>
      </c>
      <c r="BK115" s="543">
        <v>0</v>
      </c>
      <c r="BL115" s="543">
        <v>0</v>
      </c>
      <c r="BM115" s="550">
        <v>1976</v>
      </c>
      <c r="BN115" s="542"/>
      <c r="BO115" s="543">
        <v>40</v>
      </c>
      <c r="BP115" s="76">
        <f t="shared" si="30"/>
        <v>0.76923076923076927</v>
      </c>
      <c r="BQ115" s="543">
        <v>12</v>
      </c>
      <c r="BR115" s="76">
        <f t="shared" si="31"/>
        <v>0.23076923076923078</v>
      </c>
      <c r="BS115" s="543">
        <v>0</v>
      </c>
      <c r="BT115" s="76">
        <f t="shared" si="32"/>
        <v>0</v>
      </c>
      <c r="BU115" s="76">
        <v>0.77083333333333337</v>
      </c>
      <c r="BW115" s="543">
        <v>0</v>
      </c>
      <c r="BX115" s="543">
        <v>0</v>
      </c>
      <c r="BY115" s="543">
        <v>0</v>
      </c>
      <c r="BZ115" s="543">
        <v>0</v>
      </c>
      <c r="CA115" s="543">
        <v>0</v>
      </c>
      <c r="CB115" s="543">
        <v>0</v>
      </c>
      <c r="CC115" s="543">
        <v>0</v>
      </c>
      <c r="CD115" s="543">
        <v>0</v>
      </c>
      <c r="CE115" s="543">
        <v>0</v>
      </c>
      <c r="CF115" s="543">
        <v>0</v>
      </c>
      <c r="CG115" s="543">
        <v>0</v>
      </c>
      <c r="CH115" s="543">
        <v>0</v>
      </c>
      <c r="CI115" s="542"/>
      <c r="CJ115" s="542"/>
      <c r="CK115" s="542"/>
      <c r="CL115" s="542"/>
      <c r="CM115" s="542"/>
      <c r="CN115" s="542"/>
      <c r="CO115" s="542"/>
      <c r="CP115" s="542"/>
      <c r="CQ115" s="542"/>
      <c r="CS115" s="542"/>
      <c r="CT115" s="542"/>
      <c r="CU115" s="542"/>
      <c r="CV115" s="542"/>
      <c r="CW115" s="543">
        <v>1</v>
      </c>
      <c r="CX115" s="547">
        <v>0</v>
      </c>
      <c r="CY115" s="543">
        <v>1</v>
      </c>
      <c r="CZ115" s="543">
        <v>0</v>
      </c>
      <c r="DA115" s="543">
        <v>0</v>
      </c>
      <c r="DB115" s="543">
        <v>0</v>
      </c>
      <c r="DC115" s="543">
        <v>0</v>
      </c>
      <c r="DD115" s="543">
        <v>0</v>
      </c>
      <c r="DF115" s="551">
        <v>64136.963914</v>
      </c>
      <c r="DG115" s="76">
        <f t="shared" si="33"/>
        <v>2.1179896940096428E-2</v>
      </c>
      <c r="DH115" s="551">
        <v>1486.9039969999999</v>
      </c>
      <c r="DI115" s="551">
        <v>63995.147761</v>
      </c>
      <c r="DJ115" s="551">
        <v>141.81615300000001</v>
      </c>
      <c r="DK115" s="547">
        <v>38</v>
      </c>
      <c r="DL115" s="543">
        <v>14</v>
      </c>
      <c r="DM115" s="543">
        <v>0</v>
      </c>
      <c r="DN115" s="543">
        <v>0</v>
      </c>
      <c r="DO115" s="320">
        <v>4.8327000000000002E-2</v>
      </c>
      <c r="DP115" s="543">
        <v>34</v>
      </c>
      <c r="DQ115" s="543">
        <v>14</v>
      </c>
      <c r="DR115" s="543">
        <v>4</v>
      </c>
      <c r="DS115" s="543">
        <v>0</v>
      </c>
      <c r="DT115" s="76">
        <f t="shared" si="34"/>
        <v>0</v>
      </c>
      <c r="DU115" s="542"/>
      <c r="DV115" s="542"/>
      <c r="DW115" s="542"/>
      <c r="DX115" s="552">
        <v>17.138000000000002</v>
      </c>
      <c r="DZ115" s="542"/>
      <c r="EA115" s="542"/>
      <c r="EB115" s="542"/>
      <c r="EC115" s="542"/>
      <c r="ED115" s="542"/>
      <c r="EE115" s="542"/>
      <c r="EF115" s="542"/>
      <c r="EG115" s="542"/>
      <c r="EH115" s="542"/>
      <c r="EI115" s="542"/>
      <c r="EJ115" s="542"/>
      <c r="EK115" s="542"/>
      <c r="EL115" s="542"/>
      <c r="EM115" s="542"/>
      <c r="EN115" s="542"/>
      <c r="EO115" s="542"/>
    </row>
    <row r="116" spans="2:145" x14ac:dyDescent="0.25">
      <c r="B116" s="541" t="s">
        <v>1328</v>
      </c>
      <c r="C116" s="3" t="s">
        <v>1329</v>
      </c>
      <c r="D116" s="3" t="s">
        <v>1093</v>
      </c>
      <c r="E116" s="541" t="s">
        <v>1094</v>
      </c>
      <c r="F116" s="542"/>
      <c r="G116" s="543">
        <v>1163.82891</v>
      </c>
      <c r="H116" s="542"/>
      <c r="I116" s="542"/>
      <c r="J116" s="542"/>
      <c r="K116" s="542"/>
      <c r="L116" s="542"/>
      <c r="N116" s="543">
        <v>1139.335466</v>
      </c>
      <c r="O116" s="76">
        <f t="shared" si="19"/>
        <v>0.97895442896327434</v>
      </c>
      <c r="P116" s="622">
        <v>22.975760999999999</v>
      </c>
      <c r="Q116" s="76">
        <f t="shared" si="20"/>
        <v>1.9741527987992669E-2</v>
      </c>
      <c r="R116" s="542"/>
      <c r="S116" s="542"/>
      <c r="T116" s="544">
        <v>1.95</v>
      </c>
      <c r="U116" s="543">
        <v>0</v>
      </c>
      <c r="W116" s="543">
        <v>227</v>
      </c>
      <c r="X116" s="543">
        <v>36</v>
      </c>
      <c r="Y116" s="542"/>
      <c r="Z116" s="546">
        <f t="shared" si="18"/>
        <v>0.19923894829409269</v>
      </c>
      <c r="AA116" s="543">
        <v>0</v>
      </c>
      <c r="AB116" s="543">
        <v>2</v>
      </c>
      <c r="AC116" s="547">
        <v>229</v>
      </c>
      <c r="AD116" s="547">
        <v>0</v>
      </c>
      <c r="AE116" s="543">
        <f t="shared" si="21"/>
        <v>229</v>
      </c>
      <c r="AF116" s="549">
        <v>32391482</v>
      </c>
      <c r="AH116" s="549">
        <v>52100</v>
      </c>
      <c r="AI116" s="543">
        <v>162</v>
      </c>
      <c r="AJ116" s="76">
        <f t="shared" si="22"/>
        <v>0.70742358078602618</v>
      </c>
      <c r="AK116" s="549">
        <v>8261750</v>
      </c>
      <c r="AL116" s="76">
        <f t="shared" si="23"/>
        <v>0.25505933936582464</v>
      </c>
      <c r="AM116" s="543">
        <v>161</v>
      </c>
      <c r="AN116" s="549">
        <v>8032050</v>
      </c>
      <c r="AO116" s="543">
        <v>142</v>
      </c>
      <c r="AP116" s="549">
        <v>6713550</v>
      </c>
      <c r="AQ116" s="543">
        <v>90</v>
      </c>
      <c r="AR116" s="549">
        <v>5841900</v>
      </c>
      <c r="AS116" s="543">
        <v>52</v>
      </c>
      <c r="AT116" s="76">
        <f t="shared" si="24"/>
        <v>0.36619718309859156</v>
      </c>
      <c r="AU116" s="549">
        <v>871650</v>
      </c>
      <c r="AV116" s="543">
        <v>56</v>
      </c>
      <c r="AW116" s="549">
        <v>21732832</v>
      </c>
      <c r="AX116" s="543">
        <v>5</v>
      </c>
      <c r="AY116" s="549">
        <v>1727000</v>
      </c>
      <c r="AZ116" s="543">
        <v>50</v>
      </c>
      <c r="BA116" s="76">
        <f t="shared" si="25"/>
        <v>0.2183406113537118</v>
      </c>
      <c r="BB116" s="543">
        <v>88</v>
      </c>
      <c r="BC116" s="76">
        <f t="shared" si="26"/>
        <v>0.38427947598253276</v>
      </c>
      <c r="BD116" s="543">
        <v>91</v>
      </c>
      <c r="BE116" s="76">
        <f t="shared" si="27"/>
        <v>0.39737991266375544</v>
      </c>
      <c r="BF116" s="543">
        <v>133</v>
      </c>
      <c r="BG116" s="76">
        <f t="shared" si="28"/>
        <v>0.58078602620087338</v>
      </c>
      <c r="BH116" s="543">
        <v>43</v>
      </c>
      <c r="BI116" s="76">
        <f t="shared" si="29"/>
        <v>0.18777292576419213</v>
      </c>
      <c r="BJ116" s="543">
        <v>40</v>
      </c>
      <c r="BK116" s="543">
        <v>3</v>
      </c>
      <c r="BL116" s="543">
        <v>0</v>
      </c>
      <c r="BM116" s="550">
        <v>1957.5</v>
      </c>
      <c r="BN116" s="542"/>
      <c r="BO116" s="543">
        <v>160</v>
      </c>
      <c r="BP116" s="76">
        <f t="shared" si="30"/>
        <v>0.69868995633187769</v>
      </c>
      <c r="BQ116" s="543">
        <v>69</v>
      </c>
      <c r="BR116" s="76">
        <f t="shared" si="31"/>
        <v>0.30131004366812225</v>
      </c>
      <c r="BS116" s="543">
        <v>14</v>
      </c>
      <c r="BT116" s="76">
        <f t="shared" si="32"/>
        <v>6.1135371179039298E-2</v>
      </c>
      <c r="BU116" s="76">
        <v>0.43209876543209874</v>
      </c>
      <c r="BW116" s="543">
        <v>0</v>
      </c>
      <c r="BX116" s="543">
        <v>0</v>
      </c>
      <c r="BY116" s="543">
        <v>0</v>
      </c>
      <c r="BZ116" s="543">
        <v>0</v>
      </c>
      <c r="CA116" s="543">
        <v>0</v>
      </c>
      <c r="CB116" s="543">
        <v>0</v>
      </c>
      <c r="CC116" s="543">
        <v>0</v>
      </c>
      <c r="CD116" s="543">
        <v>0</v>
      </c>
      <c r="CE116" s="543">
        <v>0</v>
      </c>
      <c r="CF116" s="543">
        <v>0</v>
      </c>
      <c r="CG116" s="543">
        <v>0</v>
      </c>
      <c r="CH116" s="543">
        <v>0</v>
      </c>
      <c r="CI116" s="542"/>
      <c r="CJ116" s="542"/>
      <c r="CK116" s="542"/>
      <c r="CL116" s="542"/>
      <c r="CM116" s="542"/>
      <c r="CN116" s="542"/>
      <c r="CO116" s="542"/>
      <c r="CP116" s="542"/>
      <c r="CQ116" s="542"/>
      <c r="CS116" s="542"/>
      <c r="CT116" s="542"/>
      <c r="CU116" s="542"/>
      <c r="CV116" s="542"/>
      <c r="CW116" s="543">
        <v>3</v>
      </c>
      <c r="CX116" s="547">
        <v>1</v>
      </c>
      <c r="CY116" s="543">
        <v>1</v>
      </c>
      <c r="CZ116" s="543">
        <v>1</v>
      </c>
      <c r="DA116" s="543">
        <v>0</v>
      </c>
      <c r="DB116" s="543">
        <v>0</v>
      </c>
      <c r="DC116" s="543">
        <v>1</v>
      </c>
      <c r="DD116" s="543">
        <v>0</v>
      </c>
      <c r="DF116" s="551">
        <v>1803005.5535530001</v>
      </c>
      <c r="DG116" s="76">
        <f t="shared" si="33"/>
        <v>5.566295341327699E-2</v>
      </c>
      <c r="DH116" s="551">
        <v>4087.200225</v>
      </c>
      <c r="DI116" s="551">
        <v>632139.83589400002</v>
      </c>
      <c r="DJ116" s="551">
        <v>1170865.7176580001</v>
      </c>
      <c r="DK116" s="547">
        <v>106</v>
      </c>
      <c r="DL116" s="543">
        <v>119</v>
      </c>
      <c r="DM116" s="543">
        <v>1</v>
      </c>
      <c r="DN116" s="543">
        <v>3</v>
      </c>
      <c r="DO116" s="320">
        <v>9.1999999999999998E-2</v>
      </c>
      <c r="DP116" s="543">
        <v>95</v>
      </c>
      <c r="DQ116" s="543">
        <v>59</v>
      </c>
      <c r="DR116" s="543">
        <v>69</v>
      </c>
      <c r="DS116" s="543">
        <v>6</v>
      </c>
      <c r="DT116" s="76">
        <f t="shared" si="34"/>
        <v>2.643171806167401E-2</v>
      </c>
      <c r="DU116" s="542"/>
      <c r="DV116" s="542"/>
      <c r="DW116" s="542"/>
      <c r="DX116" s="552">
        <v>720.44259999999997</v>
      </c>
      <c r="DZ116" s="542"/>
      <c r="EA116" s="542"/>
      <c r="EB116" s="542"/>
      <c r="EC116" s="542"/>
      <c r="ED116" s="542"/>
      <c r="EE116" s="542"/>
      <c r="EF116" s="542"/>
      <c r="EG116" s="542"/>
      <c r="EH116" s="542"/>
      <c r="EI116" s="542"/>
      <c r="EJ116" s="542"/>
      <c r="EK116" s="542"/>
      <c r="EL116" s="542"/>
      <c r="EM116" s="542"/>
      <c r="EN116" s="542"/>
      <c r="EO116" s="542"/>
    </row>
    <row r="117" spans="2:145" x14ac:dyDescent="0.25">
      <c r="B117" s="541" t="s">
        <v>1330</v>
      </c>
      <c r="C117" s="3" t="s">
        <v>1331</v>
      </c>
      <c r="D117" s="3" t="s">
        <v>1093</v>
      </c>
      <c r="E117" s="541" t="s">
        <v>1094</v>
      </c>
      <c r="F117" s="542"/>
      <c r="G117" s="543">
        <v>178.07736399999999</v>
      </c>
      <c r="H117" s="542"/>
      <c r="I117" s="542"/>
      <c r="J117" s="542"/>
      <c r="K117" s="542"/>
      <c r="L117" s="542"/>
      <c r="N117" s="543">
        <v>178.07736399999999</v>
      </c>
      <c r="O117" s="76">
        <f t="shared" si="19"/>
        <v>1</v>
      </c>
      <c r="P117" s="622">
        <v>7.8387539999999998</v>
      </c>
      <c r="Q117" s="76">
        <f t="shared" si="20"/>
        <v>4.4018811958604687E-2</v>
      </c>
      <c r="R117" s="542"/>
      <c r="S117" s="542"/>
      <c r="T117" s="544">
        <v>1.55</v>
      </c>
      <c r="U117" s="543">
        <v>0</v>
      </c>
      <c r="W117" s="543">
        <v>38</v>
      </c>
      <c r="X117" s="543">
        <v>3</v>
      </c>
      <c r="Y117" s="542"/>
      <c r="Z117" s="546">
        <f t="shared" si="18"/>
        <v>0.21339040036554002</v>
      </c>
      <c r="AA117" s="543">
        <v>0</v>
      </c>
      <c r="AB117" s="543">
        <v>1</v>
      </c>
      <c r="AC117" s="547">
        <v>39</v>
      </c>
      <c r="AD117" s="547">
        <v>0</v>
      </c>
      <c r="AE117" s="543">
        <f t="shared" si="21"/>
        <v>39</v>
      </c>
      <c r="AF117" s="549">
        <v>3069560</v>
      </c>
      <c r="AH117" s="549">
        <v>58700</v>
      </c>
      <c r="AI117" s="543">
        <v>34</v>
      </c>
      <c r="AJ117" s="76">
        <f t="shared" si="22"/>
        <v>0.87179487179487181</v>
      </c>
      <c r="AK117" s="549">
        <v>1719960</v>
      </c>
      <c r="AL117" s="76">
        <f t="shared" si="23"/>
        <v>0.56032786457993977</v>
      </c>
      <c r="AM117" s="543">
        <v>34</v>
      </c>
      <c r="AN117" s="549">
        <v>1719960</v>
      </c>
      <c r="AO117" s="543">
        <v>27</v>
      </c>
      <c r="AP117" s="549">
        <v>1536210</v>
      </c>
      <c r="AQ117" s="543">
        <v>18</v>
      </c>
      <c r="AR117" s="549">
        <v>1384670</v>
      </c>
      <c r="AS117" s="543">
        <v>9</v>
      </c>
      <c r="AT117" s="76">
        <f t="shared" si="24"/>
        <v>0.33333333333333331</v>
      </c>
      <c r="AU117" s="549">
        <v>151540</v>
      </c>
      <c r="AV117" s="543">
        <v>5</v>
      </c>
      <c r="AW117" s="549">
        <v>1349600</v>
      </c>
      <c r="AX117" s="543">
        <v>0</v>
      </c>
      <c r="AY117" s="549">
        <v>0</v>
      </c>
      <c r="AZ117" s="543">
        <v>9</v>
      </c>
      <c r="BA117" s="76">
        <f t="shared" si="25"/>
        <v>0.23076923076923078</v>
      </c>
      <c r="BB117" s="543">
        <v>9</v>
      </c>
      <c r="BC117" s="76">
        <f t="shared" si="26"/>
        <v>0.23076923076923078</v>
      </c>
      <c r="BD117" s="543">
        <v>21</v>
      </c>
      <c r="BE117" s="76">
        <f t="shared" si="27"/>
        <v>0.53846153846153844</v>
      </c>
      <c r="BF117" s="543">
        <v>33</v>
      </c>
      <c r="BG117" s="76">
        <f t="shared" si="28"/>
        <v>0.84615384615384615</v>
      </c>
      <c r="BH117" s="543">
        <v>11</v>
      </c>
      <c r="BI117" s="76">
        <f t="shared" si="29"/>
        <v>0.28205128205128205</v>
      </c>
      <c r="BJ117" s="543">
        <v>11</v>
      </c>
      <c r="BK117" s="543">
        <v>0</v>
      </c>
      <c r="BL117" s="543">
        <v>0</v>
      </c>
      <c r="BM117" s="550">
        <v>1979</v>
      </c>
      <c r="BN117" s="542"/>
      <c r="BO117" s="543">
        <v>25</v>
      </c>
      <c r="BP117" s="76">
        <f t="shared" si="30"/>
        <v>0.64102564102564108</v>
      </c>
      <c r="BQ117" s="543">
        <v>14</v>
      </c>
      <c r="BR117" s="76">
        <f t="shared" si="31"/>
        <v>0.35897435897435898</v>
      </c>
      <c r="BS117" s="543">
        <v>3</v>
      </c>
      <c r="BT117" s="76">
        <f t="shared" si="32"/>
        <v>7.6923076923076927E-2</v>
      </c>
      <c r="BU117" s="76">
        <v>0.29411764705882354</v>
      </c>
      <c r="BW117" s="543">
        <v>0</v>
      </c>
      <c r="BX117" s="543">
        <v>0</v>
      </c>
      <c r="BY117" s="543">
        <v>0</v>
      </c>
      <c r="BZ117" s="543">
        <v>0</v>
      </c>
      <c r="CA117" s="543">
        <v>0</v>
      </c>
      <c r="CB117" s="543">
        <v>0</v>
      </c>
      <c r="CC117" s="543">
        <v>0</v>
      </c>
      <c r="CD117" s="543">
        <v>0</v>
      </c>
      <c r="CE117" s="543">
        <v>0</v>
      </c>
      <c r="CF117" s="543">
        <v>0</v>
      </c>
      <c r="CG117" s="543">
        <v>0</v>
      </c>
      <c r="CH117" s="543">
        <v>0</v>
      </c>
      <c r="CI117" s="542"/>
      <c r="CJ117" s="542"/>
      <c r="CK117" s="542"/>
      <c r="CL117" s="542"/>
      <c r="CM117" s="542"/>
      <c r="CN117" s="542"/>
      <c r="CO117" s="542"/>
      <c r="CP117" s="542"/>
      <c r="CQ117" s="542"/>
      <c r="CS117" s="542"/>
      <c r="CT117" s="542"/>
      <c r="CU117" s="542"/>
      <c r="CV117" s="542"/>
      <c r="CW117" s="543">
        <v>0</v>
      </c>
      <c r="CX117" s="547">
        <v>0</v>
      </c>
      <c r="CY117" s="543">
        <v>0</v>
      </c>
      <c r="CZ117" s="543">
        <v>0</v>
      </c>
      <c r="DA117" s="543">
        <v>0</v>
      </c>
      <c r="DB117" s="543">
        <v>0</v>
      </c>
      <c r="DC117" s="543">
        <v>0</v>
      </c>
      <c r="DD117" s="543">
        <v>0</v>
      </c>
      <c r="DF117" s="551">
        <v>235428.23132699999</v>
      </c>
      <c r="DG117" s="76">
        <f t="shared" si="33"/>
        <v>7.6697712808024593E-2</v>
      </c>
      <c r="DH117" s="551">
        <v>5437.1149450000003</v>
      </c>
      <c r="DI117" s="551">
        <v>207240.23202</v>
      </c>
      <c r="DJ117" s="551">
        <v>28187.999307999999</v>
      </c>
      <c r="DK117" s="547">
        <v>16</v>
      </c>
      <c r="DL117" s="543">
        <v>23</v>
      </c>
      <c r="DM117" s="543">
        <v>0</v>
      </c>
      <c r="DN117" s="543">
        <v>0</v>
      </c>
      <c r="DO117" s="320">
        <v>0.17399999999999999</v>
      </c>
      <c r="DP117" s="543">
        <v>15</v>
      </c>
      <c r="DQ117" s="543">
        <v>8</v>
      </c>
      <c r="DR117" s="543">
        <v>10</v>
      </c>
      <c r="DS117" s="543">
        <v>6</v>
      </c>
      <c r="DT117" s="76">
        <f t="shared" si="34"/>
        <v>0.15789473684210525</v>
      </c>
      <c r="DU117" s="542"/>
      <c r="DV117" s="542"/>
      <c r="DW117" s="542"/>
      <c r="DX117" s="552">
        <v>266.43779999999998</v>
      </c>
      <c r="DZ117" s="542"/>
      <c r="EA117" s="542"/>
      <c r="EB117" s="542"/>
      <c r="EC117" s="542"/>
      <c r="ED117" s="542"/>
      <c r="EE117" s="542"/>
      <c r="EF117" s="542"/>
      <c r="EG117" s="542"/>
      <c r="EH117" s="542"/>
      <c r="EI117" s="542"/>
      <c r="EJ117" s="542"/>
      <c r="EK117" s="542"/>
      <c r="EL117" s="542"/>
      <c r="EM117" s="542"/>
      <c r="EN117" s="542"/>
      <c r="EO117" s="542"/>
    </row>
    <row r="118" spans="2:145" x14ac:dyDescent="0.25">
      <c r="B118" s="541" t="s">
        <v>1332</v>
      </c>
      <c r="C118" s="3" t="s">
        <v>1333</v>
      </c>
      <c r="D118" s="3" t="s">
        <v>1334</v>
      </c>
      <c r="E118" s="541" t="s">
        <v>1094</v>
      </c>
      <c r="F118" s="542"/>
      <c r="G118" s="543">
        <v>19.285661000000001</v>
      </c>
      <c r="H118" s="542"/>
      <c r="I118" s="542"/>
      <c r="J118" s="542"/>
      <c r="K118" s="542"/>
      <c r="L118" s="542"/>
      <c r="N118" s="543">
        <v>19.285661000000001</v>
      </c>
      <c r="O118" s="76">
        <f t="shared" si="19"/>
        <v>1</v>
      </c>
      <c r="P118" s="622">
        <v>1.1270309999999999</v>
      </c>
      <c r="Q118" s="76">
        <f t="shared" si="20"/>
        <v>5.8438805908700764E-2</v>
      </c>
      <c r="R118" s="542"/>
      <c r="S118" s="542"/>
      <c r="T118" s="544">
        <v>0</v>
      </c>
      <c r="U118" s="543">
        <v>0</v>
      </c>
      <c r="W118" s="543">
        <v>43</v>
      </c>
      <c r="X118" s="543">
        <v>0</v>
      </c>
      <c r="Y118" s="542"/>
      <c r="Z118" s="546">
        <f t="shared" si="18"/>
        <v>2.2296357900307382</v>
      </c>
      <c r="AA118" s="543">
        <v>0</v>
      </c>
      <c r="AB118" s="543">
        <v>2</v>
      </c>
      <c r="AC118" s="547">
        <v>45</v>
      </c>
      <c r="AD118" s="547">
        <v>0</v>
      </c>
      <c r="AE118" s="543">
        <f t="shared" si="21"/>
        <v>45</v>
      </c>
      <c r="AF118" s="549">
        <v>3817130</v>
      </c>
      <c r="AH118" s="549">
        <v>82400</v>
      </c>
      <c r="AI118" s="543">
        <v>44</v>
      </c>
      <c r="AJ118" s="76">
        <f t="shared" si="22"/>
        <v>0.97777777777777775</v>
      </c>
      <c r="AK118" s="549">
        <v>3744230</v>
      </c>
      <c r="AL118" s="76">
        <f t="shared" si="23"/>
        <v>0.98090188178029047</v>
      </c>
      <c r="AM118" s="543">
        <v>44</v>
      </c>
      <c r="AN118" s="549">
        <v>3744230</v>
      </c>
      <c r="AO118" s="543">
        <v>43</v>
      </c>
      <c r="AP118" s="549">
        <v>3723430</v>
      </c>
      <c r="AQ118" s="543">
        <v>42</v>
      </c>
      <c r="AR118" s="549">
        <v>3705700</v>
      </c>
      <c r="AS118" s="543">
        <v>1</v>
      </c>
      <c r="AT118" s="76">
        <f t="shared" si="24"/>
        <v>2.3255813953488372E-2</v>
      </c>
      <c r="AU118" s="549">
        <v>17730</v>
      </c>
      <c r="AV118" s="543">
        <v>1</v>
      </c>
      <c r="AW118" s="549">
        <v>72900</v>
      </c>
      <c r="AX118" s="543">
        <v>0</v>
      </c>
      <c r="AY118" s="549">
        <v>0</v>
      </c>
      <c r="AZ118" s="543">
        <v>13</v>
      </c>
      <c r="BA118" s="76">
        <f t="shared" si="25"/>
        <v>0.28888888888888886</v>
      </c>
      <c r="BB118" s="543">
        <v>5</v>
      </c>
      <c r="BC118" s="76">
        <f t="shared" si="26"/>
        <v>0.1111111111111111</v>
      </c>
      <c r="BD118" s="543">
        <v>27</v>
      </c>
      <c r="BE118" s="76">
        <f t="shared" si="27"/>
        <v>0.6</v>
      </c>
      <c r="BF118" s="543">
        <v>38</v>
      </c>
      <c r="BG118" s="76">
        <f t="shared" si="28"/>
        <v>0.84444444444444444</v>
      </c>
      <c r="BH118" s="543">
        <v>0</v>
      </c>
      <c r="BI118" s="76">
        <f t="shared" si="29"/>
        <v>0</v>
      </c>
      <c r="BJ118" s="543">
        <v>0</v>
      </c>
      <c r="BK118" s="543">
        <v>0</v>
      </c>
      <c r="BL118" s="543">
        <v>0</v>
      </c>
      <c r="BM118" s="550">
        <v>1967</v>
      </c>
      <c r="BN118" s="542"/>
      <c r="BO118" s="543">
        <v>42</v>
      </c>
      <c r="BP118" s="76">
        <f t="shared" si="30"/>
        <v>0.93333333333333335</v>
      </c>
      <c r="BQ118" s="543">
        <v>3</v>
      </c>
      <c r="BR118" s="76">
        <f t="shared" si="31"/>
        <v>6.6666666666666666E-2</v>
      </c>
      <c r="BS118" s="543">
        <v>0</v>
      </c>
      <c r="BT118" s="76">
        <f t="shared" si="32"/>
        <v>0</v>
      </c>
      <c r="BU118" s="76">
        <v>0.84090909090909094</v>
      </c>
      <c r="BW118" s="543">
        <v>0</v>
      </c>
      <c r="BX118" s="543">
        <v>0</v>
      </c>
      <c r="BY118" s="543">
        <v>0</v>
      </c>
      <c r="BZ118" s="543">
        <v>0</v>
      </c>
      <c r="CA118" s="543">
        <v>0</v>
      </c>
      <c r="CB118" s="543">
        <v>0</v>
      </c>
      <c r="CC118" s="543">
        <v>0</v>
      </c>
      <c r="CD118" s="543">
        <v>0</v>
      </c>
      <c r="CE118" s="543">
        <v>0</v>
      </c>
      <c r="CF118" s="543">
        <v>0</v>
      </c>
      <c r="CG118" s="543">
        <v>0</v>
      </c>
      <c r="CH118" s="543">
        <v>0</v>
      </c>
      <c r="CI118" s="542"/>
      <c r="CJ118" s="542"/>
      <c r="CK118" s="542"/>
      <c r="CL118" s="542"/>
      <c r="CM118" s="542"/>
      <c r="CN118" s="542"/>
      <c r="CO118" s="542"/>
      <c r="CP118" s="542"/>
      <c r="CQ118" s="542"/>
      <c r="CS118" s="542"/>
      <c r="CT118" s="542"/>
      <c r="CU118" s="542"/>
      <c r="CV118" s="542"/>
      <c r="CW118" s="543">
        <v>0</v>
      </c>
      <c r="CX118" s="547">
        <v>0</v>
      </c>
      <c r="CY118" s="543">
        <v>0</v>
      </c>
      <c r="CZ118" s="543">
        <v>0</v>
      </c>
      <c r="DA118" s="543">
        <v>0</v>
      </c>
      <c r="DB118" s="543">
        <v>0</v>
      </c>
      <c r="DC118" s="543">
        <v>0</v>
      </c>
      <c r="DD118" s="543">
        <v>0</v>
      </c>
      <c r="DF118" s="551">
        <v>0</v>
      </c>
      <c r="DG118" s="76">
        <f t="shared" si="33"/>
        <v>0</v>
      </c>
      <c r="DH118" s="551">
        <v>0</v>
      </c>
      <c r="DI118" s="551">
        <v>0</v>
      </c>
      <c r="DJ118" s="551">
        <v>0</v>
      </c>
      <c r="DK118" s="547">
        <v>45</v>
      </c>
      <c r="DL118" s="543">
        <v>0</v>
      </c>
      <c r="DM118" s="543">
        <v>0</v>
      </c>
      <c r="DN118" s="543">
        <v>0</v>
      </c>
      <c r="DO118" s="320">
        <v>0</v>
      </c>
      <c r="DP118" s="543">
        <v>45</v>
      </c>
      <c r="DQ118" s="543">
        <v>0</v>
      </c>
      <c r="DR118" s="543">
        <v>0</v>
      </c>
      <c r="DS118" s="543">
        <v>0</v>
      </c>
      <c r="DT118" s="76">
        <f t="shared" si="34"/>
        <v>0</v>
      </c>
      <c r="DU118" s="542"/>
      <c r="DV118" s="542"/>
      <c r="DW118" s="542"/>
      <c r="DX118" s="552">
        <v>0</v>
      </c>
      <c r="DZ118" s="542"/>
      <c r="EA118" s="542"/>
      <c r="EB118" s="542"/>
      <c r="EC118" s="542"/>
      <c r="ED118" s="542"/>
      <c r="EE118" s="542"/>
      <c r="EF118" s="542"/>
      <c r="EG118" s="542"/>
      <c r="EH118" s="542"/>
      <c r="EI118" s="542"/>
      <c r="EJ118" s="542"/>
      <c r="EK118" s="542"/>
      <c r="EL118" s="542"/>
      <c r="EM118" s="542"/>
      <c r="EN118" s="542"/>
      <c r="EO118" s="542"/>
    </row>
    <row r="119" spans="2:145" x14ac:dyDescent="0.25">
      <c r="B119" s="541" t="s">
        <v>1335</v>
      </c>
      <c r="C119" s="3" t="s">
        <v>1336</v>
      </c>
      <c r="D119" s="3" t="s">
        <v>1193</v>
      </c>
      <c r="E119" s="541" t="s">
        <v>1094</v>
      </c>
      <c r="F119" s="542"/>
      <c r="G119" s="543">
        <v>154.17406</v>
      </c>
      <c r="H119" s="542"/>
      <c r="I119" s="542"/>
      <c r="J119" s="542"/>
      <c r="K119" s="542"/>
      <c r="L119" s="542"/>
      <c r="N119" s="543">
        <v>154.17406</v>
      </c>
      <c r="O119" s="76">
        <f t="shared" si="19"/>
        <v>1</v>
      </c>
      <c r="P119" s="622">
        <v>3.3229549999999999</v>
      </c>
      <c r="Q119" s="76">
        <f t="shared" si="20"/>
        <v>2.1553269077820226E-2</v>
      </c>
      <c r="R119" s="542"/>
      <c r="S119" s="542"/>
      <c r="T119" s="544">
        <v>5.3</v>
      </c>
      <c r="U119" s="543">
        <v>0</v>
      </c>
      <c r="W119" s="543">
        <v>30</v>
      </c>
      <c r="X119" s="543">
        <v>0</v>
      </c>
      <c r="Y119" s="542"/>
      <c r="Z119" s="546">
        <f t="shared" si="18"/>
        <v>0.19458526291647246</v>
      </c>
      <c r="AA119" s="543">
        <v>0</v>
      </c>
      <c r="AB119" s="543">
        <v>1</v>
      </c>
      <c r="AC119" s="547">
        <v>31</v>
      </c>
      <c r="AD119" s="547">
        <v>0</v>
      </c>
      <c r="AE119" s="543">
        <f t="shared" si="21"/>
        <v>31</v>
      </c>
      <c r="AF119" s="549">
        <v>2323710</v>
      </c>
      <c r="AH119" s="549">
        <v>79600</v>
      </c>
      <c r="AI119" s="543">
        <v>28</v>
      </c>
      <c r="AJ119" s="76">
        <f t="shared" si="22"/>
        <v>0.90322580645161288</v>
      </c>
      <c r="AK119" s="549">
        <v>2085710</v>
      </c>
      <c r="AL119" s="76">
        <f t="shared" si="23"/>
        <v>0.89757758067917248</v>
      </c>
      <c r="AM119" s="543">
        <v>28</v>
      </c>
      <c r="AN119" s="549">
        <v>2085710</v>
      </c>
      <c r="AO119" s="543">
        <v>27</v>
      </c>
      <c r="AP119" s="549">
        <v>1889810</v>
      </c>
      <c r="AQ119" s="543">
        <v>13</v>
      </c>
      <c r="AR119" s="549">
        <v>1616000</v>
      </c>
      <c r="AS119" s="543">
        <v>14</v>
      </c>
      <c r="AT119" s="76">
        <f t="shared" si="24"/>
        <v>0.51851851851851849</v>
      </c>
      <c r="AU119" s="549">
        <v>273810</v>
      </c>
      <c r="AV119" s="543">
        <v>2</v>
      </c>
      <c r="AW119" s="549">
        <v>99000</v>
      </c>
      <c r="AX119" s="543">
        <v>0</v>
      </c>
      <c r="AY119" s="549">
        <v>0</v>
      </c>
      <c r="AZ119" s="543">
        <v>6</v>
      </c>
      <c r="BA119" s="76">
        <f t="shared" si="25"/>
        <v>0.19354838709677419</v>
      </c>
      <c r="BB119" s="543">
        <v>2</v>
      </c>
      <c r="BC119" s="76">
        <f t="shared" si="26"/>
        <v>6.4516129032258063E-2</v>
      </c>
      <c r="BD119" s="543">
        <v>23</v>
      </c>
      <c r="BE119" s="76">
        <f t="shared" si="27"/>
        <v>0.74193548387096775</v>
      </c>
      <c r="BF119" s="543">
        <v>27</v>
      </c>
      <c r="BG119" s="76">
        <f t="shared" si="28"/>
        <v>0.87096774193548387</v>
      </c>
      <c r="BH119" s="543">
        <v>17</v>
      </c>
      <c r="BI119" s="76">
        <f t="shared" si="29"/>
        <v>0.54838709677419351</v>
      </c>
      <c r="BJ119" s="543">
        <v>17</v>
      </c>
      <c r="BK119" s="543">
        <v>0</v>
      </c>
      <c r="BL119" s="543">
        <v>0</v>
      </c>
      <c r="BM119" s="550">
        <v>1988.5</v>
      </c>
      <c r="BN119" s="542"/>
      <c r="BO119" s="543">
        <v>10</v>
      </c>
      <c r="BP119" s="76">
        <f t="shared" si="30"/>
        <v>0.32258064516129031</v>
      </c>
      <c r="BQ119" s="543">
        <v>21</v>
      </c>
      <c r="BR119" s="76">
        <f t="shared" si="31"/>
        <v>0.67741935483870963</v>
      </c>
      <c r="BS119" s="543">
        <v>13</v>
      </c>
      <c r="BT119" s="76">
        <f t="shared" si="32"/>
        <v>0.41935483870967744</v>
      </c>
      <c r="BU119" s="76">
        <v>0.75</v>
      </c>
      <c r="BW119" s="543">
        <v>0</v>
      </c>
      <c r="BX119" s="543">
        <v>0</v>
      </c>
      <c r="BY119" s="543">
        <v>0</v>
      </c>
      <c r="BZ119" s="543">
        <v>0</v>
      </c>
      <c r="CA119" s="543">
        <v>0</v>
      </c>
      <c r="CB119" s="543">
        <v>0</v>
      </c>
      <c r="CC119" s="543">
        <v>0</v>
      </c>
      <c r="CD119" s="543">
        <v>0</v>
      </c>
      <c r="CE119" s="543">
        <v>0</v>
      </c>
      <c r="CF119" s="543">
        <v>0</v>
      </c>
      <c r="CG119" s="543">
        <v>0</v>
      </c>
      <c r="CH119" s="543">
        <v>0</v>
      </c>
      <c r="CI119" s="542"/>
      <c r="CJ119" s="542"/>
      <c r="CK119" s="542"/>
      <c r="CL119" s="542"/>
      <c r="CM119" s="542"/>
      <c r="CN119" s="542"/>
      <c r="CO119" s="542"/>
      <c r="CP119" s="542"/>
      <c r="CQ119" s="542"/>
      <c r="CS119" s="542"/>
      <c r="CT119" s="542"/>
      <c r="CU119" s="542"/>
      <c r="CV119" s="542"/>
      <c r="CW119" s="543">
        <v>0</v>
      </c>
      <c r="CX119" s="547">
        <v>0</v>
      </c>
      <c r="CY119" s="543">
        <v>0</v>
      </c>
      <c r="CZ119" s="543">
        <v>0</v>
      </c>
      <c r="DA119" s="543">
        <v>0</v>
      </c>
      <c r="DB119" s="543">
        <v>0</v>
      </c>
      <c r="DC119" s="543">
        <v>0</v>
      </c>
      <c r="DD119" s="543">
        <v>0</v>
      </c>
      <c r="DF119" s="551">
        <v>417485.31441300001</v>
      </c>
      <c r="DG119" s="76">
        <f t="shared" si="33"/>
        <v>0.17966326022309154</v>
      </c>
      <c r="DH119" s="551">
        <v>9710.4002720000008</v>
      </c>
      <c r="DI119" s="551">
        <v>395235.91417800001</v>
      </c>
      <c r="DJ119" s="551">
        <v>22249.400235000001</v>
      </c>
      <c r="DK119" s="547">
        <v>7</v>
      </c>
      <c r="DL119" s="543">
        <v>23</v>
      </c>
      <c r="DM119" s="543">
        <v>1</v>
      </c>
      <c r="DN119" s="543">
        <v>0</v>
      </c>
      <c r="DO119" s="320">
        <v>0.34100000000000003</v>
      </c>
      <c r="DP119" s="543">
        <v>7</v>
      </c>
      <c r="DQ119" s="543">
        <v>3</v>
      </c>
      <c r="DR119" s="543">
        <v>11</v>
      </c>
      <c r="DS119" s="543">
        <v>10</v>
      </c>
      <c r="DT119" s="76">
        <f t="shared" si="34"/>
        <v>0.33333333333333331</v>
      </c>
      <c r="DU119" s="542"/>
      <c r="DV119" s="542"/>
      <c r="DW119" s="542"/>
      <c r="DX119" s="552">
        <v>377.67270000000002</v>
      </c>
      <c r="DZ119" s="542"/>
      <c r="EA119" s="542"/>
      <c r="EB119" s="542"/>
      <c r="EC119" s="542"/>
      <c r="ED119" s="542"/>
      <c r="EE119" s="542"/>
      <c r="EF119" s="542"/>
      <c r="EG119" s="542"/>
      <c r="EH119" s="542"/>
      <c r="EI119" s="542"/>
      <c r="EJ119" s="542"/>
      <c r="EK119" s="542"/>
      <c r="EL119" s="542"/>
      <c r="EM119" s="542"/>
      <c r="EN119" s="542"/>
      <c r="EO119" s="542"/>
    </row>
    <row r="120" spans="2:145" x14ac:dyDescent="0.25">
      <c r="B120" s="541" t="s">
        <v>1337</v>
      </c>
      <c r="C120" s="3" t="s">
        <v>1338</v>
      </c>
      <c r="D120" s="3" t="s">
        <v>1274</v>
      </c>
      <c r="E120" s="541" t="s">
        <v>1094</v>
      </c>
      <c r="F120" s="542"/>
      <c r="G120" s="543">
        <v>885.06163400000003</v>
      </c>
      <c r="H120" s="542"/>
      <c r="I120" s="542"/>
      <c r="J120" s="542"/>
      <c r="K120" s="542"/>
      <c r="L120" s="542"/>
      <c r="N120" s="543">
        <v>477.47164900000001</v>
      </c>
      <c r="O120" s="76">
        <f t="shared" si="19"/>
        <v>0.5394784167087735</v>
      </c>
      <c r="P120" s="622">
        <v>17.555551000000001</v>
      </c>
      <c r="Q120" s="76">
        <f t="shared" si="20"/>
        <v>1.9835399395473061E-2</v>
      </c>
      <c r="R120" s="542"/>
      <c r="S120" s="542"/>
      <c r="T120" s="544">
        <v>2.35</v>
      </c>
      <c r="U120" s="543">
        <v>0</v>
      </c>
      <c r="W120" s="543">
        <v>30</v>
      </c>
      <c r="X120" s="543">
        <v>0</v>
      </c>
      <c r="Y120" s="542"/>
      <c r="Z120" s="546">
        <f t="shared" si="18"/>
        <v>6.2830955644865946E-2</v>
      </c>
      <c r="AA120" s="543">
        <v>2</v>
      </c>
      <c r="AB120" s="543">
        <v>7</v>
      </c>
      <c r="AC120" s="547">
        <v>35</v>
      </c>
      <c r="AD120" s="547">
        <v>2</v>
      </c>
      <c r="AE120" s="543">
        <f t="shared" si="21"/>
        <v>37</v>
      </c>
      <c r="AF120" s="549">
        <v>2820600</v>
      </c>
      <c r="AH120" s="549">
        <v>61800</v>
      </c>
      <c r="AI120" s="543">
        <v>35</v>
      </c>
      <c r="AJ120" s="76">
        <f t="shared" si="22"/>
        <v>0.94594594594594594</v>
      </c>
      <c r="AK120" s="549">
        <v>2741500</v>
      </c>
      <c r="AL120" s="76">
        <f t="shared" si="23"/>
        <v>0.97195632135006738</v>
      </c>
      <c r="AM120" s="543">
        <v>35</v>
      </c>
      <c r="AN120" s="549">
        <v>2741500</v>
      </c>
      <c r="AO120" s="543">
        <v>34</v>
      </c>
      <c r="AP120" s="549">
        <v>2664300</v>
      </c>
      <c r="AQ120" s="543">
        <v>32</v>
      </c>
      <c r="AR120" s="549">
        <v>2653900</v>
      </c>
      <c r="AS120" s="543">
        <v>2</v>
      </c>
      <c r="AT120" s="76">
        <f t="shared" si="24"/>
        <v>5.8823529411764705E-2</v>
      </c>
      <c r="AU120" s="549">
        <v>10400</v>
      </c>
      <c r="AV120" s="543">
        <v>1</v>
      </c>
      <c r="AW120" s="549">
        <v>22800</v>
      </c>
      <c r="AX120" s="543">
        <v>0</v>
      </c>
      <c r="AY120" s="549">
        <v>0</v>
      </c>
      <c r="AZ120" s="543">
        <v>9</v>
      </c>
      <c r="BA120" s="76">
        <f t="shared" si="25"/>
        <v>0.24324324324324326</v>
      </c>
      <c r="BB120" s="543">
        <v>15</v>
      </c>
      <c r="BC120" s="76">
        <f t="shared" si="26"/>
        <v>0.40540540540540543</v>
      </c>
      <c r="BD120" s="543">
        <v>13</v>
      </c>
      <c r="BE120" s="76">
        <f t="shared" si="27"/>
        <v>0.35135135135135137</v>
      </c>
      <c r="BF120" s="543">
        <v>24</v>
      </c>
      <c r="BG120" s="76">
        <f t="shared" si="28"/>
        <v>0.64864864864864868</v>
      </c>
      <c r="BH120" s="543">
        <v>7</v>
      </c>
      <c r="BI120" s="76">
        <f t="shared" si="29"/>
        <v>0.1891891891891892</v>
      </c>
      <c r="BJ120" s="543">
        <v>6</v>
      </c>
      <c r="BK120" s="543">
        <v>1</v>
      </c>
      <c r="BL120" s="543">
        <v>0</v>
      </c>
      <c r="BM120" s="550">
        <v>1980</v>
      </c>
      <c r="BN120" s="542"/>
      <c r="BO120" s="543">
        <v>28</v>
      </c>
      <c r="BP120" s="76">
        <f t="shared" si="30"/>
        <v>0.7567567567567568</v>
      </c>
      <c r="BQ120" s="543">
        <v>9</v>
      </c>
      <c r="BR120" s="76">
        <f t="shared" si="31"/>
        <v>0.24324324324324326</v>
      </c>
      <c r="BS120" s="543">
        <v>0</v>
      </c>
      <c r="BT120" s="76">
        <f t="shared" si="32"/>
        <v>0</v>
      </c>
      <c r="BU120" s="76">
        <v>0.77142857142857146</v>
      </c>
      <c r="BW120" s="543">
        <v>0</v>
      </c>
      <c r="BX120" s="543">
        <v>0</v>
      </c>
      <c r="BY120" s="543">
        <v>0</v>
      </c>
      <c r="BZ120" s="543">
        <v>0</v>
      </c>
      <c r="CA120" s="543">
        <v>0</v>
      </c>
      <c r="CB120" s="543">
        <v>0</v>
      </c>
      <c r="CC120" s="543">
        <v>0</v>
      </c>
      <c r="CD120" s="543">
        <v>0</v>
      </c>
      <c r="CE120" s="543">
        <v>0</v>
      </c>
      <c r="CF120" s="543">
        <v>0</v>
      </c>
      <c r="CG120" s="543">
        <v>0</v>
      </c>
      <c r="CH120" s="543">
        <v>0</v>
      </c>
      <c r="CI120" s="542"/>
      <c r="CJ120" s="542"/>
      <c r="CK120" s="542"/>
      <c r="CL120" s="542"/>
      <c r="CM120" s="542"/>
      <c r="CN120" s="542"/>
      <c r="CO120" s="542"/>
      <c r="CP120" s="542"/>
      <c r="CQ120" s="542"/>
      <c r="CS120" s="542"/>
      <c r="CT120" s="542"/>
      <c r="CU120" s="542"/>
      <c r="CV120" s="542"/>
      <c r="CW120" s="543">
        <v>0</v>
      </c>
      <c r="CX120" s="547">
        <v>0</v>
      </c>
      <c r="CY120" s="543">
        <v>0</v>
      </c>
      <c r="CZ120" s="543">
        <v>0</v>
      </c>
      <c r="DA120" s="543">
        <v>0</v>
      </c>
      <c r="DB120" s="543">
        <v>0</v>
      </c>
      <c r="DC120" s="543">
        <v>0</v>
      </c>
      <c r="DD120" s="543">
        <v>0</v>
      </c>
      <c r="DF120" s="551">
        <v>226571.20034099999</v>
      </c>
      <c r="DG120" s="76">
        <f t="shared" si="33"/>
        <v>8.0327306367794088E-2</v>
      </c>
      <c r="DH120" s="551">
        <v>5487.9499919999998</v>
      </c>
      <c r="DI120" s="551">
        <v>213876.199868</v>
      </c>
      <c r="DJ120" s="551">
        <v>12695.000473</v>
      </c>
      <c r="DK120" s="547">
        <v>15</v>
      </c>
      <c r="DL120" s="543">
        <v>22</v>
      </c>
      <c r="DM120" s="543">
        <v>0</v>
      </c>
      <c r="DN120" s="543">
        <v>0</v>
      </c>
      <c r="DO120" s="320">
        <v>0.08</v>
      </c>
      <c r="DP120" s="543">
        <v>14</v>
      </c>
      <c r="DQ120" s="543">
        <v>12</v>
      </c>
      <c r="DR120" s="543">
        <v>11</v>
      </c>
      <c r="DS120" s="543">
        <v>0</v>
      </c>
      <c r="DT120" s="76">
        <f t="shared" si="34"/>
        <v>0</v>
      </c>
      <c r="DU120" s="542"/>
      <c r="DV120" s="542"/>
      <c r="DW120" s="542"/>
      <c r="DX120" s="552">
        <v>79.960700000000003</v>
      </c>
      <c r="DZ120" s="542"/>
      <c r="EA120" s="542"/>
      <c r="EB120" s="542"/>
      <c r="EC120" s="542"/>
      <c r="ED120" s="542"/>
      <c r="EE120" s="542"/>
      <c r="EF120" s="542"/>
      <c r="EG120" s="542"/>
      <c r="EH120" s="542"/>
      <c r="EI120" s="542"/>
      <c r="EJ120" s="542"/>
      <c r="EK120" s="542"/>
      <c r="EL120" s="542"/>
      <c r="EM120" s="542"/>
      <c r="EN120" s="542"/>
      <c r="EO120" s="542"/>
    </row>
    <row r="121" spans="2:145" x14ac:dyDescent="0.25">
      <c r="B121" s="541" t="s">
        <v>1339</v>
      </c>
      <c r="C121" s="3" t="s">
        <v>1340</v>
      </c>
      <c r="D121" s="3" t="s">
        <v>51</v>
      </c>
      <c r="E121" s="541" t="s">
        <v>1094</v>
      </c>
      <c r="F121" s="542"/>
      <c r="G121" s="543">
        <v>265.63419099999999</v>
      </c>
      <c r="H121" s="542"/>
      <c r="I121" s="542"/>
      <c r="J121" s="542"/>
      <c r="K121" s="542"/>
      <c r="L121" s="542"/>
      <c r="N121" s="543">
        <v>132.60849300000001</v>
      </c>
      <c r="O121" s="76">
        <f t="shared" si="19"/>
        <v>0.49921470011366126</v>
      </c>
      <c r="P121" s="622">
        <v>6.5082880000000003</v>
      </c>
      <c r="Q121" s="76">
        <f t="shared" si="20"/>
        <v>2.4500942350452169E-2</v>
      </c>
      <c r="R121" s="542"/>
      <c r="S121" s="542"/>
      <c r="T121" s="544">
        <v>1.6410720000000001</v>
      </c>
      <c r="U121" s="543">
        <v>0</v>
      </c>
      <c r="W121" s="543">
        <v>104</v>
      </c>
      <c r="X121" s="543">
        <v>0</v>
      </c>
      <c r="Y121" s="542"/>
      <c r="Z121" s="546">
        <f t="shared" si="18"/>
        <v>0.78426349359086667</v>
      </c>
      <c r="AA121" s="543">
        <v>38</v>
      </c>
      <c r="AB121" s="543">
        <v>27</v>
      </c>
      <c r="AC121" s="547">
        <v>93</v>
      </c>
      <c r="AD121" s="547">
        <v>38</v>
      </c>
      <c r="AE121" s="543">
        <f t="shared" si="21"/>
        <v>131</v>
      </c>
      <c r="AF121" s="549">
        <v>7684139</v>
      </c>
      <c r="AH121" s="549">
        <v>18700</v>
      </c>
      <c r="AI121" s="543">
        <v>116</v>
      </c>
      <c r="AJ121" s="76">
        <f t="shared" si="22"/>
        <v>0.8854961832061069</v>
      </c>
      <c r="AK121" s="549">
        <v>2792744</v>
      </c>
      <c r="AL121" s="76">
        <f t="shared" si="23"/>
        <v>0.3634426706752702</v>
      </c>
      <c r="AM121" s="543">
        <v>116</v>
      </c>
      <c r="AN121" s="549">
        <v>2792744</v>
      </c>
      <c r="AO121" s="543">
        <v>116</v>
      </c>
      <c r="AP121" s="549">
        <v>2792744</v>
      </c>
      <c r="AQ121" s="543">
        <v>45</v>
      </c>
      <c r="AR121" s="549">
        <v>1439944</v>
      </c>
      <c r="AS121" s="543">
        <v>71</v>
      </c>
      <c r="AT121" s="76">
        <f t="shared" si="24"/>
        <v>0.61206896551724133</v>
      </c>
      <c r="AU121" s="549">
        <v>1352800</v>
      </c>
      <c r="AV121" s="543">
        <v>8</v>
      </c>
      <c r="AW121" s="549">
        <v>4344614</v>
      </c>
      <c r="AX121" s="543">
        <v>5</v>
      </c>
      <c r="AY121" s="549">
        <v>446781</v>
      </c>
      <c r="AZ121" s="543">
        <v>8</v>
      </c>
      <c r="BA121" s="76">
        <f t="shared" si="25"/>
        <v>6.1068702290076333E-2</v>
      </c>
      <c r="BB121" s="543">
        <v>27</v>
      </c>
      <c r="BC121" s="76">
        <f t="shared" si="26"/>
        <v>0.20610687022900764</v>
      </c>
      <c r="BD121" s="543">
        <v>96</v>
      </c>
      <c r="BE121" s="76">
        <f t="shared" si="27"/>
        <v>0.73282442748091603</v>
      </c>
      <c r="BF121" s="543">
        <v>124</v>
      </c>
      <c r="BG121" s="76">
        <f t="shared" si="28"/>
        <v>0.94656488549618323</v>
      </c>
      <c r="BH121" s="543">
        <v>8</v>
      </c>
      <c r="BI121" s="76">
        <f t="shared" si="29"/>
        <v>6.1068702290076333E-2</v>
      </c>
      <c r="BJ121" s="543">
        <v>7</v>
      </c>
      <c r="BK121" s="543">
        <v>1</v>
      </c>
      <c r="BL121" s="543">
        <v>0</v>
      </c>
      <c r="BM121" s="550">
        <v>1948</v>
      </c>
      <c r="BN121" s="542"/>
      <c r="BO121" s="543">
        <v>108</v>
      </c>
      <c r="BP121" s="76">
        <f t="shared" si="30"/>
        <v>0.82442748091603058</v>
      </c>
      <c r="BQ121" s="543">
        <v>23</v>
      </c>
      <c r="BR121" s="76">
        <f t="shared" si="31"/>
        <v>0.17557251908396945</v>
      </c>
      <c r="BS121" s="543">
        <v>3</v>
      </c>
      <c r="BT121" s="76">
        <f t="shared" si="32"/>
        <v>2.2900763358778626E-2</v>
      </c>
      <c r="BU121" s="76">
        <v>0.31034482758620691</v>
      </c>
      <c r="BW121" s="543">
        <v>0</v>
      </c>
      <c r="BX121" s="543">
        <v>0</v>
      </c>
      <c r="BY121" s="543">
        <v>0</v>
      </c>
      <c r="BZ121" s="543">
        <v>0</v>
      </c>
      <c r="CA121" s="543">
        <v>0</v>
      </c>
      <c r="CB121" s="543">
        <v>0</v>
      </c>
      <c r="CC121" s="543">
        <v>0</v>
      </c>
      <c r="CD121" s="543">
        <v>0</v>
      </c>
      <c r="CE121" s="543">
        <v>0</v>
      </c>
      <c r="CF121" s="543">
        <v>0</v>
      </c>
      <c r="CG121" s="543">
        <v>0</v>
      </c>
      <c r="CH121" s="543">
        <v>0</v>
      </c>
      <c r="CI121" s="542"/>
      <c r="CJ121" s="542"/>
      <c r="CK121" s="542"/>
      <c r="CL121" s="542"/>
      <c r="CM121" s="542"/>
      <c r="CN121" s="542"/>
      <c r="CO121" s="542"/>
      <c r="CP121" s="542"/>
      <c r="CQ121" s="542"/>
      <c r="CS121" s="542"/>
      <c r="CT121" s="542"/>
      <c r="CU121" s="542"/>
      <c r="CV121" s="542"/>
      <c r="CW121" s="543">
        <v>6</v>
      </c>
      <c r="CX121" s="547">
        <v>0</v>
      </c>
      <c r="CY121" s="543">
        <v>5</v>
      </c>
      <c r="CZ121" s="543">
        <v>1</v>
      </c>
      <c r="DA121" s="543">
        <v>0</v>
      </c>
      <c r="DB121" s="543">
        <v>0</v>
      </c>
      <c r="DC121" s="543">
        <v>0</v>
      </c>
      <c r="DD121" s="543">
        <v>0</v>
      </c>
      <c r="DF121" s="551">
        <v>117621.853241</v>
      </c>
      <c r="DG121" s="76">
        <f t="shared" si="33"/>
        <v>1.530709598577017E-2</v>
      </c>
      <c r="DH121" s="551">
        <v>1071.257515</v>
      </c>
      <c r="DI121" s="551">
        <v>102592.61481699999</v>
      </c>
      <c r="DJ121" s="551">
        <v>15029.238423000001</v>
      </c>
      <c r="DK121" s="547">
        <v>113</v>
      </c>
      <c r="DL121" s="543">
        <v>18</v>
      </c>
      <c r="DM121" s="543">
        <v>0</v>
      </c>
      <c r="DN121" s="543">
        <v>0</v>
      </c>
      <c r="DO121" s="320">
        <v>6.6954E-2</v>
      </c>
      <c r="DP121" s="543">
        <v>105</v>
      </c>
      <c r="DQ121" s="543">
        <v>14</v>
      </c>
      <c r="DR121" s="543">
        <v>10</v>
      </c>
      <c r="DS121" s="543">
        <v>2</v>
      </c>
      <c r="DT121" s="76">
        <f t="shared" si="34"/>
        <v>1.9230769230769232E-2</v>
      </c>
      <c r="DU121" s="542"/>
      <c r="DV121" s="542"/>
      <c r="DW121" s="542"/>
      <c r="DX121" s="552">
        <v>262.27960000000002</v>
      </c>
      <c r="DZ121" s="542"/>
      <c r="EA121" s="542"/>
      <c r="EB121" s="542"/>
      <c r="EC121" s="542"/>
      <c r="ED121" s="542"/>
      <c r="EE121" s="542"/>
      <c r="EF121" s="542"/>
      <c r="EG121" s="542"/>
      <c r="EH121" s="542"/>
      <c r="EI121" s="542"/>
      <c r="EJ121" s="542"/>
      <c r="EK121" s="542"/>
      <c r="EL121" s="542"/>
      <c r="EM121" s="542"/>
      <c r="EN121" s="542"/>
      <c r="EO121" s="542"/>
    </row>
    <row r="122" spans="2:145" x14ac:dyDescent="0.25">
      <c r="B122" s="541" t="s">
        <v>1341</v>
      </c>
      <c r="C122" s="3" t="s">
        <v>1342</v>
      </c>
      <c r="D122" s="3" t="s">
        <v>1174</v>
      </c>
      <c r="E122" s="541" t="s">
        <v>1094</v>
      </c>
      <c r="F122" s="542"/>
      <c r="G122" s="543">
        <v>209.55347</v>
      </c>
      <c r="H122" s="542"/>
      <c r="I122" s="542"/>
      <c r="J122" s="542"/>
      <c r="K122" s="542"/>
      <c r="L122" s="542"/>
      <c r="N122" s="543">
        <v>123.745952</v>
      </c>
      <c r="O122" s="76">
        <f t="shared" si="19"/>
        <v>0.59052208488840585</v>
      </c>
      <c r="P122" s="622">
        <v>4.7027960000000002</v>
      </c>
      <c r="Q122" s="76">
        <f t="shared" si="20"/>
        <v>2.2441985809158876E-2</v>
      </c>
      <c r="R122" s="542"/>
      <c r="S122" s="542"/>
      <c r="T122" s="544">
        <v>1.151794</v>
      </c>
      <c r="U122" s="543">
        <v>0</v>
      </c>
      <c r="W122" s="543">
        <v>40</v>
      </c>
      <c r="X122" s="543">
        <v>0</v>
      </c>
      <c r="Y122" s="542"/>
      <c r="Z122" s="546">
        <f t="shared" si="18"/>
        <v>0.32324289686663848</v>
      </c>
      <c r="AA122" s="543">
        <v>9</v>
      </c>
      <c r="AB122" s="543">
        <v>24</v>
      </c>
      <c r="AC122" s="547">
        <v>55</v>
      </c>
      <c r="AD122" s="547">
        <v>9</v>
      </c>
      <c r="AE122" s="543">
        <f t="shared" si="21"/>
        <v>64</v>
      </c>
      <c r="AF122" s="549">
        <v>3562874</v>
      </c>
      <c r="AH122" s="549">
        <v>40350</v>
      </c>
      <c r="AI122" s="543">
        <v>60</v>
      </c>
      <c r="AJ122" s="76">
        <f t="shared" si="22"/>
        <v>0.9375</v>
      </c>
      <c r="AK122" s="549">
        <v>2739800</v>
      </c>
      <c r="AL122" s="76">
        <f t="shared" si="23"/>
        <v>0.76898593663430137</v>
      </c>
      <c r="AM122" s="543">
        <v>60</v>
      </c>
      <c r="AN122" s="549">
        <v>2739800</v>
      </c>
      <c r="AO122" s="543">
        <v>60</v>
      </c>
      <c r="AP122" s="549">
        <v>2739800</v>
      </c>
      <c r="AQ122" s="543">
        <v>27</v>
      </c>
      <c r="AR122" s="549">
        <v>1491500</v>
      </c>
      <c r="AS122" s="543">
        <v>33</v>
      </c>
      <c r="AT122" s="76">
        <f t="shared" si="24"/>
        <v>0.55000000000000004</v>
      </c>
      <c r="AU122" s="549">
        <v>1248300</v>
      </c>
      <c r="AV122" s="543">
        <v>2</v>
      </c>
      <c r="AW122" s="549">
        <v>30200</v>
      </c>
      <c r="AX122" s="543">
        <v>2</v>
      </c>
      <c r="AY122" s="549">
        <v>792874</v>
      </c>
      <c r="AZ122" s="543">
        <v>8</v>
      </c>
      <c r="BA122" s="76">
        <f t="shared" si="25"/>
        <v>0.125</v>
      </c>
      <c r="BB122" s="543">
        <v>4</v>
      </c>
      <c r="BC122" s="76">
        <f t="shared" si="26"/>
        <v>6.25E-2</v>
      </c>
      <c r="BD122" s="543">
        <v>52</v>
      </c>
      <c r="BE122" s="76">
        <f t="shared" si="27"/>
        <v>0.8125</v>
      </c>
      <c r="BF122" s="543">
        <v>62</v>
      </c>
      <c r="BG122" s="76">
        <f t="shared" si="28"/>
        <v>0.96875</v>
      </c>
      <c r="BH122" s="543">
        <v>1</v>
      </c>
      <c r="BI122" s="76">
        <f t="shared" si="29"/>
        <v>1.5625E-2</v>
      </c>
      <c r="BJ122" s="543">
        <v>1</v>
      </c>
      <c r="BK122" s="543">
        <v>0</v>
      </c>
      <c r="BL122" s="543">
        <v>0</v>
      </c>
      <c r="BM122" s="550">
        <v>1978</v>
      </c>
      <c r="BN122" s="542"/>
      <c r="BO122" s="543">
        <v>50</v>
      </c>
      <c r="BP122" s="76">
        <f t="shared" si="30"/>
        <v>0.78125</v>
      </c>
      <c r="BQ122" s="543">
        <v>14</v>
      </c>
      <c r="BR122" s="76">
        <f t="shared" si="31"/>
        <v>0.21875</v>
      </c>
      <c r="BS122" s="543">
        <v>0</v>
      </c>
      <c r="BT122" s="76">
        <f t="shared" si="32"/>
        <v>0</v>
      </c>
      <c r="BU122" s="76">
        <v>0.7</v>
      </c>
      <c r="BW122" s="543">
        <v>0</v>
      </c>
      <c r="BX122" s="543">
        <v>0</v>
      </c>
      <c r="BY122" s="543">
        <v>0</v>
      </c>
      <c r="BZ122" s="543">
        <v>0</v>
      </c>
      <c r="CA122" s="543">
        <v>0</v>
      </c>
      <c r="CB122" s="543">
        <v>0</v>
      </c>
      <c r="CC122" s="543">
        <v>0</v>
      </c>
      <c r="CD122" s="543">
        <v>0</v>
      </c>
      <c r="CE122" s="543">
        <v>0</v>
      </c>
      <c r="CF122" s="543">
        <v>0</v>
      </c>
      <c r="CG122" s="543">
        <v>0</v>
      </c>
      <c r="CH122" s="543">
        <v>0</v>
      </c>
      <c r="CI122" s="542"/>
      <c r="CJ122" s="542"/>
      <c r="CK122" s="542"/>
      <c r="CL122" s="542"/>
      <c r="CM122" s="542"/>
      <c r="CN122" s="542"/>
      <c r="CO122" s="542"/>
      <c r="CP122" s="542"/>
      <c r="CQ122" s="542"/>
      <c r="CS122" s="542"/>
      <c r="CT122" s="542"/>
      <c r="CU122" s="542"/>
      <c r="CV122" s="542"/>
      <c r="CW122" s="543">
        <v>1</v>
      </c>
      <c r="CX122" s="547">
        <v>0</v>
      </c>
      <c r="CY122" s="543">
        <v>1</v>
      </c>
      <c r="CZ122" s="543">
        <v>0</v>
      </c>
      <c r="DA122" s="543">
        <v>0</v>
      </c>
      <c r="DB122" s="543">
        <v>0</v>
      </c>
      <c r="DC122" s="543">
        <v>0</v>
      </c>
      <c r="DD122" s="543">
        <v>0</v>
      </c>
      <c r="DF122" s="551">
        <v>42030.397461</v>
      </c>
      <c r="DG122" s="76">
        <f t="shared" si="33"/>
        <v>1.1796767851178572E-2</v>
      </c>
      <c r="DH122" s="551">
        <v>1179.9284359999999</v>
      </c>
      <c r="DI122" s="551">
        <v>40464.674377000003</v>
      </c>
      <c r="DJ122" s="551">
        <v>1565.7230830000001</v>
      </c>
      <c r="DK122" s="547">
        <v>56</v>
      </c>
      <c r="DL122" s="543">
        <v>8</v>
      </c>
      <c r="DM122" s="543">
        <v>0</v>
      </c>
      <c r="DN122" s="543">
        <v>0</v>
      </c>
      <c r="DO122" s="320">
        <v>2.9388999999999998E-2</v>
      </c>
      <c r="DP122" s="543">
        <v>53</v>
      </c>
      <c r="DQ122" s="543">
        <v>8</v>
      </c>
      <c r="DR122" s="543">
        <v>2</v>
      </c>
      <c r="DS122" s="543">
        <v>1</v>
      </c>
      <c r="DT122" s="76">
        <f t="shared" si="34"/>
        <v>2.5000000000000001E-2</v>
      </c>
      <c r="DU122" s="542"/>
      <c r="DV122" s="542"/>
      <c r="DW122" s="542"/>
      <c r="DX122" s="552">
        <v>49.771599999999999</v>
      </c>
      <c r="DZ122" s="542"/>
      <c r="EA122" s="542"/>
      <c r="EB122" s="542"/>
      <c r="EC122" s="542"/>
      <c r="ED122" s="542"/>
      <c r="EE122" s="542"/>
      <c r="EF122" s="542"/>
      <c r="EG122" s="542"/>
      <c r="EH122" s="542"/>
      <c r="EI122" s="542"/>
      <c r="EJ122" s="542"/>
      <c r="EK122" s="542"/>
      <c r="EL122" s="542"/>
      <c r="EM122" s="542"/>
      <c r="EN122" s="542"/>
      <c r="EO122" s="542"/>
    </row>
    <row r="123" spans="2:145" x14ac:dyDescent="0.25">
      <c r="B123" s="554" t="s">
        <v>1343</v>
      </c>
      <c r="C123" s="3" t="s">
        <v>1344</v>
      </c>
      <c r="D123" s="3" t="s">
        <v>1097</v>
      </c>
      <c r="E123" s="541" t="s">
        <v>1094</v>
      </c>
      <c r="F123" s="542"/>
      <c r="G123" s="555">
        <v>10.436626</v>
      </c>
      <c r="H123" s="542"/>
      <c r="I123" s="542"/>
      <c r="J123" s="542"/>
      <c r="K123" s="542"/>
      <c r="L123" s="542"/>
      <c r="N123" s="555">
        <v>7.7062903335000001</v>
      </c>
      <c r="O123" s="76">
        <f t="shared" si="19"/>
        <v>0.73838904771522906</v>
      </c>
      <c r="P123" s="623">
        <v>0.56478300000000004</v>
      </c>
      <c r="Q123" s="76">
        <f t="shared" si="20"/>
        <v>5.4115477549928494E-2</v>
      </c>
      <c r="R123" s="542"/>
      <c r="S123" s="542"/>
      <c r="T123" s="553">
        <v>2.0619507000000001</v>
      </c>
      <c r="U123" s="555">
        <v>0</v>
      </c>
      <c r="W123" s="555">
        <v>34</v>
      </c>
      <c r="X123" s="555">
        <v>0</v>
      </c>
      <c r="Y123" s="542"/>
      <c r="Z123" s="546">
        <f t="shared" si="18"/>
        <v>4.411980152395591</v>
      </c>
      <c r="AA123" s="555">
        <v>0</v>
      </c>
      <c r="AB123" s="555">
        <v>0</v>
      </c>
      <c r="AC123" s="548">
        <v>34</v>
      </c>
      <c r="AD123" s="555">
        <v>0</v>
      </c>
      <c r="AE123" s="555">
        <f t="shared" si="21"/>
        <v>34</v>
      </c>
      <c r="AF123" s="551">
        <v>2069630</v>
      </c>
      <c r="AH123" s="551">
        <v>58650</v>
      </c>
      <c r="AI123" s="555">
        <v>33</v>
      </c>
      <c r="AJ123" s="76">
        <f t="shared" si="22"/>
        <v>0.97058823529411764</v>
      </c>
      <c r="AK123" s="551">
        <v>1938100</v>
      </c>
      <c r="AL123" s="76">
        <f t="shared" si="23"/>
        <v>0.9364475775863319</v>
      </c>
      <c r="AM123" s="555">
        <v>33</v>
      </c>
      <c r="AN123" s="551">
        <v>1938100</v>
      </c>
      <c r="AO123" s="555">
        <v>32</v>
      </c>
      <c r="AP123" s="551">
        <v>1753500</v>
      </c>
      <c r="AQ123" s="555">
        <v>28</v>
      </c>
      <c r="AR123" s="551">
        <v>1562500</v>
      </c>
      <c r="AS123" s="555">
        <v>4</v>
      </c>
      <c r="AT123" s="76">
        <f t="shared" si="24"/>
        <v>0.125</v>
      </c>
      <c r="AU123" s="551">
        <v>191000</v>
      </c>
      <c r="AV123" s="555">
        <v>0</v>
      </c>
      <c r="AW123" s="551">
        <v>0</v>
      </c>
      <c r="AX123" s="555">
        <v>1</v>
      </c>
      <c r="AY123" s="551">
        <v>131530</v>
      </c>
      <c r="AZ123" s="555">
        <v>16</v>
      </c>
      <c r="BA123" s="76">
        <f t="shared" si="25"/>
        <v>0.47058823529411764</v>
      </c>
      <c r="BB123" s="555">
        <v>2</v>
      </c>
      <c r="BC123" s="76">
        <f t="shared" si="26"/>
        <v>5.8823529411764705E-2</v>
      </c>
      <c r="BD123" s="555">
        <v>16</v>
      </c>
      <c r="BE123" s="76">
        <f t="shared" si="27"/>
        <v>0.47058823529411764</v>
      </c>
      <c r="BF123" s="555">
        <v>33</v>
      </c>
      <c r="BG123" s="76">
        <f t="shared" si="28"/>
        <v>0.97058823529411764</v>
      </c>
      <c r="BH123" s="555">
        <v>0</v>
      </c>
      <c r="BI123" s="76">
        <f t="shared" si="29"/>
        <v>0</v>
      </c>
      <c r="BJ123" s="555">
        <v>0</v>
      </c>
      <c r="BK123" s="555">
        <v>0</v>
      </c>
      <c r="BL123" s="555">
        <v>0</v>
      </c>
      <c r="BM123" s="550">
        <v>1950</v>
      </c>
      <c r="BN123" s="542"/>
      <c r="BO123" s="555">
        <v>29</v>
      </c>
      <c r="BP123" s="76">
        <f t="shared" si="30"/>
        <v>0.8529411764705882</v>
      </c>
      <c r="BQ123" s="555">
        <v>5</v>
      </c>
      <c r="BR123" s="76">
        <f t="shared" si="31"/>
        <v>0.14705882352941177</v>
      </c>
      <c r="BS123" s="555">
        <v>0</v>
      </c>
      <c r="BT123" s="76">
        <f t="shared" si="32"/>
        <v>0</v>
      </c>
      <c r="BU123" s="320">
        <v>0.81818181818181823</v>
      </c>
      <c r="BW123" s="555">
        <v>0</v>
      </c>
      <c r="BX123" s="555">
        <v>0</v>
      </c>
      <c r="BY123" s="555">
        <v>0</v>
      </c>
      <c r="BZ123" s="555">
        <v>0</v>
      </c>
      <c r="CA123" s="555">
        <v>0</v>
      </c>
      <c r="CB123" s="555">
        <v>0</v>
      </c>
      <c r="CC123" s="555">
        <v>0</v>
      </c>
      <c r="CD123" s="555">
        <v>0</v>
      </c>
      <c r="CE123" s="555">
        <v>0</v>
      </c>
      <c r="CF123" s="555">
        <v>0</v>
      </c>
      <c r="CG123" s="555">
        <v>0</v>
      </c>
      <c r="CH123" s="555">
        <v>0</v>
      </c>
      <c r="CI123" s="542"/>
      <c r="CJ123" s="542"/>
      <c r="CK123" s="542"/>
      <c r="CL123" s="542"/>
      <c r="CM123" s="542"/>
      <c r="CN123" s="542"/>
      <c r="CO123" s="542"/>
      <c r="CP123" s="542"/>
      <c r="CQ123" s="542"/>
      <c r="CS123" s="542"/>
      <c r="CT123" s="542"/>
      <c r="CU123" s="542"/>
      <c r="CV123" s="542"/>
      <c r="CW123" s="555">
        <v>1</v>
      </c>
      <c r="CX123" s="548">
        <v>0</v>
      </c>
      <c r="CY123" s="555">
        <v>1</v>
      </c>
      <c r="CZ123" s="555">
        <v>0</v>
      </c>
      <c r="DA123" s="555">
        <v>0</v>
      </c>
      <c r="DB123" s="555">
        <v>0</v>
      </c>
      <c r="DC123" s="555">
        <v>0</v>
      </c>
      <c r="DD123" s="555">
        <v>0</v>
      </c>
      <c r="DF123" s="551">
        <v>11713.418884000001</v>
      </c>
      <c r="DG123" s="76">
        <f t="shared" si="33"/>
        <v>5.6596680971961171E-3</v>
      </c>
      <c r="DH123" s="551">
        <v>11713.418884000001</v>
      </c>
      <c r="DI123" s="551">
        <v>11713.418884000001</v>
      </c>
      <c r="DJ123" s="551">
        <v>0</v>
      </c>
      <c r="DK123" s="555">
        <v>33</v>
      </c>
      <c r="DL123" s="555">
        <v>1</v>
      </c>
      <c r="DM123" s="555">
        <v>0</v>
      </c>
      <c r="DN123" s="555">
        <v>0</v>
      </c>
      <c r="DO123" s="320">
        <v>0.19361</v>
      </c>
      <c r="DP123" s="555">
        <v>33</v>
      </c>
      <c r="DQ123" s="555">
        <v>0</v>
      </c>
      <c r="DR123" s="555">
        <v>1</v>
      </c>
      <c r="DS123" s="555">
        <v>0</v>
      </c>
      <c r="DT123" s="76">
        <f t="shared" si="34"/>
        <v>0</v>
      </c>
      <c r="DU123" s="542"/>
      <c r="DV123" s="542"/>
      <c r="DW123" s="542"/>
      <c r="DX123" s="558">
        <v>0</v>
      </c>
      <c r="DZ123" s="542"/>
      <c r="EA123" s="542"/>
      <c r="EB123" s="542"/>
      <c r="EC123" s="542"/>
      <c r="ED123" s="542"/>
      <c r="EE123" s="542"/>
      <c r="EF123" s="542"/>
      <c r="EG123" s="542"/>
      <c r="EH123" s="542"/>
      <c r="EI123" s="542"/>
      <c r="EJ123" s="542"/>
      <c r="EK123" s="542"/>
      <c r="EL123" s="542"/>
      <c r="EM123" s="542"/>
      <c r="EN123" s="542"/>
      <c r="EO123" s="542"/>
    </row>
    <row r="124" spans="2:145" x14ac:dyDescent="0.25">
      <c r="B124" s="541" t="s">
        <v>1345</v>
      </c>
      <c r="C124" s="3" t="s">
        <v>1346</v>
      </c>
      <c r="D124" s="3" t="s">
        <v>1112</v>
      </c>
      <c r="E124" s="541" t="s">
        <v>1094</v>
      </c>
      <c r="F124" s="542"/>
      <c r="G124" s="543">
        <v>219.32184899999999</v>
      </c>
      <c r="H124" s="542"/>
      <c r="I124" s="542"/>
      <c r="J124" s="542"/>
      <c r="K124" s="542"/>
      <c r="L124" s="542"/>
      <c r="N124" s="543">
        <v>188.01881599999999</v>
      </c>
      <c r="O124" s="76">
        <f t="shared" si="19"/>
        <v>0.85727353137534423</v>
      </c>
      <c r="P124" s="622">
        <v>6.5041979999999997</v>
      </c>
      <c r="Q124" s="76">
        <f t="shared" si="20"/>
        <v>2.9655950967292823E-2</v>
      </c>
      <c r="R124" s="542"/>
      <c r="S124" s="542"/>
      <c r="T124" s="544">
        <v>0.8</v>
      </c>
      <c r="U124" s="543">
        <v>0</v>
      </c>
      <c r="W124" s="543">
        <v>89</v>
      </c>
      <c r="X124" s="543">
        <v>12</v>
      </c>
      <c r="Y124" s="542"/>
      <c r="Z124" s="546">
        <f t="shared" ref="Z124:Z187" si="35">W124/N124</f>
        <v>0.47335687934552256</v>
      </c>
      <c r="AA124" s="543">
        <v>0</v>
      </c>
      <c r="AB124" s="543">
        <v>0</v>
      </c>
      <c r="AC124" s="547">
        <v>89</v>
      </c>
      <c r="AD124" s="547">
        <v>0</v>
      </c>
      <c r="AE124" s="543">
        <f t="shared" si="21"/>
        <v>89</v>
      </c>
      <c r="AF124" s="549">
        <v>6085804</v>
      </c>
      <c r="AH124" s="549">
        <v>40600</v>
      </c>
      <c r="AI124" s="543">
        <v>74</v>
      </c>
      <c r="AJ124" s="76">
        <f t="shared" si="22"/>
        <v>0.8314606741573034</v>
      </c>
      <c r="AK124" s="549">
        <v>3274110</v>
      </c>
      <c r="AL124" s="76">
        <f t="shared" si="23"/>
        <v>0.53799136482213361</v>
      </c>
      <c r="AM124" s="543">
        <v>74</v>
      </c>
      <c r="AN124" s="549">
        <v>3274110</v>
      </c>
      <c r="AO124" s="543">
        <v>72</v>
      </c>
      <c r="AP124" s="549">
        <v>3132810</v>
      </c>
      <c r="AQ124" s="543">
        <v>61</v>
      </c>
      <c r="AR124" s="549">
        <v>2830100</v>
      </c>
      <c r="AS124" s="543">
        <v>11</v>
      </c>
      <c r="AT124" s="76">
        <f t="shared" si="24"/>
        <v>0.15277777777777779</v>
      </c>
      <c r="AU124" s="549">
        <v>302710</v>
      </c>
      <c r="AV124" s="543">
        <v>14</v>
      </c>
      <c r="AW124" s="549">
        <v>2077900</v>
      </c>
      <c r="AX124" s="543">
        <v>1</v>
      </c>
      <c r="AY124" s="549">
        <v>733794</v>
      </c>
      <c r="AZ124" s="543">
        <v>11</v>
      </c>
      <c r="BA124" s="76">
        <f t="shared" si="25"/>
        <v>0.12359550561797752</v>
      </c>
      <c r="BB124" s="543">
        <v>24</v>
      </c>
      <c r="BC124" s="76">
        <f t="shared" si="26"/>
        <v>0.2696629213483146</v>
      </c>
      <c r="BD124" s="543">
        <v>54</v>
      </c>
      <c r="BE124" s="76">
        <f t="shared" si="27"/>
        <v>0.6067415730337079</v>
      </c>
      <c r="BF124" s="543">
        <v>70</v>
      </c>
      <c r="BG124" s="76">
        <f t="shared" si="28"/>
        <v>0.7865168539325843</v>
      </c>
      <c r="BH124" s="543">
        <v>2</v>
      </c>
      <c r="BI124" s="76">
        <f t="shared" si="29"/>
        <v>2.247191011235955E-2</v>
      </c>
      <c r="BJ124" s="543">
        <v>2</v>
      </c>
      <c r="BK124" s="543">
        <v>0</v>
      </c>
      <c r="BL124" s="543">
        <v>0</v>
      </c>
      <c r="BM124" s="550">
        <v>1946.5</v>
      </c>
      <c r="BN124" s="542"/>
      <c r="BO124" s="543">
        <v>76</v>
      </c>
      <c r="BP124" s="76">
        <f t="shared" si="30"/>
        <v>0.8539325842696629</v>
      </c>
      <c r="BQ124" s="543">
        <v>13</v>
      </c>
      <c r="BR124" s="76">
        <f t="shared" si="31"/>
        <v>0.14606741573033707</v>
      </c>
      <c r="BS124" s="543">
        <v>0</v>
      </c>
      <c r="BT124" s="76">
        <f t="shared" si="32"/>
        <v>0</v>
      </c>
      <c r="BU124" s="76">
        <v>0.66216216216216217</v>
      </c>
      <c r="BW124" s="543">
        <v>0</v>
      </c>
      <c r="BX124" s="543">
        <v>0</v>
      </c>
      <c r="BY124" s="543">
        <v>0</v>
      </c>
      <c r="BZ124" s="543">
        <v>0</v>
      </c>
      <c r="CA124" s="543">
        <v>0</v>
      </c>
      <c r="CB124" s="543">
        <v>0</v>
      </c>
      <c r="CC124" s="543">
        <v>0</v>
      </c>
      <c r="CD124" s="543">
        <v>0</v>
      </c>
      <c r="CE124" s="543">
        <v>0</v>
      </c>
      <c r="CF124" s="543">
        <v>0</v>
      </c>
      <c r="CG124" s="543">
        <v>0</v>
      </c>
      <c r="CH124" s="543">
        <v>0</v>
      </c>
      <c r="CI124" s="542"/>
      <c r="CJ124" s="542"/>
      <c r="CK124" s="542"/>
      <c r="CL124" s="542"/>
      <c r="CM124" s="542"/>
      <c r="CN124" s="542"/>
      <c r="CO124" s="542"/>
      <c r="CP124" s="542"/>
      <c r="CQ124" s="542"/>
      <c r="CS124" s="542"/>
      <c r="CT124" s="542"/>
      <c r="CU124" s="542"/>
      <c r="CV124" s="542"/>
      <c r="CW124" s="543">
        <v>2</v>
      </c>
      <c r="CX124" s="547">
        <v>0</v>
      </c>
      <c r="CY124" s="543">
        <v>2</v>
      </c>
      <c r="CZ124" s="543">
        <v>0</v>
      </c>
      <c r="DA124" s="543">
        <v>0</v>
      </c>
      <c r="DB124" s="543">
        <v>0</v>
      </c>
      <c r="DC124" s="543">
        <v>0</v>
      </c>
      <c r="DD124" s="543">
        <v>0</v>
      </c>
      <c r="DF124" s="551">
        <v>85115.298286000005</v>
      </c>
      <c r="DG124" s="76">
        <f t="shared" si="33"/>
        <v>1.3985875701222058E-2</v>
      </c>
      <c r="DH124" s="551">
        <v>936.60006399999997</v>
      </c>
      <c r="DI124" s="551">
        <v>83422.898268999998</v>
      </c>
      <c r="DJ124" s="551">
        <v>1692.4000169999999</v>
      </c>
      <c r="DK124" s="547">
        <v>72</v>
      </c>
      <c r="DL124" s="543">
        <v>17</v>
      </c>
      <c r="DM124" s="543">
        <v>0</v>
      </c>
      <c r="DN124" s="543">
        <v>0</v>
      </c>
      <c r="DO124" s="320">
        <v>0.04</v>
      </c>
      <c r="DP124" s="543">
        <v>63</v>
      </c>
      <c r="DQ124" s="543">
        <v>18</v>
      </c>
      <c r="DR124" s="543">
        <v>8</v>
      </c>
      <c r="DS124" s="543">
        <v>0</v>
      </c>
      <c r="DT124" s="76">
        <f t="shared" si="34"/>
        <v>0</v>
      </c>
      <c r="DU124" s="542"/>
      <c r="DV124" s="542"/>
      <c r="DW124" s="542"/>
      <c r="DX124" s="552">
        <v>36.551000000000002</v>
      </c>
      <c r="DZ124" s="542"/>
      <c r="EA124" s="542"/>
      <c r="EB124" s="542"/>
      <c r="EC124" s="542"/>
      <c r="ED124" s="542"/>
      <c r="EE124" s="542"/>
      <c r="EF124" s="542"/>
      <c r="EG124" s="542"/>
      <c r="EH124" s="542"/>
      <c r="EI124" s="542"/>
      <c r="EJ124" s="542"/>
      <c r="EK124" s="542"/>
      <c r="EL124" s="542"/>
      <c r="EM124" s="542"/>
      <c r="EN124" s="542"/>
      <c r="EO124" s="542"/>
    </row>
    <row r="125" spans="2:145" x14ac:dyDescent="0.25">
      <c r="B125" s="541" t="s">
        <v>1347</v>
      </c>
      <c r="C125" s="3" t="s">
        <v>1348</v>
      </c>
      <c r="D125" s="3" t="s">
        <v>1146</v>
      </c>
      <c r="E125" s="541" t="s">
        <v>1094</v>
      </c>
      <c r="F125" s="542"/>
      <c r="G125" s="543">
        <v>1957.8801530000001</v>
      </c>
      <c r="H125" s="542"/>
      <c r="I125" s="542"/>
      <c r="J125" s="542"/>
      <c r="K125" s="542"/>
      <c r="L125" s="542"/>
      <c r="N125" s="543">
        <v>947.67112399999996</v>
      </c>
      <c r="O125" s="76">
        <f t="shared" si="19"/>
        <v>0.48402917949186647</v>
      </c>
      <c r="P125" s="622">
        <v>36.133479000000001</v>
      </c>
      <c r="Q125" s="76">
        <f t="shared" si="20"/>
        <v>1.845540900173781E-2</v>
      </c>
      <c r="R125" s="542"/>
      <c r="S125" s="542"/>
      <c r="T125" s="544">
        <v>2.4135330000000002</v>
      </c>
      <c r="U125" s="543">
        <v>3</v>
      </c>
      <c r="W125" s="543">
        <v>523</v>
      </c>
      <c r="X125" s="543">
        <v>80</v>
      </c>
      <c r="Y125" s="542"/>
      <c r="Z125" s="546">
        <f t="shared" si="35"/>
        <v>0.551879219230067</v>
      </c>
      <c r="AA125" s="543">
        <v>103</v>
      </c>
      <c r="AB125" s="543">
        <v>31</v>
      </c>
      <c r="AC125" s="547">
        <v>451</v>
      </c>
      <c r="AD125" s="547">
        <v>103</v>
      </c>
      <c r="AE125" s="543">
        <f t="shared" si="21"/>
        <v>554</v>
      </c>
      <c r="AF125" s="549">
        <v>23616269</v>
      </c>
      <c r="AH125" s="549">
        <v>13950</v>
      </c>
      <c r="AI125" s="543">
        <v>483</v>
      </c>
      <c r="AJ125" s="76">
        <f t="shared" si="22"/>
        <v>0.87184115523465699</v>
      </c>
      <c r="AK125" s="549">
        <v>7617495</v>
      </c>
      <c r="AL125" s="76">
        <f t="shared" si="23"/>
        <v>0.32255285540658435</v>
      </c>
      <c r="AM125" s="543">
        <v>483</v>
      </c>
      <c r="AN125" s="549">
        <v>7617495</v>
      </c>
      <c r="AO125" s="543">
        <v>479</v>
      </c>
      <c r="AP125" s="549">
        <v>7580595</v>
      </c>
      <c r="AQ125" s="543">
        <v>330</v>
      </c>
      <c r="AR125" s="549">
        <v>5769765</v>
      </c>
      <c r="AS125" s="543">
        <v>149</v>
      </c>
      <c r="AT125" s="76">
        <f t="shared" si="24"/>
        <v>0.31106471816283926</v>
      </c>
      <c r="AU125" s="549">
        <v>1810830</v>
      </c>
      <c r="AV125" s="543">
        <v>32</v>
      </c>
      <c r="AW125" s="549">
        <v>1544000</v>
      </c>
      <c r="AX125" s="543">
        <v>33</v>
      </c>
      <c r="AY125" s="549">
        <v>14377674</v>
      </c>
      <c r="AZ125" s="543">
        <v>169</v>
      </c>
      <c r="BA125" s="76">
        <f t="shared" si="25"/>
        <v>0.30505415162454874</v>
      </c>
      <c r="BB125" s="543">
        <v>204</v>
      </c>
      <c r="BC125" s="76">
        <f t="shared" si="26"/>
        <v>0.36823104693140796</v>
      </c>
      <c r="BD125" s="543">
        <v>181</v>
      </c>
      <c r="BE125" s="76">
        <f t="shared" si="27"/>
        <v>0.3267148014440433</v>
      </c>
      <c r="BF125" s="543">
        <v>483</v>
      </c>
      <c r="BG125" s="76">
        <f t="shared" si="28"/>
        <v>0.87184115523465699</v>
      </c>
      <c r="BH125" s="543">
        <v>175</v>
      </c>
      <c r="BI125" s="76">
        <f t="shared" si="29"/>
        <v>0.31588447653429602</v>
      </c>
      <c r="BJ125" s="543">
        <v>163</v>
      </c>
      <c r="BK125" s="543">
        <v>12</v>
      </c>
      <c r="BL125" s="543">
        <v>0</v>
      </c>
      <c r="BM125" s="550">
        <v>1931.5</v>
      </c>
      <c r="BN125" s="542"/>
      <c r="BO125" s="543">
        <v>496</v>
      </c>
      <c r="BP125" s="76">
        <f t="shared" si="30"/>
        <v>0.89530685920577613</v>
      </c>
      <c r="BQ125" s="543">
        <v>58</v>
      </c>
      <c r="BR125" s="76">
        <f t="shared" si="31"/>
        <v>0.10469314079422383</v>
      </c>
      <c r="BS125" s="543">
        <v>11</v>
      </c>
      <c r="BT125" s="76">
        <f t="shared" si="32"/>
        <v>1.9855595667870037E-2</v>
      </c>
      <c r="BU125" s="76">
        <v>0.50724637681159424</v>
      </c>
      <c r="BW125" s="543">
        <v>5</v>
      </c>
      <c r="BX125" s="543">
        <v>2</v>
      </c>
      <c r="BY125" s="543">
        <v>2</v>
      </c>
      <c r="BZ125" s="543">
        <v>5</v>
      </c>
      <c r="CA125" s="543">
        <v>0</v>
      </c>
      <c r="CB125" s="543">
        <v>0</v>
      </c>
      <c r="CC125" s="543">
        <v>1</v>
      </c>
      <c r="CD125" s="543">
        <v>0</v>
      </c>
      <c r="CE125" s="543">
        <v>0</v>
      </c>
      <c r="CF125" s="543">
        <v>1</v>
      </c>
      <c r="CG125" s="543">
        <v>3</v>
      </c>
      <c r="CH125" s="543">
        <v>0</v>
      </c>
      <c r="CI125" s="542"/>
      <c r="CJ125" s="542"/>
      <c r="CK125" s="542"/>
      <c r="CL125" s="542"/>
      <c r="CM125" s="542"/>
      <c r="CN125" s="542"/>
      <c r="CO125" s="542"/>
      <c r="CP125" s="542"/>
      <c r="CQ125" s="542"/>
      <c r="CS125" s="542"/>
      <c r="CT125" s="542"/>
      <c r="CU125" s="542"/>
      <c r="CV125" s="542"/>
      <c r="CW125" s="543">
        <v>26</v>
      </c>
      <c r="CX125" s="547">
        <v>13</v>
      </c>
      <c r="CY125" s="543">
        <v>21</v>
      </c>
      <c r="CZ125" s="543">
        <v>3</v>
      </c>
      <c r="DA125" s="543">
        <v>0</v>
      </c>
      <c r="DB125" s="543">
        <v>1</v>
      </c>
      <c r="DC125" s="543">
        <v>1</v>
      </c>
      <c r="DD125" s="543">
        <v>0</v>
      </c>
      <c r="DF125" s="551">
        <v>1383653.5856649999</v>
      </c>
      <c r="DG125" s="76">
        <f t="shared" si="33"/>
        <v>5.8589000051828675E-2</v>
      </c>
      <c r="DH125" s="551">
        <v>2404.9017330000001</v>
      </c>
      <c r="DI125" s="551">
        <v>1125262.041031</v>
      </c>
      <c r="DJ125" s="551">
        <v>258391.54463300001</v>
      </c>
      <c r="DK125" s="547">
        <v>252</v>
      </c>
      <c r="DL125" s="543">
        <v>302</v>
      </c>
      <c r="DM125" s="543">
        <v>0</v>
      </c>
      <c r="DN125" s="543">
        <v>0</v>
      </c>
      <c r="DO125" s="320">
        <v>0.18987200000000001</v>
      </c>
      <c r="DP125" s="543">
        <v>179</v>
      </c>
      <c r="DQ125" s="543">
        <v>84</v>
      </c>
      <c r="DR125" s="543">
        <v>250</v>
      </c>
      <c r="DS125" s="543">
        <v>41</v>
      </c>
      <c r="DT125" s="76">
        <f t="shared" si="34"/>
        <v>7.8393881453154873E-2</v>
      </c>
      <c r="DU125" s="542"/>
      <c r="DV125" s="542"/>
      <c r="DW125" s="542"/>
      <c r="DX125" s="552">
        <v>2509.087</v>
      </c>
      <c r="DZ125" s="542"/>
      <c r="EA125" s="542"/>
      <c r="EB125" s="542"/>
      <c r="EC125" s="542"/>
      <c r="ED125" s="542"/>
      <c r="EE125" s="542"/>
      <c r="EF125" s="542"/>
      <c r="EG125" s="542"/>
      <c r="EH125" s="542"/>
      <c r="EI125" s="542"/>
      <c r="EJ125" s="542"/>
      <c r="EK125" s="542"/>
      <c r="EL125" s="542"/>
      <c r="EM125" s="542"/>
      <c r="EN125" s="542"/>
      <c r="EO125" s="542"/>
    </row>
    <row r="126" spans="2:145" x14ac:dyDescent="0.25">
      <c r="B126" s="541" t="s">
        <v>1347</v>
      </c>
      <c r="C126" s="3" t="s">
        <v>1349</v>
      </c>
      <c r="D126" s="3" t="s">
        <v>1255</v>
      </c>
      <c r="E126" s="541" t="s">
        <v>1094</v>
      </c>
      <c r="F126" s="542"/>
      <c r="G126" s="543">
        <v>4390.7265219999999</v>
      </c>
      <c r="H126" s="542"/>
      <c r="I126" s="542"/>
      <c r="J126" s="542"/>
      <c r="K126" s="542"/>
      <c r="L126" s="542"/>
      <c r="N126" s="543">
        <v>2121.5948360000002</v>
      </c>
      <c r="O126" s="76">
        <f t="shared" si="19"/>
        <v>0.48319903901316136</v>
      </c>
      <c r="P126" s="622">
        <v>37.989887000000003</v>
      </c>
      <c r="Q126" s="76">
        <f t="shared" si="20"/>
        <v>8.6523008913557669E-3</v>
      </c>
      <c r="R126" s="542"/>
      <c r="S126" s="542"/>
      <c r="T126" s="544">
        <v>1.6</v>
      </c>
      <c r="U126" s="543">
        <v>0</v>
      </c>
      <c r="W126" s="543">
        <v>78</v>
      </c>
      <c r="X126" s="543">
        <v>3</v>
      </c>
      <c r="Y126" s="542"/>
      <c r="Z126" s="546">
        <f t="shared" si="35"/>
        <v>3.6764795368308484E-2</v>
      </c>
      <c r="AA126" s="543">
        <v>22</v>
      </c>
      <c r="AB126" s="543">
        <v>83</v>
      </c>
      <c r="AC126" s="547">
        <v>139</v>
      </c>
      <c r="AD126" s="547">
        <v>22</v>
      </c>
      <c r="AE126" s="543">
        <f t="shared" si="21"/>
        <v>161</v>
      </c>
      <c r="AF126" s="549">
        <v>8420463</v>
      </c>
      <c r="AH126" s="549">
        <v>44100</v>
      </c>
      <c r="AI126" s="543">
        <v>151</v>
      </c>
      <c r="AJ126" s="76">
        <f t="shared" si="22"/>
        <v>0.93788819875776397</v>
      </c>
      <c r="AK126" s="549">
        <v>8115914</v>
      </c>
      <c r="AL126" s="76">
        <f t="shared" si="23"/>
        <v>0.96383227383102332</v>
      </c>
      <c r="AM126" s="543">
        <v>151</v>
      </c>
      <c r="AN126" s="549">
        <v>8115914</v>
      </c>
      <c r="AO126" s="543">
        <v>150</v>
      </c>
      <c r="AP126" s="549">
        <v>7917814</v>
      </c>
      <c r="AQ126" s="543">
        <v>106</v>
      </c>
      <c r="AR126" s="549">
        <v>7087994</v>
      </c>
      <c r="AS126" s="543">
        <v>44</v>
      </c>
      <c r="AT126" s="76">
        <f t="shared" si="24"/>
        <v>0.29333333333333333</v>
      </c>
      <c r="AU126" s="549">
        <v>829820</v>
      </c>
      <c r="AV126" s="543">
        <v>5</v>
      </c>
      <c r="AW126" s="549">
        <v>81749</v>
      </c>
      <c r="AX126" s="543">
        <v>2</v>
      </c>
      <c r="AY126" s="549">
        <v>107000</v>
      </c>
      <c r="AZ126" s="543">
        <v>40</v>
      </c>
      <c r="BA126" s="76">
        <f t="shared" si="25"/>
        <v>0.2484472049689441</v>
      </c>
      <c r="BB126" s="543">
        <v>26</v>
      </c>
      <c r="BC126" s="76">
        <f t="shared" si="26"/>
        <v>0.16149068322981366</v>
      </c>
      <c r="BD126" s="543">
        <v>95</v>
      </c>
      <c r="BE126" s="76">
        <f t="shared" si="27"/>
        <v>0.59006211180124224</v>
      </c>
      <c r="BF126" s="543">
        <v>131</v>
      </c>
      <c r="BG126" s="76">
        <f t="shared" si="28"/>
        <v>0.81366459627329191</v>
      </c>
      <c r="BH126" s="543">
        <v>14</v>
      </c>
      <c r="BI126" s="76">
        <f t="shared" si="29"/>
        <v>8.6956521739130432E-2</v>
      </c>
      <c r="BJ126" s="543">
        <v>12</v>
      </c>
      <c r="BK126" s="543">
        <v>2</v>
      </c>
      <c r="BL126" s="543">
        <v>0</v>
      </c>
      <c r="BM126" s="550">
        <v>1977.5</v>
      </c>
      <c r="BN126" s="542"/>
      <c r="BO126" s="543">
        <v>121</v>
      </c>
      <c r="BP126" s="76">
        <f t="shared" si="30"/>
        <v>0.75155279503105588</v>
      </c>
      <c r="BQ126" s="543">
        <v>40</v>
      </c>
      <c r="BR126" s="76">
        <f t="shared" si="31"/>
        <v>0.2484472049689441</v>
      </c>
      <c r="BS126" s="543">
        <v>5</v>
      </c>
      <c r="BT126" s="76">
        <f t="shared" si="32"/>
        <v>3.1055900621118012E-2</v>
      </c>
      <c r="BU126" s="76">
        <v>0.75496688741721851</v>
      </c>
      <c r="BW126" s="543">
        <v>0</v>
      </c>
      <c r="BX126" s="543">
        <v>0</v>
      </c>
      <c r="BY126" s="543">
        <v>0</v>
      </c>
      <c r="BZ126" s="543">
        <v>0</v>
      </c>
      <c r="CA126" s="543">
        <v>0</v>
      </c>
      <c r="CB126" s="543">
        <v>0</v>
      </c>
      <c r="CC126" s="543">
        <v>0</v>
      </c>
      <c r="CD126" s="543">
        <v>0</v>
      </c>
      <c r="CE126" s="543">
        <v>0</v>
      </c>
      <c r="CF126" s="543">
        <v>0</v>
      </c>
      <c r="CG126" s="543">
        <v>0</v>
      </c>
      <c r="CH126" s="543">
        <v>0</v>
      </c>
      <c r="CI126" s="542"/>
      <c r="CJ126" s="542"/>
      <c r="CK126" s="542"/>
      <c r="CL126" s="542"/>
      <c r="CM126" s="542"/>
      <c r="CN126" s="542"/>
      <c r="CO126" s="542"/>
      <c r="CP126" s="542"/>
      <c r="CQ126" s="542"/>
      <c r="CS126" s="542"/>
      <c r="CT126" s="542"/>
      <c r="CU126" s="542"/>
      <c r="CV126" s="542"/>
      <c r="CW126" s="543">
        <v>2</v>
      </c>
      <c r="CX126" s="547">
        <v>0</v>
      </c>
      <c r="CY126" s="543">
        <v>2</v>
      </c>
      <c r="CZ126" s="543">
        <v>0</v>
      </c>
      <c r="DA126" s="543">
        <v>0</v>
      </c>
      <c r="DB126" s="543">
        <v>0</v>
      </c>
      <c r="DC126" s="543">
        <v>0</v>
      </c>
      <c r="DD126" s="543">
        <v>0</v>
      </c>
      <c r="DF126" s="551">
        <v>335261.47881</v>
      </c>
      <c r="DG126" s="76">
        <f t="shared" si="33"/>
        <v>3.9815088411409204E-2</v>
      </c>
      <c r="DH126" s="551">
        <v>7765.5999460000003</v>
      </c>
      <c r="DI126" s="551">
        <v>331450.77883199998</v>
      </c>
      <c r="DJ126" s="551">
        <v>3810.6999780000001</v>
      </c>
      <c r="DK126" s="547">
        <v>133</v>
      </c>
      <c r="DL126" s="543">
        <v>28</v>
      </c>
      <c r="DM126" s="543">
        <v>0</v>
      </c>
      <c r="DN126" s="543">
        <v>0</v>
      </c>
      <c r="DO126" s="320">
        <v>0.13600000000000001</v>
      </c>
      <c r="DP126" s="543">
        <v>127</v>
      </c>
      <c r="DQ126" s="543">
        <v>10</v>
      </c>
      <c r="DR126" s="543">
        <v>19</v>
      </c>
      <c r="DS126" s="543">
        <v>5</v>
      </c>
      <c r="DT126" s="76">
        <f t="shared" si="34"/>
        <v>6.4102564102564097E-2</v>
      </c>
      <c r="DU126" s="542"/>
      <c r="DV126" s="542"/>
      <c r="DW126" s="542"/>
      <c r="DX126" s="552">
        <v>174.76089999999999</v>
      </c>
      <c r="DZ126" s="542"/>
      <c r="EA126" s="542"/>
      <c r="EB126" s="542"/>
      <c r="EC126" s="542"/>
      <c r="ED126" s="542"/>
      <c r="EE126" s="542"/>
      <c r="EF126" s="542"/>
      <c r="EG126" s="542"/>
      <c r="EH126" s="542"/>
      <c r="EI126" s="542"/>
      <c r="EJ126" s="542"/>
      <c r="EK126" s="542"/>
      <c r="EL126" s="542"/>
      <c r="EM126" s="542"/>
      <c r="EN126" s="542"/>
      <c r="EO126" s="542"/>
    </row>
    <row r="127" spans="2:145" x14ac:dyDescent="0.25">
      <c r="B127" s="541" t="s">
        <v>1350</v>
      </c>
      <c r="C127" s="3" t="s">
        <v>1351</v>
      </c>
      <c r="D127" s="3" t="s">
        <v>1093</v>
      </c>
      <c r="E127" s="541" t="s">
        <v>1094</v>
      </c>
      <c r="F127" s="542"/>
      <c r="G127" s="543">
        <v>1524.72882</v>
      </c>
      <c r="H127" s="542"/>
      <c r="I127" s="542"/>
      <c r="J127" s="542"/>
      <c r="K127" s="542"/>
      <c r="L127" s="542"/>
      <c r="N127" s="543">
        <v>736.67124699999999</v>
      </c>
      <c r="O127" s="76">
        <f t="shared" si="19"/>
        <v>0.48314902777268942</v>
      </c>
      <c r="P127" s="622">
        <v>19.212126999999999</v>
      </c>
      <c r="Q127" s="76">
        <f t="shared" si="20"/>
        <v>1.2600356698183221E-2</v>
      </c>
      <c r="R127" s="542"/>
      <c r="S127" s="542"/>
      <c r="T127" s="544">
        <v>2.3483200000000002</v>
      </c>
      <c r="U127" s="543">
        <v>0</v>
      </c>
      <c r="W127" s="543">
        <v>77</v>
      </c>
      <c r="X127" s="543">
        <v>8</v>
      </c>
      <c r="Y127" s="542"/>
      <c r="Z127" s="546">
        <f t="shared" si="35"/>
        <v>0.1045242369830134</v>
      </c>
      <c r="AA127" s="543">
        <v>25</v>
      </c>
      <c r="AB127" s="543">
        <v>7</v>
      </c>
      <c r="AC127" s="547">
        <v>59</v>
      </c>
      <c r="AD127" s="547">
        <v>25</v>
      </c>
      <c r="AE127" s="543">
        <f t="shared" si="21"/>
        <v>84</v>
      </c>
      <c r="AF127" s="549">
        <v>8050410</v>
      </c>
      <c r="AH127" s="549">
        <v>50900</v>
      </c>
      <c r="AI127" s="543">
        <v>76</v>
      </c>
      <c r="AJ127" s="76">
        <f t="shared" si="22"/>
        <v>0.90476190476190477</v>
      </c>
      <c r="AK127" s="549">
        <v>4479200</v>
      </c>
      <c r="AL127" s="76">
        <f t="shared" si="23"/>
        <v>0.55639402216781508</v>
      </c>
      <c r="AM127" s="543">
        <v>76</v>
      </c>
      <c r="AN127" s="549">
        <v>4479200</v>
      </c>
      <c r="AO127" s="543">
        <v>75</v>
      </c>
      <c r="AP127" s="549">
        <v>4410500</v>
      </c>
      <c r="AQ127" s="543">
        <v>49</v>
      </c>
      <c r="AR127" s="549">
        <v>3725960</v>
      </c>
      <c r="AS127" s="543">
        <v>26</v>
      </c>
      <c r="AT127" s="76">
        <f t="shared" si="24"/>
        <v>0.34666666666666668</v>
      </c>
      <c r="AU127" s="549">
        <v>684540</v>
      </c>
      <c r="AV127" s="543">
        <v>3</v>
      </c>
      <c r="AW127" s="549">
        <v>293500</v>
      </c>
      <c r="AX127" s="543">
        <v>4</v>
      </c>
      <c r="AY127" s="549">
        <v>3167610</v>
      </c>
      <c r="AZ127" s="543">
        <v>20</v>
      </c>
      <c r="BA127" s="76">
        <f t="shared" si="25"/>
        <v>0.23809523809523808</v>
      </c>
      <c r="BB127" s="543">
        <v>24</v>
      </c>
      <c r="BC127" s="76">
        <f t="shared" si="26"/>
        <v>0.2857142857142857</v>
      </c>
      <c r="BD127" s="543">
        <v>40</v>
      </c>
      <c r="BE127" s="76">
        <f t="shared" si="27"/>
        <v>0.47619047619047616</v>
      </c>
      <c r="BF127" s="543">
        <v>69</v>
      </c>
      <c r="BG127" s="76">
        <f t="shared" si="28"/>
        <v>0.8214285714285714</v>
      </c>
      <c r="BH127" s="543">
        <v>24</v>
      </c>
      <c r="BI127" s="76">
        <f t="shared" si="29"/>
        <v>0.2857142857142857</v>
      </c>
      <c r="BJ127" s="543">
        <v>23</v>
      </c>
      <c r="BK127" s="543">
        <v>1</v>
      </c>
      <c r="BL127" s="543">
        <v>0</v>
      </c>
      <c r="BM127" s="550">
        <v>1973</v>
      </c>
      <c r="BN127" s="542"/>
      <c r="BO127" s="543">
        <v>62</v>
      </c>
      <c r="BP127" s="76">
        <f t="shared" si="30"/>
        <v>0.73809523809523814</v>
      </c>
      <c r="BQ127" s="543">
        <v>22</v>
      </c>
      <c r="BR127" s="76">
        <f t="shared" si="31"/>
        <v>0.26190476190476192</v>
      </c>
      <c r="BS127" s="543">
        <v>10</v>
      </c>
      <c r="BT127" s="76">
        <f t="shared" si="32"/>
        <v>0.11904761904761904</v>
      </c>
      <c r="BU127" s="76">
        <v>0.80263157894736847</v>
      </c>
      <c r="BW127" s="543">
        <v>1</v>
      </c>
      <c r="BX127" s="543">
        <v>1</v>
      </c>
      <c r="BY127" s="543">
        <v>0</v>
      </c>
      <c r="BZ127" s="543">
        <v>1</v>
      </c>
      <c r="CA127" s="543">
        <v>0</v>
      </c>
      <c r="CB127" s="543">
        <v>0</v>
      </c>
      <c r="CC127" s="543">
        <v>1</v>
      </c>
      <c r="CD127" s="543">
        <v>0</v>
      </c>
      <c r="CE127" s="543">
        <v>0</v>
      </c>
      <c r="CF127" s="543">
        <v>0</v>
      </c>
      <c r="CG127" s="543">
        <v>0</v>
      </c>
      <c r="CH127" s="543">
        <v>0</v>
      </c>
      <c r="CI127" s="542"/>
      <c r="CJ127" s="542"/>
      <c r="CK127" s="542"/>
      <c r="CL127" s="542"/>
      <c r="CM127" s="542"/>
      <c r="CN127" s="542"/>
      <c r="CO127" s="542"/>
      <c r="CP127" s="542"/>
      <c r="CQ127" s="542"/>
      <c r="CS127" s="542"/>
      <c r="CT127" s="542"/>
      <c r="CU127" s="542"/>
      <c r="CV127" s="542"/>
      <c r="CW127" s="543">
        <v>2</v>
      </c>
      <c r="CX127" s="547">
        <v>0</v>
      </c>
      <c r="CY127" s="543">
        <v>2</v>
      </c>
      <c r="CZ127" s="543">
        <v>0</v>
      </c>
      <c r="DA127" s="543">
        <v>0</v>
      </c>
      <c r="DB127" s="543">
        <v>0</v>
      </c>
      <c r="DC127" s="543">
        <v>0</v>
      </c>
      <c r="DD127" s="543">
        <v>0</v>
      </c>
      <c r="DF127" s="551">
        <v>829621.95571799995</v>
      </c>
      <c r="DG127" s="76">
        <f t="shared" si="33"/>
        <v>0.10305337935806995</v>
      </c>
      <c r="DH127" s="551">
        <v>6716.2488709999998</v>
      </c>
      <c r="DI127" s="551">
        <v>798267.01637299999</v>
      </c>
      <c r="DJ127" s="551">
        <v>31354.939344999999</v>
      </c>
      <c r="DK127" s="547">
        <v>35</v>
      </c>
      <c r="DL127" s="543">
        <v>45</v>
      </c>
      <c r="DM127" s="543">
        <v>4</v>
      </c>
      <c r="DN127" s="543">
        <v>0</v>
      </c>
      <c r="DO127" s="320">
        <v>0.20999599999999999</v>
      </c>
      <c r="DP127" s="543">
        <v>30</v>
      </c>
      <c r="DQ127" s="543">
        <v>18</v>
      </c>
      <c r="DR127" s="543">
        <v>31</v>
      </c>
      <c r="DS127" s="543">
        <v>5</v>
      </c>
      <c r="DT127" s="76">
        <f t="shared" si="34"/>
        <v>6.4935064935064929E-2</v>
      </c>
      <c r="DU127" s="542"/>
      <c r="DV127" s="542"/>
      <c r="DW127" s="542"/>
      <c r="DX127" s="552">
        <v>479.79899999999998</v>
      </c>
      <c r="DZ127" s="542"/>
      <c r="EA127" s="542"/>
      <c r="EB127" s="542"/>
      <c r="EC127" s="542"/>
      <c r="ED127" s="542"/>
      <c r="EE127" s="542"/>
      <c r="EF127" s="542"/>
      <c r="EG127" s="542"/>
      <c r="EH127" s="542"/>
      <c r="EI127" s="542"/>
      <c r="EJ127" s="542"/>
      <c r="EK127" s="542"/>
      <c r="EL127" s="542"/>
      <c r="EM127" s="542"/>
      <c r="EN127" s="542"/>
      <c r="EO127" s="542"/>
    </row>
    <row r="128" spans="2:145" x14ac:dyDescent="0.25">
      <c r="B128" s="541" t="s">
        <v>1352</v>
      </c>
      <c r="C128" s="3" t="s">
        <v>1353</v>
      </c>
      <c r="D128" s="3" t="s">
        <v>1118</v>
      </c>
      <c r="E128" s="541" t="s">
        <v>1094</v>
      </c>
      <c r="F128" s="542"/>
      <c r="G128" s="543">
        <v>560.44377999999995</v>
      </c>
      <c r="H128" s="542"/>
      <c r="I128" s="542"/>
      <c r="J128" s="542"/>
      <c r="K128" s="542"/>
      <c r="L128" s="542"/>
      <c r="N128" s="543">
        <v>236.286011</v>
      </c>
      <c r="O128" s="76">
        <f t="shared" si="19"/>
        <v>0.42160519829482279</v>
      </c>
      <c r="P128" s="622">
        <v>14.517753000000001</v>
      </c>
      <c r="Q128" s="76">
        <f t="shared" si="20"/>
        <v>2.5904030909219836E-2</v>
      </c>
      <c r="R128" s="542"/>
      <c r="S128" s="542"/>
      <c r="T128" s="544">
        <v>1.7541169999999999</v>
      </c>
      <c r="U128" s="543">
        <v>0</v>
      </c>
      <c r="W128" s="543">
        <v>120</v>
      </c>
      <c r="X128" s="543">
        <v>0</v>
      </c>
      <c r="Y128" s="542"/>
      <c r="Z128" s="546">
        <f t="shared" si="35"/>
        <v>0.50785909623739844</v>
      </c>
      <c r="AA128" s="543">
        <v>9</v>
      </c>
      <c r="AB128" s="543">
        <v>20</v>
      </c>
      <c r="AC128" s="547">
        <v>131</v>
      </c>
      <c r="AD128" s="547">
        <v>9</v>
      </c>
      <c r="AE128" s="543">
        <f t="shared" si="21"/>
        <v>140</v>
      </c>
      <c r="AF128" s="549">
        <v>13379184</v>
      </c>
      <c r="AH128" s="549">
        <v>26650</v>
      </c>
      <c r="AI128" s="543">
        <v>119</v>
      </c>
      <c r="AJ128" s="76">
        <f t="shared" si="22"/>
        <v>0.85</v>
      </c>
      <c r="AK128" s="549">
        <v>3184330</v>
      </c>
      <c r="AL128" s="76">
        <f t="shared" si="23"/>
        <v>0.23800629395634293</v>
      </c>
      <c r="AM128" s="543">
        <v>119</v>
      </c>
      <c r="AN128" s="549">
        <v>3184330</v>
      </c>
      <c r="AO128" s="543">
        <v>119</v>
      </c>
      <c r="AP128" s="549">
        <v>3184330</v>
      </c>
      <c r="AQ128" s="543">
        <v>107</v>
      </c>
      <c r="AR128" s="549">
        <v>2972940</v>
      </c>
      <c r="AS128" s="543">
        <v>12</v>
      </c>
      <c r="AT128" s="76">
        <f t="shared" si="24"/>
        <v>0.10084033613445378</v>
      </c>
      <c r="AU128" s="549">
        <v>211390</v>
      </c>
      <c r="AV128" s="543">
        <v>11</v>
      </c>
      <c r="AW128" s="549">
        <v>7221700</v>
      </c>
      <c r="AX128" s="543">
        <v>10</v>
      </c>
      <c r="AY128" s="549">
        <v>2973154</v>
      </c>
      <c r="AZ128" s="543">
        <v>25</v>
      </c>
      <c r="BA128" s="76">
        <f t="shared" si="25"/>
        <v>0.17857142857142858</v>
      </c>
      <c r="BB128" s="543">
        <v>31</v>
      </c>
      <c r="BC128" s="76">
        <f t="shared" si="26"/>
        <v>0.22142857142857142</v>
      </c>
      <c r="BD128" s="543">
        <v>84</v>
      </c>
      <c r="BE128" s="76">
        <f t="shared" si="27"/>
        <v>0.6</v>
      </c>
      <c r="BF128" s="543">
        <v>126</v>
      </c>
      <c r="BG128" s="76">
        <f t="shared" si="28"/>
        <v>0.9</v>
      </c>
      <c r="BH128" s="543">
        <v>35</v>
      </c>
      <c r="BI128" s="76">
        <f t="shared" si="29"/>
        <v>0.25</v>
      </c>
      <c r="BJ128" s="543">
        <v>30</v>
      </c>
      <c r="BK128" s="543">
        <v>5</v>
      </c>
      <c r="BL128" s="543">
        <v>0</v>
      </c>
      <c r="BM128" s="550">
        <v>1902</v>
      </c>
      <c r="BN128" s="542"/>
      <c r="BO128" s="543">
        <v>130</v>
      </c>
      <c r="BP128" s="76">
        <f t="shared" si="30"/>
        <v>0.9285714285714286</v>
      </c>
      <c r="BQ128" s="543">
        <v>10</v>
      </c>
      <c r="BR128" s="76">
        <f t="shared" si="31"/>
        <v>7.1428571428571425E-2</v>
      </c>
      <c r="BS128" s="543">
        <v>3</v>
      </c>
      <c r="BT128" s="76">
        <f t="shared" si="32"/>
        <v>2.1428571428571429E-2</v>
      </c>
      <c r="BU128" s="76">
        <v>0.78151260504201681</v>
      </c>
      <c r="BW128" s="543">
        <v>0</v>
      </c>
      <c r="BX128" s="543">
        <v>0</v>
      </c>
      <c r="BY128" s="543">
        <v>0</v>
      </c>
      <c r="BZ128" s="543">
        <v>0</v>
      </c>
      <c r="CA128" s="543">
        <v>0</v>
      </c>
      <c r="CB128" s="543">
        <v>0</v>
      </c>
      <c r="CC128" s="543">
        <v>0</v>
      </c>
      <c r="CD128" s="543">
        <v>0</v>
      </c>
      <c r="CE128" s="543">
        <v>0</v>
      </c>
      <c r="CF128" s="543">
        <v>0</v>
      </c>
      <c r="CG128" s="543">
        <v>0</v>
      </c>
      <c r="CH128" s="543">
        <v>0</v>
      </c>
      <c r="CI128" s="542"/>
      <c r="CJ128" s="542"/>
      <c r="CK128" s="542"/>
      <c r="CL128" s="542"/>
      <c r="CM128" s="542"/>
      <c r="CN128" s="542"/>
      <c r="CO128" s="542"/>
      <c r="CP128" s="542"/>
      <c r="CQ128" s="542"/>
      <c r="CS128" s="542"/>
      <c r="CT128" s="542"/>
      <c r="CU128" s="542"/>
      <c r="CV128" s="542"/>
      <c r="CW128" s="543">
        <v>10</v>
      </c>
      <c r="CX128" s="547">
        <v>3</v>
      </c>
      <c r="CY128" s="543">
        <v>5</v>
      </c>
      <c r="CZ128" s="543">
        <v>3</v>
      </c>
      <c r="DA128" s="543">
        <v>0</v>
      </c>
      <c r="DB128" s="543">
        <v>0</v>
      </c>
      <c r="DC128" s="543">
        <v>2</v>
      </c>
      <c r="DD128" s="543">
        <v>0</v>
      </c>
      <c r="DF128" s="551">
        <v>666272.11431800004</v>
      </c>
      <c r="DG128" s="76">
        <f t="shared" si="33"/>
        <v>4.9799159225106707E-2</v>
      </c>
      <c r="DH128" s="551">
        <v>4610.1510539999999</v>
      </c>
      <c r="DI128" s="551">
        <v>363843.46386999998</v>
      </c>
      <c r="DJ128" s="551">
        <v>302428.650448</v>
      </c>
      <c r="DK128" s="547">
        <v>80</v>
      </c>
      <c r="DL128" s="543">
        <v>58</v>
      </c>
      <c r="DM128" s="543">
        <v>1</v>
      </c>
      <c r="DN128" s="543">
        <v>1</v>
      </c>
      <c r="DO128" s="320">
        <v>0.135494</v>
      </c>
      <c r="DP128" s="543">
        <v>72</v>
      </c>
      <c r="DQ128" s="543">
        <v>15</v>
      </c>
      <c r="DR128" s="543">
        <v>45</v>
      </c>
      <c r="DS128" s="543">
        <v>8</v>
      </c>
      <c r="DT128" s="76">
        <f t="shared" si="34"/>
        <v>6.6666666666666666E-2</v>
      </c>
      <c r="DU128" s="542"/>
      <c r="DV128" s="542"/>
      <c r="DW128" s="542"/>
      <c r="DX128" s="552">
        <v>425.59820000000002</v>
      </c>
      <c r="DZ128" s="542"/>
      <c r="EA128" s="542"/>
      <c r="EB128" s="542"/>
      <c r="EC128" s="542"/>
      <c r="ED128" s="542"/>
      <c r="EE128" s="542"/>
      <c r="EF128" s="542"/>
      <c r="EG128" s="542"/>
      <c r="EH128" s="542"/>
      <c r="EI128" s="542"/>
      <c r="EJ128" s="542"/>
      <c r="EK128" s="542"/>
      <c r="EL128" s="542"/>
      <c r="EM128" s="542"/>
      <c r="EN128" s="542"/>
      <c r="EO128" s="542"/>
    </row>
    <row r="129" spans="2:145" x14ac:dyDescent="0.25">
      <c r="B129" s="541" t="s">
        <v>1354</v>
      </c>
      <c r="C129" s="3" t="s">
        <v>1355</v>
      </c>
      <c r="D129" s="3" t="s">
        <v>1149</v>
      </c>
      <c r="E129" s="541" t="s">
        <v>1094</v>
      </c>
      <c r="F129" s="542"/>
      <c r="G129" s="543">
        <v>69.738246000000004</v>
      </c>
      <c r="H129" s="542"/>
      <c r="I129" s="542"/>
      <c r="J129" s="542"/>
      <c r="K129" s="542"/>
      <c r="L129" s="542"/>
      <c r="N129" s="543">
        <v>69.738246000000004</v>
      </c>
      <c r="O129" s="76">
        <f t="shared" si="19"/>
        <v>1</v>
      </c>
      <c r="P129" s="622">
        <v>4.1990860000000003</v>
      </c>
      <c r="Q129" s="76">
        <f t="shared" si="20"/>
        <v>6.0212096530216717E-2</v>
      </c>
      <c r="R129" s="542"/>
      <c r="S129" s="542"/>
      <c r="T129" s="544">
        <v>0</v>
      </c>
      <c r="U129" s="543">
        <v>0</v>
      </c>
      <c r="W129" s="543">
        <v>62</v>
      </c>
      <c r="X129" s="543">
        <v>0</v>
      </c>
      <c r="Y129" s="542"/>
      <c r="Z129" s="546">
        <f t="shared" si="35"/>
        <v>0.88903870625022596</v>
      </c>
      <c r="AA129" s="543">
        <v>0</v>
      </c>
      <c r="AB129" s="543">
        <v>1</v>
      </c>
      <c r="AC129" s="547">
        <v>63</v>
      </c>
      <c r="AD129" s="547">
        <v>0</v>
      </c>
      <c r="AE129" s="543">
        <f t="shared" si="21"/>
        <v>63</v>
      </c>
      <c r="AF129" s="549">
        <v>2027515</v>
      </c>
      <c r="AH129" s="549">
        <v>27143</v>
      </c>
      <c r="AI129" s="543">
        <v>59</v>
      </c>
      <c r="AJ129" s="76">
        <f t="shared" si="22"/>
        <v>0.93650793650793651</v>
      </c>
      <c r="AK129" s="549">
        <v>1767315</v>
      </c>
      <c r="AL129" s="76">
        <f t="shared" si="23"/>
        <v>0.871665561043938</v>
      </c>
      <c r="AM129" s="543">
        <v>59</v>
      </c>
      <c r="AN129" s="549">
        <v>1767315</v>
      </c>
      <c r="AO129" s="543">
        <v>59</v>
      </c>
      <c r="AP129" s="549">
        <v>1767315</v>
      </c>
      <c r="AQ129" s="543">
        <v>41</v>
      </c>
      <c r="AR129" s="549">
        <v>1408705</v>
      </c>
      <c r="AS129" s="543">
        <v>18</v>
      </c>
      <c r="AT129" s="76">
        <f t="shared" si="24"/>
        <v>0.30508474576271188</v>
      </c>
      <c r="AU129" s="549">
        <v>358610</v>
      </c>
      <c r="AV129" s="543">
        <v>1</v>
      </c>
      <c r="AW129" s="549">
        <v>7200</v>
      </c>
      <c r="AX129" s="543">
        <v>3</v>
      </c>
      <c r="AY129" s="549">
        <v>253000</v>
      </c>
      <c r="AZ129" s="543">
        <v>10</v>
      </c>
      <c r="BA129" s="76">
        <f t="shared" si="25"/>
        <v>0.15873015873015872</v>
      </c>
      <c r="BB129" s="543">
        <v>24</v>
      </c>
      <c r="BC129" s="76">
        <f t="shared" si="26"/>
        <v>0.38095238095238093</v>
      </c>
      <c r="BD129" s="543">
        <v>29</v>
      </c>
      <c r="BE129" s="76">
        <f t="shared" si="27"/>
        <v>0.46031746031746029</v>
      </c>
      <c r="BF129" s="543">
        <v>61</v>
      </c>
      <c r="BG129" s="76">
        <f t="shared" si="28"/>
        <v>0.96825396825396826</v>
      </c>
      <c r="BH129" s="543">
        <v>0</v>
      </c>
      <c r="BI129" s="76">
        <f t="shared" si="29"/>
        <v>0</v>
      </c>
      <c r="BJ129" s="543">
        <v>0</v>
      </c>
      <c r="BK129" s="543">
        <v>0</v>
      </c>
      <c r="BL129" s="543">
        <v>0</v>
      </c>
      <c r="BM129" s="550">
        <v>1979</v>
      </c>
      <c r="BN129" s="542"/>
      <c r="BO129" s="543">
        <v>39</v>
      </c>
      <c r="BP129" s="76">
        <f t="shared" si="30"/>
        <v>0.61904761904761907</v>
      </c>
      <c r="BQ129" s="543">
        <v>24</v>
      </c>
      <c r="BR129" s="76">
        <f t="shared" si="31"/>
        <v>0.38095238095238093</v>
      </c>
      <c r="BS129" s="543">
        <v>0</v>
      </c>
      <c r="BT129" s="76">
        <f t="shared" si="32"/>
        <v>0</v>
      </c>
      <c r="BU129" s="76">
        <v>0.86440677966101698</v>
      </c>
      <c r="BW129" s="543">
        <v>0</v>
      </c>
      <c r="BX129" s="543">
        <v>0</v>
      </c>
      <c r="BY129" s="543">
        <v>0</v>
      </c>
      <c r="BZ129" s="543">
        <v>3</v>
      </c>
      <c r="CA129" s="543">
        <v>0</v>
      </c>
      <c r="CB129" s="543">
        <v>0</v>
      </c>
      <c r="CC129" s="543">
        <v>0</v>
      </c>
      <c r="CD129" s="543">
        <v>0</v>
      </c>
      <c r="CE129" s="543">
        <v>0</v>
      </c>
      <c r="CF129" s="543">
        <v>0</v>
      </c>
      <c r="CG129" s="543">
        <v>0</v>
      </c>
      <c r="CH129" s="543">
        <v>0</v>
      </c>
      <c r="CI129" s="542"/>
      <c r="CJ129" s="542"/>
      <c r="CK129" s="542"/>
      <c r="CL129" s="542"/>
      <c r="CM129" s="542"/>
      <c r="CN129" s="542"/>
      <c r="CO129" s="542"/>
      <c r="CP129" s="542"/>
      <c r="CQ129" s="542"/>
      <c r="CS129" s="542"/>
      <c r="CT129" s="542"/>
      <c r="CU129" s="542"/>
      <c r="CV129" s="542"/>
      <c r="CW129" s="543">
        <v>2</v>
      </c>
      <c r="CX129" s="547">
        <v>0</v>
      </c>
      <c r="CY129" s="543">
        <v>2</v>
      </c>
      <c r="CZ129" s="543">
        <v>0</v>
      </c>
      <c r="DA129" s="543">
        <v>0</v>
      </c>
      <c r="DB129" s="543">
        <v>0</v>
      </c>
      <c r="DC129" s="543">
        <v>0</v>
      </c>
      <c r="DD129" s="543">
        <v>0</v>
      </c>
      <c r="DF129" s="551">
        <v>0</v>
      </c>
      <c r="DG129" s="76">
        <f t="shared" si="33"/>
        <v>0</v>
      </c>
      <c r="DH129" s="551">
        <v>0</v>
      </c>
      <c r="DI129" s="551">
        <v>0</v>
      </c>
      <c r="DJ129" s="551">
        <v>0</v>
      </c>
      <c r="DK129" s="547">
        <v>63</v>
      </c>
      <c r="DL129" s="543">
        <v>0</v>
      </c>
      <c r="DM129" s="543">
        <v>0</v>
      </c>
      <c r="DN129" s="543">
        <v>0</v>
      </c>
      <c r="DO129" s="320">
        <v>0</v>
      </c>
      <c r="DP129" s="543">
        <v>63</v>
      </c>
      <c r="DQ129" s="543">
        <v>0</v>
      </c>
      <c r="DR129" s="543">
        <v>0</v>
      </c>
      <c r="DS129" s="543">
        <v>0</v>
      </c>
      <c r="DT129" s="76">
        <f t="shared" si="34"/>
        <v>0</v>
      </c>
      <c r="DU129" s="542"/>
      <c r="DV129" s="542"/>
      <c r="DW129" s="542"/>
      <c r="DX129" s="552">
        <v>0</v>
      </c>
      <c r="DZ129" s="542"/>
      <c r="EA129" s="542"/>
      <c r="EB129" s="542"/>
      <c r="EC129" s="542"/>
      <c r="ED129" s="542"/>
      <c r="EE129" s="542"/>
      <c r="EF129" s="542"/>
      <c r="EG129" s="542"/>
      <c r="EH129" s="542"/>
      <c r="EI129" s="542"/>
      <c r="EJ129" s="542"/>
      <c r="EK129" s="542"/>
      <c r="EL129" s="542"/>
      <c r="EM129" s="542"/>
      <c r="EN129" s="542"/>
      <c r="EO129" s="542"/>
    </row>
    <row r="130" spans="2:145" x14ac:dyDescent="0.25">
      <c r="B130" s="541" t="s">
        <v>1356</v>
      </c>
      <c r="C130" s="3" t="s">
        <v>1357</v>
      </c>
      <c r="D130" s="3" t="s">
        <v>1358</v>
      </c>
      <c r="E130" s="541" t="s">
        <v>1094</v>
      </c>
      <c r="F130" s="542"/>
      <c r="G130" s="543">
        <v>1679.7136390000001</v>
      </c>
      <c r="H130" s="542"/>
      <c r="I130" s="542"/>
      <c r="J130" s="542"/>
      <c r="K130" s="542"/>
      <c r="L130" s="542"/>
      <c r="N130" s="543">
        <v>338.60339599999998</v>
      </c>
      <c r="O130" s="76">
        <f t="shared" si="19"/>
        <v>0.20158400106912508</v>
      </c>
      <c r="P130" s="622">
        <v>19.019939000000001</v>
      </c>
      <c r="Q130" s="76">
        <f t="shared" si="20"/>
        <v>1.1323322355900689E-2</v>
      </c>
      <c r="R130" s="542"/>
      <c r="S130" s="542"/>
      <c r="T130" s="544">
        <v>1.5</v>
      </c>
      <c r="U130" s="543">
        <v>0</v>
      </c>
      <c r="W130" s="543">
        <v>60</v>
      </c>
      <c r="X130" s="543">
        <v>14</v>
      </c>
      <c r="Y130" s="542"/>
      <c r="Z130" s="546">
        <f t="shared" si="35"/>
        <v>0.17719845904912307</v>
      </c>
      <c r="AA130" s="543">
        <v>45</v>
      </c>
      <c r="AB130" s="543">
        <v>4</v>
      </c>
      <c r="AC130" s="547">
        <v>19</v>
      </c>
      <c r="AD130" s="547">
        <v>45</v>
      </c>
      <c r="AE130" s="543">
        <f t="shared" si="21"/>
        <v>64</v>
      </c>
      <c r="AF130" s="549">
        <v>2758880</v>
      </c>
      <c r="AH130" s="549">
        <v>34450</v>
      </c>
      <c r="AI130" s="543">
        <v>55</v>
      </c>
      <c r="AJ130" s="76">
        <f t="shared" si="22"/>
        <v>0.859375</v>
      </c>
      <c r="AK130" s="549">
        <v>2117210</v>
      </c>
      <c r="AL130" s="76">
        <f t="shared" si="23"/>
        <v>0.76741648785014205</v>
      </c>
      <c r="AM130" s="543">
        <v>55</v>
      </c>
      <c r="AN130" s="549">
        <v>2117210</v>
      </c>
      <c r="AO130" s="543">
        <v>55</v>
      </c>
      <c r="AP130" s="549">
        <v>2117210</v>
      </c>
      <c r="AQ130" s="543">
        <v>40</v>
      </c>
      <c r="AR130" s="549">
        <v>1908700</v>
      </c>
      <c r="AS130" s="543">
        <v>15</v>
      </c>
      <c r="AT130" s="76">
        <f t="shared" si="24"/>
        <v>0.27272727272727271</v>
      </c>
      <c r="AU130" s="549">
        <v>208510</v>
      </c>
      <c r="AV130" s="543">
        <v>1</v>
      </c>
      <c r="AW130" s="549">
        <v>113360</v>
      </c>
      <c r="AX130" s="543">
        <v>5</v>
      </c>
      <c r="AY130" s="549">
        <v>220280</v>
      </c>
      <c r="AZ130" s="543">
        <v>7</v>
      </c>
      <c r="BA130" s="76">
        <f t="shared" si="25"/>
        <v>0.109375</v>
      </c>
      <c r="BB130" s="543">
        <v>14</v>
      </c>
      <c r="BC130" s="76">
        <f t="shared" si="26"/>
        <v>0.21875</v>
      </c>
      <c r="BD130" s="543">
        <v>43</v>
      </c>
      <c r="BE130" s="76">
        <f t="shared" si="27"/>
        <v>0.671875</v>
      </c>
      <c r="BF130" s="543">
        <v>52</v>
      </c>
      <c r="BG130" s="76">
        <f t="shared" si="28"/>
        <v>0.8125</v>
      </c>
      <c r="BH130" s="543">
        <v>8</v>
      </c>
      <c r="BI130" s="76">
        <f t="shared" si="29"/>
        <v>0.125</v>
      </c>
      <c r="BJ130" s="543">
        <v>6</v>
      </c>
      <c r="BK130" s="543">
        <v>2</v>
      </c>
      <c r="BL130" s="543">
        <v>0</v>
      </c>
      <c r="BM130" s="550">
        <v>1969</v>
      </c>
      <c r="BN130" s="542"/>
      <c r="BO130" s="543">
        <v>60</v>
      </c>
      <c r="BP130" s="76">
        <f t="shared" si="30"/>
        <v>0.9375</v>
      </c>
      <c r="BQ130" s="543">
        <v>4</v>
      </c>
      <c r="BR130" s="76">
        <f t="shared" si="31"/>
        <v>6.25E-2</v>
      </c>
      <c r="BS130" s="543">
        <v>1</v>
      </c>
      <c r="BT130" s="76">
        <f t="shared" si="32"/>
        <v>1.5625E-2</v>
      </c>
      <c r="BU130" s="76">
        <v>0.74545454545454548</v>
      </c>
      <c r="BW130" s="543">
        <v>0</v>
      </c>
      <c r="BX130" s="543">
        <v>0</v>
      </c>
      <c r="BY130" s="543">
        <v>0</v>
      </c>
      <c r="BZ130" s="543">
        <v>0</v>
      </c>
      <c r="CA130" s="543">
        <v>0</v>
      </c>
      <c r="CB130" s="543">
        <v>0</v>
      </c>
      <c r="CC130" s="543">
        <v>0</v>
      </c>
      <c r="CD130" s="543">
        <v>0</v>
      </c>
      <c r="CE130" s="543">
        <v>0</v>
      </c>
      <c r="CF130" s="543">
        <v>0</v>
      </c>
      <c r="CG130" s="543">
        <v>0</v>
      </c>
      <c r="CH130" s="543">
        <v>0</v>
      </c>
      <c r="CI130" s="542"/>
      <c r="CJ130" s="542"/>
      <c r="CK130" s="542"/>
      <c r="CL130" s="542"/>
      <c r="CM130" s="542"/>
      <c r="CN130" s="542"/>
      <c r="CO130" s="542"/>
      <c r="CP130" s="542"/>
      <c r="CQ130" s="542"/>
      <c r="CS130" s="542"/>
      <c r="CT130" s="542"/>
      <c r="CU130" s="542"/>
      <c r="CV130" s="542"/>
      <c r="CW130" s="543">
        <v>3</v>
      </c>
      <c r="CX130" s="547">
        <v>2</v>
      </c>
      <c r="CY130" s="543">
        <v>1</v>
      </c>
      <c r="CZ130" s="543">
        <v>2</v>
      </c>
      <c r="DA130" s="543">
        <v>0</v>
      </c>
      <c r="DB130" s="543">
        <v>0</v>
      </c>
      <c r="DC130" s="543">
        <v>0</v>
      </c>
      <c r="DD130" s="543">
        <v>0</v>
      </c>
      <c r="DF130" s="551">
        <v>152918.778253</v>
      </c>
      <c r="DG130" s="76">
        <f t="shared" si="33"/>
        <v>5.5427846899103982E-2</v>
      </c>
      <c r="DH130" s="551">
        <v>3187.9994940000001</v>
      </c>
      <c r="DI130" s="551">
        <v>125757.478873</v>
      </c>
      <c r="DJ130" s="551">
        <v>27161.29938</v>
      </c>
      <c r="DK130" s="547">
        <v>43</v>
      </c>
      <c r="DL130" s="543">
        <v>21</v>
      </c>
      <c r="DM130" s="543">
        <v>0</v>
      </c>
      <c r="DN130" s="543">
        <v>0</v>
      </c>
      <c r="DO130" s="320">
        <v>7.85E-2</v>
      </c>
      <c r="DP130" s="543">
        <v>39</v>
      </c>
      <c r="DQ130" s="543">
        <v>13</v>
      </c>
      <c r="DR130" s="543">
        <v>9</v>
      </c>
      <c r="DS130" s="543">
        <v>3</v>
      </c>
      <c r="DT130" s="76">
        <f t="shared" si="34"/>
        <v>0.05</v>
      </c>
      <c r="DU130" s="542"/>
      <c r="DV130" s="542"/>
      <c r="DW130" s="542"/>
      <c r="DX130" s="552">
        <v>183.9136</v>
      </c>
      <c r="DZ130" s="542"/>
      <c r="EA130" s="542"/>
      <c r="EB130" s="542"/>
      <c r="EC130" s="542"/>
      <c r="ED130" s="542"/>
      <c r="EE130" s="542"/>
      <c r="EF130" s="542"/>
      <c r="EG130" s="542"/>
      <c r="EH130" s="542"/>
      <c r="EI130" s="542"/>
      <c r="EJ130" s="542"/>
      <c r="EK130" s="542"/>
      <c r="EL130" s="542"/>
      <c r="EM130" s="542"/>
      <c r="EN130" s="542"/>
      <c r="EO130" s="542"/>
    </row>
    <row r="131" spans="2:145" x14ac:dyDescent="0.25">
      <c r="B131" s="541" t="s">
        <v>1359</v>
      </c>
      <c r="C131" s="3" t="s">
        <v>1360</v>
      </c>
      <c r="D131" s="3" t="s">
        <v>73</v>
      </c>
      <c r="E131" s="541" t="s">
        <v>1094</v>
      </c>
      <c r="F131" s="542"/>
      <c r="G131" s="543">
        <v>4081.037566</v>
      </c>
      <c r="H131" s="542"/>
      <c r="I131" s="542"/>
      <c r="J131" s="542"/>
      <c r="K131" s="542"/>
      <c r="L131" s="542"/>
      <c r="N131" s="543">
        <v>1343.720992</v>
      </c>
      <c r="O131" s="76">
        <f t="shared" si="19"/>
        <v>0.32925964788827922</v>
      </c>
      <c r="P131" s="622">
        <v>49.083305000000003</v>
      </c>
      <c r="Q131" s="76">
        <f t="shared" si="20"/>
        <v>1.2027163241260887E-2</v>
      </c>
      <c r="R131" s="542"/>
      <c r="S131" s="542"/>
      <c r="T131" s="544">
        <v>4.4204410000000003</v>
      </c>
      <c r="U131" s="543">
        <v>36</v>
      </c>
      <c r="W131" s="543">
        <v>253</v>
      </c>
      <c r="X131" s="543">
        <v>0</v>
      </c>
      <c r="Y131" s="542"/>
      <c r="Z131" s="546">
        <f t="shared" si="35"/>
        <v>0.18828313430114219</v>
      </c>
      <c r="AA131" s="543">
        <v>2</v>
      </c>
      <c r="AB131" s="543">
        <v>9</v>
      </c>
      <c r="AC131" s="547">
        <v>260</v>
      </c>
      <c r="AD131" s="547">
        <v>2</v>
      </c>
      <c r="AE131" s="543">
        <f t="shared" si="21"/>
        <v>262</v>
      </c>
      <c r="AF131" s="549">
        <v>13047195</v>
      </c>
      <c r="AH131" s="549">
        <v>28000</v>
      </c>
      <c r="AI131" s="543">
        <v>246</v>
      </c>
      <c r="AJ131" s="76">
        <f t="shared" si="22"/>
        <v>0.93893129770992367</v>
      </c>
      <c r="AK131" s="549">
        <v>8705840</v>
      </c>
      <c r="AL131" s="76">
        <f t="shared" si="23"/>
        <v>0.6672575982807033</v>
      </c>
      <c r="AM131" s="543">
        <v>246</v>
      </c>
      <c r="AN131" s="549">
        <v>8705840</v>
      </c>
      <c r="AO131" s="543">
        <v>246</v>
      </c>
      <c r="AP131" s="549">
        <v>8705840</v>
      </c>
      <c r="AQ131" s="543">
        <v>127</v>
      </c>
      <c r="AR131" s="549">
        <v>6558190</v>
      </c>
      <c r="AS131" s="543">
        <v>119</v>
      </c>
      <c r="AT131" s="76">
        <f t="shared" si="24"/>
        <v>0.48373983739837401</v>
      </c>
      <c r="AU131" s="549">
        <v>2147650</v>
      </c>
      <c r="AV131" s="543">
        <v>4</v>
      </c>
      <c r="AW131" s="549">
        <v>279944</v>
      </c>
      <c r="AX131" s="543">
        <v>11</v>
      </c>
      <c r="AY131" s="549">
        <v>4053411</v>
      </c>
      <c r="AZ131" s="543">
        <v>27</v>
      </c>
      <c r="BA131" s="76">
        <f t="shared" si="25"/>
        <v>0.10305343511450382</v>
      </c>
      <c r="BB131" s="543">
        <v>34</v>
      </c>
      <c r="BC131" s="76">
        <f t="shared" si="26"/>
        <v>0.12977099236641221</v>
      </c>
      <c r="BD131" s="543">
        <v>201</v>
      </c>
      <c r="BE131" s="76">
        <f t="shared" si="27"/>
        <v>0.76717557251908397</v>
      </c>
      <c r="BF131" s="543">
        <v>252</v>
      </c>
      <c r="BG131" s="76">
        <f t="shared" si="28"/>
        <v>0.96183206106870234</v>
      </c>
      <c r="BH131" s="543">
        <v>127</v>
      </c>
      <c r="BI131" s="76">
        <f t="shared" si="29"/>
        <v>0.48473282442748089</v>
      </c>
      <c r="BJ131" s="543">
        <v>65</v>
      </c>
      <c r="BK131" s="543">
        <v>55</v>
      </c>
      <c r="BL131" s="543">
        <v>7</v>
      </c>
      <c r="BM131" s="550">
        <v>1982</v>
      </c>
      <c r="BN131" s="542"/>
      <c r="BO131" s="543">
        <v>154</v>
      </c>
      <c r="BP131" s="76">
        <f t="shared" si="30"/>
        <v>0.58778625954198471</v>
      </c>
      <c r="BQ131" s="543">
        <v>108</v>
      </c>
      <c r="BR131" s="76">
        <f t="shared" si="31"/>
        <v>0.41221374045801529</v>
      </c>
      <c r="BS131" s="543">
        <v>38</v>
      </c>
      <c r="BT131" s="76">
        <f t="shared" si="32"/>
        <v>0.14503816793893129</v>
      </c>
      <c r="BU131" s="76">
        <v>0.77235772357723576</v>
      </c>
      <c r="BW131" s="543">
        <v>3</v>
      </c>
      <c r="BX131" s="543">
        <v>3</v>
      </c>
      <c r="BY131" s="543">
        <v>0</v>
      </c>
      <c r="BZ131" s="543">
        <v>0</v>
      </c>
      <c r="CA131" s="543">
        <v>0</v>
      </c>
      <c r="CB131" s="543">
        <v>0</v>
      </c>
      <c r="CC131" s="543">
        <v>1</v>
      </c>
      <c r="CD131" s="543">
        <v>0</v>
      </c>
      <c r="CE131" s="543">
        <v>0</v>
      </c>
      <c r="CF131" s="543">
        <v>0</v>
      </c>
      <c r="CG131" s="543">
        <v>2</v>
      </c>
      <c r="CH131" s="543">
        <v>0</v>
      </c>
      <c r="CI131" s="542"/>
      <c r="CJ131" s="542"/>
      <c r="CK131" s="542"/>
      <c r="CL131" s="542"/>
      <c r="CM131" s="542"/>
      <c r="CN131" s="542"/>
      <c r="CO131" s="542"/>
      <c r="CP131" s="542"/>
      <c r="CQ131" s="542"/>
      <c r="CS131" s="542"/>
      <c r="CT131" s="542"/>
      <c r="CU131" s="542"/>
      <c r="CV131" s="542"/>
      <c r="CW131" s="543">
        <v>4</v>
      </c>
      <c r="CX131" s="547">
        <v>2</v>
      </c>
      <c r="CY131" s="543">
        <v>4</v>
      </c>
      <c r="CZ131" s="543">
        <v>0</v>
      </c>
      <c r="DA131" s="543">
        <v>0</v>
      </c>
      <c r="DB131" s="543">
        <v>0</v>
      </c>
      <c r="DC131" s="543">
        <v>0</v>
      </c>
      <c r="DD131" s="543">
        <v>0</v>
      </c>
      <c r="DF131" s="551">
        <v>2885392.1690219999</v>
      </c>
      <c r="DG131" s="76">
        <f t="shared" si="33"/>
        <v>0.22115038282343447</v>
      </c>
      <c r="DH131" s="551">
        <v>9825.464516</v>
      </c>
      <c r="DI131" s="551">
        <v>2278373.2619369999</v>
      </c>
      <c r="DJ131" s="551">
        <v>607018.90708499996</v>
      </c>
      <c r="DK131" s="547">
        <v>92</v>
      </c>
      <c r="DL131" s="543">
        <v>163</v>
      </c>
      <c r="DM131" s="543">
        <v>5</v>
      </c>
      <c r="DN131" s="543">
        <v>2</v>
      </c>
      <c r="DO131" s="320">
        <v>0.41383599999999998</v>
      </c>
      <c r="DP131" s="543">
        <v>84</v>
      </c>
      <c r="DQ131" s="543">
        <v>19</v>
      </c>
      <c r="DR131" s="543">
        <v>87</v>
      </c>
      <c r="DS131" s="543">
        <v>72</v>
      </c>
      <c r="DT131" s="76">
        <f t="shared" si="34"/>
        <v>0.28458498023715417</v>
      </c>
      <c r="DU131" s="542"/>
      <c r="DV131" s="542"/>
      <c r="DW131" s="542"/>
      <c r="DX131" s="552">
        <v>3010.1754000000001</v>
      </c>
      <c r="DZ131" s="542"/>
      <c r="EA131" s="542"/>
      <c r="EB131" s="542"/>
      <c r="EC131" s="542"/>
      <c r="ED131" s="542"/>
      <c r="EE131" s="542"/>
      <c r="EF131" s="542"/>
      <c r="EG131" s="542"/>
      <c r="EH131" s="542"/>
      <c r="EI131" s="542"/>
      <c r="EJ131" s="542"/>
      <c r="EK131" s="542"/>
      <c r="EL131" s="542"/>
      <c r="EM131" s="542"/>
      <c r="EN131" s="542"/>
      <c r="EO131" s="542"/>
    </row>
    <row r="132" spans="2:145" x14ac:dyDescent="0.25">
      <c r="B132" s="541" t="s">
        <v>1361</v>
      </c>
      <c r="C132" s="3" t="s">
        <v>1362</v>
      </c>
      <c r="D132" s="3" t="s">
        <v>1215</v>
      </c>
      <c r="E132" s="541" t="s">
        <v>1094</v>
      </c>
      <c r="F132" s="542"/>
      <c r="G132" s="543">
        <v>842.13624700000003</v>
      </c>
      <c r="H132" s="542"/>
      <c r="I132" s="542"/>
      <c r="J132" s="542"/>
      <c r="K132" s="542"/>
      <c r="L132" s="542"/>
      <c r="N132" s="543">
        <v>422.21841599999999</v>
      </c>
      <c r="O132" s="76">
        <f t="shared" si="19"/>
        <v>0.50136592208695174</v>
      </c>
      <c r="P132" s="622">
        <v>23.100546000000001</v>
      </c>
      <c r="Q132" s="76">
        <f t="shared" si="20"/>
        <v>2.7430889101725128E-2</v>
      </c>
      <c r="R132" s="542"/>
      <c r="S132" s="542"/>
      <c r="T132" s="544">
        <v>1.308789</v>
      </c>
      <c r="U132" s="543">
        <v>0</v>
      </c>
      <c r="W132" s="543">
        <v>100</v>
      </c>
      <c r="X132" s="543">
        <v>8</v>
      </c>
      <c r="Y132" s="542"/>
      <c r="Z132" s="546">
        <f t="shared" si="35"/>
        <v>0.23684424035165724</v>
      </c>
      <c r="AA132" s="543">
        <v>28</v>
      </c>
      <c r="AB132" s="543">
        <v>18</v>
      </c>
      <c r="AC132" s="547">
        <v>90</v>
      </c>
      <c r="AD132" s="547">
        <v>28</v>
      </c>
      <c r="AE132" s="543">
        <f t="shared" si="21"/>
        <v>118</v>
      </c>
      <c r="AF132" s="549">
        <v>20139978</v>
      </c>
      <c r="AH132" s="549">
        <v>27000</v>
      </c>
      <c r="AI132" s="543">
        <v>104</v>
      </c>
      <c r="AJ132" s="76">
        <f t="shared" si="22"/>
        <v>0.88135593220338981</v>
      </c>
      <c r="AK132" s="549">
        <v>3058060</v>
      </c>
      <c r="AL132" s="76">
        <f t="shared" si="23"/>
        <v>0.15184028502910976</v>
      </c>
      <c r="AM132" s="543">
        <v>104</v>
      </c>
      <c r="AN132" s="549">
        <v>3058060</v>
      </c>
      <c r="AO132" s="543">
        <v>104</v>
      </c>
      <c r="AP132" s="549">
        <v>3058060</v>
      </c>
      <c r="AQ132" s="543">
        <v>56</v>
      </c>
      <c r="AR132" s="549">
        <v>1523300</v>
      </c>
      <c r="AS132" s="543">
        <v>48</v>
      </c>
      <c r="AT132" s="76">
        <f t="shared" si="24"/>
        <v>0.46153846153846156</v>
      </c>
      <c r="AU132" s="549">
        <v>1534760</v>
      </c>
      <c r="AV132" s="543">
        <v>10</v>
      </c>
      <c r="AW132" s="549">
        <v>15972195</v>
      </c>
      <c r="AX132" s="543">
        <v>4</v>
      </c>
      <c r="AY132" s="549">
        <v>1109723</v>
      </c>
      <c r="AZ132" s="543">
        <v>27</v>
      </c>
      <c r="BA132" s="76">
        <f t="shared" si="25"/>
        <v>0.2288135593220339</v>
      </c>
      <c r="BB132" s="543">
        <v>17</v>
      </c>
      <c r="BC132" s="76">
        <f t="shared" si="26"/>
        <v>0.1440677966101695</v>
      </c>
      <c r="BD132" s="543">
        <v>74</v>
      </c>
      <c r="BE132" s="76">
        <f t="shared" si="27"/>
        <v>0.6271186440677966</v>
      </c>
      <c r="BF132" s="543">
        <v>112</v>
      </c>
      <c r="BG132" s="76">
        <f t="shared" si="28"/>
        <v>0.94915254237288138</v>
      </c>
      <c r="BH132" s="543">
        <v>19</v>
      </c>
      <c r="BI132" s="76">
        <f t="shared" si="29"/>
        <v>0.16101694915254236</v>
      </c>
      <c r="BJ132" s="543">
        <v>14</v>
      </c>
      <c r="BK132" s="543">
        <v>5</v>
      </c>
      <c r="BL132" s="543">
        <v>0</v>
      </c>
      <c r="BM132" s="550">
        <v>1955</v>
      </c>
      <c r="BN132" s="542"/>
      <c r="BO132" s="543">
        <v>92</v>
      </c>
      <c r="BP132" s="76">
        <f t="shared" si="30"/>
        <v>0.77966101694915257</v>
      </c>
      <c r="BQ132" s="543">
        <v>26</v>
      </c>
      <c r="BR132" s="76">
        <f t="shared" si="31"/>
        <v>0.22033898305084745</v>
      </c>
      <c r="BS132" s="543">
        <v>4</v>
      </c>
      <c r="BT132" s="76">
        <f t="shared" si="32"/>
        <v>3.3898305084745763E-2</v>
      </c>
      <c r="BU132" s="76">
        <v>0.89423076923076927</v>
      </c>
      <c r="BW132" s="543">
        <v>0</v>
      </c>
      <c r="BX132" s="543">
        <v>0</v>
      </c>
      <c r="BY132" s="543">
        <v>0</v>
      </c>
      <c r="BZ132" s="543">
        <v>0</v>
      </c>
      <c r="CA132" s="543">
        <v>0</v>
      </c>
      <c r="CB132" s="543">
        <v>0</v>
      </c>
      <c r="CC132" s="543">
        <v>0</v>
      </c>
      <c r="CD132" s="543">
        <v>0</v>
      </c>
      <c r="CE132" s="543">
        <v>0</v>
      </c>
      <c r="CF132" s="543">
        <v>0</v>
      </c>
      <c r="CG132" s="543">
        <v>0</v>
      </c>
      <c r="CH132" s="543">
        <v>0</v>
      </c>
      <c r="CI132" s="542"/>
      <c r="CJ132" s="542"/>
      <c r="CK132" s="542"/>
      <c r="CL132" s="542"/>
      <c r="CM132" s="542"/>
      <c r="CN132" s="542"/>
      <c r="CO132" s="542"/>
      <c r="CP132" s="542"/>
      <c r="CQ132" s="542"/>
      <c r="CS132" s="542"/>
      <c r="CT132" s="542"/>
      <c r="CU132" s="542"/>
      <c r="CV132" s="542"/>
      <c r="CW132" s="543">
        <v>7</v>
      </c>
      <c r="CX132" s="547">
        <v>5</v>
      </c>
      <c r="CY132" s="543">
        <v>4</v>
      </c>
      <c r="CZ132" s="543">
        <v>1</v>
      </c>
      <c r="DA132" s="543">
        <v>0</v>
      </c>
      <c r="DB132" s="543">
        <v>0</v>
      </c>
      <c r="DC132" s="543">
        <v>2</v>
      </c>
      <c r="DD132" s="543">
        <v>0</v>
      </c>
      <c r="DF132" s="551">
        <v>2960283.3032069998</v>
      </c>
      <c r="DG132" s="76">
        <f t="shared" si="33"/>
        <v>0.14698542884242474</v>
      </c>
      <c r="DH132" s="551">
        <v>4322.2901270000002</v>
      </c>
      <c r="DI132" s="551">
        <v>199918.86061199999</v>
      </c>
      <c r="DJ132" s="551">
        <v>2760364.4425960002</v>
      </c>
      <c r="DK132" s="547">
        <v>85</v>
      </c>
      <c r="DL132" s="543">
        <v>31</v>
      </c>
      <c r="DM132" s="543">
        <v>0</v>
      </c>
      <c r="DN132" s="543">
        <v>2</v>
      </c>
      <c r="DO132" s="320">
        <v>0.159332</v>
      </c>
      <c r="DP132" s="543">
        <v>79</v>
      </c>
      <c r="DQ132" s="543">
        <v>12</v>
      </c>
      <c r="DR132" s="543">
        <v>22</v>
      </c>
      <c r="DS132" s="543">
        <v>5</v>
      </c>
      <c r="DT132" s="76">
        <f t="shared" si="34"/>
        <v>0.05</v>
      </c>
      <c r="DU132" s="542"/>
      <c r="DV132" s="542"/>
      <c r="DW132" s="542"/>
      <c r="DX132" s="552">
        <v>427.05029999999999</v>
      </c>
      <c r="DZ132" s="542"/>
      <c r="EA132" s="542"/>
      <c r="EB132" s="542"/>
      <c r="EC132" s="542"/>
      <c r="ED132" s="542"/>
      <c r="EE132" s="542"/>
      <c r="EF132" s="542"/>
      <c r="EG132" s="542"/>
      <c r="EH132" s="542"/>
      <c r="EI132" s="542"/>
      <c r="EJ132" s="542"/>
      <c r="EK132" s="542"/>
      <c r="EL132" s="542"/>
      <c r="EM132" s="542"/>
      <c r="EN132" s="542"/>
      <c r="EO132" s="542"/>
    </row>
    <row r="133" spans="2:145" x14ac:dyDescent="0.25">
      <c r="B133" s="541" t="s">
        <v>1363</v>
      </c>
      <c r="C133" s="3" t="s">
        <v>1364</v>
      </c>
      <c r="D133" s="3" t="s">
        <v>1107</v>
      </c>
      <c r="E133" s="541" t="s">
        <v>1094</v>
      </c>
      <c r="F133" s="542"/>
      <c r="G133" s="543">
        <v>2398.5804800000001</v>
      </c>
      <c r="H133" s="542"/>
      <c r="I133" s="542"/>
      <c r="J133" s="542"/>
      <c r="K133" s="542"/>
      <c r="L133" s="542"/>
      <c r="N133" s="543">
        <v>1174.002571</v>
      </c>
      <c r="O133" s="76">
        <f t="shared" si="19"/>
        <v>0.48945723555625698</v>
      </c>
      <c r="P133" s="622">
        <v>29.044143999999999</v>
      </c>
      <c r="Q133" s="76">
        <f t="shared" si="20"/>
        <v>1.2108888670685753E-2</v>
      </c>
      <c r="R133" s="542"/>
      <c r="S133" s="542"/>
      <c r="T133" s="544">
        <v>2.973328</v>
      </c>
      <c r="U133" s="543">
        <v>13</v>
      </c>
      <c r="W133" s="543">
        <v>272</v>
      </c>
      <c r="X133" s="543">
        <v>56</v>
      </c>
      <c r="Y133" s="542"/>
      <c r="Z133" s="546">
        <f t="shared" si="35"/>
        <v>0.23168603435707469</v>
      </c>
      <c r="AA133" s="543">
        <v>66</v>
      </c>
      <c r="AB133" s="543">
        <v>46</v>
      </c>
      <c r="AC133" s="547">
        <v>252</v>
      </c>
      <c r="AD133" s="547">
        <v>66</v>
      </c>
      <c r="AE133" s="543">
        <f t="shared" si="21"/>
        <v>318</v>
      </c>
      <c r="AF133" s="549">
        <v>26141392</v>
      </c>
      <c r="AH133" s="549">
        <v>41000</v>
      </c>
      <c r="AI133" s="543">
        <v>236</v>
      </c>
      <c r="AJ133" s="76">
        <f t="shared" si="22"/>
        <v>0.74213836477987416</v>
      </c>
      <c r="AK133" s="549">
        <v>11383623</v>
      </c>
      <c r="AL133" s="76">
        <f t="shared" si="23"/>
        <v>0.43546353614222227</v>
      </c>
      <c r="AM133" s="543">
        <v>236</v>
      </c>
      <c r="AN133" s="549">
        <v>11383623</v>
      </c>
      <c r="AO133" s="543">
        <v>230</v>
      </c>
      <c r="AP133" s="549">
        <v>10962113</v>
      </c>
      <c r="AQ133" s="543">
        <v>219</v>
      </c>
      <c r="AR133" s="549">
        <v>10428133</v>
      </c>
      <c r="AS133" s="543">
        <v>11</v>
      </c>
      <c r="AT133" s="76">
        <f t="shared" si="24"/>
        <v>4.7826086956521741E-2</v>
      </c>
      <c r="AU133" s="549">
        <v>533980</v>
      </c>
      <c r="AV133" s="543">
        <v>64</v>
      </c>
      <c r="AW133" s="549">
        <v>9133820</v>
      </c>
      <c r="AX133" s="543">
        <v>8</v>
      </c>
      <c r="AY133" s="549">
        <v>2936280</v>
      </c>
      <c r="AZ133" s="543">
        <v>147</v>
      </c>
      <c r="BA133" s="76">
        <f t="shared" si="25"/>
        <v>0.46226415094339623</v>
      </c>
      <c r="BB133" s="543">
        <v>112</v>
      </c>
      <c r="BC133" s="76">
        <f t="shared" si="26"/>
        <v>0.3522012578616352</v>
      </c>
      <c r="BD133" s="543">
        <v>59</v>
      </c>
      <c r="BE133" s="76">
        <f t="shared" si="27"/>
        <v>0.18553459119496854</v>
      </c>
      <c r="BF133" s="543">
        <v>211</v>
      </c>
      <c r="BG133" s="76">
        <f t="shared" si="28"/>
        <v>0.66352201257861632</v>
      </c>
      <c r="BH133" s="543">
        <v>98</v>
      </c>
      <c r="BI133" s="76">
        <f t="shared" si="29"/>
        <v>0.3081761006289308</v>
      </c>
      <c r="BJ133" s="543">
        <v>53</v>
      </c>
      <c r="BK133" s="543">
        <v>41</v>
      </c>
      <c r="BL133" s="543">
        <v>4</v>
      </c>
      <c r="BM133" s="550">
        <v>1925</v>
      </c>
      <c r="BN133" s="542"/>
      <c r="BO133" s="543">
        <v>275</v>
      </c>
      <c r="BP133" s="76">
        <f t="shared" si="30"/>
        <v>0.86477987421383651</v>
      </c>
      <c r="BQ133" s="543">
        <v>43</v>
      </c>
      <c r="BR133" s="76">
        <f t="shared" si="31"/>
        <v>0.13522012578616352</v>
      </c>
      <c r="BS133" s="543">
        <v>16</v>
      </c>
      <c r="BT133" s="76">
        <f t="shared" si="32"/>
        <v>5.0314465408805034E-2</v>
      </c>
      <c r="BU133" s="76">
        <v>0.69067796610169496</v>
      </c>
      <c r="BW133" s="543">
        <v>0</v>
      </c>
      <c r="BX133" s="543">
        <v>0</v>
      </c>
      <c r="BY133" s="543">
        <v>0</v>
      </c>
      <c r="BZ133" s="543">
        <v>0</v>
      </c>
      <c r="CA133" s="543">
        <v>0</v>
      </c>
      <c r="CB133" s="543">
        <v>0</v>
      </c>
      <c r="CC133" s="543">
        <v>0</v>
      </c>
      <c r="CD133" s="543">
        <v>0</v>
      </c>
      <c r="CE133" s="543">
        <v>0</v>
      </c>
      <c r="CF133" s="543">
        <v>0</v>
      </c>
      <c r="CG133" s="543">
        <v>0</v>
      </c>
      <c r="CH133" s="543">
        <v>0</v>
      </c>
      <c r="CI133" s="542"/>
      <c r="CJ133" s="542"/>
      <c r="CK133" s="542"/>
      <c r="CL133" s="542"/>
      <c r="CM133" s="542"/>
      <c r="CN133" s="542"/>
      <c r="CO133" s="542"/>
      <c r="CP133" s="542"/>
      <c r="CQ133" s="542"/>
      <c r="CS133" s="542"/>
      <c r="CT133" s="542"/>
      <c r="CU133" s="542"/>
      <c r="CV133" s="542"/>
      <c r="CW133" s="543">
        <v>6</v>
      </c>
      <c r="CX133" s="547">
        <v>4</v>
      </c>
      <c r="CY133" s="543">
        <v>5</v>
      </c>
      <c r="CZ133" s="543">
        <v>1</v>
      </c>
      <c r="DA133" s="543">
        <v>0</v>
      </c>
      <c r="DB133" s="543">
        <v>0</v>
      </c>
      <c r="DC133" s="543">
        <v>0</v>
      </c>
      <c r="DD133" s="543">
        <v>0</v>
      </c>
      <c r="DF133" s="551">
        <v>2567297.3316779998</v>
      </c>
      <c r="DG133" s="76">
        <f t="shared" si="33"/>
        <v>9.8208134122238014E-2</v>
      </c>
      <c r="DH133" s="551">
        <v>6036.2197569999998</v>
      </c>
      <c r="DI133" s="551">
        <v>1254720.8650509999</v>
      </c>
      <c r="DJ133" s="551">
        <v>1312576.4666269999</v>
      </c>
      <c r="DK133" s="547">
        <v>124</v>
      </c>
      <c r="DL133" s="543">
        <v>190</v>
      </c>
      <c r="DM133" s="543">
        <v>1</v>
      </c>
      <c r="DN133" s="543">
        <v>3</v>
      </c>
      <c r="DO133" s="320">
        <v>0.17116899999999999</v>
      </c>
      <c r="DP133" s="543">
        <v>114</v>
      </c>
      <c r="DQ133" s="543">
        <v>50</v>
      </c>
      <c r="DR133" s="543">
        <v>139</v>
      </c>
      <c r="DS133" s="543">
        <v>15</v>
      </c>
      <c r="DT133" s="76">
        <f t="shared" si="34"/>
        <v>5.514705882352941E-2</v>
      </c>
      <c r="DU133" s="542"/>
      <c r="DV133" s="542"/>
      <c r="DW133" s="542"/>
      <c r="DX133" s="552">
        <v>3196.4416000000001</v>
      </c>
      <c r="DZ133" s="542"/>
      <c r="EA133" s="542"/>
      <c r="EB133" s="542"/>
      <c r="EC133" s="542"/>
      <c r="ED133" s="542"/>
      <c r="EE133" s="542"/>
      <c r="EF133" s="542"/>
      <c r="EG133" s="542"/>
      <c r="EH133" s="542"/>
      <c r="EI133" s="542"/>
      <c r="EJ133" s="542"/>
      <c r="EK133" s="542"/>
      <c r="EL133" s="542"/>
      <c r="EM133" s="542"/>
      <c r="EN133" s="542"/>
      <c r="EO133" s="542"/>
    </row>
    <row r="134" spans="2:145" x14ac:dyDescent="0.25">
      <c r="B134" s="541" t="s">
        <v>1365</v>
      </c>
      <c r="C134" s="3" t="s">
        <v>1366</v>
      </c>
      <c r="D134" s="3" t="s">
        <v>1367</v>
      </c>
      <c r="E134" s="541" t="s">
        <v>1094</v>
      </c>
      <c r="F134" s="542"/>
      <c r="G134" s="543">
        <v>856.82537400000001</v>
      </c>
      <c r="H134" s="542"/>
      <c r="I134" s="542"/>
      <c r="J134" s="542"/>
      <c r="K134" s="542"/>
      <c r="L134" s="542"/>
      <c r="N134" s="543">
        <v>560.97506699999997</v>
      </c>
      <c r="O134" s="76">
        <f t="shared" si="19"/>
        <v>0.65471341538491823</v>
      </c>
      <c r="P134" s="622">
        <v>10.102575999999999</v>
      </c>
      <c r="Q134" s="76">
        <f t="shared" si="20"/>
        <v>1.1790705908763154E-2</v>
      </c>
      <c r="R134" s="542"/>
      <c r="S134" s="542"/>
      <c r="T134" s="544">
        <v>0.84126400000000001</v>
      </c>
      <c r="U134" s="543">
        <v>0</v>
      </c>
      <c r="W134" s="543">
        <v>37</v>
      </c>
      <c r="X134" s="543">
        <v>0</v>
      </c>
      <c r="Y134" s="542"/>
      <c r="Z134" s="546">
        <f t="shared" si="35"/>
        <v>6.5956585553560806E-2</v>
      </c>
      <c r="AA134" s="543">
        <v>7</v>
      </c>
      <c r="AB134" s="543">
        <v>40</v>
      </c>
      <c r="AC134" s="547">
        <v>70</v>
      </c>
      <c r="AD134" s="547">
        <v>7</v>
      </c>
      <c r="AE134" s="543">
        <f t="shared" si="21"/>
        <v>77</v>
      </c>
      <c r="AF134" s="549">
        <v>3680590</v>
      </c>
      <c r="AH134" s="549">
        <v>37000</v>
      </c>
      <c r="AI134" s="543">
        <v>76</v>
      </c>
      <c r="AJ134" s="76">
        <f t="shared" si="22"/>
        <v>0.98701298701298701</v>
      </c>
      <c r="AK134" s="549">
        <v>3591600</v>
      </c>
      <c r="AL134" s="76">
        <f t="shared" si="23"/>
        <v>0.97582181117701239</v>
      </c>
      <c r="AM134" s="543">
        <v>76</v>
      </c>
      <c r="AN134" s="549">
        <v>3591600</v>
      </c>
      <c r="AO134" s="543">
        <v>76</v>
      </c>
      <c r="AP134" s="549">
        <v>3591600</v>
      </c>
      <c r="AQ134" s="543">
        <v>48</v>
      </c>
      <c r="AR134" s="549">
        <v>2978890</v>
      </c>
      <c r="AS134" s="543">
        <v>28</v>
      </c>
      <c r="AT134" s="76">
        <f t="shared" si="24"/>
        <v>0.36842105263157893</v>
      </c>
      <c r="AU134" s="549">
        <v>612710</v>
      </c>
      <c r="AV134" s="543">
        <v>0</v>
      </c>
      <c r="AW134" s="549">
        <v>0</v>
      </c>
      <c r="AX134" s="543">
        <v>1</v>
      </c>
      <c r="AY134" s="549">
        <v>88990</v>
      </c>
      <c r="AZ134" s="543">
        <v>12</v>
      </c>
      <c r="BA134" s="76">
        <f t="shared" si="25"/>
        <v>0.15584415584415584</v>
      </c>
      <c r="BB134" s="543">
        <v>19</v>
      </c>
      <c r="BC134" s="76">
        <f t="shared" si="26"/>
        <v>0.24675324675324675</v>
      </c>
      <c r="BD134" s="543">
        <v>46</v>
      </c>
      <c r="BE134" s="76">
        <f t="shared" si="27"/>
        <v>0.59740259740259738</v>
      </c>
      <c r="BF134" s="543">
        <v>71</v>
      </c>
      <c r="BG134" s="76">
        <f t="shared" si="28"/>
        <v>0.92207792207792205</v>
      </c>
      <c r="BH134" s="543">
        <v>2</v>
      </c>
      <c r="BI134" s="76">
        <f t="shared" si="29"/>
        <v>2.5974025974025976E-2</v>
      </c>
      <c r="BJ134" s="543">
        <v>2</v>
      </c>
      <c r="BK134" s="543">
        <v>0</v>
      </c>
      <c r="BL134" s="543">
        <v>0</v>
      </c>
      <c r="BM134" s="550">
        <v>1976.5</v>
      </c>
      <c r="BN134" s="542"/>
      <c r="BO134" s="543">
        <v>61</v>
      </c>
      <c r="BP134" s="76">
        <f t="shared" si="30"/>
        <v>0.79220779220779225</v>
      </c>
      <c r="BQ134" s="543">
        <v>16</v>
      </c>
      <c r="BR134" s="76">
        <f t="shared" si="31"/>
        <v>0.20779220779220781</v>
      </c>
      <c r="BS134" s="543">
        <v>0</v>
      </c>
      <c r="BT134" s="76">
        <f t="shared" si="32"/>
        <v>0</v>
      </c>
      <c r="BU134" s="76">
        <v>0.85526315789473684</v>
      </c>
      <c r="BW134" s="543">
        <v>0</v>
      </c>
      <c r="BX134" s="543">
        <v>0</v>
      </c>
      <c r="BY134" s="543">
        <v>0</v>
      </c>
      <c r="BZ134" s="543">
        <v>0</v>
      </c>
      <c r="CA134" s="543">
        <v>0</v>
      </c>
      <c r="CB134" s="543">
        <v>0</v>
      </c>
      <c r="CC134" s="543">
        <v>0</v>
      </c>
      <c r="CD134" s="543">
        <v>0</v>
      </c>
      <c r="CE134" s="543">
        <v>0</v>
      </c>
      <c r="CF134" s="543">
        <v>0</v>
      </c>
      <c r="CG134" s="543">
        <v>0</v>
      </c>
      <c r="CH134" s="543">
        <v>0</v>
      </c>
      <c r="CI134" s="542"/>
      <c r="CJ134" s="542"/>
      <c r="CK134" s="542"/>
      <c r="CL134" s="542"/>
      <c r="CM134" s="542"/>
      <c r="CN134" s="542"/>
      <c r="CO134" s="542"/>
      <c r="CP134" s="542"/>
      <c r="CQ134" s="542"/>
      <c r="CS134" s="542"/>
      <c r="CT134" s="542"/>
      <c r="CU134" s="542"/>
      <c r="CV134" s="542"/>
      <c r="CW134" s="543">
        <v>1</v>
      </c>
      <c r="CX134" s="547">
        <v>0</v>
      </c>
      <c r="CY134" s="543">
        <v>1</v>
      </c>
      <c r="CZ134" s="543">
        <v>0</v>
      </c>
      <c r="DA134" s="543">
        <v>0</v>
      </c>
      <c r="DB134" s="543">
        <v>0</v>
      </c>
      <c r="DC134" s="543">
        <v>0</v>
      </c>
      <c r="DD134" s="543">
        <v>0</v>
      </c>
      <c r="DF134" s="551">
        <v>58106.139023000003</v>
      </c>
      <c r="DG134" s="76">
        <f t="shared" si="33"/>
        <v>1.5787180594143874E-2</v>
      </c>
      <c r="DH134" s="551">
        <v>3026.1060299999999</v>
      </c>
      <c r="DI134" s="551">
        <v>58106.139023000003</v>
      </c>
      <c r="DJ134" s="551">
        <v>0</v>
      </c>
      <c r="DK134" s="547">
        <v>66</v>
      </c>
      <c r="DL134" s="543">
        <v>11</v>
      </c>
      <c r="DM134" s="543">
        <v>0</v>
      </c>
      <c r="DN134" s="543">
        <v>0</v>
      </c>
      <c r="DO134" s="320">
        <v>0.14016000000000001</v>
      </c>
      <c r="DP134" s="543">
        <v>64</v>
      </c>
      <c r="DQ134" s="543">
        <v>5</v>
      </c>
      <c r="DR134" s="543">
        <v>8</v>
      </c>
      <c r="DS134" s="543">
        <v>0</v>
      </c>
      <c r="DT134" s="76">
        <f t="shared" si="34"/>
        <v>0</v>
      </c>
      <c r="DU134" s="542"/>
      <c r="DV134" s="542"/>
      <c r="DW134" s="542"/>
      <c r="DX134" s="552">
        <v>40.077500000000001</v>
      </c>
      <c r="DZ134" s="542"/>
      <c r="EA134" s="542"/>
      <c r="EB134" s="542"/>
      <c r="EC134" s="542"/>
      <c r="ED134" s="542"/>
      <c r="EE134" s="542"/>
      <c r="EF134" s="542"/>
      <c r="EG134" s="542"/>
      <c r="EH134" s="542"/>
      <c r="EI134" s="542"/>
      <c r="EJ134" s="542"/>
      <c r="EK134" s="542"/>
      <c r="EL134" s="542"/>
      <c r="EM134" s="542"/>
      <c r="EN134" s="542"/>
      <c r="EO134" s="542"/>
    </row>
    <row r="135" spans="2:145" x14ac:dyDescent="0.25">
      <c r="B135" s="541" t="s">
        <v>1368</v>
      </c>
      <c r="C135" s="3" t="s">
        <v>1369</v>
      </c>
      <c r="D135" s="3" t="s">
        <v>1097</v>
      </c>
      <c r="E135" s="541" t="s">
        <v>1094</v>
      </c>
      <c r="F135" s="542"/>
      <c r="G135" s="543">
        <v>17367.91936</v>
      </c>
      <c r="H135" s="542"/>
      <c r="I135" s="542"/>
      <c r="J135" s="542"/>
      <c r="K135" s="542"/>
      <c r="L135" s="542"/>
      <c r="N135" s="543">
        <v>10032.001055999999</v>
      </c>
      <c r="O135" s="76">
        <f t="shared" si="19"/>
        <v>0.57761674545223129</v>
      </c>
      <c r="P135" s="622">
        <v>175.368278</v>
      </c>
      <c r="Q135" s="76">
        <f t="shared" si="20"/>
        <v>1.0097253123128274E-2</v>
      </c>
      <c r="R135" s="542"/>
      <c r="S135" s="542"/>
      <c r="T135" s="544">
        <v>2.835785</v>
      </c>
      <c r="U135" s="543">
        <v>69</v>
      </c>
      <c r="W135" s="543">
        <v>1814</v>
      </c>
      <c r="X135" s="543">
        <v>65</v>
      </c>
      <c r="Y135" s="542"/>
      <c r="Z135" s="546">
        <f t="shared" si="35"/>
        <v>0.18082135257701873</v>
      </c>
      <c r="AA135" s="543">
        <v>69</v>
      </c>
      <c r="AB135" s="543">
        <v>426</v>
      </c>
      <c r="AC135" s="547">
        <v>2171</v>
      </c>
      <c r="AD135" s="547">
        <v>69</v>
      </c>
      <c r="AE135" s="543">
        <f t="shared" si="21"/>
        <v>2240</v>
      </c>
      <c r="AF135" s="549">
        <v>193064622</v>
      </c>
      <c r="AH135" s="549">
        <v>40950</v>
      </c>
      <c r="AI135" s="543">
        <v>1980</v>
      </c>
      <c r="AJ135" s="76">
        <f t="shared" si="22"/>
        <v>0.8839285714285714</v>
      </c>
      <c r="AK135" s="549">
        <v>99993964</v>
      </c>
      <c r="AL135" s="76">
        <f t="shared" si="23"/>
        <v>0.51793002241498187</v>
      </c>
      <c r="AM135" s="543">
        <v>1979</v>
      </c>
      <c r="AN135" s="549">
        <v>99702517</v>
      </c>
      <c r="AO135" s="543">
        <v>1958</v>
      </c>
      <c r="AP135" s="549">
        <v>97675351</v>
      </c>
      <c r="AQ135" s="543">
        <v>1526</v>
      </c>
      <c r="AR135" s="549">
        <v>87902351</v>
      </c>
      <c r="AS135" s="543">
        <v>432</v>
      </c>
      <c r="AT135" s="76">
        <f t="shared" si="24"/>
        <v>0.22063329928498468</v>
      </c>
      <c r="AU135" s="549">
        <v>9773000</v>
      </c>
      <c r="AV135" s="543">
        <v>171</v>
      </c>
      <c r="AW135" s="549">
        <v>26891124</v>
      </c>
      <c r="AX135" s="543">
        <v>60</v>
      </c>
      <c r="AY135" s="549">
        <v>62573450</v>
      </c>
      <c r="AZ135" s="543">
        <v>677</v>
      </c>
      <c r="BA135" s="76">
        <f t="shared" si="25"/>
        <v>0.30223214285714284</v>
      </c>
      <c r="BB135" s="543">
        <v>455</v>
      </c>
      <c r="BC135" s="76">
        <f t="shared" si="26"/>
        <v>0.203125</v>
      </c>
      <c r="BD135" s="543">
        <v>1108</v>
      </c>
      <c r="BE135" s="76">
        <f t="shared" si="27"/>
        <v>0.49464285714285716</v>
      </c>
      <c r="BF135" s="543">
        <v>2008</v>
      </c>
      <c r="BG135" s="76">
        <f t="shared" si="28"/>
        <v>0.89642857142857146</v>
      </c>
      <c r="BH135" s="543">
        <v>552</v>
      </c>
      <c r="BI135" s="76">
        <f t="shared" si="29"/>
        <v>0.24642857142857144</v>
      </c>
      <c r="BJ135" s="543">
        <v>383</v>
      </c>
      <c r="BK135" s="543">
        <v>145</v>
      </c>
      <c r="BL135" s="543">
        <v>24</v>
      </c>
      <c r="BM135" s="550">
        <v>1960</v>
      </c>
      <c r="BN135" s="542"/>
      <c r="BO135" s="543">
        <v>1781</v>
      </c>
      <c r="BP135" s="76">
        <f t="shared" si="30"/>
        <v>0.79508928571428572</v>
      </c>
      <c r="BQ135" s="543">
        <v>458</v>
      </c>
      <c r="BR135" s="76">
        <f t="shared" si="31"/>
        <v>0.20446428571428571</v>
      </c>
      <c r="BS135" s="543">
        <v>91</v>
      </c>
      <c r="BT135" s="76">
        <f t="shared" si="32"/>
        <v>4.0625000000000001E-2</v>
      </c>
      <c r="BU135" s="76">
        <v>0.71060606060606057</v>
      </c>
      <c r="BW135" s="543">
        <v>13</v>
      </c>
      <c r="BX135" s="543">
        <v>11</v>
      </c>
      <c r="BY135" s="543">
        <v>0</v>
      </c>
      <c r="BZ135" s="543">
        <v>12</v>
      </c>
      <c r="CA135" s="543">
        <v>0</v>
      </c>
      <c r="CB135" s="543">
        <v>1</v>
      </c>
      <c r="CC135" s="543">
        <v>8</v>
      </c>
      <c r="CD135" s="543">
        <v>0</v>
      </c>
      <c r="CE135" s="543">
        <v>0</v>
      </c>
      <c r="CF135" s="543">
        <v>3</v>
      </c>
      <c r="CG135" s="543">
        <v>2</v>
      </c>
      <c r="CH135" s="543">
        <v>0</v>
      </c>
      <c r="CI135" s="542"/>
      <c r="CJ135" s="542"/>
      <c r="CK135" s="542"/>
      <c r="CL135" s="542"/>
      <c r="CM135" s="542"/>
      <c r="CN135" s="542"/>
      <c r="CO135" s="542"/>
      <c r="CP135" s="542"/>
      <c r="CQ135" s="542"/>
      <c r="CS135" s="542"/>
      <c r="CT135" s="542"/>
      <c r="CU135" s="542"/>
      <c r="CV135" s="542"/>
      <c r="CW135" s="543">
        <v>38</v>
      </c>
      <c r="CX135" s="547">
        <v>15</v>
      </c>
      <c r="CY135" s="543">
        <v>30</v>
      </c>
      <c r="CZ135" s="543">
        <v>6</v>
      </c>
      <c r="DA135" s="543">
        <v>0</v>
      </c>
      <c r="DB135" s="543">
        <v>0</v>
      </c>
      <c r="DC135" s="543">
        <v>2</v>
      </c>
      <c r="DD135" s="543">
        <v>0</v>
      </c>
      <c r="DF135" s="551">
        <v>17248355.543345999</v>
      </c>
      <c r="DG135" s="76">
        <f t="shared" si="33"/>
        <v>8.9339804282454194E-2</v>
      </c>
      <c r="DH135" s="551">
        <v>8174.7586979999996</v>
      </c>
      <c r="DI135" s="551">
        <v>13399437.975412</v>
      </c>
      <c r="DJ135" s="551">
        <v>3848917.5679339999</v>
      </c>
      <c r="DK135" s="547">
        <v>1175</v>
      </c>
      <c r="DL135" s="543">
        <v>1022</v>
      </c>
      <c r="DM135" s="543">
        <v>38</v>
      </c>
      <c r="DN135" s="543">
        <v>4</v>
      </c>
      <c r="DO135" s="320">
        <v>0.19935</v>
      </c>
      <c r="DP135" s="543">
        <v>1098</v>
      </c>
      <c r="DQ135" s="543">
        <v>255</v>
      </c>
      <c r="DR135" s="543">
        <v>732</v>
      </c>
      <c r="DS135" s="543">
        <v>154</v>
      </c>
      <c r="DT135" s="76">
        <f t="shared" si="34"/>
        <v>8.4895259095920619E-2</v>
      </c>
      <c r="DU135" s="542"/>
      <c r="DV135" s="542"/>
      <c r="DW135" s="542"/>
      <c r="DX135" s="552">
        <v>16340.788500000001</v>
      </c>
      <c r="DZ135" s="542"/>
      <c r="EA135" s="542"/>
      <c r="EB135" s="542"/>
      <c r="EC135" s="542"/>
      <c r="ED135" s="542"/>
      <c r="EE135" s="542"/>
      <c r="EF135" s="542"/>
      <c r="EG135" s="542"/>
      <c r="EH135" s="542"/>
      <c r="EI135" s="542"/>
      <c r="EJ135" s="542"/>
      <c r="EK135" s="542"/>
      <c r="EL135" s="542"/>
      <c r="EM135" s="542"/>
      <c r="EN135" s="542"/>
      <c r="EO135" s="542"/>
    </row>
    <row r="136" spans="2:145" x14ac:dyDescent="0.25">
      <c r="B136" s="541" t="s">
        <v>1370</v>
      </c>
      <c r="C136" s="3" t="s">
        <v>1371</v>
      </c>
      <c r="D136" s="3" t="s">
        <v>1097</v>
      </c>
      <c r="E136" s="541" t="s">
        <v>1094</v>
      </c>
      <c r="F136" s="542"/>
      <c r="G136" s="543">
        <v>291.58737200000002</v>
      </c>
      <c r="H136" s="542"/>
      <c r="I136" s="542"/>
      <c r="J136" s="542"/>
      <c r="K136" s="542"/>
      <c r="L136" s="542"/>
      <c r="N136" s="543">
        <v>154.46518800000001</v>
      </c>
      <c r="O136" s="76">
        <f t="shared" ref="O136:O199" si="36">N136/G136</f>
        <v>0.52973894905160712</v>
      </c>
      <c r="P136" s="622">
        <v>7.2884799999999998</v>
      </c>
      <c r="Q136" s="76">
        <f t="shared" ref="Q136:Q199" si="37">P136/G136</f>
        <v>2.4995869848574923E-2</v>
      </c>
      <c r="R136" s="542"/>
      <c r="S136" s="542"/>
      <c r="T136" s="544">
        <v>2.235687</v>
      </c>
      <c r="U136" s="543">
        <v>0</v>
      </c>
      <c r="W136" s="543">
        <v>127</v>
      </c>
      <c r="X136" s="543">
        <v>39</v>
      </c>
      <c r="Y136" s="542"/>
      <c r="Z136" s="546">
        <f t="shared" si="35"/>
        <v>0.82219172905159699</v>
      </c>
      <c r="AA136" s="543">
        <v>4</v>
      </c>
      <c r="AB136" s="543">
        <v>16</v>
      </c>
      <c r="AC136" s="547">
        <v>139</v>
      </c>
      <c r="AD136" s="547">
        <v>4</v>
      </c>
      <c r="AE136" s="543">
        <f t="shared" ref="AE136:AE199" si="38">AA136+AC136</f>
        <v>143</v>
      </c>
      <c r="AF136" s="549">
        <v>15100977</v>
      </c>
      <c r="AH136" s="549">
        <v>56598</v>
      </c>
      <c r="AI136" s="543">
        <v>121</v>
      </c>
      <c r="AJ136" s="76">
        <f t="shared" ref="AJ136:AJ199" si="39">AI136/AE136</f>
        <v>0.84615384615384615</v>
      </c>
      <c r="AK136" s="549">
        <v>7291650</v>
      </c>
      <c r="AL136" s="76">
        <f t="shared" ref="AL136:AL199" si="40">AK136/AF136</f>
        <v>0.48285948650872057</v>
      </c>
      <c r="AM136" s="543">
        <v>121</v>
      </c>
      <c r="AN136" s="549">
        <v>7291650</v>
      </c>
      <c r="AO136" s="543">
        <v>121</v>
      </c>
      <c r="AP136" s="549">
        <v>7291650</v>
      </c>
      <c r="AQ136" s="543">
        <v>84</v>
      </c>
      <c r="AR136" s="549">
        <v>6242100</v>
      </c>
      <c r="AS136" s="543">
        <v>37</v>
      </c>
      <c r="AT136" s="76">
        <f t="shared" ref="AT136:AT199" si="41">AS136/AO136</f>
        <v>0.30578512396694213</v>
      </c>
      <c r="AU136" s="549">
        <v>1049550</v>
      </c>
      <c r="AV136" s="543">
        <v>16</v>
      </c>
      <c r="AW136" s="549">
        <v>6600029</v>
      </c>
      <c r="AX136" s="543">
        <v>3</v>
      </c>
      <c r="AY136" s="549">
        <v>616900</v>
      </c>
      <c r="AZ136" s="543">
        <v>37</v>
      </c>
      <c r="BA136" s="76">
        <f t="shared" ref="BA136:BA199" si="42">AZ136/AE136</f>
        <v>0.25874125874125875</v>
      </c>
      <c r="BB136" s="543">
        <v>24</v>
      </c>
      <c r="BC136" s="76">
        <f t="shared" ref="BC136:BC199" si="43">BB136/AE136</f>
        <v>0.16783216783216784</v>
      </c>
      <c r="BD136" s="543">
        <v>82</v>
      </c>
      <c r="BE136" s="76">
        <f t="shared" ref="BE136:BE199" si="44">BD136/AE136</f>
        <v>0.57342657342657344</v>
      </c>
      <c r="BF136" s="543">
        <v>137</v>
      </c>
      <c r="BG136" s="76">
        <f t="shared" ref="BG136:BG199" si="45">BF136/AE136</f>
        <v>0.95804195804195802</v>
      </c>
      <c r="BH136" s="543">
        <v>32</v>
      </c>
      <c r="BI136" s="76">
        <f t="shared" ref="BI136:BI199" si="46">BH136/AE136</f>
        <v>0.22377622377622378</v>
      </c>
      <c r="BJ136" s="543">
        <v>31</v>
      </c>
      <c r="BK136" s="543">
        <v>1</v>
      </c>
      <c r="BL136" s="543">
        <v>0</v>
      </c>
      <c r="BM136" s="550">
        <v>1966</v>
      </c>
      <c r="BN136" s="542"/>
      <c r="BO136" s="543">
        <v>103</v>
      </c>
      <c r="BP136" s="76">
        <f t="shared" ref="BP136:BP199" si="47">BO136/AE136</f>
        <v>0.72027972027972031</v>
      </c>
      <c r="BQ136" s="543">
        <v>40</v>
      </c>
      <c r="BR136" s="76">
        <f t="shared" ref="BR136:BR199" si="48">BQ136/AE136</f>
        <v>0.27972027972027974</v>
      </c>
      <c r="BS136" s="543">
        <v>8</v>
      </c>
      <c r="BT136" s="76">
        <f t="shared" ref="BT136:BT199" si="49">BS136/AE136</f>
        <v>5.5944055944055944E-2</v>
      </c>
      <c r="BU136" s="76">
        <v>0.60330578512396693</v>
      </c>
      <c r="BW136" s="543">
        <v>0</v>
      </c>
      <c r="BX136" s="543">
        <v>0</v>
      </c>
      <c r="BY136" s="543">
        <v>0</v>
      </c>
      <c r="BZ136" s="543">
        <v>0</v>
      </c>
      <c r="CA136" s="543">
        <v>0</v>
      </c>
      <c r="CB136" s="543">
        <v>0</v>
      </c>
      <c r="CC136" s="543">
        <v>0</v>
      </c>
      <c r="CD136" s="543">
        <v>0</v>
      </c>
      <c r="CE136" s="543">
        <v>0</v>
      </c>
      <c r="CF136" s="543">
        <v>0</v>
      </c>
      <c r="CG136" s="543">
        <v>0</v>
      </c>
      <c r="CH136" s="543">
        <v>0</v>
      </c>
      <c r="CI136" s="542"/>
      <c r="CJ136" s="542"/>
      <c r="CK136" s="542"/>
      <c r="CL136" s="542"/>
      <c r="CM136" s="542"/>
      <c r="CN136" s="542"/>
      <c r="CO136" s="542"/>
      <c r="CP136" s="542"/>
      <c r="CQ136" s="542"/>
      <c r="CS136" s="542"/>
      <c r="CT136" s="542"/>
      <c r="CU136" s="542"/>
      <c r="CV136" s="542"/>
      <c r="CW136" s="543">
        <v>3</v>
      </c>
      <c r="CX136" s="547">
        <v>1</v>
      </c>
      <c r="CY136" s="543">
        <v>2</v>
      </c>
      <c r="CZ136" s="543">
        <v>1</v>
      </c>
      <c r="DA136" s="543">
        <v>0</v>
      </c>
      <c r="DB136" s="543">
        <v>0</v>
      </c>
      <c r="DC136" s="543">
        <v>0</v>
      </c>
      <c r="DD136" s="543">
        <v>0</v>
      </c>
      <c r="DF136" s="551">
        <v>1355069.1297899999</v>
      </c>
      <c r="DG136" s="76">
        <f t="shared" ref="DG136:DG199" si="50">DF136/AF136</f>
        <v>8.9733871509770524E-2</v>
      </c>
      <c r="DH136" s="551">
        <v>9740.8910520000009</v>
      </c>
      <c r="DI136" s="551">
        <v>692850.18773300003</v>
      </c>
      <c r="DJ136" s="551">
        <v>662218.94205700001</v>
      </c>
      <c r="DK136" s="547">
        <v>72</v>
      </c>
      <c r="DL136" s="543">
        <v>64</v>
      </c>
      <c r="DM136" s="543">
        <v>6</v>
      </c>
      <c r="DN136" s="543">
        <v>1</v>
      </c>
      <c r="DO136" s="320">
        <v>0.12513099999999999</v>
      </c>
      <c r="DP136" s="543">
        <v>66</v>
      </c>
      <c r="DQ136" s="543">
        <v>27</v>
      </c>
      <c r="DR136" s="543">
        <v>48</v>
      </c>
      <c r="DS136" s="543">
        <v>2</v>
      </c>
      <c r="DT136" s="76">
        <f t="shared" ref="DT136:DT199" si="51">DS136/W136</f>
        <v>1.5748031496062992E-2</v>
      </c>
      <c r="DU136" s="542"/>
      <c r="DV136" s="542"/>
      <c r="DW136" s="542"/>
      <c r="DX136" s="552">
        <v>487.73270000000002</v>
      </c>
      <c r="DZ136" s="542"/>
      <c r="EA136" s="542"/>
      <c r="EB136" s="542"/>
      <c r="EC136" s="542"/>
      <c r="ED136" s="542"/>
      <c r="EE136" s="542"/>
      <c r="EF136" s="542"/>
      <c r="EG136" s="542"/>
      <c r="EH136" s="542"/>
      <c r="EI136" s="542"/>
      <c r="EJ136" s="542"/>
      <c r="EK136" s="542"/>
      <c r="EL136" s="542"/>
      <c r="EM136" s="542"/>
      <c r="EN136" s="542"/>
      <c r="EO136" s="542"/>
    </row>
    <row r="137" spans="2:145" x14ac:dyDescent="0.25">
      <c r="B137" s="541" t="s">
        <v>1372</v>
      </c>
      <c r="C137" s="3" t="s">
        <v>1373</v>
      </c>
      <c r="D137" s="3" t="s">
        <v>1146</v>
      </c>
      <c r="E137" s="541" t="s">
        <v>1094</v>
      </c>
      <c r="F137" s="542"/>
      <c r="G137" s="543">
        <v>1142.5163319999999</v>
      </c>
      <c r="H137" s="542"/>
      <c r="I137" s="542"/>
      <c r="J137" s="542"/>
      <c r="K137" s="542"/>
      <c r="L137" s="542"/>
      <c r="N137" s="543">
        <v>586.22409900000002</v>
      </c>
      <c r="O137" s="76">
        <f t="shared" si="36"/>
        <v>0.51309909765036077</v>
      </c>
      <c r="P137" s="622">
        <v>23.012495000000001</v>
      </c>
      <c r="Q137" s="76">
        <f t="shared" si="37"/>
        <v>2.0141939642749896E-2</v>
      </c>
      <c r="R137" s="542"/>
      <c r="S137" s="542"/>
      <c r="T137" s="544">
        <v>3.4814729999999998</v>
      </c>
      <c r="U137" s="543">
        <v>6</v>
      </c>
      <c r="W137" s="543">
        <v>445</v>
      </c>
      <c r="X137" s="543">
        <v>100</v>
      </c>
      <c r="Y137" s="542"/>
      <c r="Z137" s="546">
        <f t="shared" si="35"/>
        <v>0.75909537113724146</v>
      </c>
      <c r="AA137" s="543">
        <v>14</v>
      </c>
      <c r="AB137" s="543">
        <v>8</v>
      </c>
      <c r="AC137" s="547">
        <v>439</v>
      </c>
      <c r="AD137" s="547">
        <v>14</v>
      </c>
      <c r="AE137" s="543">
        <f t="shared" si="38"/>
        <v>453</v>
      </c>
      <c r="AF137" s="549">
        <v>17733673</v>
      </c>
      <c r="AH137" s="549">
        <v>15000</v>
      </c>
      <c r="AI137" s="543">
        <v>340</v>
      </c>
      <c r="AJ137" s="76">
        <f t="shared" si="39"/>
        <v>0.7505518763796909</v>
      </c>
      <c r="AK137" s="549">
        <v>6050780</v>
      </c>
      <c r="AL137" s="76">
        <f t="shared" si="40"/>
        <v>0.34120286305042391</v>
      </c>
      <c r="AM137" s="543">
        <v>339</v>
      </c>
      <c r="AN137" s="549">
        <v>5831780</v>
      </c>
      <c r="AO137" s="543">
        <v>333</v>
      </c>
      <c r="AP137" s="549">
        <v>5720280</v>
      </c>
      <c r="AQ137" s="543">
        <v>237</v>
      </c>
      <c r="AR137" s="549">
        <v>4174900</v>
      </c>
      <c r="AS137" s="543">
        <v>96</v>
      </c>
      <c r="AT137" s="76">
        <f t="shared" si="41"/>
        <v>0.28828828828828829</v>
      </c>
      <c r="AU137" s="549">
        <v>1545380</v>
      </c>
      <c r="AV137" s="543">
        <v>72</v>
      </c>
      <c r="AW137" s="549">
        <v>4409993</v>
      </c>
      <c r="AX137" s="543">
        <v>30</v>
      </c>
      <c r="AY137" s="549">
        <v>6010470</v>
      </c>
      <c r="AZ137" s="543">
        <v>139</v>
      </c>
      <c r="BA137" s="76">
        <f t="shared" si="42"/>
        <v>0.30684326710816778</v>
      </c>
      <c r="BB137" s="543">
        <v>190</v>
      </c>
      <c r="BC137" s="76">
        <f t="shared" si="43"/>
        <v>0.41942604856512139</v>
      </c>
      <c r="BD137" s="543">
        <v>124</v>
      </c>
      <c r="BE137" s="76">
        <f t="shared" si="44"/>
        <v>0.27373068432671083</v>
      </c>
      <c r="BF137" s="543">
        <v>311</v>
      </c>
      <c r="BG137" s="76">
        <f t="shared" si="45"/>
        <v>0.68653421633554079</v>
      </c>
      <c r="BH137" s="543">
        <v>208</v>
      </c>
      <c r="BI137" s="76">
        <f t="shared" si="46"/>
        <v>0.45916114790286977</v>
      </c>
      <c r="BJ137" s="543">
        <v>148</v>
      </c>
      <c r="BK137" s="543">
        <v>57</v>
      </c>
      <c r="BL137" s="543">
        <v>3</v>
      </c>
      <c r="BM137" s="550">
        <v>1930</v>
      </c>
      <c r="BN137" s="542"/>
      <c r="BO137" s="543">
        <v>408</v>
      </c>
      <c r="BP137" s="76">
        <f t="shared" si="47"/>
        <v>0.90066225165562919</v>
      </c>
      <c r="BQ137" s="543">
        <v>45</v>
      </c>
      <c r="BR137" s="76">
        <f t="shared" si="48"/>
        <v>9.9337748344370855E-2</v>
      </c>
      <c r="BS137" s="543">
        <v>14</v>
      </c>
      <c r="BT137" s="76">
        <f t="shared" si="49"/>
        <v>3.0905077262693158E-2</v>
      </c>
      <c r="BU137" s="76">
        <v>0.45588235294117646</v>
      </c>
      <c r="BW137" s="543">
        <v>7</v>
      </c>
      <c r="BX137" s="543">
        <v>2</v>
      </c>
      <c r="BY137" s="543">
        <v>1</v>
      </c>
      <c r="BZ137" s="543">
        <v>6</v>
      </c>
      <c r="CA137" s="543">
        <v>1</v>
      </c>
      <c r="CB137" s="543">
        <v>0</v>
      </c>
      <c r="CC137" s="543">
        <v>0</v>
      </c>
      <c r="CD137" s="543">
        <v>0</v>
      </c>
      <c r="CE137" s="543">
        <v>0</v>
      </c>
      <c r="CF137" s="543">
        <v>3</v>
      </c>
      <c r="CG137" s="543">
        <v>3</v>
      </c>
      <c r="CH137" s="543">
        <v>1</v>
      </c>
      <c r="CI137" s="542"/>
      <c r="CJ137" s="542"/>
      <c r="CK137" s="542"/>
      <c r="CL137" s="542"/>
      <c r="CM137" s="542"/>
      <c r="CN137" s="542"/>
      <c r="CO137" s="542"/>
      <c r="CP137" s="542"/>
      <c r="CQ137" s="542"/>
      <c r="CS137" s="542"/>
      <c r="CT137" s="542"/>
      <c r="CU137" s="542"/>
      <c r="CV137" s="542"/>
      <c r="CW137" s="543">
        <v>20</v>
      </c>
      <c r="CX137" s="547">
        <v>15</v>
      </c>
      <c r="CY137" s="543">
        <v>16</v>
      </c>
      <c r="CZ137" s="543">
        <v>4</v>
      </c>
      <c r="DA137" s="543">
        <v>0</v>
      </c>
      <c r="DB137" s="543">
        <v>0</v>
      </c>
      <c r="DC137" s="543">
        <v>0</v>
      </c>
      <c r="DD137" s="543">
        <v>0</v>
      </c>
      <c r="DF137" s="551">
        <v>2025954.346834</v>
      </c>
      <c r="DG137" s="76">
        <f t="shared" si="50"/>
        <v>0.11424335764136398</v>
      </c>
      <c r="DH137" s="551">
        <v>3342.974365</v>
      </c>
      <c r="DI137" s="551">
        <v>1139238.226268</v>
      </c>
      <c r="DJ137" s="551">
        <v>886716.120566</v>
      </c>
      <c r="DK137" s="547">
        <v>150</v>
      </c>
      <c r="DL137" s="543">
        <v>301</v>
      </c>
      <c r="DM137" s="543">
        <v>2</v>
      </c>
      <c r="DN137" s="543">
        <v>0</v>
      </c>
      <c r="DO137" s="320">
        <v>0.197688</v>
      </c>
      <c r="DP137" s="543">
        <v>101</v>
      </c>
      <c r="DQ137" s="543">
        <v>66</v>
      </c>
      <c r="DR137" s="543">
        <v>235</v>
      </c>
      <c r="DS137" s="543">
        <v>51</v>
      </c>
      <c r="DT137" s="76">
        <f t="shared" si="51"/>
        <v>0.1146067415730337</v>
      </c>
      <c r="DU137" s="542"/>
      <c r="DV137" s="542"/>
      <c r="DW137" s="542"/>
      <c r="DX137" s="552">
        <v>4021.8103000000001</v>
      </c>
      <c r="DZ137" s="542"/>
      <c r="EA137" s="542"/>
      <c r="EB137" s="542"/>
      <c r="EC137" s="542"/>
      <c r="ED137" s="542"/>
      <c r="EE137" s="542"/>
      <c r="EF137" s="542"/>
      <c r="EG137" s="542"/>
      <c r="EH137" s="542"/>
      <c r="EI137" s="542"/>
      <c r="EJ137" s="542"/>
      <c r="EK137" s="542"/>
      <c r="EL137" s="542"/>
      <c r="EM137" s="542"/>
      <c r="EN137" s="542"/>
      <c r="EO137" s="542"/>
    </row>
    <row r="138" spans="2:145" x14ac:dyDescent="0.25">
      <c r="B138" s="541" t="s">
        <v>1374</v>
      </c>
      <c r="C138" s="3" t="s">
        <v>1375</v>
      </c>
      <c r="D138" s="3" t="s">
        <v>1149</v>
      </c>
      <c r="E138" s="541" t="s">
        <v>1094</v>
      </c>
      <c r="F138" s="542"/>
      <c r="G138" s="543">
        <v>49.225012999999997</v>
      </c>
      <c r="H138" s="542"/>
      <c r="I138" s="542"/>
      <c r="J138" s="542"/>
      <c r="K138" s="542"/>
      <c r="L138" s="542"/>
      <c r="N138" s="543">
        <v>49.225012999999997</v>
      </c>
      <c r="O138" s="76">
        <f t="shared" si="36"/>
        <v>1</v>
      </c>
      <c r="P138" s="622">
        <v>3.1014219999999999</v>
      </c>
      <c r="Q138" s="76">
        <f t="shared" si="37"/>
        <v>6.300500113631255E-2</v>
      </c>
      <c r="R138" s="542"/>
      <c r="S138" s="542"/>
      <c r="T138" s="544">
        <v>0</v>
      </c>
      <c r="U138" s="543">
        <v>0</v>
      </c>
      <c r="W138" s="543">
        <v>52</v>
      </c>
      <c r="X138" s="543">
        <v>0</v>
      </c>
      <c r="Y138" s="542"/>
      <c r="Z138" s="546">
        <f t="shared" si="35"/>
        <v>1.0563735148226372</v>
      </c>
      <c r="AA138" s="543">
        <v>0</v>
      </c>
      <c r="AB138" s="543">
        <v>0</v>
      </c>
      <c r="AC138" s="547">
        <v>52</v>
      </c>
      <c r="AD138" s="547">
        <v>0</v>
      </c>
      <c r="AE138" s="543">
        <f t="shared" si="38"/>
        <v>52</v>
      </c>
      <c r="AF138" s="549">
        <v>1785895</v>
      </c>
      <c r="AH138" s="549">
        <v>19616.5</v>
      </c>
      <c r="AI138" s="543">
        <v>50</v>
      </c>
      <c r="AJ138" s="76">
        <f t="shared" si="39"/>
        <v>0.96153846153846156</v>
      </c>
      <c r="AK138" s="549">
        <v>1233395</v>
      </c>
      <c r="AL138" s="76">
        <f t="shared" si="40"/>
        <v>0.6906313081116191</v>
      </c>
      <c r="AM138" s="543">
        <v>50</v>
      </c>
      <c r="AN138" s="549">
        <v>1233395</v>
      </c>
      <c r="AO138" s="543">
        <v>50</v>
      </c>
      <c r="AP138" s="549">
        <v>1233395</v>
      </c>
      <c r="AQ138" s="543">
        <v>25</v>
      </c>
      <c r="AR138" s="549">
        <v>678865</v>
      </c>
      <c r="AS138" s="543">
        <v>25</v>
      </c>
      <c r="AT138" s="76">
        <f t="shared" si="41"/>
        <v>0.5</v>
      </c>
      <c r="AU138" s="549">
        <v>554530</v>
      </c>
      <c r="AV138" s="543">
        <v>0</v>
      </c>
      <c r="AW138" s="549">
        <v>0</v>
      </c>
      <c r="AX138" s="543">
        <v>2</v>
      </c>
      <c r="AY138" s="549">
        <v>552500</v>
      </c>
      <c r="AZ138" s="543">
        <v>3</v>
      </c>
      <c r="BA138" s="76">
        <f t="shared" si="42"/>
        <v>5.7692307692307696E-2</v>
      </c>
      <c r="BB138" s="543">
        <v>12</v>
      </c>
      <c r="BC138" s="76">
        <f t="shared" si="43"/>
        <v>0.23076923076923078</v>
      </c>
      <c r="BD138" s="543">
        <v>37</v>
      </c>
      <c r="BE138" s="76">
        <f t="shared" si="44"/>
        <v>0.71153846153846156</v>
      </c>
      <c r="BF138" s="543">
        <v>52</v>
      </c>
      <c r="BG138" s="76">
        <f t="shared" si="45"/>
        <v>1</v>
      </c>
      <c r="BH138" s="543">
        <v>0</v>
      </c>
      <c r="BI138" s="76">
        <f t="shared" si="46"/>
        <v>0</v>
      </c>
      <c r="BJ138" s="543">
        <v>0</v>
      </c>
      <c r="BK138" s="543">
        <v>0</v>
      </c>
      <c r="BL138" s="543">
        <v>0</v>
      </c>
      <c r="BM138" s="550">
        <v>1979</v>
      </c>
      <c r="BN138" s="542"/>
      <c r="BO138" s="543">
        <v>34</v>
      </c>
      <c r="BP138" s="76">
        <f t="shared" si="47"/>
        <v>0.65384615384615385</v>
      </c>
      <c r="BQ138" s="543">
        <v>18</v>
      </c>
      <c r="BR138" s="76">
        <f t="shared" si="48"/>
        <v>0.34615384615384615</v>
      </c>
      <c r="BS138" s="543">
        <v>0</v>
      </c>
      <c r="BT138" s="76">
        <f t="shared" si="49"/>
        <v>0</v>
      </c>
      <c r="BU138" s="76">
        <v>0.88</v>
      </c>
      <c r="BW138" s="543">
        <v>0</v>
      </c>
      <c r="BX138" s="543">
        <v>0</v>
      </c>
      <c r="BY138" s="543">
        <v>0</v>
      </c>
      <c r="BZ138" s="543">
        <v>0</v>
      </c>
      <c r="CA138" s="543">
        <v>0</v>
      </c>
      <c r="CB138" s="543">
        <v>0</v>
      </c>
      <c r="CC138" s="543">
        <v>0</v>
      </c>
      <c r="CD138" s="543">
        <v>0</v>
      </c>
      <c r="CE138" s="543">
        <v>0</v>
      </c>
      <c r="CF138" s="543">
        <v>0</v>
      </c>
      <c r="CG138" s="543">
        <v>0</v>
      </c>
      <c r="CH138" s="543">
        <v>0</v>
      </c>
      <c r="CI138" s="542"/>
      <c r="CJ138" s="542"/>
      <c r="CK138" s="542"/>
      <c r="CL138" s="542"/>
      <c r="CM138" s="542"/>
      <c r="CN138" s="542"/>
      <c r="CO138" s="542"/>
      <c r="CP138" s="542"/>
      <c r="CQ138" s="542"/>
      <c r="CS138" s="542"/>
      <c r="CT138" s="542"/>
      <c r="CU138" s="542"/>
      <c r="CV138" s="542"/>
      <c r="CW138" s="543">
        <v>2</v>
      </c>
      <c r="CX138" s="547">
        <v>0</v>
      </c>
      <c r="CY138" s="543">
        <v>1</v>
      </c>
      <c r="CZ138" s="543">
        <v>1</v>
      </c>
      <c r="DA138" s="543">
        <v>0</v>
      </c>
      <c r="DB138" s="543">
        <v>0</v>
      </c>
      <c r="DC138" s="543">
        <v>0</v>
      </c>
      <c r="DD138" s="543">
        <v>0</v>
      </c>
      <c r="DF138" s="551">
        <v>0</v>
      </c>
      <c r="DG138" s="76">
        <f t="shared" si="50"/>
        <v>0</v>
      </c>
      <c r="DH138" s="551">
        <v>0</v>
      </c>
      <c r="DI138" s="551">
        <v>0</v>
      </c>
      <c r="DJ138" s="551">
        <v>0</v>
      </c>
      <c r="DK138" s="547">
        <v>52</v>
      </c>
      <c r="DL138" s="543">
        <v>0</v>
      </c>
      <c r="DM138" s="543">
        <v>0</v>
      </c>
      <c r="DN138" s="543">
        <v>0</v>
      </c>
      <c r="DO138" s="320">
        <v>0</v>
      </c>
      <c r="DP138" s="543">
        <v>52</v>
      </c>
      <c r="DQ138" s="543">
        <v>0</v>
      </c>
      <c r="DR138" s="543">
        <v>0</v>
      </c>
      <c r="DS138" s="543">
        <v>0</v>
      </c>
      <c r="DT138" s="76">
        <f t="shared" si="51"/>
        <v>0</v>
      </c>
      <c r="DU138" s="542"/>
      <c r="DV138" s="542"/>
      <c r="DW138" s="542"/>
      <c r="DX138" s="552">
        <v>0</v>
      </c>
      <c r="DZ138" s="542"/>
      <c r="EA138" s="542"/>
      <c r="EB138" s="542"/>
      <c r="EC138" s="542"/>
      <c r="ED138" s="542"/>
      <c r="EE138" s="542"/>
      <c r="EF138" s="542"/>
      <c r="EG138" s="542"/>
      <c r="EH138" s="542"/>
      <c r="EI138" s="542"/>
      <c r="EJ138" s="542"/>
      <c r="EK138" s="542"/>
      <c r="EL138" s="542"/>
      <c r="EM138" s="542"/>
      <c r="EN138" s="542"/>
      <c r="EO138" s="542"/>
    </row>
    <row r="139" spans="2:145" x14ac:dyDescent="0.25">
      <c r="B139" s="541" t="s">
        <v>1376</v>
      </c>
      <c r="C139" s="3" t="s">
        <v>1377</v>
      </c>
      <c r="D139" s="3" t="s">
        <v>1132</v>
      </c>
      <c r="E139" s="541" t="s">
        <v>1094</v>
      </c>
      <c r="F139" s="542"/>
      <c r="G139" s="543">
        <v>272.987077</v>
      </c>
      <c r="H139" s="542"/>
      <c r="I139" s="542"/>
      <c r="J139" s="542"/>
      <c r="K139" s="542"/>
      <c r="L139" s="542"/>
      <c r="N139" s="543">
        <v>122.319335</v>
      </c>
      <c r="O139" s="76">
        <f t="shared" si="36"/>
        <v>0.44807738279860038</v>
      </c>
      <c r="P139" s="622">
        <v>5.7739289999999999</v>
      </c>
      <c r="Q139" s="76">
        <f t="shared" si="37"/>
        <v>2.1150924298149101E-2</v>
      </c>
      <c r="R139" s="542"/>
      <c r="S139" s="542"/>
      <c r="T139" s="544">
        <v>0.75</v>
      </c>
      <c r="U139" s="543">
        <v>0</v>
      </c>
      <c r="W139" s="543">
        <v>52</v>
      </c>
      <c r="X139" s="543">
        <v>4</v>
      </c>
      <c r="Y139" s="542"/>
      <c r="Z139" s="546">
        <f t="shared" si="35"/>
        <v>0.42511676506416585</v>
      </c>
      <c r="AA139" s="543">
        <v>43</v>
      </c>
      <c r="AB139" s="543">
        <v>5</v>
      </c>
      <c r="AC139" s="547">
        <v>14</v>
      </c>
      <c r="AD139" s="547">
        <v>43</v>
      </c>
      <c r="AE139" s="543">
        <f t="shared" si="38"/>
        <v>57</v>
      </c>
      <c r="AF139" s="549">
        <v>12419600</v>
      </c>
      <c r="AH139" s="549">
        <v>128500</v>
      </c>
      <c r="AI139" s="543">
        <v>55</v>
      </c>
      <c r="AJ139" s="76">
        <f t="shared" si="39"/>
        <v>0.96491228070175439</v>
      </c>
      <c r="AK139" s="549">
        <v>7095900</v>
      </c>
      <c r="AL139" s="76">
        <f t="shared" si="40"/>
        <v>0.57134690328190929</v>
      </c>
      <c r="AM139" s="543">
        <v>55</v>
      </c>
      <c r="AN139" s="549">
        <v>7095900</v>
      </c>
      <c r="AO139" s="543">
        <v>55</v>
      </c>
      <c r="AP139" s="549">
        <v>7095900</v>
      </c>
      <c r="AQ139" s="543">
        <v>53</v>
      </c>
      <c r="AR139" s="549">
        <v>7070300</v>
      </c>
      <c r="AS139" s="543">
        <v>2</v>
      </c>
      <c r="AT139" s="76">
        <f t="shared" si="41"/>
        <v>3.6363636363636362E-2</v>
      </c>
      <c r="AU139" s="549">
        <v>25600</v>
      </c>
      <c r="AV139" s="543">
        <v>1</v>
      </c>
      <c r="AW139" s="549">
        <v>323700</v>
      </c>
      <c r="AX139" s="543">
        <v>1</v>
      </c>
      <c r="AY139" s="549">
        <v>5000000</v>
      </c>
      <c r="AZ139" s="543">
        <v>15</v>
      </c>
      <c r="BA139" s="76">
        <f t="shared" si="42"/>
        <v>0.26315789473684209</v>
      </c>
      <c r="BB139" s="543">
        <v>4</v>
      </c>
      <c r="BC139" s="76">
        <f t="shared" si="43"/>
        <v>7.0175438596491224E-2</v>
      </c>
      <c r="BD139" s="543">
        <v>38</v>
      </c>
      <c r="BE139" s="76">
        <f t="shared" si="44"/>
        <v>0.66666666666666663</v>
      </c>
      <c r="BF139" s="543">
        <v>53</v>
      </c>
      <c r="BG139" s="76">
        <f t="shared" si="45"/>
        <v>0.92982456140350878</v>
      </c>
      <c r="BH139" s="543">
        <v>4</v>
      </c>
      <c r="BI139" s="76">
        <f t="shared" si="46"/>
        <v>7.0175438596491224E-2</v>
      </c>
      <c r="BJ139" s="543">
        <v>4</v>
      </c>
      <c r="BK139" s="543">
        <v>0</v>
      </c>
      <c r="BL139" s="543">
        <v>0</v>
      </c>
      <c r="BM139" s="550">
        <v>1979.5</v>
      </c>
      <c r="BN139" s="542"/>
      <c r="BO139" s="543">
        <v>54</v>
      </c>
      <c r="BP139" s="76">
        <f t="shared" si="47"/>
        <v>0.94736842105263153</v>
      </c>
      <c r="BQ139" s="543">
        <v>3</v>
      </c>
      <c r="BR139" s="76">
        <f t="shared" si="48"/>
        <v>5.2631578947368418E-2</v>
      </c>
      <c r="BS139" s="543">
        <v>0</v>
      </c>
      <c r="BT139" s="76">
        <f t="shared" si="49"/>
        <v>0</v>
      </c>
      <c r="BU139" s="76">
        <v>0.89090909090909087</v>
      </c>
      <c r="BW139" s="543">
        <v>0</v>
      </c>
      <c r="BX139" s="543">
        <v>0</v>
      </c>
      <c r="BY139" s="543">
        <v>0</v>
      </c>
      <c r="BZ139" s="543">
        <v>0</v>
      </c>
      <c r="CA139" s="543">
        <v>0</v>
      </c>
      <c r="CB139" s="543">
        <v>0</v>
      </c>
      <c r="CC139" s="543">
        <v>0</v>
      </c>
      <c r="CD139" s="543">
        <v>0</v>
      </c>
      <c r="CE139" s="543">
        <v>0</v>
      </c>
      <c r="CF139" s="543">
        <v>0</v>
      </c>
      <c r="CG139" s="543">
        <v>0</v>
      </c>
      <c r="CH139" s="543">
        <v>0</v>
      </c>
      <c r="CI139" s="542"/>
      <c r="CJ139" s="542"/>
      <c r="CK139" s="542"/>
      <c r="CL139" s="542"/>
      <c r="CM139" s="542"/>
      <c r="CN139" s="542"/>
      <c r="CO139" s="542"/>
      <c r="CP139" s="542"/>
      <c r="CQ139" s="542"/>
      <c r="CS139" s="542"/>
      <c r="CT139" s="542"/>
      <c r="CU139" s="542"/>
      <c r="CV139" s="542"/>
      <c r="CW139" s="543">
        <v>1</v>
      </c>
      <c r="CX139" s="547">
        <v>1</v>
      </c>
      <c r="CY139" s="543">
        <v>0</v>
      </c>
      <c r="CZ139" s="543">
        <v>0</v>
      </c>
      <c r="DA139" s="543">
        <v>0</v>
      </c>
      <c r="DB139" s="543">
        <v>0</v>
      </c>
      <c r="DC139" s="543">
        <v>1</v>
      </c>
      <c r="DD139" s="543">
        <v>0</v>
      </c>
      <c r="DF139" s="551">
        <v>311596.70344800001</v>
      </c>
      <c r="DG139" s="76">
        <f t="shared" si="50"/>
        <v>2.5089109427678832E-2</v>
      </c>
      <c r="DH139" s="551">
        <v>8045.9993610000001</v>
      </c>
      <c r="DI139" s="551">
        <v>309654.503371</v>
      </c>
      <c r="DJ139" s="551">
        <v>1942.200077</v>
      </c>
      <c r="DK139" s="547">
        <v>34</v>
      </c>
      <c r="DL139" s="543">
        <v>22</v>
      </c>
      <c r="DM139" s="543">
        <v>1</v>
      </c>
      <c r="DN139" s="543">
        <v>0</v>
      </c>
      <c r="DO139" s="320">
        <v>0.06</v>
      </c>
      <c r="DP139" s="543">
        <v>35</v>
      </c>
      <c r="DQ139" s="543">
        <v>13</v>
      </c>
      <c r="DR139" s="543">
        <v>9</v>
      </c>
      <c r="DS139" s="543">
        <v>0</v>
      </c>
      <c r="DT139" s="76">
        <f t="shared" si="51"/>
        <v>0</v>
      </c>
      <c r="DU139" s="542"/>
      <c r="DV139" s="542"/>
      <c r="DW139" s="542"/>
      <c r="DX139" s="552">
        <v>29.253499999999999</v>
      </c>
      <c r="DZ139" s="542"/>
      <c r="EA139" s="542"/>
      <c r="EB139" s="542"/>
      <c r="EC139" s="542"/>
      <c r="ED139" s="542"/>
      <c r="EE139" s="542"/>
      <c r="EF139" s="542"/>
      <c r="EG139" s="542"/>
      <c r="EH139" s="542"/>
      <c r="EI139" s="542"/>
      <c r="EJ139" s="542"/>
      <c r="EK139" s="542"/>
      <c r="EL139" s="542"/>
      <c r="EM139" s="542"/>
      <c r="EN139" s="542"/>
      <c r="EO139" s="542"/>
    </row>
    <row r="140" spans="2:145" x14ac:dyDescent="0.25">
      <c r="B140" s="541" t="s">
        <v>1378</v>
      </c>
      <c r="C140" s="3" t="s">
        <v>1379</v>
      </c>
      <c r="D140" s="3" t="s">
        <v>1380</v>
      </c>
      <c r="E140" s="541" t="s">
        <v>1094</v>
      </c>
      <c r="F140" s="542"/>
      <c r="G140" s="543">
        <v>970.67516799999999</v>
      </c>
      <c r="H140" s="542"/>
      <c r="I140" s="542"/>
      <c r="J140" s="542"/>
      <c r="K140" s="542"/>
      <c r="L140" s="542"/>
      <c r="N140" s="543">
        <v>584.33310200000005</v>
      </c>
      <c r="O140" s="76">
        <f t="shared" si="36"/>
        <v>0.60198624757649111</v>
      </c>
      <c r="P140" s="622">
        <v>10.052645</v>
      </c>
      <c r="Q140" s="76">
        <f t="shared" si="37"/>
        <v>1.035634301917158E-2</v>
      </c>
      <c r="R140" s="542"/>
      <c r="S140" s="542"/>
      <c r="T140" s="544">
        <v>1.9</v>
      </c>
      <c r="U140" s="543">
        <v>0</v>
      </c>
      <c r="W140" s="543">
        <v>26</v>
      </c>
      <c r="X140" s="543">
        <v>6</v>
      </c>
      <c r="Y140" s="542"/>
      <c r="Z140" s="546">
        <f t="shared" si="35"/>
        <v>4.449516878473881E-2</v>
      </c>
      <c r="AA140" s="543">
        <v>5</v>
      </c>
      <c r="AB140" s="543">
        <v>32</v>
      </c>
      <c r="AC140" s="547">
        <v>53</v>
      </c>
      <c r="AD140" s="547">
        <v>5</v>
      </c>
      <c r="AE140" s="543">
        <f t="shared" si="38"/>
        <v>58</v>
      </c>
      <c r="AF140" s="549">
        <v>18921163</v>
      </c>
      <c r="AH140" s="549">
        <v>142950</v>
      </c>
      <c r="AI140" s="543">
        <v>53</v>
      </c>
      <c r="AJ140" s="76">
        <f t="shared" si="39"/>
        <v>0.91379310344827591</v>
      </c>
      <c r="AK140" s="549">
        <v>10091163</v>
      </c>
      <c r="AL140" s="76">
        <f t="shared" si="40"/>
        <v>0.5333267833483597</v>
      </c>
      <c r="AM140" s="543">
        <v>53</v>
      </c>
      <c r="AN140" s="549">
        <v>10091163</v>
      </c>
      <c r="AO140" s="543">
        <v>50</v>
      </c>
      <c r="AP140" s="549">
        <v>9870600</v>
      </c>
      <c r="AQ140" s="543">
        <v>50</v>
      </c>
      <c r="AR140" s="549">
        <v>9870600</v>
      </c>
      <c r="AS140" s="543">
        <v>0</v>
      </c>
      <c r="AT140" s="76">
        <f t="shared" si="41"/>
        <v>0</v>
      </c>
      <c r="AU140" s="549">
        <v>0</v>
      </c>
      <c r="AV140" s="543">
        <v>3</v>
      </c>
      <c r="AW140" s="549">
        <v>1358300</v>
      </c>
      <c r="AX140" s="543">
        <v>1</v>
      </c>
      <c r="AY140" s="549">
        <v>6800000</v>
      </c>
      <c r="AZ140" s="543">
        <v>30</v>
      </c>
      <c r="BA140" s="76">
        <f t="shared" si="42"/>
        <v>0.51724137931034486</v>
      </c>
      <c r="BB140" s="543">
        <v>9</v>
      </c>
      <c r="BC140" s="76">
        <f t="shared" si="43"/>
        <v>0.15517241379310345</v>
      </c>
      <c r="BD140" s="543">
        <v>19</v>
      </c>
      <c r="BE140" s="76">
        <f t="shared" si="44"/>
        <v>0.32758620689655171</v>
      </c>
      <c r="BF140" s="543">
        <v>23</v>
      </c>
      <c r="BG140" s="76">
        <f t="shared" si="45"/>
        <v>0.39655172413793105</v>
      </c>
      <c r="BH140" s="543">
        <v>7</v>
      </c>
      <c r="BI140" s="76">
        <f t="shared" si="46"/>
        <v>0.1206896551724138</v>
      </c>
      <c r="BJ140" s="543">
        <v>6</v>
      </c>
      <c r="BK140" s="543">
        <v>1</v>
      </c>
      <c r="BL140" s="543">
        <v>0</v>
      </c>
      <c r="BM140" s="550">
        <v>1983</v>
      </c>
      <c r="BN140" s="542"/>
      <c r="BO140" s="543">
        <v>29</v>
      </c>
      <c r="BP140" s="76">
        <f t="shared" si="47"/>
        <v>0.5</v>
      </c>
      <c r="BQ140" s="543">
        <v>29</v>
      </c>
      <c r="BR140" s="76">
        <f t="shared" si="48"/>
        <v>0.5</v>
      </c>
      <c r="BS140" s="543">
        <v>2</v>
      </c>
      <c r="BT140" s="76">
        <f t="shared" si="49"/>
        <v>3.4482758620689655E-2</v>
      </c>
      <c r="BU140" s="76">
        <v>0.67924528301886788</v>
      </c>
      <c r="BW140" s="543">
        <v>0</v>
      </c>
      <c r="BX140" s="543">
        <v>0</v>
      </c>
      <c r="BY140" s="543">
        <v>0</v>
      </c>
      <c r="BZ140" s="543">
        <v>0</v>
      </c>
      <c r="CA140" s="543">
        <v>0</v>
      </c>
      <c r="CB140" s="543">
        <v>0</v>
      </c>
      <c r="CC140" s="543">
        <v>0</v>
      </c>
      <c r="CD140" s="543">
        <v>0</v>
      </c>
      <c r="CE140" s="543">
        <v>0</v>
      </c>
      <c r="CF140" s="543">
        <v>0</v>
      </c>
      <c r="CG140" s="543">
        <v>0</v>
      </c>
      <c r="CH140" s="543">
        <v>0</v>
      </c>
      <c r="CI140" s="542"/>
      <c r="CJ140" s="542"/>
      <c r="CK140" s="542"/>
      <c r="CL140" s="542"/>
      <c r="CM140" s="542"/>
      <c r="CN140" s="542"/>
      <c r="CO140" s="542"/>
      <c r="CP140" s="542"/>
      <c r="CQ140" s="542"/>
      <c r="CS140" s="542"/>
      <c r="CT140" s="542"/>
      <c r="CU140" s="542"/>
      <c r="CV140" s="542"/>
      <c r="CW140" s="543">
        <v>1</v>
      </c>
      <c r="CX140" s="547">
        <v>1</v>
      </c>
      <c r="CY140" s="543">
        <v>0</v>
      </c>
      <c r="CZ140" s="543">
        <v>0</v>
      </c>
      <c r="DA140" s="543">
        <v>0</v>
      </c>
      <c r="DB140" s="543">
        <v>0</v>
      </c>
      <c r="DC140" s="543">
        <v>1</v>
      </c>
      <c r="DD140" s="543">
        <v>0</v>
      </c>
      <c r="DF140" s="551">
        <v>1213769.8157949999</v>
      </c>
      <c r="DG140" s="76">
        <f t="shared" si="50"/>
        <v>6.4148795493966196E-2</v>
      </c>
      <c r="DH140" s="551">
        <v>8272</v>
      </c>
      <c r="DI140" s="551">
        <v>215277.49874000001</v>
      </c>
      <c r="DJ140" s="551">
        <v>998492.31705499999</v>
      </c>
      <c r="DK140" s="547">
        <v>37</v>
      </c>
      <c r="DL140" s="543">
        <v>20</v>
      </c>
      <c r="DM140" s="543">
        <v>0</v>
      </c>
      <c r="DN140" s="543">
        <v>1</v>
      </c>
      <c r="DO140" s="320">
        <v>0.112</v>
      </c>
      <c r="DP140" s="543">
        <v>37</v>
      </c>
      <c r="DQ140" s="543">
        <v>8</v>
      </c>
      <c r="DR140" s="543">
        <v>13</v>
      </c>
      <c r="DS140" s="543">
        <v>0</v>
      </c>
      <c r="DT140" s="76">
        <f t="shared" si="51"/>
        <v>0</v>
      </c>
      <c r="DU140" s="542"/>
      <c r="DV140" s="542"/>
      <c r="DW140" s="542"/>
      <c r="DX140" s="552">
        <v>129.21780000000001</v>
      </c>
      <c r="DZ140" s="542"/>
      <c r="EA140" s="542"/>
      <c r="EB140" s="542"/>
      <c r="EC140" s="542"/>
      <c r="ED140" s="542"/>
      <c r="EE140" s="542"/>
      <c r="EF140" s="542"/>
      <c r="EG140" s="542"/>
      <c r="EH140" s="542"/>
      <c r="EI140" s="542"/>
      <c r="EJ140" s="542"/>
      <c r="EK140" s="542"/>
      <c r="EL140" s="542"/>
      <c r="EM140" s="542"/>
      <c r="EN140" s="542"/>
      <c r="EO140" s="542"/>
    </row>
    <row r="141" spans="2:145" x14ac:dyDescent="0.25">
      <c r="B141" s="541" t="s">
        <v>1381</v>
      </c>
      <c r="C141" s="3" t="s">
        <v>1382</v>
      </c>
      <c r="D141" s="3" t="s">
        <v>1380</v>
      </c>
      <c r="E141" s="541" t="s">
        <v>1094</v>
      </c>
      <c r="F141" s="542"/>
      <c r="G141" s="543">
        <v>54.779321000000003</v>
      </c>
      <c r="H141" s="542"/>
      <c r="I141" s="542"/>
      <c r="J141" s="542"/>
      <c r="K141" s="542"/>
      <c r="L141" s="542"/>
      <c r="N141" s="543">
        <v>32.200749999999999</v>
      </c>
      <c r="O141" s="76">
        <f t="shared" si="36"/>
        <v>0.58782674578971139</v>
      </c>
      <c r="P141" s="622">
        <v>0.43121300000000001</v>
      </c>
      <c r="Q141" s="76">
        <f t="shared" si="37"/>
        <v>7.8718208281552075E-3</v>
      </c>
      <c r="R141" s="542"/>
      <c r="S141" s="542"/>
      <c r="T141" s="544">
        <v>1.3</v>
      </c>
      <c r="U141" s="543">
        <v>0</v>
      </c>
      <c r="W141" s="543">
        <v>46</v>
      </c>
      <c r="X141" s="543">
        <v>1</v>
      </c>
      <c r="Y141" s="542"/>
      <c r="Z141" s="546">
        <f t="shared" si="35"/>
        <v>1.4285381551671934</v>
      </c>
      <c r="AA141" s="543">
        <v>0</v>
      </c>
      <c r="AB141" s="543">
        <v>25</v>
      </c>
      <c r="AC141" s="547">
        <v>71</v>
      </c>
      <c r="AD141" s="547">
        <v>0</v>
      </c>
      <c r="AE141" s="543">
        <f t="shared" si="38"/>
        <v>71</v>
      </c>
      <c r="AF141" s="549">
        <v>6188620</v>
      </c>
      <c r="AH141" s="549">
        <v>82300</v>
      </c>
      <c r="AI141" s="543">
        <v>70</v>
      </c>
      <c r="AJ141" s="76">
        <f t="shared" si="39"/>
        <v>0.9859154929577465</v>
      </c>
      <c r="AK141" s="549">
        <v>6089050</v>
      </c>
      <c r="AL141" s="76">
        <f t="shared" si="40"/>
        <v>0.98391079109720747</v>
      </c>
      <c r="AM141" s="543">
        <v>70</v>
      </c>
      <c r="AN141" s="549">
        <v>6089050</v>
      </c>
      <c r="AO141" s="543">
        <v>66</v>
      </c>
      <c r="AP141" s="549">
        <v>5640250</v>
      </c>
      <c r="AQ141" s="543">
        <v>57</v>
      </c>
      <c r="AR141" s="549">
        <v>5284000</v>
      </c>
      <c r="AS141" s="543">
        <v>9</v>
      </c>
      <c r="AT141" s="76">
        <f t="shared" si="41"/>
        <v>0.13636363636363635</v>
      </c>
      <c r="AU141" s="549">
        <v>356250</v>
      </c>
      <c r="AV141" s="543">
        <v>0</v>
      </c>
      <c r="AW141" s="549">
        <v>0</v>
      </c>
      <c r="AX141" s="543">
        <v>1</v>
      </c>
      <c r="AY141" s="549">
        <v>99570</v>
      </c>
      <c r="AZ141" s="543">
        <v>29</v>
      </c>
      <c r="BA141" s="76">
        <f t="shared" si="42"/>
        <v>0.40845070422535212</v>
      </c>
      <c r="BB141" s="543">
        <v>1</v>
      </c>
      <c r="BC141" s="76">
        <f t="shared" si="43"/>
        <v>1.4084507042253521E-2</v>
      </c>
      <c r="BD141" s="543">
        <v>41</v>
      </c>
      <c r="BE141" s="76">
        <f t="shared" si="44"/>
        <v>0.57746478873239437</v>
      </c>
      <c r="BF141" s="543">
        <v>64</v>
      </c>
      <c r="BG141" s="76">
        <f t="shared" si="45"/>
        <v>0.90140845070422537</v>
      </c>
      <c r="BH141" s="543">
        <v>8</v>
      </c>
      <c r="BI141" s="76">
        <f t="shared" si="46"/>
        <v>0.11267605633802817</v>
      </c>
      <c r="BJ141" s="543">
        <v>8</v>
      </c>
      <c r="BK141" s="543">
        <v>0</v>
      </c>
      <c r="BL141" s="543">
        <v>0</v>
      </c>
      <c r="BM141" s="550">
        <v>1977</v>
      </c>
      <c r="BN141" s="542"/>
      <c r="BO141" s="543">
        <v>48</v>
      </c>
      <c r="BP141" s="76">
        <f t="shared" si="47"/>
        <v>0.676056338028169</v>
      </c>
      <c r="BQ141" s="543">
        <v>23</v>
      </c>
      <c r="BR141" s="76">
        <f t="shared" si="48"/>
        <v>0.323943661971831</v>
      </c>
      <c r="BS141" s="543">
        <v>5</v>
      </c>
      <c r="BT141" s="76">
        <f t="shared" si="49"/>
        <v>7.0422535211267609E-2</v>
      </c>
      <c r="BU141" s="76">
        <v>0.68571428571428572</v>
      </c>
      <c r="BW141" s="543">
        <v>0</v>
      </c>
      <c r="BX141" s="543">
        <v>0</v>
      </c>
      <c r="BY141" s="543">
        <v>0</v>
      </c>
      <c r="BZ141" s="543">
        <v>0</v>
      </c>
      <c r="CA141" s="543">
        <v>0</v>
      </c>
      <c r="CB141" s="543">
        <v>0</v>
      </c>
      <c r="CC141" s="543">
        <v>0</v>
      </c>
      <c r="CD141" s="543">
        <v>0</v>
      </c>
      <c r="CE141" s="543">
        <v>0</v>
      </c>
      <c r="CF141" s="543">
        <v>0</v>
      </c>
      <c r="CG141" s="543">
        <v>0</v>
      </c>
      <c r="CH141" s="543">
        <v>0</v>
      </c>
      <c r="CI141" s="542"/>
      <c r="CJ141" s="542"/>
      <c r="CK141" s="542"/>
      <c r="CL141" s="542"/>
      <c r="CM141" s="542"/>
      <c r="CN141" s="542"/>
      <c r="CO141" s="542"/>
      <c r="CP141" s="542"/>
      <c r="CQ141" s="542"/>
      <c r="CS141" s="542"/>
      <c r="CT141" s="542"/>
      <c r="CU141" s="542"/>
      <c r="CV141" s="542"/>
      <c r="CW141" s="543">
        <v>1</v>
      </c>
      <c r="CX141" s="547">
        <v>0</v>
      </c>
      <c r="CY141" s="543">
        <v>1</v>
      </c>
      <c r="CZ141" s="543">
        <v>0</v>
      </c>
      <c r="DA141" s="543">
        <v>0</v>
      </c>
      <c r="DB141" s="543">
        <v>0</v>
      </c>
      <c r="DC141" s="543">
        <v>0</v>
      </c>
      <c r="DD141" s="543">
        <v>0</v>
      </c>
      <c r="DF141" s="551">
        <v>375804.49894299998</v>
      </c>
      <c r="DG141" s="76">
        <f t="shared" si="50"/>
        <v>6.0725088782798101E-2</v>
      </c>
      <c r="DH141" s="551">
        <v>17632</v>
      </c>
      <c r="DI141" s="551">
        <v>375804.49894299998</v>
      </c>
      <c r="DJ141" s="551">
        <v>0</v>
      </c>
      <c r="DK141" s="547">
        <v>50</v>
      </c>
      <c r="DL141" s="543">
        <v>21</v>
      </c>
      <c r="DM141" s="543">
        <v>0</v>
      </c>
      <c r="DN141" s="543">
        <v>0</v>
      </c>
      <c r="DO141" s="320">
        <v>0.17</v>
      </c>
      <c r="DP141" s="543">
        <v>49</v>
      </c>
      <c r="DQ141" s="543">
        <v>6</v>
      </c>
      <c r="DR141" s="543">
        <v>16</v>
      </c>
      <c r="DS141" s="543">
        <v>0</v>
      </c>
      <c r="DT141" s="76">
        <f t="shared" si="51"/>
        <v>0</v>
      </c>
      <c r="DU141" s="542"/>
      <c r="DV141" s="542"/>
      <c r="DW141" s="542"/>
      <c r="DX141" s="552">
        <v>58.828000000000003</v>
      </c>
      <c r="DZ141" s="542"/>
      <c r="EA141" s="542"/>
      <c r="EB141" s="542"/>
      <c r="EC141" s="542"/>
      <c r="ED141" s="542"/>
      <c r="EE141" s="542"/>
      <c r="EF141" s="542"/>
      <c r="EG141" s="542"/>
      <c r="EH141" s="542"/>
      <c r="EI141" s="542"/>
      <c r="EJ141" s="542"/>
      <c r="EK141" s="542"/>
      <c r="EL141" s="542"/>
      <c r="EM141" s="542"/>
      <c r="EN141" s="542"/>
      <c r="EO141" s="542"/>
    </row>
    <row r="142" spans="2:145" x14ac:dyDescent="0.25">
      <c r="B142" s="541" t="s">
        <v>1383</v>
      </c>
      <c r="C142" s="3" t="s">
        <v>1384</v>
      </c>
      <c r="D142" s="3" t="s">
        <v>1097</v>
      </c>
      <c r="E142" s="541" t="s">
        <v>1094</v>
      </c>
      <c r="F142" s="542"/>
      <c r="G142" s="543">
        <v>250.72467900000001</v>
      </c>
      <c r="H142" s="542"/>
      <c r="I142" s="542"/>
      <c r="J142" s="542"/>
      <c r="K142" s="542"/>
      <c r="L142" s="542"/>
      <c r="N142" s="543">
        <v>136.41284200000001</v>
      </c>
      <c r="O142" s="76">
        <f t="shared" si="36"/>
        <v>0.54407425126267683</v>
      </c>
      <c r="P142" s="622">
        <v>6.2995349999999997</v>
      </c>
      <c r="Q142" s="76">
        <f t="shared" si="37"/>
        <v>2.5125308865187535E-2</v>
      </c>
      <c r="R142" s="542"/>
      <c r="S142" s="542"/>
      <c r="T142" s="544">
        <v>3.528168</v>
      </c>
      <c r="U142" s="543">
        <v>0</v>
      </c>
      <c r="W142" s="543">
        <v>119</v>
      </c>
      <c r="X142" s="543">
        <v>38</v>
      </c>
      <c r="Y142" s="542"/>
      <c r="Z142" s="546">
        <f t="shared" si="35"/>
        <v>0.87235188604896885</v>
      </c>
      <c r="AA142" s="543">
        <v>1</v>
      </c>
      <c r="AB142" s="543">
        <v>14</v>
      </c>
      <c r="AC142" s="547">
        <v>132</v>
      </c>
      <c r="AD142" s="547">
        <v>1</v>
      </c>
      <c r="AE142" s="543">
        <f t="shared" si="38"/>
        <v>133</v>
      </c>
      <c r="AF142" s="549">
        <v>7146447</v>
      </c>
      <c r="AH142" s="549">
        <v>45000</v>
      </c>
      <c r="AI142" s="543">
        <v>124</v>
      </c>
      <c r="AJ142" s="76">
        <f t="shared" si="39"/>
        <v>0.93233082706766912</v>
      </c>
      <c r="AK142" s="549">
        <v>5814455</v>
      </c>
      <c r="AL142" s="76">
        <f t="shared" si="40"/>
        <v>0.81361479347709431</v>
      </c>
      <c r="AM142" s="543">
        <v>124</v>
      </c>
      <c r="AN142" s="549">
        <v>5814455</v>
      </c>
      <c r="AO142" s="543">
        <v>124</v>
      </c>
      <c r="AP142" s="549">
        <v>5814455</v>
      </c>
      <c r="AQ142" s="543">
        <v>90</v>
      </c>
      <c r="AR142" s="549">
        <v>4813415</v>
      </c>
      <c r="AS142" s="543">
        <v>34</v>
      </c>
      <c r="AT142" s="76">
        <f t="shared" si="41"/>
        <v>0.27419354838709675</v>
      </c>
      <c r="AU142" s="549">
        <v>1001040</v>
      </c>
      <c r="AV142" s="543">
        <v>3</v>
      </c>
      <c r="AW142" s="549">
        <v>906447</v>
      </c>
      <c r="AX142" s="543">
        <v>6</v>
      </c>
      <c r="AY142" s="549">
        <v>425545</v>
      </c>
      <c r="AZ142" s="543">
        <v>34</v>
      </c>
      <c r="BA142" s="76">
        <f t="shared" si="42"/>
        <v>0.25563909774436089</v>
      </c>
      <c r="BB142" s="543">
        <v>17</v>
      </c>
      <c r="BC142" s="76">
        <f t="shared" si="43"/>
        <v>0.12781954887218044</v>
      </c>
      <c r="BD142" s="543">
        <v>82</v>
      </c>
      <c r="BE142" s="76">
        <f t="shared" si="44"/>
        <v>0.61654135338345861</v>
      </c>
      <c r="BF142" s="543">
        <v>129</v>
      </c>
      <c r="BG142" s="76">
        <f t="shared" si="45"/>
        <v>0.96992481203007519</v>
      </c>
      <c r="BH142" s="543">
        <v>48</v>
      </c>
      <c r="BI142" s="76">
        <f t="shared" si="46"/>
        <v>0.36090225563909772</v>
      </c>
      <c r="BJ142" s="543">
        <v>45</v>
      </c>
      <c r="BK142" s="543">
        <v>3</v>
      </c>
      <c r="BL142" s="543">
        <v>0</v>
      </c>
      <c r="BM142" s="550">
        <v>1972</v>
      </c>
      <c r="BN142" s="542"/>
      <c r="BO142" s="543">
        <v>99</v>
      </c>
      <c r="BP142" s="76">
        <f t="shared" si="47"/>
        <v>0.74436090225563911</v>
      </c>
      <c r="BQ142" s="543">
        <v>34</v>
      </c>
      <c r="BR142" s="76">
        <f t="shared" si="48"/>
        <v>0.25563909774436089</v>
      </c>
      <c r="BS142" s="543">
        <v>12</v>
      </c>
      <c r="BT142" s="76">
        <f t="shared" si="49"/>
        <v>9.0225563909774431E-2</v>
      </c>
      <c r="BU142" s="76">
        <v>0.82258064516129037</v>
      </c>
      <c r="BW142" s="543">
        <v>1</v>
      </c>
      <c r="BX142" s="543">
        <v>1</v>
      </c>
      <c r="BY142" s="543">
        <v>1</v>
      </c>
      <c r="BZ142" s="543">
        <v>1</v>
      </c>
      <c r="CA142" s="543">
        <v>0</v>
      </c>
      <c r="CB142" s="543">
        <v>0</v>
      </c>
      <c r="CC142" s="543">
        <v>0</v>
      </c>
      <c r="CD142" s="543">
        <v>0</v>
      </c>
      <c r="CE142" s="543">
        <v>0</v>
      </c>
      <c r="CF142" s="543">
        <v>0</v>
      </c>
      <c r="CG142" s="543">
        <v>1</v>
      </c>
      <c r="CH142" s="543">
        <v>0</v>
      </c>
      <c r="CI142" s="542"/>
      <c r="CJ142" s="542"/>
      <c r="CK142" s="542"/>
      <c r="CL142" s="542"/>
      <c r="CM142" s="542"/>
      <c r="CN142" s="542"/>
      <c r="CO142" s="542"/>
      <c r="CP142" s="542"/>
      <c r="CQ142" s="542"/>
      <c r="CS142" s="542"/>
      <c r="CT142" s="542"/>
      <c r="CU142" s="542"/>
      <c r="CV142" s="542"/>
      <c r="CW142" s="543">
        <v>4</v>
      </c>
      <c r="CX142" s="547">
        <v>2</v>
      </c>
      <c r="CY142" s="543">
        <v>3</v>
      </c>
      <c r="CZ142" s="543">
        <v>1</v>
      </c>
      <c r="DA142" s="543">
        <v>0</v>
      </c>
      <c r="DB142" s="543">
        <v>0</v>
      </c>
      <c r="DC142" s="543">
        <v>0</v>
      </c>
      <c r="DD142" s="543">
        <v>0</v>
      </c>
      <c r="DF142" s="551">
        <v>1105667.6548629999</v>
      </c>
      <c r="DG142" s="76">
        <f t="shared" si="50"/>
        <v>0.15471571465694769</v>
      </c>
      <c r="DH142" s="551">
        <v>10740.470947</v>
      </c>
      <c r="DI142" s="551">
        <v>1013442.562791</v>
      </c>
      <c r="DJ142" s="551">
        <v>92225.092071999999</v>
      </c>
      <c r="DK142" s="547">
        <v>51</v>
      </c>
      <c r="DL142" s="543">
        <v>81</v>
      </c>
      <c r="DM142" s="543">
        <v>1</v>
      </c>
      <c r="DN142" s="543">
        <v>0</v>
      </c>
      <c r="DO142" s="320">
        <v>0.31991199999999997</v>
      </c>
      <c r="DP142" s="543">
        <v>49</v>
      </c>
      <c r="DQ142" s="543">
        <v>12</v>
      </c>
      <c r="DR142" s="543">
        <v>52</v>
      </c>
      <c r="DS142" s="543">
        <v>20</v>
      </c>
      <c r="DT142" s="76">
        <f t="shared" si="51"/>
        <v>0.16806722689075632</v>
      </c>
      <c r="DU142" s="542"/>
      <c r="DV142" s="542"/>
      <c r="DW142" s="542"/>
      <c r="DX142" s="552">
        <v>1054.4726000000001</v>
      </c>
      <c r="DZ142" s="542"/>
      <c r="EA142" s="542"/>
      <c r="EB142" s="542"/>
      <c r="EC142" s="542"/>
      <c r="ED142" s="542"/>
      <c r="EE142" s="542"/>
      <c r="EF142" s="542"/>
      <c r="EG142" s="542"/>
      <c r="EH142" s="542"/>
      <c r="EI142" s="542"/>
      <c r="EJ142" s="542"/>
      <c r="EK142" s="542"/>
      <c r="EL142" s="542"/>
      <c r="EM142" s="542"/>
      <c r="EN142" s="542"/>
      <c r="EO142" s="542"/>
    </row>
    <row r="143" spans="2:145" x14ac:dyDescent="0.25">
      <c r="B143" s="541" t="s">
        <v>1385</v>
      </c>
      <c r="C143" s="3" t="s">
        <v>1386</v>
      </c>
      <c r="D143" s="3" t="s">
        <v>1255</v>
      </c>
      <c r="E143" s="541" t="s">
        <v>1094</v>
      </c>
      <c r="F143" s="542"/>
      <c r="G143" s="543">
        <v>553.96551499999998</v>
      </c>
      <c r="H143" s="542"/>
      <c r="I143" s="542"/>
      <c r="J143" s="542"/>
      <c r="K143" s="542"/>
      <c r="L143" s="542"/>
      <c r="N143" s="543">
        <v>371.97131000000002</v>
      </c>
      <c r="O143" s="76">
        <f t="shared" si="36"/>
        <v>0.67147015459978587</v>
      </c>
      <c r="P143" s="622">
        <v>2.9772219999999998</v>
      </c>
      <c r="Q143" s="76">
        <f t="shared" si="37"/>
        <v>5.3743814721030061E-3</v>
      </c>
      <c r="R143" s="542"/>
      <c r="S143" s="542"/>
      <c r="T143" s="544">
        <v>1.65</v>
      </c>
      <c r="U143" s="543">
        <v>0</v>
      </c>
      <c r="W143" s="543">
        <v>49</v>
      </c>
      <c r="X143" s="543">
        <v>0</v>
      </c>
      <c r="Y143" s="542"/>
      <c r="Z143" s="546">
        <f t="shared" si="35"/>
        <v>0.13173058965219656</v>
      </c>
      <c r="AA143" s="543">
        <v>36</v>
      </c>
      <c r="AB143" s="543">
        <v>29</v>
      </c>
      <c r="AC143" s="547">
        <v>42</v>
      </c>
      <c r="AD143" s="547">
        <v>36</v>
      </c>
      <c r="AE143" s="543">
        <f t="shared" si="38"/>
        <v>78</v>
      </c>
      <c r="AF143" s="549">
        <v>5296100</v>
      </c>
      <c r="AH143" s="549">
        <v>38000</v>
      </c>
      <c r="AI143" s="543">
        <v>71</v>
      </c>
      <c r="AJ143" s="76">
        <f t="shared" si="39"/>
        <v>0.91025641025641024</v>
      </c>
      <c r="AK143" s="549">
        <v>5022200</v>
      </c>
      <c r="AL143" s="76">
        <f t="shared" si="40"/>
        <v>0.94828269858952818</v>
      </c>
      <c r="AM143" s="543">
        <v>71</v>
      </c>
      <c r="AN143" s="549">
        <v>5022200</v>
      </c>
      <c r="AO143" s="543">
        <v>66</v>
      </c>
      <c r="AP143" s="549">
        <v>3925800</v>
      </c>
      <c r="AQ143" s="543">
        <v>33</v>
      </c>
      <c r="AR143" s="549">
        <v>3478500</v>
      </c>
      <c r="AS143" s="543">
        <v>33</v>
      </c>
      <c r="AT143" s="76">
        <f t="shared" si="41"/>
        <v>0.5</v>
      </c>
      <c r="AU143" s="549">
        <v>447300</v>
      </c>
      <c r="AV143" s="543">
        <v>7</v>
      </c>
      <c r="AW143" s="549">
        <v>273900</v>
      </c>
      <c r="AX143" s="543">
        <v>0</v>
      </c>
      <c r="AY143" s="549">
        <v>0</v>
      </c>
      <c r="AZ143" s="543">
        <v>10</v>
      </c>
      <c r="BA143" s="76">
        <f t="shared" si="42"/>
        <v>0.12820512820512819</v>
      </c>
      <c r="BB143" s="543">
        <v>10</v>
      </c>
      <c r="BC143" s="76">
        <f t="shared" si="43"/>
        <v>0.12820512820512819</v>
      </c>
      <c r="BD143" s="543">
        <v>58</v>
      </c>
      <c r="BE143" s="76">
        <f t="shared" si="44"/>
        <v>0.74358974358974361</v>
      </c>
      <c r="BF143" s="543">
        <v>71</v>
      </c>
      <c r="BG143" s="76">
        <f t="shared" si="45"/>
        <v>0.91025641025641024</v>
      </c>
      <c r="BH143" s="543">
        <v>2</v>
      </c>
      <c r="BI143" s="76">
        <f t="shared" si="46"/>
        <v>2.564102564102564E-2</v>
      </c>
      <c r="BJ143" s="543">
        <v>2</v>
      </c>
      <c r="BK143" s="543">
        <v>0</v>
      </c>
      <c r="BL143" s="543">
        <v>0</v>
      </c>
      <c r="BM143" s="550">
        <v>1988</v>
      </c>
      <c r="BN143" s="542"/>
      <c r="BO143" s="543">
        <v>67</v>
      </c>
      <c r="BP143" s="76">
        <f t="shared" si="47"/>
        <v>0.85897435897435892</v>
      </c>
      <c r="BQ143" s="543">
        <v>11</v>
      </c>
      <c r="BR143" s="76">
        <f t="shared" si="48"/>
        <v>0.14102564102564102</v>
      </c>
      <c r="BS143" s="543">
        <v>0</v>
      </c>
      <c r="BT143" s="76">
        <f t="shared" si="49"/>
        <v>0</v>
      </c>
      <c r="BU143" s="76">
        <v>0.45070422535211269</v>
      </c>
      <c r="BW143" s="543">
        <v>0</v>
      </c>
      <c r="BX143" s="543">
        <v>0</v>
      </c>
      <c r="BY143" s="543">
        <v>0</v>
      </c>
      <c r="BZ143" s="543">
        <v>0</v>
      </c>
      <c r="CA143" s="543">
        <v>0</v>
      </c>
      <c r="CB143" s="543">
        <v>0</v>
      </c>
      <c r="CC143" s="543">
        <v>0</v>
      </c>
      <c r="CD143" s="543">
        <v>0</v>
      </c>
      <c r="CE143" s="543">
        <v>0</v>
      </c>
      <c r="CF143" s="543">
        <v>0</v>
      </c>
      <c r="CG143" s="543">
        <v>0</v>
      </c>
      <c r="CH143" s="543">
        <v>0</v>
      </c>
      <c r="CI143" s="542"/>
      <c r="CJ143" s="542"/>
      <c r="CK143" s="542"/>
      <c r="CL143" s="542"/>
      <c r="CM143" s="542"/>
      <c r="CN143" s="542"/>
      <c r="CO143" s="542"/>
      <c r="CP143" s="542"/>
      <c r="CQ143" s="542"/>
      <c r="CS143" s="542"/>
      <c r="CT143" s="542"/>
      <c r="CU143" s="542"/>
      <c r="CV143" s="542"/>
      <c r="CW143" s="543">
        <v>0</v>
      </c>
      <c r="CX143" s="547">
        <v>0</v>
      </c>
      <c r="CY143" s="543">
        <v>0</v>
      </c>
      <c r="CZ143" s="543">
        <v>0</v>
      </c>
      <c r="DA143" s="543">
        <v>0</v>
      </c>
      <c r="DB143" s="543">
        <v>0</v>
      </c>
      <c r="DC143" s="543">
        <v>0</v>
      </c>
      <c r="DD143" s="543">
        <v>0</v>
      </c>
      <c r="DF143" s="551">
        <v>78858.830432000002</v>
      </c>
      <c r="DG143" s="76">
        <f t="shared" si="50"/>
        <v>1.4889981388568948E-2</v>
      </c>
      <c r="DH143" s="551">
        <v>877.79985999999997</v>
      </c>
      <c r="DI143" s="551">
        <v>78290.311511000007</v>
      </c>
      <c r="DJ143" s="551">
        <v>568.51892099999998</v>
      </c>
      <c r="DK143" s="547">
        <v>69</v>
      </c>
      <c r="DL143" s="543">
        <v>9</v>
      </c>
      <c r="DM143" s="543">
        <v>0</v>
      </c>
      <c r="DN143" s="543">
        <v>0</v>
      </c>
      <c r="DO143" s="320">
        <v>5.4032999999999998E-2</v>
      </c>
      <c r="DP143" s="543">
        <v>61</v>
      </c>
      <c r="DQ143" s="543">
        <v>10</v>
      </c>
      <c r="DR143" s="543">
        <v>6</v>
      </c>
      <c r="DS143" s="543">
        <v>1</v>
      </c>
      <c r="DT143" s="76">
        <f t="shared" si="51"/>
        <v>2.0408163265306121E-2</v>
      </c>
      <c r="DU143" s="542"/>
      <c r="DV143" s="542"/>
      <c r="DW143" s="542"/>
      <c r="DX143" s="552">
        <v>73.400000000000006</v>
      </c>
      <c r="DZ143" s="542"/>
      <c r="EA143" s="542"/>
      <c r="EB143" s="542"/>
      <c r="EC143" s="542"/>
      <c r="ED143" s="542"/>
      <c r="EE143" s="542"/>
      <c r="EF143" s="542"/>
      <c r="EG143" s="542"/>
      <c r="EH143" s="542"/>
      <c r="EI143" s="542"/>
      <c r="EJ143" s="542"/>
      <c r="EK143" s="542"/>
      <c r="EL143" s="542"/>
      <c r="EM143" s="542"/>
      <c r="EN143" s="542"/>
      <c r="EO143" s="542"/>
    </row>
    <row r="144" spans="2:145" x14ac:dyDescent="0.25">
      <c r="B144" s="541" t="s">
        <v>1387</v>
      </c>
      <c r="C144" s="3" t="s">
        <v>1388</v>
      </c>
      <c r="D144" s="3" t="s">
        <v>1218</v>
      </c>
      <c r="E144" s="541" t="s">
        <v>1094</v>
      </c>
      <c r="F144" s="542"/>
      <c r="G144" s="543">
        <v>1660.4200410000001</v>
      </c>
      <c r="H144" s="542"/>
      <c r="I144" s="542"/>
      <c r="J144" s="542"/>
      <c r="K144" s="542"/>
      <c r="L144" s="542"/>
      <c r="N144" s="543">
        <v>1241.3260190000001</v>
      </c>
      <c r="O144" s="76">
        <f t="shared" si="36"/>
        <v>0.74759758877181615</v>
      </c>
      <c r="P144" s="622">
        <v>27.188922000000002</v>
      </c>
      <c r="Q144" s="76">
        <f t="shared" si="37"/>
        <v>1.6374725267484291E-2</v>
      </c>
      <c r="R144" s="542"/>
      <c r="S144" s="542"/>
      <c r="T144" s="544">
        <v>6</v>
      </c>
      <c r="U144" s="543">
        <v>3</v>
      </c>
      <c r="W144" s="543">
        <v>66</v>
      </c>
      <c r="X144" s="543">
        <v>0</v>
      </c>
      <c r="Y144" s="542"/>
      <c r="Z144" s="546">
        <f t="shared" si="35"/>
        <v>5.3168949163869897E-2</v>
      </c>
      <c r="AA144" s="543">
        <v>1</v>
      </c>
      <c r="AB144" s="543">
        <v>9</v>
      </c>
      <c r="AC144" s="547">
        <v>74</v>
      </c>
      <c r="AD144" s="547">
        <v>1</v>
      </c>
      <c r="AE144" s="543">
        <f t="shared" si="38"/>
        <v>75</v>
      </c>
      <c r="AF144" s="549">
        <v>24701470</v>
      </c>
      <c r="AH144" s="549">
        <v>19380</v>
      </c>
      <c r="AI144" s="543">
        <v>73</v>
      </c>
      <c r="AJ144" s="76">
        <f t="shared" si="39"/>
        <v>0.97333333333333338</v>
      </c>
      <c r="AK144" s="549">
        <v>2291270</v>
      </c>
      <c r="AL144" s="76">
        <f t="shared" si="40"/>
        <v>9.2758447169338509E-2</v>
      </c>
      <c r="AM144" s="543">
        <v>73</v>
      </c>
      <c r="AN144" s="549">
        <v>2291270</v>
      </c>
      <c r="AO144" s="543">
        <v>73</v>
      </c>
      <c r="AP144" s="549">
        <v>2291270</v>
      </c>
      <c r="AQ144" s="543">
        <v>39</v>
      </c>
      <c r="AR144" s="549">
        <v>1669800</v>
      </c>
      <c r="AS144" s="543">
        <v>34</v>
      </c>
      <c r="AT144" s="76">
        <f t="shared" si="41"/>
        <v>0.46575342465753422</v>
      </c>
      <c r="AU144" s="549">
        <v>621470</v>
      </c>
      <c r="AV144" s="543">
        <v>2</v>
      </c>
      <c r="AW144" s="549">
        <v>22410200</v>
      </c>
      <c r="AX144" s="543">
        <v>0</v>
      </c>
      <c r="AY144" s="549">
        <v>0</v>
      </c>
      <c r="AZ144" s="543">
        <v>12</v>
      </c>
      <c r="BA144" s="76">
        <f t="shared" si="42"/>
        <v>0.16</v>
      </c>
      <c r="BB144" s="543">
        <v>16</v>
      </c>
      <c r="BC144" s="76">
        <f t="shared" si="43"/>
        <v>0.21333333333333335</v>
      </c>
      <c r="BD144" s="543">
        <v>47</v>
      </c>
      <c r="BE144" s="76">
        <f t="shared" si="44"/>
        <v>0.62666666666666671</v>
      </c>
      <c r="BF144" s="543">
        <v>67</v>
      </c>
      <c r="BG144" s="76">
        <f t="shared" si="45"/>
        <v>0.89333333333333331</v>
      </c>
      <c r="BH144" s="543">
        <v>43</v>
      </c>
      <c r="BI144" s="76">
        <f t="shared" si="46"/>
        <v>0.57333333333333336</v>
      </c>
      <c r="BJ144" s="543">
        <v>26</v>
      </c>
      <c r="BK144" s="543">
        <v>16</v>
      </c>
      <c r="BL144" s="543">
        <v>1</v>
      </c>
      <c r="BM144" s="550">
        <v>1940</v>
      </c>
      <c r="BN144" s="542"/>
      <c r="BO144" s="543">
        <v>50</v>
      </c>
      <c r="BP144" s="76">
        <f t="shared" si="47"/>
        <v>0.66666666666666663</v>
      </c>
      <c r="BQ144" s="543">
        <v>25</v>
      </c>
      <c r="BR144" s="76">
        <f t="shared" si="48"/>
        <v>0.33333333333333331</v>
      </c>
      <c r="BS144" s="543">
        <v>6</v>
      </c>
      <c r="BT144" s="76">
        <f t="shared" si="49"/>
        <v>0.08</v>
      </c>
      <c r="BU144" s="76">
        <v>0.45205479452054792</v>
      </c>
      <c r="BW144" s="543">
        <v>0</v>
      </c>
      <c r="BX144" s="543">
        <v>0</v>
      </c>
      <c r="BY144" s="543">
        <v>0</v>
      </c>
      <c r="BZ144" s="543">
        <v>0</v>
      </c>
      <c r="CA144" s="543">
        <v>0</v>
      </c>
      <c r="CB144" s="543">
        <v>0</v>
      </c>
      <c r="CC144" s="543">
        <v>0</v>
      </c>
      <c r="CD144" s="543">
        <v>0</v>
      </c>
      <c r="CE144" s="543">
        <v>0</v>
      </c>
      <c r="CF144" s="543">
        <v>0</v>
      </c>
      <c r="CG144" s="543">
        <v>0</v>
      </c>
      <c r="CH144" s="543">
        <v>0</v>
      </c>
      <c r="CI144" s="542"/>
      <c r="CJ144" s="542"/>
      <c r="CK144" s="542"/>
      <c r="CL144" s="542"/>
      <c r="CM144" s="542"/>
      <c r="CN144" s="542"/>
      <c r="CO144" s="542"/>
      <c r="CP144" s="542"/>
      <c r="CQ144" s="542"/>
      <c r="CS144" s="542"/>
      <c r="CT144" s="542"/>
      <c r="CU144" s="542"/>
      <c r="CV144" s="542"/>
      <c r="CW144" s="543">
        <v>0</v>
      </c>
      <c r="CX144" s="547">
        <v>0</v>
      </c>
      <c r="CY144" s="543">
        <v>0</v>
      </c>
      <c r="CZ144" s="543">
        <v>0</v>
      </c>
      <c r="DA144" s="543">
        <v>0</v>
      </c>
      <c r="DB144" s="543">
        <v>0</v>
      </c>
      <c r="DC144" s="543">
        <v>0</v>
      </c>
      <c r="DD144" s="543">
        <v>0</v>
      </c>
      <c r="DF144" s="551">
        <v>492373.026794</v>
      </c>
      <c r="DG144" s="76">
        <f t="shared" si="50"/>
        <v>1.9932944346793935E-2</v>
      </c>
      <c r="DH144" s="551">
        <v>9360</v>
      </c>
      <c r="DI144" s="551">
        <v>492373.026794</v>
      </c>
      <c r="DJ144" s="551">
        <v>0</v>
      </c>
      <c r="DK144" s="547">
        <v>31</v>
      </c>
      <c r="DL144" s="543">
        <v>44</v>
      </c>
      <c r="DM144" s="543">
        <v>0</v>
      </c>
      <c r="DN144" s="543">
        <v>0</v>
      </c>
      <c r="DO144" s="320">
        <v>0.63</v>
      </c>
      <c r="DP144" s="543">
        <v>27</v>
      </c>
      <c r="DQ144" s="543">
        <v>2</v>
      </c>
      <c r="DR144" s="543">
        <v>15</v>
      </c>
      <c r="DS144" s="543">
        <v>31</v>
      </c>
      <c r="DT144" s="76">
        <f t="shared" si="51"/>
        <v>0.46969696969696972</v>
      </c>
      <c r="DU144" s="542"/>
      <c r="DV144" s="542"/>
      <c r="DW144" s="542"/>
      <c r="DX144" s="552">
        <v>1208.6907000000001</v>
      </c>
      <c r="DZ144" s="542"/>
      <c r="EA144" s="542"/>
      <c r="EB144" s="542"/>
      <c r="EC144" s="542"/>
      <c r="ED144" s="542"/>
      <c r="EE144" s="542"/>
      <c r="EF144" s="542"/>
      <c r="EG144" s="542"/>
      <c r="EH144" s="542"/>
      <c r="EI144" s="542"/>
      <c r="EJ144" s="542"/>
      <c r="EK144" s="542"/>
      <c r="EL144" s="542"/>
      <c r="EM144" s="542"/>
      <c r="EN144" s="542"/>
      <c r="EO144" s="542"/>
    </row>
    <row r="145" spans="2:145" x14ac:dyDescent="0.25">
      <c r="B145" s="541" t="s">
        <v>1389</v>
      </c>
      <c r="C145" s="3" t="s">
        <v>1390</v>
      </c>
      <c r="D145" s="3" t="s">
        <v>1218</v>
      </c>
      <c r="E145" s="541" t="s">
        <v>1094</v>
      </c>
      <c r="F145" s="542"/>
      <c r="G145" s="543">
        <v>47.077001000000003</v>
      </c>
      <c r="H145" s="542"/>
      <c r="I145" s="542"/>
      <c r="J145" s="542"/>
      <c r="K145" s="542"/>
      <c r="L145" s="542"/>
      <c r="N145" s="543">
        <v>23.235924000000001</v>
      </c>
      <c r="O145" s="76">
        <f t="shared" si="36"/>
        <v>0.49357273204382751</v>
      </c>
      <c r="P145" s="622">
        <v>0.78693199999999996</v>
      </c>
      <c r="Q145" s="76">
        <f t="shared" si="37"/>
        <v>1.671584814844089E-2</v>
      </c>
      <c r="R145" s="542"/>
      <c r="S145" s="542"/>
      <c r="T145" s="544">
        <v>2.498993</v>
      </c>
      <c r="U145" s="543">
        <v>0</v>
      </c>
      <c r="W145" s="543">
        <v>32</v>
      </c>
      <c r="X145" s="543">
        <v>0</v>
      </c>
      <c r="Y145" s="542"/>
      <c r="Z145" s="546">
        <f t="shared" si="35"/>
        <v>1.3771778561506742</v>
      </c>
      <c r="AA145" s="543">
        <v>1</v>
      </c>
      <c r="AB145" s="543">
        <v>1</v>
      </c>
      <c r="AC145" s="547">
        <v>32</v>
      </c>
      <c r="AD145" s="547">
        <v>1</v>
      </c>
      <c r="AE145" s="543">
        <f t="shared" si="38"/>
        <v>33</v>
      </c>
      <c r="AF145" s="549">
        <v>1341599</v>
      </c>
      <c r="AH145" s="549">
        <v>18623</v>
      </c>
      <c r="AI145" s="543">
        <v>30</v>
      </c>
      <c r="AJ145" s="76">
        <f t="shared" si="39"/>
        <v>0.90909090909090906</v>
      </c>
      <c r="AK145" s="549">
        <v>773159</v>
      </c>
      <c r="AL145" s="76">
        <f t="shared" si="40"/>
        <v>0.57629664303566119</v>
      </c>
      <c r="AM145" s="543">
        <v>30</v>
      </c>
      <c r="AN145" s="549">
        <v>773159</v>
      </c>
      <c r="AO145" s="543">
        <v>30</v>
      </c>
      <c r="AP145" s="549">
        <v>773159</v>
      </c>
      <c r="AQ145" s="543">
        <v>4</v>
      </c>
      <c r="AR145" s="549">
        <v>376500</v>
      </c>
      <c r="AS145" s="543">
        <v>26</v>
      </c>
      <c r="AT145" s="76">
        <f t="shared" si="41"/>
        <v>0.8666666666666667</v>
      </c>
      <c r="AU145" s="549">
        <v>396659</v>
      </c>
      <c r="AV145" s="543">
        <v>2</v>
      </c>
      <c r="AW145" s="549">
        <v>495800</v>
      </c>
      <c r="AX145" s="543">
        <v>1</v>
      </c>
      <c r="AY145" s="549">
        <v>72640</v>
      </c>
      <c r="AZ145" s="543">
        <v>1</v>
      </c>
      <c r="BA145" s="76">
        <f t="shared" si="42"/>
        <v>3.0303030303030304E-2</v>
      </c>
      <c r="BB145" s="543">
        <v>4</v>
      </c>
      <c r="BC145" s="76">
        <f t="shared" si="43"/>
        <v>0.12121212121212122</v>
      </c>
      <c r="BD145" s="543">
        <v>28</v>
      </c>
      <c r="BE145" s="76">
        <f t="shared" si="44"/>
        <v>0.84848484848484851</v>
      </c>
      <c r="BF145" s="543">
        <v>32</v>
      </c>
      <c r="BG145" s="76">
        <f t="shared" si="45"/>
        <v>0.96969696969696972</v>
      </c>
      <c r="BH145" s="543">
        <v>1</v>
      </c>
      <c r="BI145" s="76">
        <f t="shared" si="46"/>
        <v>3.0303030303030304E-2</v>
      </c>
      <c r="BJ145" s="543">
        <v>1</v>
      </c>
      <c r="BK145" s="543">
        <v>0</v>
      </c>
      <c r="BL145" s="543">
        <v>0</v>
      </c>
      <c r="BM145" s="550">
        <v>1990</v>
      </c>
      <c r="BN145" s="542"/>
      <c r="BO145" s="543">
        <v>19</v>
      </c>
      <c r="BP145" s="76">
        <f t="shared" si="47"/>
        <v>0.5757575757575758</v>
      </c>
      <c r="BQ145" s="543">
        <v>14</v>
      </c>
      <c r="BR145" s="76">
        <f t="shared" si="48"/>
        <v>0.42424242424242425</v>
      </c>
      <c r="BS145" s="543">
        <v>0</v>
      </c>
      <c r="BT145" s="76">
        <f t="shared" si="49"/>
        <v>0</v>
      </c>
      <c r="BU145" s="76">
        <v>0.43333333333333335</v>
      </c>
      <c r="BW145" s="543">
        <v>0</v>
      </c>
      <c r="BX145" s="543">
        <v>0</v>
      </c>
      <c r="BY145" s="543">
        <v>0</v>
      </c>
      <c r="BZ145" s="543">
        <v>0</v>
      </c>
      <c r="CA145" s="543">
        <v>0</v>
      </c>
      <c r="CB145" s="543">
        <v>0</v>
      </c>
      <c r="CC145" s="543">
        <v>0</v>
      </c>
      <c r="CD145" s="543">
        <v>0</v>
      </c>
      <c r="CE145" s="543">
        <v>0</v>
      </c>
      <c r="CF145" s="543">
        <v>0</v>
      </c>
      <c r="CG145" s="543">
        <v>0</v>
      </c>
      <c r="CH145" s="543">
        <v>0</v>
      </c>
      <c r="CI145" s="542"/>
      <c r="CJ145" s="542"/>
      <c r="CK145" s="542"/>
      <c r="CL145" s="542"/>
      <c r="CM145" s="542"/>
      <c r="CN145" s="542"/>
      <c r="CO145" s="542"/>
      <c r="CP145" s="542"/>
      <c r="CQ145" s="542"/>
      <c r="CS145" s="542"/>
      <c r="CT145" s="542"/>
      <c r="CU145" s="542"/>
      <c r="CV145" s="542"/>
      <c r="CW145" s="543">
        <v>1</v>
      </c>
      <c r="CX145" s="547">
        <v>0</v>
      </c>
      <c r="CY145" s="543">
        <v>0</v>
      </c>
      <c r="CZ145" s="543">
        <v>1</v>
      </c>
      <c r="DA145" s="543">
        <v>0</v>
      </c>
      <c r="DB145" s="543">
        <v>0</v>
      </c>
      <c r="DC145" s="543">
        <v>0</v>
      </c>
      <c r="DD145" s="543">
        <v>0</v>
      </c>
      <c r="DF145" s="551">
        <v>55650.449429</v>
      </c>
      <c r="DG145" s="76">
        <f t="shared" si="50"/>
        <v>4.1480687917179425E-2</v>
      </c>
      <c r="DH145" s="551">
        <v>2040.0278000000001</v>
      </c>
      <c r="DI145" s="551">
        <v>55650.449429</v>
      </c>
      <c r="DJ145" s="551">
        <v>0</v>
      </c>
      <c r="DK145" s="547">
        <v>22</v>
      </c>
      <c r="DL145" s="543">
        <v>11</v>
      </c>
      <c r="DM145" s="543">
        <v>0</v>
      </c>
      <c r="DN145" s="543">
        <v>0</v>
      </c>
      <c r="DO145" s="320">
        <v>0.109543</v>
      </c>
      <c r="DP145" s="543">
        <v>17</v>
      </c>
      <c r="DQ145" s="543">
        <v>7</v>
      </c>
      <c r="DR145" s="543">
        <v>9</v>
      </c>
      <c r="DS145" s="543">
        <v>0</v>
      </c>
      <c r="DT145" s="76">
        <f t="shared" si="51"/>
        <v>0</v>
      </c>
      <c r="DU145" s="542"/>
      <c r="DV145" s="542"/>
      <c r="DW145" s="542"/>
      <c r="DX145" s="552">
        <v>53.732799999999997</v>
      </c>
      <c r="DZ145" s="542"/>
      <c r="EA145" s="542"/>
      <c r="EB145" s="542"/>
      <c r="EC145" s="542"/>
      <c r="ED145" s="542"/>
      <c r="EE145" s="542"/>
      <c r="EF145" s="542"/>
      <c r="EG145" s="542"/>
      <c r="EH145" s="542"/>
      <c r="EI145" s="542"/>
      <c r="EJ145" s="542"/>
      <c r="EK145" s="542"/>
      <c r="EL145" s="542"/>
      <c r="EM145" s="542"/>
      <c r="EN145" s="542"/>
      <c r="EO145" s="542"/>
    </row>
    <row r="146" spans="2:145" x14ac:dyDescent="0.25">
      <c r="B146" s="541" t="s">
        <v>1391</v>
      </c>
      <c r="C146" s="3" t="s">
        <v>1392</v>
      </c>
      <c r="D146" s="3" t="s">
        <v>1292</v>
      </c>
      <c r="E146" s="541" t="s">
        <v>1094</v>
      </c>
      <c r="F146" s="542"/>
      <c r="G146" s="543">
        <v>2315.5995720000001</v>
      </c>
      <c r="H146" s="542"/>
      <c r="I146" s="542"/>
      <c r="J146" s="542"/>
      <c r="K146" s="542"/>
      <c r="L146" s="542"/>
      <c r="N146" s="543">
        <v>1222.2578100000001</v>
      </c>
      <c r="O146" s="76">
        <f t="shared" si="36"/>
        <v>0.52783642939799269</v>
      </c>
      <c r="P146" s="622">
        <v>23.320437999999999</v>
      </c>
      <c r="Q146" s="76">
        <f t="shared" si="37"/>
        <v>1.0071014989805845E-2</v>
      </c>
      <c r="R146" s="542"/>
      <c r="S146" s="542"/>
      <c r="T146" s="544">
        <v>2.1853030000000002</v>
      </c>
      <c r="U146" s="543">
        <v>4</v>
      </c>
      <c r="W146" s="543">
        <v>166</v>
      </c>
      <c r="X146" s="543">
        <v>0</v>
      </c>
      <c r="Y146" s="542"/>
      <c r="Z146" s="546">
        <f t="shared" si="35"/>
        <v>0.1358142272782859</v>
      </c>
      <c r="AA146" s="543">
        <v>36</v>
      </c>
      <c r="AB146" s="543">
        <v>75</v>
      </c>
      <c r="AC146" s="547">
        <v>205</v>
      </c>
      <c r="AD146" s="547">
        <v>36</v>
      </c>
      <c r="AE146" s="543">
        <f t="shared" si="38"/>
        <v>241</v>
      </c>
      <c r="AF146" s="549">
        <v>22799475</v>
      </c>
      <c r="AH146" s="549">
        <v>44800</v>
      </c>
      <c r="AI146" s="543">
        <v>205</v>
      </c>
      <c r="AJ146" s="76">
        <f t="shared" si="39"/>
        <v>0.85062240663900412</v>
      </c>
      <c r="AK146" s="549">
        <v>10788190</v>
      </c>
      <c r="AL146" s="76">
        <f t="shared" si="40"/>
        <v>0.47317712359604769</v>
      </c>
      <c r="AM146" s="543">
        <v>205</v>
      </c>
      <c r="AN146" s="549">
        <v>10788190</v>
      </c>
      <c r="AO146" s="543">
        <v>196</v>
      </c>
      <c r="AP146" s="549">
        <v>9771390</v>
      </c>
      <c r="AQ146" s="543">
        <v>161</v>
      </c>
      <c r="AR146" s="549">
        <v>9190730</v>
      </c>
      <c r="AS146" s="543">
        <v>35</v>
      </c>
      <c r="AT146" s="76">
        <f t="shared" si="41"/>
        <v>0.17857142857142858</v>
      </c>
      <c r="AU146" s="549">
        <v>580660</v>
      </c>
      <c r="AV146" s="543">
        <v>20</v>
      </c>
      <c r="AW146" s="549">
        <v>3286385</v>
      </c>
      <c r="AX146" s="543">
        <v>14</v>
      </c>
      <c r="AY146" s="549">
        <v>8627500</v>
      </c>
      <c r="AZ146" s="543">
        <v>106</v>
      </c>
      <c r="BA146" s="76">
        <f t="shared" si="42"/>
        <v>0.43983402489626555</v>
      </c>
      <c r="BB146" s="543">
        <v>75</v>
      </c>
      <c r="BC146" s="76">
        <f t="shared" si="43"/>
        <v>0.31120331950207469</v>
      </c>
      <c r="BD146" s="543">
        <v>60</v>
      </c>
      <c r="BE146" s="76">
        <f t="shared" si="44"/>
        <v>0.24896265560165975</v>
      </c>
      <c r="BF146" s="543">
        <v>206</v>
      </c>
      <c r="BG146" s="76">
        <f t="shared" si="45"/>
        <v>0.85477178423236511</v>
      </c>
      <c r="BH146" s="543">
        <v>30</v>
      </c>
      <c r="BI146" s="76">
        <f t="shared" si="46"/>
        <v>0.12448132780082988</v>
      </c>
      <c r="BJ146" s="543">
        <v>26</v>
      </c>
      <c r="BK146" s="543">
        <v>3</v>
      </c>
      <c r="BL146" s="543">
        <v>1</v>
      </c>
      <c r="BM146" s="550">
        <v>1957</v>
      </c>
      <c r="BN146" s="542"/>
      <c r="BO146" s="543">
        <v>200</v>
      </c>
      <c r="BP146" s="76">
        <f t="shared" si="47"/>
        <v>0.82987551867219922</v>
      </c>
      <c r="BQ146" s="543">
        <v>41</v>
      </c>
      <c r="BR146" s="76">
        <f t="shared" si="48"/>
        <v>0.17012448132780084</v>
      </c>
      <c r="BS146" s="543">
        <v>8</v>
      </c>
      <c r="BT146" s="76">
        <f t="shared" si="49"/>
        <v>3.3195020746887967E-2</v>
      </c>
      <c r="BU146" s="76">
        <v>0.67804878048780493</v>
      </c>
      <c r="BW146" s="543">
        <v>2</v>
      </c>
      <c r="BX146" s="543">
        <v>1</v>
      </c>
      <c r="BY146" s="543">
        <v>0</v>
      </c>
      <c r="BZ146" s="543">
        <v>2</v>
      </c>
      <c r="CA146" s="543">
        <v>0</v>
      </c>
      <c r="CB146" s="543">
        <v>0</v>
      </c>
      <c r="CC146" s="543">
        <v>1</v>
      </c>
      <c r="CD146" s="543">
        <v>0</v>
      </c>
      <c r="CE146" s="543">
        <v>0</v>
      </c>
      <c r="CF146" s="543">
        <v>0</v>
      </c>
      <c r="CG146" s="543">
        <v>1</v>
      </c>
      <c r="CH146" s="543">
        <v>0</v>
      </c>
      <c r="CI146" s="542"/>
      <c r="CJ146" s="542"/>
      <c r="CK146" s="542"/>
      <c r="CL146" s="542"/>
      <c r="CM146" s="542"/>
      <c r="CN146" s="542"/>
      <c r="CO146" s="542"/>
      <c r="CP146" s="542"/>
      <c r="CQ146" s="542"/>
      <c r="CS146" s="542"/>
      <c r="CT146" s="542"/>
      <c r="CU146" s="542"/>
      <c r="CV146" s="542"/>
      <c r="CW146" s="543">
        <v>8</v>
      </c>
      <c r="CX146" s="547">
        <v>1</v>
      </c>
      <c r="CY146" s="543">
        <v>7</v>
      </c>
      <c r="CZ146" s="543">
        <v>0</v>
      </c>
      <c r="DA146" s="543">
        <v>0</v>
      </c>
      <c r="DB146" s="543">
        <v>1</v>
      </c>
      <c r="DC146" s="543">
        <v>0</v>
      </c>
      <c r="DD146" s="543">
        <v>0</v>
      </c>
      <c r="DF146" s="551">
        <v>671257.97766700003</v>
      </c>
      <c r="DG146" s="76">
        <f t="shared" si="50"/>
        <v>2.9441817307942399E-2</v>
      </c>
      <c r="DH146" s="551">
        <v>4444.0980900000004</v>
      </c>
      <c r="DI146" s="551">
        <v>613332.36731600005</v>
      </c>
      <c r="DJ146" s="551">
        <v>57925.610352000003</v>
      </c>
      <c r="DK146" s="547">
        <v>166</v>
      </c>
      <c r="DL146" s="543">
        <v>74</v>
      </c>
      <c r="DM146" s="543">
        <v>1</v>
      </c>
      <c r="DN146" s="543">
        <v>0</v>
      </c>
      <c r="DO146" s="320">
        <v>0.184336</v>
      </c>
      <c r="DP146" s="543">
        <v>157</v>
      </c>
      <c r="DQ146" s="543">
        <v>27</v>
      </c>
      <c r="DR146" s="543">
        <v>49</v>
      </c>
      <c r="DS146" s="543">
        <v>8</v>
      </c>
      <c r="DT146" s="76">
        <f t="shared" si="51"/>
        <v>4.8192771084337352E-2</v>
      </c>
      <c r="DU146" s="542"/>
      <c r="DV146" s="542"/>
      <c r="DW146" s="542"/>
      <c r="DX146" s="552">
        <v>577.89530000000002</v>
      </c>
      <c r="DZ146" s="542"/>
      <c r="EA146" s="542"/>
      <c r="EB146" s="542"/>
      <c r="EC146" s="542"/>
      <c r="ED146" s="542"/>
      <c r="EE146" s="542"/>
      <c r="EF146" s="542"/>
      <c r="EG146" s="542"/>
      <c r="EH146" s="542"/>
      <c r="EI146" s="542"/>
      <c r="EJ146" s="542"/>
      <c r="EK146" s="542"/>
      <c r="EL146" s="542"/>
      <c r="EM146" s="542"/>
      <c r="EN146" s="542"/>
      <c r="EO146" s="542"/>
    </row>
    <row r="147" spans="2:145" x14ac:dyDescent="0.25">
      <c r="B147" s="541" t="s">
        <v>1393</v>
      </c>
      <c r="C147" s="3" t="s">
        <v>1394</v>
      </c>
      <c r="D147" s="3" t="s">
        <v>1124</v>
      </c>
      <c r="E147" s="541" t="s">
        <v>1094</v>
      </c>
      <c r="F147" s="542"/>
      <c r="G147" s="543">
        <v>955.83017299999995</v>
      </c>
      <c r="H147" s="542"/>
      <c r="I147" s="542"/>
      <c r="J147" s="542"/>
      <c r="K147" s="542"/>
      <c r="L147" s="542"/>
      <c r="N147" s="543">
        <v>517.65391399999999</v>
      </c>
      <c r="O147" s="76">
        <f t="shared" si="36"/>
        <v>0.54157519674784327</v>
      </c>
      <c r="P147" s="622">
        <v>8.0288509999999995</v>
      </c>
      <c r="Q147" s="76">
        <f t="shared" si="37"/>
        <v>8.3998718881204432E-3</v>
      </c>
      <c r="R147" s="542"/>
      <c r="S147" s="542"/>
      <c r="T147" s="544">
        <v>1.9774780000000001</v>
      </c>
      <c r="U147" s="543">
        <v>0</v>
      </c>
      <c r="W147" s="543">
        <v>28</v>
      </c>
      <c r="X147" s="543">
        <v>0</v>
      </c>
      <c r="Y147" s="542"/>
      <c r="Z147" s="546">
        <f t="shared" si="35"/>
        <v>5.4090192776944795E-2</v>
      </c>
      <c r="AA147" s="543">
        <v>2</v>
      </c>
      <c r="AB147" s="543">
        <v>19</v>
      </c>
      <c r="AC147" s="547">
        <v>45</v>
      </c>
      <c r="AD147" s="547">
        <v>2</v>
      </c>
      <c r="AE147" s="543">
        <f t="shared" si="38"/>
        <v>47</v>
      </c>
      <c r="AF147" s="549">
        <v>5722880</v>
      </c>
      <c r="AH147" s="549">
        <v>120800</v>
      </c>
      <c r="AI147" s="543">
        <v>47</v>
      </c>
      <c r="AJ147" s="76">
        <f t="shared" si="39"/>
        <v>1</v>
      </c>
      <c r="AK147" s="549">
        <v>5722880</v>
      </c>
      <c r="AL147" s="76">
        <f t="shared" si="40"/>
        <v>1</v>
      </c>
      <c r="AM147" s="543">
        <v>47</v>
      </c>
      <c r="AN147" s="549">
        <v>5722880</v>
      </c>
      <c r="AO147" s="543">
        <v>47</v>
      </c>
      <c r="AP147" s="549">
        <v>5722880</v>
      </c>
      <c r="AQ147" s="543">
        <v>40</v>
      </c>
      <c r="AR147" s="549">
        <v>5633000</v>
      </c>
      <c r="AS147" s="543">
        <v>7</v>
      </c>
      <c r="AT147" s="76">
        <f t="shared" si="41"/>
        <v>0.14893617021276595</v>
      </c>
      <c r="AU147" s="549">
        <v>89880</v>
      </c>
      <c r="AV147" s="543">
        <v>0</v>
      </c>
      <c r="AW147" s="549">
        <v>0</v>
      </c>
      <c r="AX147" s="543">
        <v>0</v>
      </c>
      <c r="AY147" s="549">
        <v>0</v>
      </c>
      <c r="AZ147" s="543">
        <v>5</v>
      </c>
      <c r="BA147" s="76">
        <f t="shared" si="42"/>
        <v>0.10638297872340426</v>
      </c>
      <c r="BB147" s="543">
        <v>2</v>
      </c>
      <c r="BC147" s="76">
        <f t="shared" si="43"/>
        <v>4.2553191489361701E-2</v>
      </c>
      <c r="BD147" s="543">
        <v>40</v>
      </c>
      <c r="BE147" s="76">
        <f t="shared" si="44"/>
        <v>0.85106382978723405</v>
      </c>
      <c r="BF147" s="543">
        <v>41</v>
      </c>
      <c r="BG147" s="76">
        <f t="shared" si="45"/>
        <v>0.87234042553191493</v>
      </c>
      <c r="BH147" s="543">
        <v>7</v>
      </c>
      <c r="BI147" s="76">
        <f t="shared" si="46"/>
        <v>0.14893617021276595</v>
      </c>
      <c r="BJ147" s="543">
        <v>7</v>
      </c>
      <c r="BK147" s="543">
        <v>0</v>
      </c>
      <c r="BL147" s="543">
        <v>0</v>
      </c>
      <c r="BM147" s="550">
        <v>1997</v>
      </c>
      <c r="BN147" s="542"/>
      <c r="BO147" s="543">
        <v>19</v>
      </c>
      <c r="BP147" s="76">
        <f t="shared" si="47"/>
        <v>0.40425531914893614</v>
      </c>
      <c r="BQ147" s="543">
        <v>28</v>
      </c>
      <c r="BR147" s="76">
        <f t="shared" si="48"/>
        <v>0.5957446808510638</v>
      </c>
      <c r="BS147" s="543">
        <v>4</v>
      </c>
      <c r="BT147" s="76">
        <f t="shared" si="49"/>
        <v>8.5106382978723402E-2</v>
      </c>
      <c r="BU147" s="76">
        <v>0.80851063829787229</v>
      </c>
      <c r="BW147" s="543">
        <v>0</v>
      </c>
      <c r="BX147" s="543">
        <v>0</v>
      </c>
      <c r="BY147" s="543">
        <v>0</v>
      </c>
      <c r="BZ147" s="543">
        <v>0</v>
      </c>
      <c r="CA147" s="543">
        <v>0</v>
      </c>
      <c r="CB147" s="543">
        <v>0</v>
      </c>
      <c r="CC147" s="543">
        <v>0</v>
      </c>
      <c r="CD147" s="543">
        <v>0</v>
      </c>
      <c r="CE147" s="543">
        <v>0</v>
      </c>
      <c r="CF147" s="543">
        <v>0</v>
      </c>
      <c r="CG147" s="543">
        <v>0</v>
      </c>
      <c r="CH147" s="543">
        <v>0</v>
      </c>
      <c r="CI147" s="542"/>
      <c r="CJ147" s="542"/>
      <c r="CK147" s="542"/>
      <c r="CL147" s="542"/>
      <c r="CM147" s="542"/>
      <c r="CN147" s="542"/>
      <c r="CO147" s="542"/>
      <c r="CP147" s="542"/>
      <c r="CQ147" s="542"/>
      <c r="CS147" s="542"/>
      <c r="CT147" s="542"/>
      <c r="CU147" s="542"/>
      <c r="CV147" s="542"/>
      <c r="CW147" s="543">
        <v>0</v>
      </c>
      <c r="CX147" s="547">
        <v>0</v>
      </c>
      <c r="CY147" s="543">
        <v>0</v>
      </c>
      <c r="CZ147" s="543">
        <v>0</v>
      </c>
      <c r="DA147" s="543">
        <v>0</v>
      </c>
      <c r="DB147" s="543">
        <v>0</v>
      </c>
      <c r="DC147" s="543">
        <v>0</v>
      </c>
      <c r="DD147" s="543">
        <v>0</v>
      </c>
      <c r="DF147" s="551">
        <v>278533.16674800002</v>
      </c>
      <c r="DG147" s="76">
        <f t="shared" si="50"/>
        <v>4.867010434396668E-2</v>
      </c>
      <c r="DH147" s="551">
        <v>14707.921447999999</v>
      </c>
      <c r="DI147" s="551">
        <v>278533.16674800002</v>
      </c>
      <c r="DJ147" s="551">
        <v>0</v>
      </c>
      <c r="DK147" s="547">
        <v>34</v>
      </c>
      <c r="DL147" s="543">
        <v>12</v>
      </c>
      <c r="DM147" s="543">
        <v>1</v>
      </c>
      <c r="DN147" s="543">
        <v>0</v>
      </c>
      <c r="DO147" s="320">
        <v>0.24671599999999999</v>
      </c>
      <c r="DP147" s="543">
        <v>34</v>
      </c>
      <c r="DQ147" s="543">
        <v>6</v>
      </c>
      <c r="DR147" s="543">
        <v>7</v>
      </c>
      <c r="DS147" s="543">
        <v>0</v>
      </c>
      <c r="DT147" s="76">
        <f t="shared" si="51"/>
        <v>0</v>
      </c>
      <c r="DU147" s="542"/>
      <c r="DV147" s="542"/>
      <c r="DW147" s="542"/>
      <c r="DX147" s="552">
        <v>64.623000000000005</v>
      </c>
      <c r="DZ147" s="542"/>
      <c r="EA147" s="542"/>
      <c r="EB147" s="542"/>
      <c r="EC147" s="542"/>
      <c r="ED147" s="542"/>
      <c r="EE147" s="542"/>
      <c r="EF147" s="542"/>
      <c r="EG147" s="542"/>
      <c r="EH147" s="542"/>
      <c r="EI147" s="542"/>
      <c r="EJ147" s="542"/>
      <c r="EK147" s="542"/>
      <c r="EL147" s="542"/>
      <c r="EM147" s="542"/>
      <c r="EN147" s="542"/>
      <c r="EO147" s="542"/>
    </row>
    <row r="148" spans="2:145" x14ac:dyDescent="0.25">
      <c r="B148" s="541" t="s">
        <v>1395</v>
      </c>
      <c r="C148" s="3" t="s">
        <v>1396</v>
      </c>
      <c r="D148" s="3" t="s">
        <v>1292</v>
      </c>
      <c r="E148" s="541" t="s">
        <v>1094</v>
      </c>
      <c r="F148" s="542"/>
      <c r="G148" s="543">
        <v>927.67919199999994</v>
      </c>
      <c r="H148" s="542"/>
      <c r="I148" s="542"/>
      <c r="J148" s="542"/>
      <c r="K148" s="542"/>
      <c r="L148" s="542"/>
      <c r="N148" s="543">
        <v>594.89183400000002</v>
      </c>
      <c r="O148" s="76">
        <f t="shared" si="36"/>
        <v>0.64126892047396489</v>
      </c>
      <c r="P148" s="622">
        <v>21.938679</v>
      </c>
      <c r="Q148" s="76">
        <f t="shared" si="37"/>
        <v>2.3648993304142153E-2</v>
      </c>
      <c r="R148" s="542"/>
      <c r="S148" s="542"/>
      <c r="T148" s="544">
        <v>1.4501949999999999</v>
      </c>
      <c r="U148" s="543">
        <v>0</v>
      </c>
      <c r="W148" s="543">
        <v>89</v>
      </c>
      <c r="X148" s="543">
        <v>0</v>
      </c>
      <c r="Y148" s="542"/>
      <c r="Z148" s="546">
        <f t="shared" si="35"/>
        <v>0.14960702923348582</v>
      </c>
      <c r="AA148" s="543">
        <v>19</v>
      </c>
      <c r="AB148" s="543">
        <v>37</v>
      </c>
      <c r="AC148" s="547">
        <v>107</v>
      </c>
      <c r="AD148" s="547">
        <v>19</v>
      </c>
      <c r="AE148" s="543">
        <f t="shared" si="38"/>
        <v>126</v>
      </c>
      <c r="AF148" s="549">
        <v>8016814</v>
      </c>
      <c r="AH148" s="549">
        <v>29600</v>
      </c>
      <c r="AI148" s="543">
        <v>105</v>
      </c>
      <c r="AJ148" s="76">
        <f t="shared" si="39"/>
        <v>0.83333333333333337</v>
      </c>
      <c r="AK148" s="549">
        <v>3756380</v>
      </c>
      <c r="AL148" s="76">
        <f t="shared" si="40"/>
        <v>0.46856269834874553</v>
      </c>
      <c r="AM148" s="543">
        <v>105</v>
      </c>
      <c r="AN148" s="549">
        <v>3756380</v>
      </c>
      <c r="AO148" s="543">
        <v>104</v>
      </c>
      <c r="AP148" s="549">
        <v>3736180</v>
      </c>
      <c r="AQ148" s="543">
        <v>85</v>
      </c>
      <c r="AR148" s="549">
        <v>3418660</v>
      </c>
      <c r="AS148" s="543">
        <v>19</v>
      </c>
      <c r="AT148" s="76">
        <f t="shared" si="41"/>
        <v>0.18269230769230768</v>
      </c>
      <c r="AU148" s="549">
        <v>317520</v>
      </c>
      <c r="AV148" s="543">
        <v>15</v>
      </c>
      <c r="AW148" s="549">
        <v>544204</v>
      </c>
      <c r="AX148" s="543">
        <v>5</v>
      </c>
      <c r="AY148" s="549">
        <v>3677830</v>
      </c>
      <c r="AZ148" s="543">
        <v>38</v>
      </c>
      <c r="BA148" s="76">
        <f t="shared" si="42"/>
        <v>0.30158730158730157</v>
      </c>
      <c r="BB148" s="543">
        <v>49</v>
      </c>
      <c r="BC148" s="76">
        <f t="shared" si="43"/>
        <v>0.3888888888888889</v>
      </c>
      <c r="BD148" s="543">
        <v>39</v>
      </c>
      <c r="BE148" s="76">
        <f t="shared" si="44"/>
        <v>0.30952380952380953</v>
      </c>
      <c r="BF148" s="543">
        <v>86</v>
      </c>
      <c r="BG148" s="76">
        <f t="shared" si="45"/>
        <v>0.68253968253968256</v>
      </c>
      <c r="BH148" s="543">
        <v>11</v>
      </c>
      <c r="BI148" s="76">
        <f t="shared" si="46"/>
        <v>8.7301587301587297E-2</v>
      </c>
      <c r="BJ148" s="543">
        <v>11</v>
      </c>
      <c r="BK148" s="543">
        <v>0</v>
      </c>
      <c r="BL148" s="543">
        <v>0</v>
      </c>
      <c r="BM148" s="550">
        <v>1921</v>
      </c>
      <c r="BN148" s="542"/>
      <c r="BO148" s="543">
        <v>113</v>
      </c>
      <c r="BP148" s="76">
        <f t="shared" si="47"/>
        <v>0.89682539682539686</v>
      </c>
      <c r="BQ148" s="543">
        <v>13</v>
      </c>
      <c r="BR148" s="76">
        <f t="shared" si="48"/>
        <v>0.10317460317460317</v>
      </c>
      <c r="BS148" s="543">
        <v>2</v>
      </c>
      <c r="BT148" s="76">
        <f t="shared" si="49"/>
        <v>1.5873015873015872E-2</v>
      </c>
      <c r="BU148" s="76">
        <v>0.66666666666666663</v>
      </c>
      <c r="BW148" s="543">
        <v>1</v>
      </c>
      <c r="BX148" s="543">
        <v>0</v>
      </c>
      <c r="BY148" s="543">
        <v>0</v>
      </c>
      <c r="BZ148" s="543">
        <v>1</v>
      </c>
      <c r="CA148" s="543">
        <v>0</v>
      </c>
      <c r="CB148" s="543">
        <v>0</v>
      </c>
      <c r="CC148" s="543">
        <v>0</v>
      </c>
      <c r="CD148" s="543">
        <v>0</v>
      </c>
      <c r="CE148" s="543">
        <v>0</v>
      </c>
      <c r="CF148" s="543">
        <v>1</v>
      </c>
      <c r="CG148" s="543">
        <v>0</v>
      </c>
      <c r="CH148" s="543">
        <v>0</v>
      </c>
      <c r="CI148" s="542"/>
      <c r="CJ148" s="542"/>
      <c r="CK148" s="542"/>
      <c r="CL148" s="542"/>
      <c r="CM148" s="542"/>
      <c r="CN148" s="542"/>
      <c r="CO148" s="542"/>
      <c r="CP148" s="542"/>
      <c r="CQ148" s="542"/>
      <c r="CS148" s="542"/>
      <c r="CT148" s="542"/>
      <c r="CU148" s="542"/>
      <c r="CV148" s="542"/>
      <c r="CW148" s="543">
        <v>5</v>
      </c>
      <c r="CX148" s="547">
        <v>1</v>
      </c>
      <c r="CY148" s="543">
        <v>2</v>
      </c>
      <c r="CZ148" s="543">
        <v>1</v>
      </c>
      <c r="DA148" s="543">
        <v>0</v>
      </c>
      <c r="DB148" s="543">
        <v>0</v>
      </c>
      <c r="DC148" s="543">
        <v>2</v>
      </c>
      <c r="DD148" s="543">
        <v>0</v>
      </c>
      <c r="DF148" s="551">
        <v>124533.63842800001</v>
      </c>
      <c r="DG148" s="76">
        <f t="shared" si="50"/>
        <v>1.5534056101089535E-2</v>
      </c>
      <c r="DH148" s="551">
        <v>1924</v>
      </c>
      <c r="DI148" s="551">
        <v>107041.765015</v>
      </c>
      <c r="DJ148" s="551">
        <v>17491.873413000001</v>
      </c>
      <c r="DK148" s="547">
        <v>101</v>
      </c>
      <c r="DL148" s="543">
        <v>25</v>
      </c>
      <c r="DM148" s="543">
        <v>0</v>
      </c>
      <c r="DN148" s="543">
        <v>0</v>
      </c>
      <c r="DO148" s="320">
        <v>0.115186</v>
      </c>
      <c r="DP148" s="543">
        <v>91</v>
      </c>
      <c r="DQ148" s="543">
        <v>13</v>
      </c>
      <c r="DR148" s="543">
        <v>21</v>
      </c>
      <c r="DS148" s="543">
        <v>1</v>
      </c>
      <c r="DT148" s="76">
        <f t="shared" si="51"/>
        <v>1.1235955056179775E-2</v>
      </c>
      <c r="DU148" s="542"/>
      <c r="DV148" s="542"/>
      <c r="DW148" s="542"/>
      <c r="DX148" s="552">
        <v>144.2567</v>
      </c>
      <c r="DZ148" s="542"/>
      <c r="EA148" s="542"/>
      <c r="EB148" s="542"/>
      <c r="EC148" s="542"/>
      <c r="ED148" s="542"/>
      <c r="EE148" s="542"/>
      <c r="EF148" s="542"/>
      <c r="EG148" s="542"/>
      <c r="EH148" s="542"/>
      <c r="EI148" s="542"/>
      <c r="EJ148" s="542"/>
      <c r="EK148" s="542"/>
      <c r="EL148" s="542"/>
      <c r="EM148" s="542"/>
      <c r="EN148" s="542"/>
      <c r="EO148" s="542"/>
    </row>
    <row r="149" spans="2:145" x14ac:dyDescent="0.25">
      <c r="B149" s="541" t="s">
        <v>1397</v>
      </c>
      <c r="C149" s="3" t="s">
        <v>1398</v>
      </c>
      <c r="D149" s="3" t="s">
        <v>1149</v>
      </c>
      <c r="E149" s="541" t="s">
        <v>1094</v>
      </c>
      <c r="F149" s="542"/>
      <c r="G149" s="543">
        <v>246.90838400000001</v>
      </c>
      <c r="H149" s="542"/>
      <c r="I149" s="542"/>
      <c r="J149" s="542"/>
      <c r="K149" s="542"/>
      <c r="L149" s="542"/>
      <c r="N149" s="543">
        <v>242.685541</v>
      </c>
      <c r="O149" s="76">
        <f t="shared" si="36"/>
        <v>0.98289712592343559</v>
      </c>
      <c r="P149" s="622">
        <v>7.336519</v>
      </c>
      <c r="Q149" s="76">
        <f t="shared" si="37"/>
        <v>2.9713527265238592E-2</v>
      </c>
      <c r="R149" s="542"/>
      <c r="S149" s="542"/>
      <c r="T149" s="544">
        <v>2</v>
      </c>
      <c r="U149" s="543">
        <v>0</v>
      </c>
      <c r="W149" s="543">
        <v>57</v>
      </c>
      <c r="X149" s="543">
        <v>0</v>
      </c>
      <c r="Y149" s="542"/>
      <c r="Z149" s="546">
        <f t="shared" si="35"/>
        <v>0.23487184182925838</v>
      </c>
      <c r="AA149" s="543">
        <v>0</v>
      </c>
      <c r="AB149" s="543">
        <v>4</v>
      </c>
      <c r="AC149" s="547">
        <v>61</v>
      </c>
      <c r="AD149" s="547">
        <v>0</v>
      </c>
      <c r="AE149" s="543">
        <f t="shared" si="38"/>
        <v>61</v>
      </c>
      <c r="AF149" s="549">
        <v>1841937</v>
      </c>
      <c r="AH149" s="549">
        <v>25200</v>
      </c>
      <c r="AI149" s="543">
        <v>58</v>
      </c>
      <c r="AJ149" s="76">
        <f t="shared" si="39"/>
        <v>0.95081967213114749</v>
      </c>
      <c r="AK149" s="549">
        <v>1743237</v>
      </c>
      <c r="AL149" s="76">
        <f t="shared" si="40"/>
        <v>0.94641510540262774</v>
      </c>
      <c r="AM149" s="543">
        <v>58</v>
      </c>
      <c r="AN149" s="549">
        <v>1743237</v>
      </c>
      <c r="AO149" s="543">
        <v>58</v>
      </c>
      <c r="AP149" s="549">
        <v>1743237</v>
      </c>
      <c r="AQ149" s="543">
        <v>40</v>
      </c>
      <c r="AR149" s="549">
        <v>1398567</v>
      </c>
      <c r="AS149" s="543">
        <v>18</v>
      </c>
      <c r="AT149" s="76">
        <f t="shared" si="41"/>
        <v>0.31034482758620691</v>
      </c>
      <c r="AU149" s="549">
        <v>344670</v>
      </c>
      <c r="AV149" s="543">
        <v>2</v>
      </c>
      <c r="AW149" s="549">
        <v>41600</v>
      </c>
      <c r="AX149" s="543">
        <v>1</v>
      </c>
      <c r="AY149" s="549">
        <v>57100</v>
      </c>
      <c r="AZ149" s="543">
        <v>5</v>
      </c>
      <c r="BA149" s="76">
        <f t="shared" si="42"/>
        <v>8.1967213114754092E-2</v>
      </c>
      <c r="BB149" s="543">
        <v>17</v>
      </c>
      <c r="BC149" s="76">
        <f t="shared" si="43"/>
        <v>0.27868852459016391</v>
      </c>
      <c r="BD149" s="543">
        <v>39</v>
      </c>
      <c r="BE149" s="76">
        <f t="shared" si="44"/>
        <v>0.63934426229508201</v>
      </c>
      <c r="BF149" s="543">
        <v>59</v>
      </c>
      <c r="BG149" s="76">
        <f t="shared" si="45"/>
        <v>0.96721311475409832</v>
      </c>
      <c r="BH149" s="543">
        <v>1</v>
      </c>
      <c r="BI149" s="76">
        <f t="shared" si="46"/>
        <v>1.6393442622950821E-2</v>
      </c>
      <c r="BJ149" s="543">
        <v>1</v>
      </c>
      <c r="BK149" s="543">
        <v>0</v>
      </c>
      <c r="BL149" s="543">
        <v>0</v>
      </c>
      <c r="BM149" s="550">
        <v>1981</v>
      </c>
      <c r="BN149" s="542"/>
      <c r="BO149" s="543">
        <v>36</v>
      </c>
      <c r="BP149" s="76">
        <f t="shared" si="47"/>
        <v>0.5901639344262295</v>
      </c>
      <c r="BQ149" s="543">
        <v>25</v>
      </c>
      <c r="BR149" s="76">
        <f t="shared" si="48"/>
        <v>0.4098360655737705</v>
      </c>
      <c r="BS149" s="543">
        <v>1</v>
      </c>
      <c r="BT149" s="76">
        <f t="shared" si="49"/>
        <v>1.6393442622950821E-2</v>
      </c>
      <c r="BU149" s="76">
        <v>0.86206896551724133</v>
      </c>
      <c r="BW149" s="543">
        <v>0</v>
      </c>
      <c r="BX149" s="543">
        <v>0</v>
      </c>
      <c r="BY149" s="543">
        <v>0</v>
      </c>
      <c r="BZ149" s="543">
        <v>0</v>
      </c>
      <c r="CA149" s="543">
        <v>0</v>
      </c>
      <c r="CB149" s="543">
        <v>0</v>
      </c>
      <c r="CC149" s="543">
        <v>0</v>
      </c>
      <c r="CD149" s="543">
        <v>0</v>
      </c>
      <c r="CE149" s="543">
        <v>0</v>
      </c>
      <c r="CF149" s="543">
        <v>0</v>
      </c>
      <c r="CG149" s="543">
        <v>0</v>
      </c>
      <c r="CH149" s="543">
        <v>0</v>
      </c>
      <c r="CI149" s="542"/>
      <c r="CJ149" s="542"/>
      <c r="CK149" s="542"/>
      <c r="CL149" s="542"/>
      <c r="CM149" s="542"/>
      <c r="CN149" s="542"/>
      <c r="CO149" s="542"/>
      <c r="CP149" s="542"/>
      <c r="CQ149" s="542"/>
      <c r="CS149" s="542"/>
      <c r="CT149" s="542"/>
      <c r="CU149" s="542"/>
      <c r="CV149" s="542"/>
      <c r="CW149" s="543">
        <v>1</v>
      </c>
      <c r="CX149" s="547">
        <v>0</v>
      </c>
      <c r="CY149" s="543">
        <v>1</v>
      </c>
      <c r="CZ149" s="543">
        <v>0</v>
      </c>
      <c r="DA149" s="543">
        <v>0</v>
      </c>
      <c r="DB149" s="543">
        <v>0</v>
      </c>
      <c r="DC149" s="543">
        <v>0</v>
      </c>
      <c r="DD149" s="543">
        <v>0</v>
      </c>
      <c r="DF149" s="551">
        <v>21579</v>
      </c>
      <c r="DG149" s="76">
        <f t="shared" si="50"/>
        <v>1.1715384402398128E-2</v>
      </c>
      <c r="DH149" s="551">
        <v>2205.5</v>
      </c>
      <c r="DI149" s="551">
        <v>21579</v>
      </c>
      <c r="DJ149" s="551">
        <v>0</v>
      </c>
      <c r="DK149" s="547">
        <v>58</v>
      </c>
      <c r="DL149" s="543">
        <v>3</v>
      </c>
      <c r="DM149" s="543">
        <v>0</v>
      </c>
      <c r="DN149" s="543">
        <v>0</v>
      </c>
      <c r="DO149" s="320">
        <v>0.08</v>
      </c>
      <c r="DP149" s="543">
        <v>57</v>
      </c>
      <c r="DQ149" s="543">
        <v>2</v>
      </c>
      <c r="DR149" s="543">
        <v>2</v>
      </c>
      <c r="DS149" s="543">
        <v>0</v>
      </c>
      <c r="DT149" s="76">
        <f t="shared" si="51"/>
        <v>0</v>
      </c>
      <c r="DU149" s="542"/>
      <c r="DV149" s="542"/>
      <c r="DW149" s="542"/>
      <c r="DX149" s="552">
        <v>7.1264000000000003</v>
      </c>
      <c r="DZ149" s="542"/>
      <c r="EA149" s="542"/>
      <c r="EB149" s="542"/>
      <c r="EC149" s="542"/>
      <c r="ED149" s="542"/>
      <c r="EE149" s="542"/>
      <c r="EF149" s="542"/>
      <c r="EG149" s="542"/>
      <c r="EH149" s="542"/>
      <c r="EI149" s="542"/>
      <c r="EJ149" s="542"/>
      <c r="EK149" s="542"/>
      <c r="EL149" s="542"/>
      <c r="EM149" s="542"/>
      <c r="EN149" s="542"/>
      <c r="EO149" s="542"/>
    </row>
    <row r="150" spans="2:145" x14ac:dyDescent="0.25">
      <c r="B150" s="541" t="s">
        <v>1399</v>
      </c>
      <c r="C150" s="3" t="s">
        <v>1400</v>
      </c>
      <c r="D150" s="3" t="s">
        <v>1121</v>
      </c>
      <c r="E150" s="541" t="s">
        <v>1094</v>
      </c>
      <c r="F150" s="542"/>
      <c r="G150" s="543">
        <v>639.38025300000004</v>
      </c>
      <c r="H150" s="542"/>
      <c r="I150" s="542"/>
      <c r="J150" s="542"/>
      <c r="K150" s="542"/>
      <c r="L150" s="542"/>
      <c r="N150" s="543">
        <v>267.78684900000002</v>
      </c>
      <c r="O150" s="76">
        <f t="shared" si="36"/>
        <v>0.41882252031327594</v>
      </c>
      <c r="P150" s="622">
        <v>11.550326</v>
      </c>
      <c r="Q150" s="76">
        <f t="shared" si="37"/>
        <v>1.806487758388747E-2</v>
      </c>
      <c r="R150" s="542"/>
      <c r="S150" s="542"/>
      <c r="T150" s="544">
        <v>1</v>
      </c>
      <c r="U150" s="543">
        <v>0</v>
      </c>
      <c r="W150" s="543">
        <v>661</v>
      </c>
      <c r="X150" s="543">
        <v>47</v>
      </c>
      <c r="Y150" s="542"/>
      <c r="Z150" s="546">
        <f t="shared" si="35"/>
        <v>2.4683811115757965</v>
      </c>
      <c r="AA150" s="543">
        <v>305</v>
      </c>
      <c r="AB150" s="543">
        <v>90</v>
      </c>
      <c r="AC150" s="547">
        <v>446</v>
      </c>
      <c r="AD150" s="547">
        <v>305</v>
      </c>
      <c r="AE150" s="543">
        <f t="shared" si="38"/>
        <v>751</v>
      </c>
      <c r="AF150" s="549">
        <v>119449750</v>
      </c>
      <c r="AH150" s="549">
        <v>91500</v>
      </c>
      <c r="AI150" s="543">
        <v>733</v>
      </c>
      <c r="AJ150" s="76">
        <f t="shared" si="39"/>
        <v>0.97603195739014648</v>
      </c>
      <c r="AK150" s="549">
        <v>77767170</v>
      </c>
      <c r="AL150" s="76">
        <f t="shared" si="40"/>
        <v>0.65104506288209063</v>
      </c>
      <c r="AM150" s="543">
        <v>733</v>
      </c>
      <c r="AN150" s="549">
        <v>77767170</v>
      </c>
      <c r="AO150" s="543">
        <v>611</v>
      </c>
      <c r="AP150" s="549">
        <v>63115870</v>
      </c>
      <c r="AQ150" s="543">
        <v>605</v>
      </c>
      <c r="AR150" s="549">
        <v>62991100</v>
      </c>
      <c r="AS150" s="543">
        <v>6</v>
      </c>
      <c r="AT150" s="76">
        <f t="shared" si="41"/>
        <v>9.8199672667757774E-3</v>
      </c>
      <c r="AU150" s="549">
        <v>124770</v>
      </c>
      <c r="AV150" s="543">
        <v>10</v>
      </c>
      <c r="AW150" s="549">
        <v>19423477</v>
      </c>
      <c r="AX150" s="543">
        <v>5</v>
      </c>
      <c r="AY150" s="549">
        <v>19775903</v>
      </c>
      <c r="AZ150" s="543">
        <v>381</v>
      </c>
      <c r="BA150" s="76">
        <f t="shared" si="42"/>
        <v>0.50732356857523297</v>
      </c>
      <c r="BB150" s="543">
        <v>39</v>
      </c>
      <c r="BC150" s="76">
        <f t="shared" si="43"/>
        <v>5.1930758988015982E-2</v>
      </c>
      <c r="BD150" s="543">
        <v>331</v>
      </c>
      <c r="BE150" s="76">
        <f t="shared" si="44"/>
        <v>0.440745672436751</v>
      </c>
      <c r="BF150" s="543">
        <v>322</v>
      </c>
      <c r="BG150" s="76">
        <f t="shared" si="45"/>
        <v>0.42876165113182424</v>
      </c>
      <c r="BH150" s="543">
        <v>8</v>
      </c>
      <c r="BI150" s="76">
        <f t="shared" si="46"/>
        <v>1.0652463382157125E-2</v>
      </c>
      <c r="BJ150" s="543">
        <v>6</v>
      </c>
      <c r="BK150" s="543">
        <v>2</v>
      </c>
      <c r="BL150" s="543">
        <v>0</v>
      </c>
      <c r="BM150" s="550">
        <v>1930</v>
      </c>
      <c r="BN150" s="542"/>
      <c r="BO150" s="543">
        <v>741</v>
      </c>
      <c r="BP150" s="76">
        <f t="shared" si="47"/>
        <v>0.98668442077230356</v>
      </c>
      <c r="BQ150" s="543">
        <v>10</v>
      </c>
      <c r="BR150" s="76">
        <f t="shared" si="48"/>
        <v>1.3315579227696404E-2</v>
      </c>
      <c r="BS150" s="543">
        <v>0</v>
      </c>
      <c r="BT150" s="76">
        <f t="shared" si="49"/>
        <v>0</v>
      </c>
      <c r="BU150" s="76">
        <v>0.64938608458390179</v>
      </c>
      <c r="BW150" s="543">
        <v>3</v>
      </c>
      <c r="BX150" s="543">
        <v>3</v>
      </c>
      <c r="BY150" s="543">
        <v>0</v>
      </c>
      <c r="BZ150" s="543">
        <v>0</v>
      </c>
      <c r="CA150" s="543">
        <v>2</v>
      </c>
      <c r="CB150" s="543">
        <v>1</v>
      </c>
      <c r="CC150" s="543">
        <v>1</v>
      </c>
      <c r="CD150" s="543">
        <v>2</v>
      </c>
      <c r="CE150" s="543">
        <v>0</v>
      </c>
      <c r="CF150" s="543">
        <v>0</v>
      </c>
      <c r="CG150" s="543">
        <v>0</v>
      </c>
      <c r="CH150" s="543">
        <v>0</v>
      </c>
      <c r="CI150" s="542"/>
      <c r="CJ150" s="542"/>
      <c r="CK150" s="542"/>
      <c r="CL150" s="542"/>
      <c r="CM150" s="542"/>
      <c r="CN150" s="542"/>
      <c r="CO150" s="542"/>
      <c r="CP150" s="542"/>
      <c r="CQ150" s="542"/>
      <c r="CS150" s="542"/>
      <c r="CT150" s="542"/>
      <c r="CU150" s="542"/>
      <c r="CV150" s="542"/>
      <c r="CW150" s="543">
        <v>3</v>
      </c>
      <c r="CX150" s="547">
        <v>1</v>
      </c>
      <c r="CY150" s="543">
        <v>2</v>
      </c>
      <c r="CZ150" s="543">
        <v>0</v>
      </c>
      <c r="DA150" s="543">
        <v>1</v>
      </c>
      <c r="DB150" s="543">
        <v>0</v>
      </c>
      <c r="DC150" s="543">
        <v>0</v>
      </c>
      <c r="DD150" s="543">
        <v>0</v>
      </c>
      <c r="DF150" s="551">
        <v>10598505.115356</v>
      </c>
      <c r="DG150" s="76">
        <f t="shared" si="50"/>
        <v>8.8727729571271605E-2</v>
      </c>
      <c r="DH150" s="551">
        <v>4848</v>
      </c>
      <c r="DI150" s="551">
        <v>2573639.2304079998</v>
      </c>
      <c r="DJ150" s="551">
        <v>8024865.8849480003</v>
      </c>
      <c r="DK150" s="547">
        <v>431</v>
      </c>
      <c r="DL150" s="543">
        <v>316</v>
      </c>
      <c r="DM150" s="543">
        <v>2</v>
      </c>
      <c r="DN150" s="543">
        <v>2</v>
      </c>
      <c r="DO150" s="320">
        <v>0.04</v>
      </c>
      <c r="DP150" s="543">
        <v>424</v>
      </c>
      <c r="DQ150" s="543">
        <v>249</v>
      </c>
      <c r="DR150" s="543">
        <v>78</v>
      </c>
      <c r="DS150" s="543">
        <v>0</v>
      </c>
      <c r="DT150" s="76">
        <f t="shared" si="51"/>
        <v>0</v>
      </c>
      <c r="DU150" s="542"/>
      <c r="DV150" s="542"/>
      <c r="DW150" s="542"/>
      <c r="DX150" s="552">
        <v>1352.9842000000001</v>
      </c>
      <c r="DZ150" s="542"/>
      <c r="EA150" s="542"/>
      <c r="EB150" s="542"/>
      <c r="EC150" s="542"/>
      <c r="ED150" s="542"/>
      <c r="EE150" s="542"/>
      <c r="EF150" s="542"/>
      <c r="EG150" s="542"/>
      <c r="EH150" s="542"/>
      <c r="EI150" s="542"/>
      <c r="EJ150" s="542"/>
      <c r="EK150" s="542"/>
      <c r="EL150" s="542"/>
      <c r="EM150" s="542"/>
      <c r="EN150" s="542"/>
      <c r="EO150" s="542"/>
    </row>
    <row r="151" spans="2:145" x14ac:dyDescent="0.25">
      <c r="B151" s="541" t="s">
        <v>1401</v>
      </c>
      <c r="C151" s="3" t="s">
        <v>1402</v>
      </c>
      <c r="D151" s="3" t="s">
        <v>1149</v>
      </c>
      <c r="E151" s="541" t="s">
        <v>1094</v>
      </c>
      <c r="F151" s="542"/>
      <c r="G151" s="543">
        <v>149.68247600000001</v>
      </c>
      <c r="H151" s="542"/>
      <c r="I151" s="542"/>
      <c r="J151" s="542"/>
      <c r="K151" s="542"/>
      <c r="L151" s="542"/>
      <c r="N151" s="543">
        <v>137.219346</v>
      </c>
      <c r="O151" s="76">
        <f t="shared" si="36"/>
        <v>0.91673621165913899</v>
      </c>
      <c r="P151" s="622">
        <v>5.4655329999999998</v>
      </c>
      <c r="Q151" s="76">
        <f t="shared" si="37"/>
        <v>3.6514180858419253E-2</v>
      </c>
      <c r="R151" s="542"/>
      <c r="S151" s="542"/>
      <c r="T151" s="544">
        <v>0</v>
      </c>
      <c r="U151" s="543">
        <v>0</v>
      </c>
      <c r="W151" s="543">
        <v>68</v>
      </c>
      <c r="X151" s="543">
        <v>0</v>
      </c>
      <c r="Y151" s="542"/>
      <c r="Z151" s="546">
        <f t="shared" si="35"/>
        <v>0.49555694573854037</v>
      </c>
      <c r="AA151" s="543">
        <v>0</v>
      </c>
      <c r="AB151" s="543">
        <v>1</v>
      </c>
      <c r="AC151" s="547">
        <v>69</v>
      </c>
      <c r="AD151" s="547">
        <v>0</v>
      </c>
      <c r="AE151" s="543">
        <f t="shared" si="38"/>
        <v>69</v>
      </c>
      <c r="AF151" s="549">
        <v>1920577</v>
      </c>
      <c r="AH151" s="549">
        <v>25700</v>
      </c>
      <c r="AI151" s="543">
        <v>66</v>
      </c>
      <c r="AJ151" s="76">
        <f t="shared" si="39"/>
        <v>0.95652173913043481</v>
      </c>
      <c r="AK151" s="549">
        <v>1801677</v>
      </c>
      <c r="AL151" s="76">
        <f t="shared" si="40"/>
        <v>0.93809152145422969</v>
      </c>
      <c r="AM151" s="543">
        <v>66</v>
      </c>
      <c r="AN151" s="549">
        <v>1801677</v>
      </c>
      <c r="AO151" s="543">
        <v>66</v>
      </c>
      <c r="AP151" s="549">
        <v>1801677</v>
      </c>
      <c r="AQ151" s="543">
        <v>51</v>
      </c>
      <c r="AR151" s="549">
        <v>1485547</v>
      </c>
      <c r="AS151" s="543">
        <v>15</v>
      </c>
      <c r="AT151" s="76">
        <f t="shared" si="41"/>
        <v>0.22727272727272727</v>
      </c>
      <c r="AU151" s="549">
        <v>316130</v>
      </c>
      <c r="AV151" s="543">
        <v>3</v>
      </c>
      <c r="AW151" s="549">
        <v>118900</v>
      </c>
      <c r="AX151" s="543">
        <v>0</v>
      </c>
      <c r="AY151" s="549">
        <v>0</v>
      </c>
      <c r="AZ151" s="543">
        <v>9</v>
      </c>
      <c r="BA151" s="76">
        <f t="shared" si="42"/>
        <v>0.13043478260869565</v>
      </c>
      <c r="BB151" s="543">
        <v>17</v>
      </c>
      <c r="BC151" s="76">
        <f t="shared" si="43"/>
        <v>0.24637681159420291</v>
      </c>
      <c r="BD151" s="543">
        <v>43</v>
      </c>
      <c r="BE151" s="76">
        <f t="shared" si="44"/>
        <v>0.62318840579710144</v>
      </c>
      <c r="BF151" s="543">
        <v>68</v>
      </c>
      <c r="BG151" s="76">
        <f t="shared" si="45"/>
        <v>0.98550724637681164</v>
      </c>
      <c r="BH151" s="543">
        <v>0</v>
      </c>
      <c r="BI151" s="76">
        <f t="shared" si="46"/>
        <v>0</v>
      </c>
      <c r="BJ151" s="543">
        <v>0</v>
      </c>
      <c r="BK151" s="543">
        <v>0</v>
      </c>
      <c r="BL151" s="543">
        <v>0</v>
      </c>
      <c r="BM151" s="550">
        <v>1980</v>
      </c>
      <c r="BN151" s="542"/>
      <c r="BO151" s="543">
        <v>50</v>
      </c>
      <c r="BP151" s="76">
        <f t="shared" si="47"/>
        <v>0.72463768115942029</v>
      </c>
      <c r="BQ151" s="543">
        <v>19</v>
      </c>
      <c r="BR151" s="76">
        <f t="shared" si="48"/>
        <v>0.27536231884057971</v>
      </c>
      <c r="BS151" s="543">
        <v>0</v>
      </c>
      <c r="BT151" s="76">
        <f t="shared" si="49"/>
        <v>0</v>
      </c>
      <c r="BU151" s="76">
        <v>0.98484848484848486</v>
      </c>
      <c r="BW151" s="543">
        <v>0</v>
      </c>
      <c r="BX151" s="543">
        <v>0</v>
      </c>
      <c r="BY151" s="543">
        <v>0</v>
      </c>
      <c r="BZ151" s="543">
        <v>0</v>
      </c>
      <c r="CA151" s="543">
        <v>0</v>
      </c>
      <c r="CB151" s="543">
        <v>0</v>
      </c>
      <c r="CC151" s="543">
        <v>0</v>
      </c>
      <c r="CD151" s="543">
        <v>0</v>
      </c>
      <c r="CE151" s="543">
        <v>0</v>
      </c>
      <c r="CF151" s="543">
        <v>0</v>
      </c>
      <c r="CG151" s="543">
        <v>0</v>
      </c>
      <c r="CH151" s="543">
        <v>0</v>
      </c>
      <c r="CI151" s="542"/>
      <c r="CJ151" s="542"/>
      <c r="CK151" s="542"/>
      <c r="CL151" s="542"/>
      <c r="CM151" s="542"/>
      <c r="CN151" s="542"/>
      <c r="CO151" s="542"/>
      <c r="CP151" s="542"/>
      <c r="CQ151" s="542"/>
      <c r="CS151" s="542"/>
      <c r="CT151" s="542"/>
      <c r="CU151" s="542"/>
      <c r="CV151" s="542"/>
      <c r="CW151" s="543">
        <v>0</v>
      </c>
      <c r="CX151" s="547">
        <v>0</v>
      </c>
      <c r="CY151" s="543">
        <v>0</v>
      </c>
      <c r="CZ151" s="543">
        <v>0</v>
      </c>
      <c r="DA151" s="543">
        <v>0</v>
      </c>
      <c r="DB151" s="543">
        <v>0</v>
      </c>
      <c r="DC151" s="543">
        <v>0</v>
      </c>
      <c r="DD151" s="543">
        <v>0</v>
      </c>
      <c r="DF151" s="551">
        <v>0</v>
      </c>
      <c r="DG151" s="76">
        <f t="shared" si="50"/>
        <v>0</v>
      </c>
      <c r="DH151" s="551">
        <v>0</v>
      </c>
      <c r="DI151" s="551">
        <v>0</v>
      </c>
      <c r="DJ151" s="551">
        <v>0</v>
      </c>
      <c r="DK151" s="547">
        <v>69</v>
      </c>
      <c r="DL151" s="543">
        <v>0</v>
      </c>
      <c r="DM151" s="543">
        <v>0</v>
      </c>
      <c r="DN151" s="543">
        <v>0</v>
      </c>
      <c r="DO151" s="320">
        <v>0</v>
      </c>
      <c r="DP151" s="543">
        <v>69</v>
      </c>
      <c r="DQ151" s="543">
        <v>0</v>
      </c>
      <c r="DR151" s="543">
        <v>0</v>
      </c>
      <c r="DS151" s="543">
        <v>0</v>
      </c>
      <c r="DT151" s="76">
        <f t="shared" si="51"/>
        <v>0</v>
      </c>
      <c r="DU151" s="542"/>
      <c r="DV151" s="542"/>
      <c r="DW151" s="542"/>
      <c r="DX151" s="552">
        <v>0</v>
      </c>
      <c r="DZ151" s="542"/>
      <c r="EA151" s="542"/>
      <c r="EB151" s="542"/>
      <c r="EC151" s="542"/>
      <c r="ED151" s="542"/>
      <c r="EE151" s="542"/>
      <c r="EF151" s="542"/>
      <c r="EG151" s="542"/>
      <c r="EH151" s="542"/>
      <c r="EI151" s="542"/>
      <c r="EJ151" s="542"/>
      <c r="EK151" s="542"/>
      <c r="EL151" s="542"/>
      <c r="EM151" s="542"/>
      <c r="EN151" s="542"/>
      <c r="EO151" s="542"/>
    </row>
    <row r="152" spans="2:145" x14ac:dyDescent="0.25">
      <c r="B152" s="541" t="s">
        <v>1403</v>
      </c>
      <c r="C152" s="3" t="s">
        <v>1404</v>
      </c>
      <c r="D152" s="3" t="s">
        <v>1121</v>
      </c>
      <c r="E152" s="541" t="s">
        <v>1094</v>
      </c>
      <c r="F152" s="542"/>
      <c r="G152" s="543">
        <v>367.295908</v>
      </c>
      <c r="H152" s="542"/>
      <c r="I152" s="542"/>
      <c r="J152" s="542"/>
      <c r="K152" s="542"/>
      <c r="L152" s="542"/>
      <c r="N152" s="543">
        <v>206.91013599999999</v>
      </c>
      <c r="O152" s="76">
        <f t="shared" si="36"/>
        <v>0.56333362690226318</v>
      </c>
      <c r="P152" s="622">
        <v>4.6528340000000004</v>
      </c>
      <c r="Q152" s="76">
        <f t="shared" si="37"/>
        <v>1.26678078863868E-2</v>
      </c>
      <c r="R152" s="542"/>
      <c r="S152" s="542"/>
      <c r="T152" s="544">
        <v>1.158919</v>
      </c>
      <c r="U152" s="543">
        <v>0</v>
      </c>
      <c r="W152" s="543">
        <v>51</v>
      </c>
      <c r="X152" s="543">
        <v>0</v>
      </c>
      <c r="Y152" s="542"/>
      <c r="Z152" s="546">
        <f t="shared" si="35"/>
        <v>0.24648381652989684</v>
      </c>
      <c r="AA152" s="543">
        <v>11</v>
      </c>
      <c r="AB152" s="543">
        <v>28</v>
      </c>
      <c r="AC152" s="547">
        <v>68</v>
      </c>
      <c r="AD152" s="547">
        <v>11</v>
      </c>
      <c r="AE152" s="543">
        <f t="shared" si="38"/>
        <v>79</v>
      </c>
      <c r="AF152" s="549">
        <v>70698644</v>
      </c>
      <c r="AH152" s="549">
        <v>26000</v>
      </c>
      <c r="AI152" s="543">
        <v>72</v>
      </c>
      <c r="AJ152" s="76">
        <f t="shared" si="39"/>
        <v>0.91139240506329111</v>
      </c>
      <c r="AK152" s="549">
        <v>3849340</v>
      </c>
      <c r="AL152" s="76">
        <f t="shared" si="40"/>
        <v>5.4447154601720511E-2</v>
      </c>
      <c r="AM152" s="543">
        <v>72</v>
      </c>
      <c r="AN152" s="549">
        <v>3849340</v>
      </c>
      <c r="AO152" s="543">
        <v>72</v>
      </c>
      <c r="AP152" s="549">
        <v>3849340</v>
      </c>
      <c r="AQ152" s="543">
        <v>30</v>
      </c>
      <c r="AR152" s="549">
        <v>2663700</v>
      </c>
      <c r="AS152" s="543">
        <v>42</v>
      </c>
      <c r="AT152" s="76">
        <f t="shared" si="41"/>
        <v>0.58333333333333337</v>
      </c>
      <c r="AU152" s="549">
        <v>1185640</v>
      </c>
      <c r="AV152" s="543">
        <v>2</v>
      </c>
      <c r="AW152" s="549">
        <v>192400</v>
      </c>
      <c r="AX152" s="543">
        <v>4</v>
      </c>
      <c r="AY152" s="549">
        <v>61256504</v>
      </c>
      <c r="AZ152" s="543">
        <v>9</v>
      </c>
      <c r="BA152" s="76">
        <f t="shared" si="42"/>
        <v>0.11392405063291139</v>
      </c>
      <c r="BB152" s="543">
        <v>7</v>
      </c>
      <c r="BC152" s="76">
        <f t="shared" si="43"/>
        <v>8.8607594936708861E-2</v>
      </c>
      <c r="BD152" s="543">
        <v>63</v>
      </c>
      <c r="BE152" s="76">
        <f t="shared" si="44"/>
        <v>0.79746835443037978</v>
      </c>
      <c r="BF152" s="543">
        <v>76</v>
      </c>
      <c r="BG152" s="76">
        <f t="shared" si="45"/>
        <v>0.96202531645569622</v>
      </c>
      <c r="BH152" s="543">
        <v>3</v>
      </c>
      <c r="BI152" s="76">
        <f t="shared" si="46"/>
        <v>3.7974683544303799E-2</v>
      </c>
      <c r="BJ152" s="543">
        <v>2</v>
      </c>
      <c r="BK152" s="543">
        <v>1</v>
      </c>
      <c r="BL152" s="543">
        <v>0</v>
      </c>
      <c r="BM152" s="550">
        <v>1965</v>
      </c>
      <c r="BN152" s="542"/>
      <c r="BO152" s="543">
        <v>53</v>
      </c>
      <c r="BP152" s="76">
        <f t="shared" si="47"/>
        <v>0.67088607594936711</v>
      </c>
      <c r="BQ152" s="543">
        <v>26</v>
      </c>
      <c r="BR152" s="76">
        <f t="shared" si="48"/>
        <v>0.32911392405063289</v>
      </c>
      <c r="BS152" s="543">
        <v>1</v>
      </c>
      <c r="BT152" s="76">
        <f t="shared" si="49"/>
        <v>1.2658227848101266E-2</v>
      </c>
      <c r="BU152" s="76">
        <v>0.47222222222222221</v>
      </c>
      <c r="BW152" s="543">
        <v>2</v>
      </c>
      <c r="BX152" s="543">
        <v>2</v>
      </c>
      <c r="BY152" s="543">
        <v>0</v>
      </c>
      <c r="BZ152" s="543">
        <v>2</v>
      </c>
      <c r="CA152" s="543">
        <v>0</v>
      </c>
      <c r="CB152" s="543">
        <v>0</v>
      </c>
      <c r="CC152" s="543">
        <v>1</v>
      </c>
      <c r="CD152" s="543">
        <v>0</v>
      </c>
      <c r="CE152" s="543">
        <v>1</v>
      </c>
      <c r="CF152" s="543">
        <v>0</v>
      </c>
      <c r="CG152" s="543">
        <v>0</v>
      </c>
      <c r="CH152" s="543">
        <v>0</v>
      </c>
      <c r="CI152" s="542"/>
      <c r="CJ152" s="542"/>
      <c r="CK152" s="542"/>
      <c r="CL152" s="542"/>
      <c r="CM152" s="542"/>
      <c r="CN152" s="542"/>
      <c r="CO152" s="542"/>
      <c r="CP152" s="542"/>
      <c r="CQ152" s="542"/>
      <c r="CS152" s="542"/>
      <c r="CT152" s="542"/>
      <c r="CU152" s="542"/>
      <c r="CV152" s="542"/>
      <c r="CW152" s="543">
        <v>2</v>
      </c>
      <c r="CX152" s="547">
        <v>0</v>
      </c>
      <c r="CY152" s="543">
        <v>1</v>
      </c>
      <c r="CZ152" s="543">
        <v>0</v>
      </c>
      <c r="DA152" s="543">
        <v>0</v>
      </c>
      <c r="DB152" s="543">
        <v>1</v>
      </c>
      <c r="DC152" s="543">
        <v>0</v>
      </c>
      <c r="DD152" s="543">
        <v>0</v>
      </c>
      <c r="DF152" s="551">
        <v>112564.707284</v>
      </c>
      <c r="DG152" s="76">
        <f t="shared" si="50"/>
        <v>1.5921763263804607E-3</v>
      </c>
      <c r="DH152" s="551">
        <v>5137.7233150000002</v>
      </c>
      <c r="DI152" s="551">
        <v>107426.983968</v>
      </c>
      <c r="DJ152" s="551">
        <v>5137.7233150000002</v>
      </c>
      <c r="DK152" s="547">
        <v>66</v>
      </c>
      <c r="DL152" s="543">
        <v>13</v>
      </c>
      <c r="DM152" s="543">
        <v>0</v>
      </c>
      <c r="DN152" s="543">
        <v>0</v>
      </c>
      <c r="DO152" s="320">
        <v>7.8861000000000001E-2</v>
      </c>
      <c r="DP152" s="543">
        <v>66</v>
      </c>
      <c r="DQ152" s="543">
        <v>7</v>
      </c>
      <c r="DR152" s="543">
        <v>6</v>
      </c>
      <c r="DS152" s="543">
        <v>0</v>
      </c>
      <c r="DT152" s="76">
        <f t="shared" si="51"/>
        <v>0</v>
      </c>
      <c r="DU152" s="542"/>
      <c r="DV152" s="542"/>
      <c r="DW152" s="542"/>
      <c r="DX152" s="552">
        <v>167.91159999999999</v>
      </c>
      <c r="DZ152" s="542"/>
      <c r="EA152" s="542"/>
      <c r="EB152" s="542"/>
      <c r="EC152" s="542"/>
      <c r="ED152" s="542"/>
      <c r="EE152" s="542"/>
      <c r="EF152" s="542"/>
      <c r="EG152" s="542"/>
      <c r="EH152" s="542"/>
      <c r="EI152" s="542"/>
      <c r="EJ152" s="542"/>
      <c r="EK152" s="542"/>
      <c r="EL152" s="542"/>
      <c r="EM152" s="542"/>
      <c r="EN152" s="542"/>
      <c r="EO152" s="542"/>
    </row>
    <row r="153" spans="2:145" x14ac:dyDescent="0.25">
      <c r="B153" s="541" t="s">
        <v>1405</v>
      </c>
      <c r="C153" s="3" t="s">
        <v>1406</v>
      </c>
      <c r="D153" s="3" t="s">
        <v>1149</v>
      </c>
      <c r="E153" s="541" t="s">
        <v>1094</v>
      </c>
      <c r="F153" s="542"/>
      <c r="G153" s="543">
        <v>231.42778899999999</v>
      </c>
      <c r="H153" s="542"/>
      <c r="I153" s="542"/>
      <c r="J153" s="542"/>
      <c r="K153" s="542"/>
      <c r="L153" s="542"/>
      <c r="N153" s="543">
        <v>162.08436499999999</v>
      </c>
      <c r="O153" s="76">
        <f t="shared" si="36"/>
        <v>0.70036690796886103</v>
      </c>
      <c r="P153" s="622">
        <v>4.9958</v>
      </c>
      <c r="Q153" s="76">
        <f t="shared" si="37"/>
        <v>2.1586863105709401E-2</v>
      </c>
      <c r="R153" s="542"/>
      <c r="S153" s="542"/>
      <c r="T153" s="544">
        <v>4.522888</v>
      </c>
      <c r="U153" s="543">
        <v>2</v>
      </c>
      <c r="W153" s="543">
        <v>104</v>
      </c>
      <c r="X153" s="543">
        <v>0</v>
      </c>
      <c r="Y153" s="542"/>
      <c r="Z153" s="546">
        <f t="shared" si="35"/>
        <v>0.64164116014521211</v>
      </c>
      <c r="AA153" s="543">
        <v>1</v>
      </c>
      <c r="AB153" s="543">
        <v>2</v>
      </c>
      <c r="AC153" s="547">
        <v>105</v>
      </c>
      <c r="AD153" s="547">
        <v>1</v>
      </c>
      <c r="AE153" s="543">
        <f t="shared" si="38"/>
        <v>106</v>
      </c>
      <c r="AF153" s="549">
        <v>9612912</v>
      </c>
      <c r="AH153" s="549">
        <v>47900</v>
      </c>
      <c r="AI153" s="543">
        <v>86</v>
      </c>
      <c r="AJ153" s="76">
        <f t="shared" si="39"/>
        <v>0.81132075471698117</v>
      </c>
      <c r="AK153" s="549">
        <v>4727642</v>
      </c>
      <c r="AL153" s="76">
        <f t="shared" si="40"/>
        <v>0.49180123567135536</v>
      </c>
      <c r="AM153" s="543">
        <v>86</v>
      </c>
      <c r="AN153" s="549">
        <v>4727642</v>
      </c>
      <c r="AO153" s="543">
        <v>84</v>
      </c>
      <c r="AP153" s="549">
        <v>3851142</v>
      </c>
      <c r="AQ153" s="543">
        <v>61</v>
      </c>
      <c r="AR153" s="549">
        <v>3304172</v>
      </c>
      <c r="AS153" s="543">
        <v>23</v>
      </c>
      <c r="AT153" s="76">
        <f t="shared" si="41"/>
        <v>0.27380952380952384</v>
      </c>
      <c r="AU153" s="549">
        <v>546970</v>
      </c>
      <c r="AV153" s="543">
        <v>12</v>
      </c>
      <c r="AW153" s="549">
        <v>1798000</v>
      </c>
      <c r="AX153" s="543">
        <v>7</v>
      </c>
      <c r="AY153" s="549">
        <v>3026970</v>
      </c>
      <c r="AZ153" s="543">
        <v>22</v>
      </c>
      <c r="BA153" s="76">
        <f t="shared" si="42"/>
        <v>0.20754716981132076</v>
      </c>
      <c r="BB153" s="543">
        <v>30</v>
      </c>
      <c r="BC153" s="76">
        <f t="shared" si="43"/>
        <v>0.28301886792452829</v>
      </c>
      <c r="BD153" s="543">
        <v>54</v>
      </c>
      <c r="BE153" s="76">
        <f t="shared" si="44"/>
        <v>0.50943396226415094</v>
      </c>
      <c r="BF153" s="543">
        <v>99</v>
      </c>
      <c r="BG153" s="76">
        <f t="shared" si="45"/>
        <v>0.93396226415094341</v>
      </c>
      <c r="BH153" s="543">
        <v>8</v>
      </c>
      <c r="BI153" s="76">
        <f t="shared" si="46"/>
        <v>7.5471698113207544E-2</v>
      </c>
      <c r="BJ153" s="543">
        <v>5</v>
      </c>
      <c r="BK153" s="543">
        <v>2</v>
      </c>
      <c r="BL153" s="543">
        <v>1</v>
      </c>
      <c r="BM153" s="550">
        <v>1976</v>
      </c>
      <c r="BN153" s="542"/>
      <c r="BO153" s="543">
        <v>73</v>
      </c>
      <c r="BP153" s="76">
        <f t="shared" si="47"/>
        <v>0.68867924528301883</v>
      </c>
      <c r="BQ153" s="543">
        <v>33</v>
      </c>
      <c r="BR153" s="76">
        <f t="shared" si="48"/>
        <v>0.31132075471698112</v>
      </c>
      <c r="BS153" s="543">
        <v>4</v>
      </c>
      <c r="BT153" s="76">
        <f t="shared" si="49"/>
        <v>3.7735849056603772E-2</v>
      </c>
      <c r="BU153" s="76">
        <v>0.82558139534883723</v>
      </c>
      <c r="BW153" s="543">
        <v>1</v>
      </c>
      <c r="BX153" s="543">
        <v>1</v>
      </c>
      <c r="BY153" s="543">
        <v>0</v>
      </c>
      <c r="BZ153" s="543">
        <v>1</v>
      </c>
      <c r="CA153" s="543">
        <v>0</v>
      </c>
      <c r="CB153" s="543">
        <v>0</v>
      </c>
      <c r="CC153" s="543">
        <v>1</v>
      </c>
      <c r="CD153" s="543">
        <v>0</v>
      </c>
      <c r="CE153" s="543">
        <v>0</v>
      </c>
      <c r="CF153" s="543">
        <v>0</v>
      </c>
      <c r="CG153" s="543">
        <v>0</v>
      </c>
      <c r="CH153" s="543">
        <v>0</v>
      </c>
      <c r="CI153" s="542"/>
      <c r="CJ153" s="542"/>
      <c r="CK153" s="542"/>
      <c r="CL153" s="542"/>
      <c r="CM153" s="542"/>
      <c r="CN153" s="542"/>
      <c r="CO153" s="542"/>
      <c r="CP153" s="542"/>
      <c r="CQ153" s="542"/>
      <c r="CS153" s="542"/>
      <c r="CT153" s="542"/>
      <c r="CU153" s="542"/>
      <c r="CV153" s="542"/>
      <c r="CW153" s="543">
        <v>5</v>
      </c>
      <c r="CX153" s="547">
        <v>0</v>
      </c>
      <c r="CY153" s="543">
        <v>4</v>
      </c>
      <c r="CZ153" s="543">
        <v>1</v>
      </c>
      <c r="DA153" s="543">
        <v>0</v>
      </c>
      <c r="DB153" s="543">
        <v>0</v>
      </c>
      <c r="DC153" s="543">
        <v>0</v>
      </c>
      <c r="DD153" s="543">
        <v>0</v>
      </c>
      <c r="DF153" s="551">
        <v>244322.25109899999</v>
      </c>
      <c r="DG153" s="76">
        <f t="shared" si="50"/>
        <v>2.5416049902360491E-2</v>
      </c>
      <c r="DH153" s="551">
        <v>15340.528564</v>
      </c>
      <c r="DI153" s="551">
        <v>244322.25109899999</v>
      </c>
      <c r="DJ153" s="551">
        <v>0</v>
      </c>
      <c r="DK153" s="547">
        <v>95</v>
      </c>
      <c r="DL153" s="543">
        <v>10</v>
      </c>
      <c r="DM153" s="543">
        <v>1</v>
      </c>
      <c r="DN153" s="543">
        <v>0</v>
      </c>
      <c r="DO153" s="320">
        <v>0.53934899999999997</v>
      </c>
      <c r="DP153" s="543">
        <v>95</v>
      </c>
      <c r="DQ153" s="543">
        <v>0</v>
      </c>
      <c r="DR153" s="543">
        <v>5</v>
      </c>
      <c r="DS153" s="543">
        <v>6</v>
      </c>
      <c r="DT153" s="76">
        <f t="shared" si="51"/>
        <v>5.7692307692307696E-2</v>
      </c>
      <c r="DU153" s="542"/>
      <c r="DV153" s="542"/>
      <c r="DW153" s="542"/>
      <c r="DX153" s="552">
        <v>154.9211</v>
      </c>
      <c r="DZ153" s="542"/>
      <c r="EA153" s="542"/>
      <c r="EB153" s="542"/>
      <c r="EC153" s="542"/>
      <c r="ED153" s="542"/>
      <c r="EE153" s="542"/>
      <c r="EF153" s="542"/>
      <c r="EG153" s="542"/>
      <c r="EH153" s="542"/>
      <c r="EI153" s="542"/>
      <c r="EJ153" s="542"/>
      <c r="EK153" s="542"/>
      <c r="EL153" s="542"/>
      <c r="EM153" s="542"/>
      <c r="EN153" s="542"/>
      <c r="EO153" s="542"/>
    </row>
    <row r="154" spans="2:145" x14ac:dyDescent="0.25">
      <c r="B154" s="541" t="s">
        <v>1407</v>
      </c>
      <c r="C154" s="3" t="s">
        <v>1408</v>
      </c>
      <c r="D154" s="3" t="s">
        <v>1255</v>
      </c>
      <c r="E154" s="541" t="s">
        <v>1094</v>
      </c>
      <c r="F154" s="542"/>
      <c r="G154" s="543">
        <v>2091.8985950000001</v>
      </c>
      <c r="H154" s="542"/>
      <c r="I154" s="542"/>
      <c r="J154" s="542"/>
      <c r="K154" s="542"/>
      <c r="L154" s="542"/>
      <c r="N154" s="543">
        <v>990.23131000000001</v>
      </c>
      <c r="O154" s="76">
        <f t="shared" si="36"/>
        <v>0.47336487168490116</v>
      </c>
      <c r="P154" s="622">
        <v>19.86899</v>
      </c>
      <c r="Q154" s="76">
        <f t="shared" si="37"/>
        <v>9.4980655599130499E-3</v>
      </c>
      <c r="R154" s="542"/>
      <c r="S154" s="542"/>
      <c r="T154" s="544">
        <v>1.3</v>
      </c>
      <c r="U154" s="543">
        <v>0</v>
      </c>
      <c r="W154" s="543">
        <v>63</v>
      </c>
      <c r="X154" s="543">
        <v>0</v>
      </c>
      <c r="Y154" s="542"/>
      <c r="Z154" s="546">
        <f t="shared" si="35"/>
        <v>6.3621498698117313E-2</v>
      </c>
      <c r="AA154" s="543">
        <v>0</v>
      </c>
      <c r="AB154" s="543">
        <v>27</v>
      </c>
      <c r="AC154" s="547">
        <v>90</v>
      </c>
      <c r="AD154" s="547">
        <v>0</v>
      </c>
      <c r="AE154" s="543">
        <f t="shared" si="38"/>
        <v>90</v>
      </c>
      <c r="AF154" s="549">
        <v>3611510</v>
      </c>
      <c r="AH154" s="549">
        <v>36000</v>
      </c>
      <c r="AI154" s="543">
        <v>85</v>
      </c>
      <c r="AJ154" s="76">
        <f t="shared" si="39"/>
        <v>0.94444444444444442</v>
      </c>
      <c r="AK154" s="549">
        <v>3116330</v>
      </c>
      <c r="AL154" s="76">
        <f t="shared" si="40"/>
        <v>0.86288837633012228</v>
      </c>
      <c r="AM154" s="543">
        <v>85</v>
      </c>
      <c r="AN154" s="549">
        <v>3116330</v>
      </c>
      <c r="AO154" s="543">
        <v>85</v>
      </c>
      <c r="AP154" s="549">
        <v>3116330</v>
      </c>
      <c r="AQ154" s="543">
        <v>58</v>
      </c>
      <c r="AR154" s="549">
        <v>2763350</v>
      </c>
      <c r="AS154" s="543">
        <v>27</v>
      </c>
      <c r="AT154" s="76">
        <f t="shared" si="41"/>
        <v>0.31764705882352939</v>
      </c>
      <c r="AU154" s="549">
        <v>352980</v>
      </c>
      <c r="AV154" s="543">
        <v>0</v>
      </c>
      <c r="AW154" s="549">
        <v>0</v>
      </c>
      <c r="AX154" s="543">
        <v>5</v>
      </c>
      <c r="AY154" s="549">
        <v>495180</v>
      </c>
      <c r="AZ154" s="543">
        <v>9</v>
      </c>
      <c r="BA154" s="76">
        <f t="shared" si="42"/>
        <v>0.1</v>
      </c>
      <c r="BB154" s="543">
        <v>25</v>
      </c>
      <c r="BC154" s="76">
        <f t="shared" si="43"/>
        <v>0.27777777777777779</v>
      </c>
      <c r="BD154" s="543">
        <v>56</v>
      </c>
      <c r="BE154" s="76">
        <f t="shared" si="44"/>
        <v>0.62222222222222223</v>
      </c>
      <c r="BF154" s="543">
        <v>69</v>
      </c>
      <c r="BG154" s="76">
        <f t="shared" si="45"/>
        <v>0.76666666666666672</v>
      </c>
      <c r="BH154" s="543">
        <v>6</v>
      </c>
      <c r="BI154" s="76">
        <f t="shared" si="46"/>
        <v>6.6666666666666666E-2</v>
      </c>
      <c r="BJ154" s="543">
        <v>6</v>
      </c>
      <c r="BK154" s="543">
        <v>0</v>
      </c>
      <c r="BL154" s="543">
        <v>0</v>
      </c>
      <c r="BM154" s="550">
        <v>1965.5</v>
      </c>
      <c r="BN154" s="542"/>
      <c r="BO154" s="543">
        <v>83</v>
      </c>
      <c r="BP154" s="76">
        <f t="shared" si="47"/>
        <v>0.92222222222222228</v>
      </c>
      <c r="BQ154" s="543">
        <v>7</v>
      </c>
      <c r="BR154" s="76">
        <f t="shared" si="48"/>
        <v>7.7777777777777779E-2</v>
      </c>
      <c r="BS154" s="543">
        <v>0</v>
      </c>
      <c r="BT154" s="76">
        <f t="shared" si="49"/>
        <v>0</v>
      </c>
      <c r="BU154" s="76">
        <v>0.72941176470588232</v>
      </c>
      <c r="BW154" s="543">
        <v>1</v>
      </c>
      <c r="BX154" s="543">
        <v>0</v>
      </c>
      <c r="BY154" s="543">
        <v>0</v>
      </c>
      <c r="BZ154" s="543">
        <v>1</v>
      </c>
      <c r="CA154" s="543">
        <v>0</v>
      </c>
      <c r="CB154" s="543">
        <v>0</v>
      </c>
      <c r="CC154" s="543">
        <v>0</v>
      </c>
      <c r="CD154" s="543">
        <v>0</v>
      </c>
      <c r="CE154" s="543">
        <v>0</v>
      </c>
      <c r="CF154" s="543">
        <v>0</v>
      </c>
      <c r="CG154" s="543">
        <v>1</v>
      </c>
      <c r="CH154" s="543">
        <v>0</v>
      </c>
      <c r="CI154" s="542"/>
      <c r="CJ154" s="542"/>
      <c r="CK154" s="542"/>
      <c r="CL154" s="542"/>
      <c r="CM154" s="542"/>
      <c r="CN154" s="542"/>
      <c r="CO154" s="542"/>
      <c r="CP154" s="542"/>
      <c r="CQ154" s="542"/>
      <c r="CS154" s="542"/>
      <c r="CT154" s="542"/>
      <c r="CU154" s="542"/>
      <c r="CV154" s="542"/>
      <c r="CW154" s="543">
        <v>4</v>
      </c>
      <c r="CX154" s="547">
        <v>0</v>
      </c>
      <c r="CY154" s="543">
        <v>4</v>
      </c>
      <c r="CZ154" s="543">
        <v>0</v>
      </c>
      <c r="DA154" s="543">
        <v>0</v>
      </c>
      <c r="DB154" s="543">
        <v>0</v>
      </c>
      <c r="DC154" s="543">
        <v>0</v>
      </c>
      <c r="DD154" s="543">
        <v>0</v>
      </c>
      <c r="DF154" s="551">
        <v>108903.910598</v>
      </c>
      <c r="DG154" s="76">
        <f t="shared" si="50"/>
        <v>3.0154675079952706E-2</v>
      </c>
      <c r="DH154" s="551">
        <v>3873.0999339999998</v>
      </c>
      <c r="DI154" s="551">
        <v>108903.910598</v>
      </c>
      <c r="DJ154" s="551">
        <v>0</v>
      </c>
      <c r="DK154" s="547">
        <v>71</v>
      </c>
      <c r="DL154" s="543">
        <v>19</v>
      </c>
      <c r="DM154" s="543">
        <v>0</v>
      </c>
      <c r="DN154" s="543">
        <v>0</v>
      </c>
      <c r="DO154" s="320">
        <v>0.12</v>
      </c>
      <c r="DP154" s="543">
        <v>68</v>
      </c>
      <c r="DQ154" s="543">
        <v>8</v>
      </c>
      <c r="DR154" s="543">
        <v>14</v>
      </c>
      <c r="DS154" s="543">
        <v>0</v>
      </c>
      <c r="DT154" s="76">
        <f t="shared" si="51"/>
        <v>0</v>
      </c>
      <c r="DU154" s="542"/>
      <c r="DV154" s="542"/>
      <c r="DW154" s="542"/>
      <c r="DX154" s="552">
        <v>54.357799999999997</v>
      </c>
      <c r="DZ154" s="542"/>
      <c r="EA154" s="542"/>
      <c r="EB154" s="542"/>
      <c r="EC154" s="542"/>
      <c r="ED154" s="542"/>
      <c r="EE154" s="542"/>
      <c r="EF154" s="542"/>
      <c r="EG154" s="542"/>
      <c r="EH154" s="542"/>
      <c r="EI154" s="542"/>
      <c r="EJ154" s="542"/>
      <c r="EK154" s="542"/>
      <c r="EL154" s="542"/>
      <c r="EM154" s="542"/>
      <c r="EN154" s="542"/>
      <c r="EO154" s="542"/>
    </row>
    <row r="155" spans="2:145" x14ac:dyDescent="0.25">
      <c r="B155" s="541" t="s">
        <v>1409</v>
      </c>
      <c r="C155" s="3" t="s">
        <v>1410</v>
      </c>
      <c r="D155" s="3" t="s">
        <v>51</v>
      </c>
      <c r="E155" s="541" t="s">
        <v>1094</v>
      </c>
      <c r="F155" s="542"/>
      <c r="G155" s="543">
        <v>303.68752899999998</v>
      </c>
      <c r="H155" s="542"/>
      <c r="I155" s="542"/>
      <c r="J155" s="542"/>
      <c r="K155" s="542"/>
      <c r="L155" s="542"/>
      <c r="N155" s="543">
        <v>177.575774</v>
      </c>
      <c r="O155" s="76">
        <f t="shared" si="36"/>
        <v>0.58473186101757901</v>
      </c>
      <c r="P155" s="622">
        <v>4.7008619999999999</v>
      </c>
      <c r="Q155" s="76">
        <f t="shared" si="37"/>
        <v>1.5479272446515247E-2</v>
      </c>
      <c r="R155" s="542"/>
      <c r="S155" s="542"/>
      <c r="T155" s="544">
        <v>0.94726600000000005</v>
      </c>
      <c r="U155" s="543">
        <v>0</v>
      </c>
      <c r="W155" s="543">
        <v>84</v>
      </c>
      <c r="X155" s="543">
        <v>0</v>
      </c>
      <c r="Y155" s="542"/>
      <c r="Z155" s="546">
        <f t="shared" si="35"/>
        <v>0.47303749891018354</v>
      </c>
      <c r="AA155" s="543">
        <v>13</v>
      </c>
      <c r="AB155" s="543">
        <v>46</v>
      </c>
      <c r="AC155" s="547">
        <v>117</v>
      </c>
      <c r="AD155" s="547">
        <v>13</v>
      </c>
      <c r="AE155" s="543">
        <f t="shared" si="38"/>
        <v>130</v>
      </c>
      <c r="AF155" s="549">
        <v>10504571</v>
      </c>
      <c r="AH155" s="549">
        <v>57300</v>
      </c>
      <c r="AI155" s="543">
        <v>122</v>
      </c>
      <c r="AJ155" s="76">
        <f t="shared" si="39"/>
        <v>0.93846153846153846</v>
      </c>
      <c r="AK155" s="549">
        <v>8199907</v>
      </c>
      <c r="AL155" s="76">
        <f t="shared" si="40"/>
        <v>0.78060370099835585</v>
      </c>
      <c r="AM155" s="543">
        <v>122</v>
      </c>
      <c r="AN155" s="549">
        <v>8199907</v>
      </c>
      <c r="AO155" s="543">
        <v>122</v>
      </c>
      <c r="AP155" s="549">
        <v>8199907</v>
      </c>
      <c r="AQ155" s="543">
        <v>86</v>
      </c>
      <c r="AR155" s="549">
        <v>7287847</v>
      </c>
      <c r="AS155" s="543">
        <v>36</v>
      </c>
      <c r="AT155" s="76">
        <f t="shared" si="41"/>
        <v>0.29508196721311475</v>
      </c>
      <c r="AU155" s="549">
        <v>912060</v>
      </c>
      <c r="AV155" s="543">
        <v>7</v>
      </c>
      <c r="AW155" s="549">
        <v>2018141</v>
      </c>
      <c r="AX155" s="543">
        <v>1</v>
      </c>
      <c r="AY155" s="549">
        <v>286523</v>
      </c>
      <c r="AZ155" s="543">
        <v>5</v>
      </c>
      <c r="BA155" s="76">
        <f t="shared" si="42"/>
        <v>3.8461538461538464E-2</v>
      </c>
      <c r="BB155" s="543">
        <v>24</v>
      </c>
      <c r="BC155" s="76">
        <f t="shared" si="43"/>
        <v>0.18461538461538463</v>
      </c>
      <c r="BD155" s="543">
        <v>101</v>
      </c>
      <c r="BE155" s="76">
        <f t="shared" si="44"/>
        <v>0.77692307692307694</v>
      </c>
      <c r="BF155" s="543">
        <v>117</v>
      </c>
      <c r="BG155" s="76">
        <f t="shared" si="45"/>
        <v>0.9</v>
      </c>
      <c r="BH155" s="543">
        <v>8</v>
      </c>
      <c r="BI155" s="76">
        <f t="shared" si="46"/>
        <v>6.1538461538461542E-2</v>
      </c>
      <c r="BJ155" s="543">
        <v>8</v>
      </c>
      <c r="BK155" s="543">
        <v>0</v>
      </c>
      <c r="BL155" s="543">
        <v>0</v>
      </c>
      <c r="BM155" s="550">
        <v>1986.5</v>
      </c>
      <c r="BN155" s="542"/>
      <c r="BO155" s="543">
        <v>44</v>
      </c>
      <c r="BP155" s="76">
        <f t="shared" si="47"/>
        <v>0.33846153846153848</v>
      </c>
      <c r="BQ155" s="543">
        <v>86</v>
      </c>
      <c r="BR155" s="76">
        <f t="shared" si="48"/>
        <v>0.66153846153846152</v>
      </c>
      <c r="BS155" s="543">
        <v>3</v>
      </c>
      <c r="BT155" s="76">
        <f t="shared" si="49"/>
        <v>2.3076923076923078E-2</v>
      </c>
      <c r="BU155" s="76">
        <v>0.72950819672131151</v>
      </c>
      <c r="BW155" s="543">
        <v>0</v>
      </c>
      <c r="BX155" s="543">
        <v>0</v>
      </c>
      <c r="BY155" s="543">
        <v>0</v>
      </c>
      <c r="BZ155" s="543">
        <v>0</v>
      </c>
      <c r="CA155" s="543">
        <v>0</v>
      </c>
      <c r="CB155" s="543">
        <v>0</v>
      </c>
      <c r="CC155" s="543">
        <v>0</v>
      </c>
      <c r="CD155" s="543">
        <v>0</v>
      </c>
      <c r="CE155" s="543">
        <v>0</v>
      </c>
      <c r="CF155" s="543">
        <v>0</v>
      </c>
      <c r="CG155" s="543">
        <v>0</v>
      </c>
      <c r="CH155" s="543">
        <v>0</v>
      </c>
      <c r="CI155" s="542"/>
      <c r="CJ155" s="542"/>
      <c r="CK155" s="542"/>
      <c r="CL155" s="542"/>
      <c r="CM155" s="542"/>
      <c r="CN155" s="542"/>
      <c r="CO155" s="542"/>
      <c r="CP155" s="542"/>
      <c r="CQ155" s="542"/>
      <c r="CS155" s="542"/>
      <c r="CT155" s="542"/>
      <c r="CU155" s="542"/>
      <c r="CV155" s="542"/>
      <c r="CW155" s="543">
        <v>1</v>
      </c>
      <c r="CX155" s="547">
        <v>0</v>
      </c>
      <c r="CY155" s="543">
        <v>1</v>
      </c>
      <c r="CZ155" s="543">
        <v>0</v>
      </c>
      <c r="DA155" s="543">
        <v>0</v>
      </c>
      <c r="DB155" s="543">
        <v>0</v>
      </c>
      <c r="DC155" s="543">
        <v>0</v>
      </c>
      <c r="DD155" s="543">
        <v>0</v>
      </c>
      <c r="DF155" s="551">
        <v>244457.180077</v>
      </c>
      <c r="DG155" s="76">
        <f t="shared" si="50"/>
        <v>2.3271505335819998E-2</v>
      </c>
      <c r="DH155" s="551">
        <v>3278.4049070000001</v>
      </c>
      <c r="DI155" s="551">
        <v>230460.42079999999</v>
      </c>
      <c r="DJ155" s="551">
        <v>13996.759276999999</v>
      </c>
      <c r="DK155" s="547">
        <v>100</v>
      </c>
      <c r="DL155" s="543">
        <v>30</v>
      </c>
      <c r="DM155" s="543">
        <v>0</v>
      </c>
      <c r="DN155" s="543">
        <v>0</v>
      </c>
      <c r="DO155" s="320">
        <v>7.9590999999999995E-2</v>
      </c>
      <c r="DP155" s="543">
        <v>95</v>
      </c>
      <c r="DQ155" s="543">
        <v>19</v>
      </c>
      <c r="DR155" s="543">
        <v>14</v>
      </c>
      <c r="DS155" s="543">
        <v>2</v>
      </c>
      <c r="DT155" s="76">
        <f t="shared" si="51"/>
        <v>2.3809523809523808E-2</v>
      </c>
      <c r="DU155" s="542"/>
      <c r="DV155" s="542"/>
      <c r="DW155" s="542"/>
      <c r="DX155" s="552">
        <v>143.5497</v>
      </c>
      <c r="DZ155" s="542"/>
      <c r="EA155" s="542"/>
      <c r="EB155" s="542"/>
      <c r="EC155" s="542"/>
      <c r="ED155" s="542"/>
      <c r="EE155" s="542"/>
      <c r="EF155" s="542"/>
      <c r="EG155" s="542"/>
      <c r="EH155" s="542"/>
      <c r="EI155" s="542"/>
      <c r="EJ155" s="542"/>
      <c r="EK155" s="542"/>
      <c r="EL155" s="542"/>
      <c r="EM155" s="542"/>
      <c r="EN155" s="542"/>
      <c r="EO155" s="542"/>
    </row>
    <row r="156" spans="2:145" x14ac:dyDescent="0.25">
      <c r="B156" s="541" t="s">
        <v>1411</v>
      </c>
      <c r="C156" s="3" t="s">
        <v>1412</v>
      </c>
      <c r="D156" s="3" t="s">
        <v>1115</v>
      </c>
      <c r="E156" s="541" t="s">
        <v>1094</v>
      </c>
      <c r="F156" s="542"/>
      <c r="G156" s="543">
        <v>10118.525422999999</v>
      </c>
      <c r="H156" s="542"/>
      <c r="I156" s="542"/>
      <c r="J156" s="542"/>
      <c r="K156" s="542"/>
      <c r="L156" s="542"/>
      <c r="N156" s="543">
        <v>4438.6972249999999</v>
      </c>
      <c r="O156" s="76">
        <f t="shared" si="36"/>
        <v>0.43867036346131838</v>
      </c>
      <c r="P156" s="622">
        <v>106.012567</v>
      </c>
      <c r="Q156" s="76">
        <f t="shared" si="37"/>
        <v>1.047707670517161E-2</v>
      </c>
      <c r="R156" s="542"/>
      <c r="S156" s="542"/>
      <c r="T156" s="544">
        <v>3.41228</v>
      </c>
      <c r="U156" s="543">
        <v>10</v>
      </c>
      <c r="W156" s="543">
        <v>233</v>
      </c>
      <c r="X156" s="543">
        <v>31</v>
      </c>
      <c r="Y156" s="542"/>
      <c r="Z156" s="546">
        <f t="shared" si="35"/>
        <v>5.2492879822412311E-2</v>
      </c>
      <c r="AA156" s="543">
        <v>42</v>
      </c>
      <c r="AB156" s="543">
        <v>27</v>
      </c>
      <c r="AC156" s="547">
        <v>218</v>
      </c>
      <c r="AD156" s="547">
        <v>42</v>
      </c>
      <c r="AE156" s="543">
        <f t="shared" si="38"/>
        <v>260</v>
      </c>
      <c r="AF156" s="549">
        <v>13993422</v>
      </c>
      <c r="AH156" s="549">
        <v>26050</v>
      </c>
      <c r="AI156" s="543">
        <v>232</v>
      </c>
      <c r="AJ156" s="76">
        <f t="shared" si="39"/>
        <v>0.89230769230769236</v>
      </c>
      <c r="AK156" s="549">
        <v>7533040</v>
      </c>
      <c r="AL156" s="76">
        <f t="shared" si="40"/>
        <v>0.53832722260502108</v>
      </c>
      <c r="AM156" s="543">
        <v>232</v>
      </c>
      <c r="AN156" s="549">
        <v>7533040</v>
      </c>
      <c r="AO156" s="543">
        <v>230</v>
      </c>
      <c r="AP156" s="549">
        <v>7277240</v>
      </c>
      <c r="AQ156" s="543">
        <v>185</v>
      </c>
      <c r="AR156" s="549">
        <v>6331630</v>
      </c>
      <c r="AS156" s="543">
        <v>45</v>
      </c>
      <c r="AT156" s="76">
        <f t="shared" si="41"/>
        <v>0.19565217391304349</v>
      </c>
      <c r="AU156" s="549">
        <v>945610</v>
      </c>
      <c r="AV156" s="543">
        <v>16</v>
      </c>
      <c r="AW156" s="549">
        <v>964784</v>
      </c>
      <c r="AX156" s="543">
        <v>10</v>
      </c>
      <c r="AY156" s="549">
        <v>4979710</v>
      </c>
      <c r="AZ156" s="543">
        <v>64</v>
      </c>
      <c r="BA156" s="76">
        <f t="shared" si="42"/>
        <v>0.24615384615384617</v>
      </c>
      <c r="BB156" s="543">
        <v>76</v>
      </c>
      <c r="BC156" s="76">
        <f t="shared" si="43"/>
        <v>0.29230769230769232</v>
      </c>
      <c r="BD156" s="543">
        <v>120</v>
      </c>
      <c r="BE156" s="76">
        <f t="shared" si="44"/>
        <v>0.46153846153846156</v>
      </c>
      <c r="BF156" s="543">
        <v>240</v>
      </c>
      <c r="BG156" s="76">
        <f t="shared" si="45"/>
        <v>0.92307692307692313</v>
      </c>
      <c r="BH156" s="543">
        <v>90</v>
      </c>
      <c r="BI156" s="76">
        <f t="shared" si="46"/>
        <v>0.34615384615384615</v>
      </c>
      <c r="BJ156" s="543">
        <v>57</v>
      </c>
      <c r="BK156" s="543">
        <v>29</v>
      </c>
      <c r="BL156" s="543">
        <v>4</v>
      </c>
      <c r="BM156" s="550">
        <v>1955</v>
      </c>
      <c r="BN156" s="542"/>
      <c r="BO156" s="543">
        <v>220</v>
      </c>
      <c r="BP156" s="76">
        <f t="shared" si="47"/>
        <v>0.84615384615384615</v>
      </c>
      <c r="BQ156" s="543">
        <v>40</v>
      </c>
      <c r="BR156" s="76">
        <f t="shared" si="48"/>
        <v>0.15384615384615385</v>
      </c>
      <c r="BS156" s="543">
        <v>12</v>
      </c>
      <c r="BT156" s="76">
        <f t="shared" si="49"/>
        <v>4.6153846153846156E-2</v>
      </c>
      <c r="BU156" s="76">
        <v>0.75862068965517238</v>
      </c>
      <c r="BW156" s="543">
        <v>2</v>
      </c>
      <c r="BX156" s="543">
        <v>0</v>
      </c>
      <c r="BY156" s="543">
        <v>0</v>
      </c>
      <c r="BZ156" s="543">
        <v>1</v>
      </c>
      <c r="CA156" s="543">
        <v>0</v>
      </c>
      <c r="CB156" s="543">
        <v>1</v>
      </c>
      <c r="CC156" s="543">
        <v>0</v>
      </c>
      <c r="CD156" s="543">
        <v>0</v>
      </c>
      <c r="CE156" s="543">
        <v>0</v>
      </c>
      <c r="CF156" s="543">
        <v>0</v>
      </c>
      <c r="CG156" s="543">
        <v>2</v>
      </c>
      <c r="CH156" s="543">
        <v>0</v>
      </c>
      <c r="CI156" s="542"/>
      <c r="CJ156" s="542"/>
      <c r="CK156" s="542"/>
      <c r="CL156" s="542"/>
      <c r="CM156" s="542"/>
      <c r="CN156" s="542"/>
      <c r="CO156" s="542"/>
      <c r="CP156" s="542"/>
      <c r="CQ156" s="542"/>
      <c r="CS156" s="542"/>
      <c r="CT156" s="542"/>
      <c r="CU156" s="542"/>
      <c r="CV156" s="542"/>
      <c r="CW156" s="543">
        <v>6</v>
      </c>
      <c r="CX156" s="547">
        <v>5</v>
      </c>
      <c r="CY156" s="543">
        <v>5</v>
      </c>
      <c r="CZ156" s="543">
        <v>0</v>
      </c>
      <c r="DA156" s="543">
        <v>0</v>
      </c>
      <c r="DB156" s="543">
        <v>0</v>
      </c>
      <c r="DC156" s="543">
        <v>1</v>
      </c>
      <c r="DD156" s="543">
        <v>0</v>
      </c>
      <c r="DF156" s="551">
        <v>2139612.350687</v>
      </c>
      <c r="DG156" s="76">
        <f t="shared" si="50"/>
        <v>0.15290129538628935</v>
      </c>
      <c r="DH156" s="551">
        <v>6574.7080470000001</v>
      </c>
      <c r="DI156" s="551">
        <v>1242052.4103069999</v>
      </c>
      <c r="DJ156" s="551">
        <v>897559.94037900004</v>
      </c>
      <c r="DK156" s="547">
        <v>119</v>
      </c>
      <c r="DL156" s="543">
        <v>137</v>
      </c>
      <c r="DM156" s="543">
        <v>1</v>
      </c>
      <c r="DN156" s="543">
        <v>3</v>
      </c>
      <c r="DO156" s="320">
        <v>0.24116199999999999</v>
      </c>
      <c r="DP156" s="543">
        <v>104</v>
      </c>
      <c r="DQ156" s="543">
        <v>26</v>
      </c>
      <c r="DR156" s="543">
        <v>97</v>
      </c>
      <c r="DS156" s="543">
        <v>33</v>
      </c>
      <c r="DT156" s="76">
        <f t="shared" si="51"/>
        <v>0.14163090128755365</v>
      </c>
      <c r="DU156" s="542"/>
      <c r="DV156" s="542"/>
      <c r="DW156" s="542"/>
      <c r="DX156" s="552">
        <v>2036.1398999999999</v>
      </c>
      <c r="DZ156" s="542"/>
      <c r="EA156" s="542"/>
      <c r="EB156" s="542"/>
      <c r="EC156" s="542"/>
      <c r="ED156" s="542"/>
      <c r="EE156" s="542"/>
      <c r="EF156" s="542"/>
      <c r="EG156" s="542"/>
      <c r="EH156" s="542"/>
      <c r="EI156" s="542"/>
      <c r="EJ156" s="542"/>
      <c r="EK156" s="542"/>
      <c r="EL156" s="542"/>
      <c r="EM156" s="542"/>
      <c r="EN156" s="542"/>
      <c r="EO156" s="542"/>
    </row>
    <row r="157" spans="2:145" x14ac:dyDescent="0.25">
      <c r="B157" s="541" t="s">
        <v>1413</v>
      </c>
      <c r="C157" s="3" t="s">
        <v>1414</v>
      </c>
      <c r="D157" s="3" t="s">
        <v>1097</v>
      </c>
      <c r="E157" s="541" t="s">
        <v>1094</v>
      </c>
      <c r="F157" s="542"/>
      <c r="G157" s="543">
        <v>51.979593000000001</v>
      </c>
      <c r="H157" s="542"/>
      <c r="I157" s="542"/>
      <c r="J157" s="542"/>
      <c r="K157" s="542"/>
      <c r="L157" s="542"/>
      <c r="N157" s="543">
        <v>24.91452</v>
      </c>
      <c r="O157" s="76">
        <f t="shared" si="36"/>
        <v>0.47931348750652969</v>
      </c>
      <c r="P157" s="622">
        <v>2.985862</v>
      </c>
      <c r="Q157" s="76">
        <f t="shared" si="37"/>
        <v>5.7442966127110688E-2</v>
      </c>
      <c r="R157" s="542"/>
      <c r="S157" s="542"/>
      <c r="T157" s="544">
        <v>0.78719700000000004</v>
      </c>
      <c r="U157" s="543">
        <v>0</v>
      </c>
      <c r="W157" s="543">
        <v>79</v>
      </c>
      <c r="X157" s="543">
        <v>13</v>
      </c>
      <c r="Y157" s="542"/>
      <c r="Z157" s="546">
        <f t="shared" si="35"/>
        <v>3.1708417420845354</v>
      </c>
      <c r="AA157" s="543">
        <v>7</v>
      </c>
      <c r="AB157" s="543">
        <v>3</v>
      </c>
      <c r="AC157" s="547">
        <v>75</v>
      </c>
      <c r="AD157" s="547">
        <v>7</v>
      </c>
      <c r="AE157" s="543">
        <f t="shared" si="38"/>
        <v>82</v>
      </c>
      <c r="AF157" s="549">
        <v>4517300</v>
      </c>
      <c r="AH157" s="549">
        <v>50800</v>
      </c>
      <c r="AI157" s="543">
        <v>80</v>
      </c>
      <c r="AJ157" s="76">
        <f t="shared" si="39"/>
        <v>0.97560975609756095</v>
      </c>
      <c r="AK157" s="549">
        <v>4404900</v>
      </c>
      <c r="AL157" s="76">
        <f t="shared" si="40"/>
        <v>0.97511788014964695</v>
      </c>
      <c r="AM157" s="543">
        <v>80</v>
      </c>
      <c r="AN157" s="549">
        <v>4404900</v>
      </c>
      <c r="AO157" s="543">
        <v>79</v>
      </c>
      <c r="AP157" s="549">
        <v>4312300</v>
      </c>
      <c r="AQ157" s="543">
        <v>56</v>
      </c>
      <c r="AR157" s="549">
        <v>3749300</v>
      </c>
      <c r="AS157" s="543">
        <v>23</v>
      </c>
      <c r="AT157" s="76">
        <f t="shared" si="41"/>
        <v>0.29113924050632911</v>
      </c>
      <c r="AU157" s="549">
        <v>563000</v>
      </c>
      <c r="AV157" s="543">
        <v>1</v>
      </c>
      <c r="AW157" s="549">
        <v>72400</v>
      </c>
      <c r="AX157" s="543">
        <v>1</v>
      </c>
      <c r="AY157" s="549">
        <v>40000</v>
      </c>
      <c r="AZ157" s="543">
        <v>12</v>
      </c>
      <c r="BA157" s="76">
        <f t="shared" si="42"/>
        <v>0.14634146341463414</v>
      </c>
      <c r="BB157" s="543">
        <v>5</v>
      </c>
      <c r="BC157" s="76">
        <f t="shared" si="43"/>
        <v>6.097560975609756E-2</v>
      </c>
      <c r="BD157" s="543">
        <v>65</v>
      </c>
      <c r="BE157" s="76">
        <f t="shared" si="44"/>
        <v>0.79268292682926833</v>
      </c>
      <c r="BF157" s="543">
        <v>77</v>
      </c>
      <c r="BG157" s="76">
        <f t="shared" si="45"/>
        <v>0.93902439024390238</v>
      </c>
      <c r="BH157" s="543">
        <v>0</v>
      </c>
      <c r="BI157" s="76">
        <f t="shared" si="46"/>
        <v>0</v>
      </c>
      <c r="BJ157" s="543">
        <v>0</v>
      </c>
      <c r="BK157" s="543">
        <v>0</v>
      </c>
      <c r="BL157" s="543">
        <v>0</v>
      </c>
      <c r="BM157" s="550">
        <v>1961</v>
      </c>
      <c r="BN157" s="542"/>
      <c r="BO157" s="543">
        <v>69</v>
      </c>
      <c r="BP157" s="76">
        <f t="shared" si="47"/>
        <v>0.84146341463414631</v>
      </c>
      <c r="BQ157" s="543">
        <v>13</v>
      </c>
      <c r="BR157" s="76">
        <f t="shared" si="48"/>
        <v>0.15853658536585366</v>
      </c>
      <c r="BS157" s="543">
        <v>0</v>
      </c>
      <c r="BT157" s="76">
        <f t="shared" si="49"/>
        <v>0</v>
      </c>
      <c r="BU157" s="76">
        <v>0.82499999999999996</v>
      </c>
      <c r="BW157" s="543">
        <v>0</v>
      </c>
      <c r="BX157" s="543">
        <v>0</v>
      </c>
      <c r="BY157" s="543">
        <v>0</v>
      </c>
      <c r="BZ157" s="543">
        <v>0</v>
      </c>
      <c r="CA157" s="543">
        <v>0</v>
      </c>
      <c r="CB157" s="543">
        <v>0</v>
      </c>
      <c r="CC157" s="543">
        <v>0</v>
      </c>
      <c r="CD157" s="543">
        <v>0</v>
      </c>
      <c r="CE157" s="543">
        <v>0</v>
      </c>
      <c r="CF157" s="543">
        <v>0</v>
      </c>
      <c r="CG157" s="543">
        <v>0</v>
      </c>
      <c r="CH157" s="543">
        <v>0</v>
      </c>
      <c r="CI157" s="542"/>
      <c r="CJ157" s="542"/>
      <c r="CK157" s="542"/>
      <c r="CL157" s="542"/>
      <c r="CM157" s="542"/>
      <c r="CN157" s="542"/>
      <c r="CO157" s="542"/>
      <c r="CP157" s="542"/>
      <c r="CQ157" s="542"/>
      <c r="CS157" s="542"/>
      <c r="CT157" s="542"/>
      <c r="CU157" s="542"/>
      <c r="CV157" s="542"/>
      <c r="CW157" s="543">
        <v>1</v>
      </c>
      <c r="CX157" s="547">
        <v>0</v>
      </c>
      <c r="CY157" s="543">
        <v>1</v>
      </c>
      <c r="CZ157" s="543">
        <v>0</v>
      </c>
      <c r="DA157" s="543">
        <v>0</v>
      </c>
      <c r="DB157" s="543">
        <v>0</v>
      </c>
      <c r="DC157" s="543">
        <v>0</v>
      </c>
      <c r="DD157" s="543">
        <v>0</v>
      </c>
      <c r="DF157" s="551">
        <v>76697.899441000001</v>
      </c>
      <c r="DG157" s="76">
        <f t="shared" si="50"/>
        <v>1.6978703969406504E-2</v>
      </c>
      <c r="DH157" s="551">
        <v>1911.4692379999999</v>
      </c>
      <c r="DI157" s="551">
        <v>72374.821895999994</v>
      </c>
      <c r="DJ157" s="551">
        <v>4323.0775450000001</v>
      </c>
      <c r="DK157" s="547">
        <v>65</v>
      </c>
      <c r="DL157" s="543">
        <v>17</v>
      </c>
      <c r="DM157" s="543">
        <v>0</v>
      </c>
      <c r="DN157" s="543">
        <v>0</v>
      </c>
      <c r="DO157" s="320">
        <v>3.7318999999999998E-2</v>
      </c>
      <c r="DP157" s="543">
        <v>61</v>
      </c>
      <c r="DQ157" s="543">
        <v>18</v>
      </c>
      <c r="DR157" s="543">
        <v>3</v>
      </c>
      <c r="DS157" s="543">
        <v>0</v>
      </c>
      <c r="DT157" s="76">
        <f t="shared" si="51"/>
        <v>0</v>
      </c>
      <c r="DU157" s="542"/>
      <c r="DV157" s="542"/>
      <c r="DW157" s="542"/>
      <c r="DX157" s="552">
        <v>11.180400000000001</v>
      </c>
      <c r="DZ157" s="542"/>
      <c r="EA157" s="542"/>
      <c r="EB157" s="542"/>
      <c r="EC157" s="542"/>
      <c r="ED157" s="542"/>
      <c r="EE157" s="542"/>
      <c r="EF157" s="542"/>
      <c r="EG157" s="542"/>
      <c r="EH157" s="542"/>
      <c r="EI157" s="542"/>
      <c r="EJ157" s="542"/>
      <c r="EK157" s="542"/>
      <c r="EL157" s="542"/>
      <c r="EM157" s="542"/>
      <c r="EN157" s="542"/>
      <c r="EO157" s="542"/>
    </row>
    <row r="158" spans="2:145" x14ac:dyDescent="0.25">
      <c r="B158" s="541" t="s">
        <v>1415</v>
      </c>
      <c r="C158" s="3" t="s">
        <v>1416</v>
      </c>
      <c r="D158" s="3" t="s">
        <v>1158</v>
      </c>
      <c r="E158" s="541" t="s">
        <v>1094</v>
      </c>
      <c r="F158" s="542"/>
      <c r="G158" s="543">
        <v>228.84259</v>
      </c>
      <c r="H158" s="542"/>
      <c r="I158" s="542"/>
      <c r="J158" s="542"/>
      <c r="K158" s="542"/>
      <c r="L158" s="542"/>
      <c r="N158" s="543">
        <v>122.038094</v>
      </c>
      <c r="O158" s="76">
        <f t="shared" si="36"/>
        <v>0.53328400976409152</v>
      </c>
      <c r="P158" s="622">
        <v>7.4516429999999998</v>
      </c>
      <c r="Q158" s="76">
        <f t="shared" si="37"/>
        <v>3.2562308440924392E-2</v>
      </c>
      <c r="R158" s="542"/>
      <c r="S158" s="542"/>
      <c r="T158" s="544">
        <v>1.2628779999999999</v>
      </c>
      <c r="U158" s="543">
        <v>0</v>
      </c>
      <c r="W158" s="543">
        <v>141</v>
      </c>
      <c r="X158" s="543">
        <v>62</v>
      </c>
      <c r="Y158" s="542"/>
      <c r="Z158" s="546">
        <f t="shared" si="35"/>
        <v>1.1553769432026693</v>
      </c>
      <c r="AA158" s="543">
        <v>30</v>
      </c>
      <c r="AB158" s="543">
        <v>54</v>
      </c>
      <c r="AC158" s="547">
        <v>165</v>
      </c>
      <c r="AD158" s="547">
        <v>30</v>
      </c>
      <c r="AE158" s="543">
        <f t="shared" si="38"/>
        <v>195</v>
      </c>
      <c r="AF158" s="549">
        <v>10225226</v>
      </c>
      <c r="AH158" s="549">
        <v>28000</v>
      </c>
      <c r="AI158" s="543">
        <v>158</v>
      </c>
      <c r="AJ158" s="76">
        <f t="shared" si="39"/>
        <v>0.81025641025641026</v>
      </c>
      <c r="AK158" s="549">
        <v>5359161</v>
      </c>
      <c r="AL158" s="76">
        <f t="shared" si="40"/>
        <v>0.52411174090430857</v>
      </c>
      <c r="AM158" s="543">
        <v>158</v>
      </c>
      <c r="AN158" s="549">
        <v>5359161</v>
      </c>
      <c r="AO158" s="543">
        <v>156</v>
      </c>
      <c r="AP158" s="549">
        <v>5208084</v>
      </c>
      <c r="AQ158" s="543">
        <v>83</v>
      </c>
      <c r="AR158" s="549">
        <v>3619154</v>
      </c>
      <c r="AS158" s="543">
        <v>73</v>
      </c>
      <c r="AT158" s="76">
        <f t="shared" si="41"/>
        <v>0.46794871794871795</v>
      </c>
      <c r="AU158" s="549">
        <v>1588930</v>
      </c>
      <c r="AV158" s="543">
        <v>25</v>
      </c>
      <c r="AW158" s="549">
        <v>2466426</v>
      </c>
      <c r="AX158" s="543">
        <v>5</v>
      </c>
      <c r="AY158" s="549">
        <v>1423589</v>
      </c>
      <c r="AZ158" s="543">
        <v>16</v>
      </c>
      <c r="BA158" s="76">
        <f t="shared" si="42"/>
        <v>8.2051282051282051E-2</v>
      </c>
      <c r="BB158" s="543">
        <v>81</v>
      </c>
      <c r="BC158" s="76">
        <f t="shared" si="43"/>
        <v>0.41538461538461541</v>
      </c>
      <c r="BD158" s="543">
        <v>98</v>
      </c>
      <c r="BE158" s="76">
        <f t="shared" si="44"/>
        <v>0.50256410256410255</v>
      </c>
      <c r="BF158" s="543">
        <v>176</v>
      </c>
      <c r="BG158" s="76">
        <f t="shared" si="45"/>
        <v>0.90256410256410258</v>
      </c>
      <c r="BH158" s="543">
        <v>22</v>
      </c>
      <c r="BI158" s="76">
        <f t="shared" si="46"/>
        <v>0.11282051282051282</v>
      </c>
      <c r="BJ158" s="543">
        <v>22</v>
      </c>
      <c r="BK158" s="543">
        <v>0</v>
      </c>
      <c r="BL158" s="543">
        <v>0</v>
      </c>
      <c r="BM158" s="550">
        <v>1972</v>
      </c>
      <c r="BN158" s="542"/>
      <c r="BO158" s="543">
        <v>146</v>
      </c>
      <c r="BP158" s="76">
        <f t="shared" si="47"/>
        <v>0.74871794871794872</v>
      </c>
      <c r="BQ158" s="543">
        <v>49</v>
      </c>
      <c r="BR158" s="76">
        <f t="shared" si="48"/>
        <v>0.25128205128205128</v>
      </c>
      <c r="BS158" s="543">
        <v>3</v>
      </c>
      <c r="BT158" s="76">
        <f t="shared" si="49"/>
        <v>1.5384615384615385E-2</v>
      </c>
      <c r="BU158" s="76">
        <v>0.51265822784810122</v>
      </c>
      <c r="BW158" s="543">
        <v>1</v>
      </c>
      <c r="BX158" s="543">
        <v>0</v>
      </c>
      <c r="BY158" s="543">
        <v>0</v>
      </c>
      <c r="BZ158" s="543">
        <v>0</v>
      </c>
      <c r="CA158" s="543">
        <v>0</v>
      </c>
      <c r="CB158" s="543">
        <v>1</v>
      </c>
      <c r="CC158" s="543">
        <v>0</v>
      </c>
      <c r="CD158" s="543">
        <v>0</v>
      </c>
      <c r="CE158" s="543">
        <v>0</v>
      </c>
      <c r="CF158" s="543">
        <v>1</v>
      </c>
      <c r="CG158" s="543">
        <v>0</v>
      </c>
      <c r="CH158" s="543">
        <v>0</v>
      </c>
      <c r="CI158" s="542"/>
      <c r="CJ158" s="542"/>
      <c r="CK158" s="542"/>
      <c r="CL158" s="542"/>
      <c r="CM158" s="542"/>
      <c r="CN158" s="542"/>
      <c r="CO158" s="542"/>
      <c r="CP158" s="542"/>
      <c r="CQ158" s="542"/>
      <c r="CS158" s="542"/>
      <c r="CT158" s="542"/>
      <c r="CU158" s="542"/>
      <c r="CV158" s="542"/>
      <c r="CW158" s="543">
        <v>4</v>
      </c>
      <c r="CX158" s="547">
        <v>0</v>
      </c>
      <c r="CY158" s="543">
        <v>3</v>
      </c>
      <c r="CZ158" s="543">
        <v>1</v>
      </c>
      <c r="DA158" s="543">
        <v>0</v>
      </c>
      <c r="DB158" s="543">
        <v>0</v>
      </c>
      <c r="DC158" s="543">
        <v>0</v>
      </c>
      <c r="DD158" s="543">
        <v>0</v>
      </c>
      <c r="DF158" s="551">
        <v>486378.03833399998</v>
      </c>
      <c r="DG158" s="76">
        <f t="shared" si="50"/>
        <v>4.7566482964190714E-2</v>
      </c>
      <c r="DH158" s="551">
        <v>2905.4476319999999</v>
      </c>
      <c r="DI158" s="551">
        <v>324171.80488299998</v>
      </c>
      <c r="DJ158" s="551">
        <v>162206.23345100001</v>
      </c>
      <c r="DK158" s="547">
        <v>137</v>
      </c>
      <c r="DL158" s="543">
        <v>58</v>
      </c>
      <c r="DM158" s="543">
        <v>0</v>
      </c>
      <c r="DN158" s="543">
        <v>0</v>
      </c>
      <c r="DO158" s="320">
        <v>9.2241000000000004E-2</v>
      </c>
      <c r="DP158" s="543">
        <v>128</v>
      </c>
      <c r="DQ158" s="543">
        <v>33</v>
      </c>
      <c r="DR158" s="543">
        <v>34</v>
      </c>
      <c r="DS158" s="543">
        <v>0</v>
      </c>
      <c r="DT158" s="76">
        <f t="shared" si="51"/>
        <v>0</v>
      </c>
      <c r="DU158" s="542"/>
      <c r="DV158" s="542"/>
      <c r="DW158" s="542"/>
      <c r="DX158" s="552">
        <v>326.48700000000002</v>
      </c>
      <c r="DZ158" s="542"/>
      <c r="EA158" s="542"/>
      <c r="EB158" s="542"/>
      <c r="EC158" s="542"/>
      <c r="ED158" s="542"/>
      <c r="EE158" s="542"/>
      <c r="EF158" s="542"/>
      <c r="EG158" s="542"/>
      <c r="EH158" s="542"/>
      <c r="EI158" s="542"/>
      <c r="EJ158" s="542"/>
      <c r="EK158" s="542"/>
      <c r="EL158" s="542"/>
      <c r="EM158" s="542"/>
      <c r="EN158" s="542"/>
      <c r="EO158" s="542"/>
    </row>
    <row r="159" spans="2:145" x14ac:dyDescent="0.25">
      <c r="B159" s="541" t="s">
        <v>1417</v>
      </c>
      <c r="C159" s="3" t="s">
        <v>1418</v>
      </c>
      <c r="D159" s="3" t="s">
        <v>1169</v>
      </c>
      <c r="E159" s="541" t="s">
        <v>1094</v>
      </c>
      <c r="F159" s="542"/>
      <c r="G159" s="543">
        <v>327.36215199999998</v>
      </c>
      <c r="H159" s="542"/>
      <c r="I159" s="542"/>
      <c r="J159" s="542"/>
      <c r="K159" s="542"/>
      <c r="L159" s="542"/>
      <c r="N159" s="543">
        <v>141.66841199999999</v>
      </c>
      <c r="O159" s="76">
        <f t="shared" si="36"/>
        <v>0.43275745572444796</v>
      </c>
      <c r="P159" s="622">
        <v>5.8809740000000001</v>
      </c>
      <c r="Q159" s="76">
        <f t="shared" si="37"/>
        <v>1.7964734053923254E-2</v>
      </c>
      <c r="R159" s="542"/>
      <c r="S159" s="542"/>
      <c r="T159" s="544">
        <v>0.72632300000000005</v>
      </c>
      <c r="U159" s="543">
        <v>0</v>
      </c>
      <c r="W159" s="543">
        <v>28</v>
      </c>
      <c r="X159" s="543">
        <v>0</v>
      </c>
      <c r="Y159" s="542"/>
      <c r="Z159" s="546">
        <f t="shared" si="35"/>
        <v>0.19764462384176371</v>
      </c>
      <c r="AA159" s="543">
        <v>1</v>
      </c>
      <c r="AB159" s="543">
        <v>2</v>
      </c>
      <c r="AC159" s="547">
        <v>29</v>
      </c>
      <c r="AD159" s="547">
        <v>1</v>
      </c>
      <c r="AE159" s="543">
        <f t="shared" si="38"/>
        <v>30</v>
      </c>
      <c r="AF159" s="549">
        <v>3475636</v>
      </c>
      <c r="AH159" s="549">
        <v>91650</v>
      </c>
      <c r="AI159" s="543">
        <v>29</v>
      </c>
      <c r="AJ159" s="76">
        <f t="shared" si="39"/>
        <v>0.96666666666666667</v>
      </c>
      <c r="AK159" s="549">
        <v>3429300</v>
      </c>
      <c r="AL159" s="76">
        <f t="shared" si="40"/>
        <v>0.98666833926222419</v>
      </c>
      <c r="AM159" s="543">
        <v>29</v>
      </c>
      <c r="AN159" s="549">
        <v>3429300</v>
      </c>
      <c r="AO159" s="543">
        <v>29</v>
      </c>
      <c r="AP159" s="549">
        <v>3429300</v>
      </c>
      <c r="AQ159" s="543">
        <v>29</v>
      </c>
      <c r="AR159" s="549">
        <v>3429300</v>
      </c>
      <c r="AS159" s="543">
        <v>0</v>
      </c>
      <c r="AT159" s="76">
        <f t="shared" si="41"/>
        <v>0</v>
      </c>
      <c r="AU159" s="549">
        <v>0</v>
      </c>
      <c r="AV159" s="543">
        <v>0</v>
      </c>
      <c r="AW159" s="549">
        <v>0</v>
      </c>
      <c r="AX159" s="543">
        <v>1</v>
      </c>
      <c r="AY159" s="549">
        <v>46336</v>
      </c>
      <c r="AZ159" s="543">
        <v>6</v>
      </c>
      <c r="BA159" s="76">
        <f t="shared" si="42"/>
        <v>0.2</v>
      </c>
      <c r="BB159" s="543">
        <v>4</v>
      </c>
      <c r="BC159" s="76">
        <f t="shared" si="43"/>
        <v>0.13333333333333333</v>
      </c>
      <c r="BD159" s="543">
        <v>20</v>
      </c>
      <c r="BE159" s="76">
        <f t="shared" si="44"/>
        <v>0.66666666666666663</v>
      </c>
      <c r="BF159" s="543">
        <v>25</v>
      </c>
      <c r="BG159" s="76">
        <f t="shared" si="45"/>
        <v>0.83333333333333337</v>
      </c>
      <c r="BH159" s="543">
        <v>0</v>
      </c>
      <c r="BI159" s="76">
        <f t="shared" si="46"/>
        <v>0</v>
      </c>
      <c r="BJ159" s="543">
        <v>0</v>
      </c>
      <c r="BK159" s="543">
        <v>0</v>
      </c>
      <c r="BL159" s="543">
        <v>0</v>
      </c>
      <c r="BM159" s="550">
        <v>1947</v>
      </c>
      <c r="BN159" s="542"/>
      <c r="BO159" s="543">
        <v>27</v>
      </c>
      <c r="BP159" s="76">
        <f t="shared" si="47"/>
        <v>0.9</v>
      </c>
      <c r="BQ159" s="543">
        <v>3</v>
      </c>
      <c r="BR159" s="76">
        <f t="shared" si="48"/>
        <v>0.1</v>
      </c>
      <c r="BS159" s="543">
        <v>0</v>
      </c>
      <c r="BT159" s="76">
        <f t="shared" si="49"/>
        <v>0</v>
      </c>
      <c r="BU159" s="76">
        <v>0.93103448275862066</v>
      </c>
      <c r="BW159" s="543">
        <v>1</v>
      </c>
      <c r="BX159" s="543">
        <v>0</v>
      </c>
      <c r="BY159" s="543">
        <v>0</v>
      </c>
      <c r="BZ159" s="543">
        <v>1</v>
      </c>
      <c r="CA159" s="543">
        <v>0</v>
      </c>
      <c r="CB159" s="543">
        <v>0</v>
      </c>
      <c r="CC159" s="543">
        <v>0</v>
      </c>
      <c r="CD159" s="543">
        <v>0</v>
      </c>
      <c r="CE159" s="543">
        <v>0</v>
      </c>
      <c r="CF159" s="543">
        <v>0</v>
      </c>
      <c r="CG159" s="543">
        <v>1</v>
      </c>
      <c r="CH159" s="543">
        <v>0</v>
      </c>
      <c r="CI159" s="542"/>
      <c r="CJ159" s="542"/>
      <c r="CK159" s="542"/>
      <c r="CL159" s="542"/>
      <c r="CM159" s="542"/>
      <c r="CN159" s="542"/>
      <c r="CO159" s="542"/>
      <c r="CP159" s="542"/>
      <c r="CQ159" s="542"/>
      <c r="CS159" s="542"/>
      <c r="CT159" s="542"/>
      <c r="CU159" s="542"/>
      <c r="CV159" s="542"/>
      <c r="CW159" s="543">
        <v>0</v>
      </c>
      <c r="CX159" s="547">
        <v>0</v>
      </c>
      <c r="CY159" s="543">
        <v>0</v>
      </c>
      <c r="CZ159" s="543">
        <v>0</v>
      </c>
      <c r="DA159" s="543">
        <v>0</v>
      </c>
      <c r="DB159" s="543">
        <v>0</v>
      </c>
      <c r="DC159" s="543">
        <v>0</v>
      </c>
      <c r="DD159" s="543">
        <v>0</v>
      </c>
      <c r="DF159" s="551">
        <v>56577.934933999997</v>
      </c>
      <c r="DG159" s="76">
        <f t="shared" si="50"/>
        <v>1.6278440818888972E-2</v>
      </c>
      <c r="DH159" s="551">
        <v>3982.780542</v>
      </c>
      <c r="DI159" s="551">
        <v>56577.934933999997</v>
      </c>
      <c r="DJ159" s="551">
        <v>0</v>
      </c>
      <c r="DK159" s="547">
        <v>17</v>
      </c>
      <c r="DL159" s="543">
        <v>13</v>
      </c>
      <c r="DM159" s="543">
        <v>0</v>
      </c>
      <c r="DN159" s="543">
        <v>0</v>
      </c>
      <c r="DO159" s="320">
        <v>4.1285000000000002E-2</v>
      </c>
      <c r="DP159" s="543">
        <v>16</v>
      </c>
      <c r="DQ159" s="543">
        <v>13</v>
      </c>
      <c r="DR159" s="543">
        <v>1</v>
      </c>
      <c r="DS159" s="543">
        <v>0</v>
      </c>
      <c r="DT159" s="76">
        <f t="shared" si="51"/>
        <v>0</v>
      </c>
      <c r="DU159" s="542"/>
      <c r="DV159" s="542"/>
      <c r="DW159" s="542"/>
      <c r="DX159" s="552">
        <v>0</v>
      </c>
      <c r="DZ159" s="542"/>
      <c r="EA159" s="542"/>
      <c r="EB159" s="542"/>
      <c r="EC159" s="542"/>
      <c r="ED159" s="542"/>
      <c r="EE159" s="542"/>
      <c r="EF159" s="542"/>
      <c r="EG159" s="542"/>
      <c r="EH159" s="542"/>
      <c r="EI159" s="542"/>
      <c r="EJ159" s="542"/>
      <c r="EK159" s="542"/>
      <c r="EL159" s="542"/>
      <c r="EM159" s="542"/>
      <c r="EN159" s="542"/>
      <c r="EO159" s="542"/>
    </row>
    <row r="160" spans="2:145" x14ac:dyDescent="0.25">
      <c r="B160" s="541" t="s">
        <v>1419</v>
      </c>
      <c r="C160" s="3" t="s">
        <v>1420</v>
      </c>
      <c r="D160" s="3" t="s">
        <v>1215</v>
      </c>
      <c r="E160" s="541" t="s">
        <v>1094</v>
      </c>
      <c r="F160" s="542"/>
      <c r="G160" s="543">
        <v>126.057244</v>
      </c>
      <c r="H160" s="542"/>
      <c r="I160" s="542"/>
      <c r="J160" s="542"/>
      <c r="K160" s="542"/>
      <c r="L160" s="542"/>
      <c r="N160" s="543">
        <v>85.817763999999997</v>
      </c>
      <c r="O160" s="76">
        <f t="shared" si="36"/>
        <v>0.68078407298830046</v>
      </c>
      <c r="P160" s="622">
        <v>2.7860879999999999</v>
      </c>
      <c r="Q160" s="76">
        <f t="shared" si="37"/>
        <v>2.2101768304564867E-2</v>
      </c>
      <c r="R160" s="542"/>
      <c r="S160" s="542"/>
      <c r="T160" s="544">
        <v>0.65502899999999997</v>
      </c>
      <c r="U160" s="543">
        <v>0</v>
      </c>
      <c r="W160" s="543">
        <v>103</v>
      </c>
      <c r="X160" s="543">
        <v>0</v>
      </c>
      <c r="Y160" s="542"/>
      <c r="Z160" s="546">
        <f t="shared" si="35"/>
        <v>1.200217707839603</v>
      </c>
      <c r="AA160" s="543">
        <v>9</v>
      </c>
      <c r="AB160" s="543">
        <v>15</v>
      </c>
      <c r="AC160" s="547">
        <v>109</v>
      </c>
      <c r="AD160" s="547">
        <v>9</v>
      </c>
      <c r="AE160" s="543">
        <f t="shared" si="38"/>
        <v>118</v>
      </c>
      <c r="AF160" s="549">
        <v>26660609</v>
      </c>
      <c r="AH160" s="549">
        <v>48950</v>
      </c>
      <c r="AI160" s="543">
        <v>92</v>
      </c>
      <c r="AJ160" s="76">
        <f t="shared" si="39"/>
        <v>0.77966101694915257</v>
      </c>
      <c r="AK160" s="549">
        <v>5248610</v>
      </c>
      <c r="AL160" s="76">
        <f t="shared" si="40"/>
        <v>0.19686759593526165</v>
      </c>
      <c r="AM160" s="543">
        <v>92</v>
      </c>
      <c r="AN160" s="549">
        <v>5248610</v>
      </c>
      <c r="AO160" s="543">
        <v>80</v>
      </c>
      <c r="AP160" s="549">
        <v>3513010</v>
      </c>
      <c r="AQ160" s="543">
        <v>69</v>
      </c>
      <c r="AR160" s="549">
        <v>3239300</v>
      </c>
      <c r="AS160" s="543">
        <v>11</v>
      </c>
      <c r="AT160" s="76">
        <f t="shared" si="41"/>
        <v>0.13750000000000001</v>
      </c>
      <c r="AU160" s="549">
        <v>273710</v>
      </c>
      <c r="AV160" s="543">
        <v>12</v>
      </c>
      <c r="AW160" s="549">
        <v>7558000</v>
      </c>
      <c r="AX160" s="543">
        <v>3</v>
      </c>
      <c r="AY160" s="549">
        <v>4434799</v>
      </c>
      <c r="AZ160" s="543">
        <v>9</v>
      </c>
      <c r="BA160" s="76">
        <f t="shared" si="42"/>
        <v>7.6271186440677971E-2</v>
      </c>
      <c r="BB160" s="543">
        <v>31</v>
      </c>
      <c r="BC160" s="76">
        <f t="shared" si="43"/>
        <v>0.26271186440677968</v>
      </c>
      <c r="BD160" s="543">
        <v>78</v>
      </c>
      <c r="BE160" s="76">
        <f t="shared" si="44"/>
        <v>0.66101694915254239</v>
      </c>
      <c r="BF160" s="543">
        <v>108</v>
      </c>
      <c r="BG160" s="76">
        <f t="shared" si="45"/>
        <v>0.9152542372881356</v>
      </c>
      <c r="BH160" s="543">
        <v>1</v>
      </c>
      <c r="BI160" s="76">
        <f t="shared" si="46"/>
        <v>8.4745762711864406E-3</v>
      </c>
      <c r="BJ160" s="543">
        <v>1</v>
      </c>
      <c r="BK160" s="543">
        <v>0</v>
      </c>
      <c r="BL160" s="543">
        <v>0</v>
      </c>
      <c r="BM160" s="550">
        <v>1973</v>
      </c>
      <c r="BN160" s="542"/>
      <c r="BO160" s="543">
        <v>90</v>
      </c>
      <c r="BP160" s="76">
        <f t="shared" si="47"/>
        <v>0.76271186440677963</v>
      </c>
      <c r="BQ160" s="543">
        <v>28</v>
      </c>
      <c r="BR160" s="76">
        <f t="shared" si="48"/>
        <v>0.23728813559322035</v>
      </c>
      <c r="BS160" s="543">
        <v>0</v>
      </c>
      <c r="BT160" s="76">
        <f t="shared" si="49"/>
        <v>0</v>
      </c>
      <c r="BU160" s="76">
        <v>0.80434782608695654</v>
      </c>
      <c r="BW160" s="543">
        <v>2</v>
      </c>
      <c r="BX160" s="543">
        <v>1</v>
      </c>
      <c r="BY160" s="543">
        <v>0</v>
      </c>
      <c r="BZ160" s="543">
        <v>2</v>
      </c>
      <c r="CA160" s="543">
        <v>0</v>
      </c>
      <c r="CB160" s="543">
        <v>0</v>
      </c>
      <c r="CC160" s="543">
        <v>1</v>
      </c>
      <c r="CD160" s="543">
        <v>0</v>
      </c>
      <c r="CE160" s="543">
        <v>0</v>
      </c>
      <c r="CF160" s="543">
        <v>0</v>
      </c>
      <c r="CG160" s="543">
        <v>1</v>
      </c>
      <c r="CH160" s="543">
        <v>0</v>
      </c>
      <c r="CI160" s="542"/>
      <c r="CJ160" s="542"/>
      <c r="CK160" s="542"/>
      <c r="CL160" s="542"/>
      <c r="CM160" s="542"/>
      <c r="CN160" s="542"/>
      <c r="CO160" s="542"/>
      <c r="CP160" s="542"/>
      <c r="CQ160" s="542"/>
      <c r="CS160" s="542"/>
      <c r="CT160" s="542"/>
      <c r="CU160" s="542"/>
      <c r="CV160" s="542"/>
      <c r="CW160" s="543">
        <v>2</v>
      </c>
      <c r="CX160" s="547">
        <v>0</v>
      </c>
      <c r="CY160" s="543">
        <v>1</v>
      </c>
      <c r="CZ160" s="543">
        <v>1</v>
      </c>
      <c r="DA160" s="543">
        <v>0</v>
      </c>
      <c r="DB160" s="543">
        <v>0</v>
      </c>
      <c r="DC160" s="543">
        <v>0</v>
      </c>
      <c r="DD160" s="543">
        <v>0</v>
      </c>
      <c r="DF160" s="551">
        <v>140072.27647000001</v>
      </c>
      <c r="DG160" s="76">
        <f t="shared" si="50"/>
        <v>5.2539038575600437E-3</v>
      </c>
      <c r="DH160" s="551">
        <v>5047.8863529999999</v>
      </c>
      <c r="DI160" s="551">
        <v>71304.277100000007</v>
      </c>
      <c r="DJ160" s="551">
        <v>68767.999370000005</v>
      </c>
      <c r="DK160" s="547">
        <v>109</v>
      </c>
      <c r="DL160" s="543">
        <v>9</v>
      </c>
      <c r="DM160" s="543">
        <v>0</v>
      </c>
      <c r="DN160" s="543">
        <v>0</v>
      </c>
      <c r="DO160" s="320">
        <v>6.2073000000000003E-2</v>
      </c>
      <c r="DP160" s="543">
        <v>110</v>
      </c>
      <c r="DQ160" s="543">
        <v>4</v>
      </c>
      <c r="DR160" s="543">
        <v>4</v>
      </c>
      <c r="DS160" s="543">
        <v>0</v>
      </c>
      <c r="DT160" s="76">
        <f t="shared" si="51"/>
        <v>0</v>
      </c>
      <c r="DU160" s="542"/>
      <c r="DV160" s="542"/>
      <c r="DW160" s="542"/>
      <c r="DX160" s="552">
        <v>79.234800000000007</v>
      </c>
      <c r="DZ160" s="542"/>
      <c r="EA160" s="542"/>
      <c r="EB160" s="542"/>
      <c r="EC160" s="542"/>
      <c r="ED160" s="542"/>
      <c r="EE160" s="542"/>
      <c r="EF160" s="542"/>
      <c r="EG160" s="542"/>
      <c r="EH160" s="542"/>
      <c r="EI160" s="542"/>
      <c r="EJ160" s="542"/>
      <c r="EK160" s="542"/>
      <c r="EL160" s="542"/>
      <c r="EM160" s="542"/>
      <c r="EN160" s="542"/>
      <c r="EO160" s="542"/>
    </row>
    <row r="161" spans="2:145" x14ac:dyDescent="0.25">
      <c r="B161" s="541" t="s">
        <v>1421</v>
      </c>
      <c r="C161" s="3" t="s">
        <v>1422</v>
      </c>
      <c r="D161" s="3" t="s">
        <v>1143</v>
      </c>
      <c r="E161" s="541" t="s">
        <v>1094</v>
      </c>
      <c r="F161" s="542"/>
      <c r="G161" s="543">
        <v>84.763377000000006</v>
      </c>
      <c r="H161" s="542"/>
      <c r="I161" s="542"/>
      <c r="J161" s="542"/>
      <c r="K161" s="542"/>
      <c r="L161" s="542"/>
      <c r="N161" s="543">
        <v>39.520215</v>
      </c>
      <c r="O161" s="76">
        <f t="shared" si="36"/>
        <v>0.46624162933008201</v>
      </c>
      <c r="P161" s="622">
        <v>6.0559079999999996</v>
      </c>
      <c r="Q161" s="76">
        <f t="shared" si="37"/>
        <v>7.1444864684898052E-2</v>
      </c>
      <c r="R161" s="542"/>
      <c r="S161" s="542"/>
      <c r="T161" s="544">
        <v>2.2589109999999999</v>
      </c>
      <c r="U161" s="543">
        <v>0</v>
      </c>
      <c r="W161" s="543">
        <v>32</v>
      </c>
      <c r="X161" s="543">
        <v>0</v>
      </c>
      <c r="Y161" s="542"/>
      <c r="Z161" s="546">
        <f t="shared" si="35"/>
        <v>0.80971219412647422</v>
      </c>
      <c r="AA161" s="543">
        <v>8</v>
      </c>
      <c r="AB161" s="543">
        <v>1</v>
      </c>
      <c r="AC161" s="547">
        <v>25</v>
      </c>
      <c r="AD161" s="547">
        <v>8</v>
      </c>
      <c r="AE161" s="543">
        <f t="shared" si="38"/>
        <v>33</v>
      </c>
      <c r="AF161" s="549">
        <v>961520</v>
      </c>
      <c r="AH161" s="549">
        <v>19380</v>
      </c>
      <c r="AI161" s="543">
        <v>27</v>
      </c>
      <c r="AJ161" s="76">
        <f t="shared" si="39"/>
        <v>0.81818181818181823</v>
      </c>
      <c r="AK161" s="549">
        <v>696360</v>
      </c>
      <c r="AL161" s="76">
        <f t="shared" si="40"/>
        <v>0.72422830518345949</v>
      </c>
      <c r="AM161" s="543">
        <v>27</v>
      </c>
      <c r="AN161" s="549">
        <v>696360</v>
      </c>
      <c r="AO161" s="543">
        <v>27</v>
      </c>
      <c r="AP161" s="549">
        <v>696360</v>
      </c>
      <c r="AQ161" s="543">
        <v>21</v>
      </c>
      <c r="AR161" s="549">
        <v>508700</v>
      </c>
      <c r="AS161" s="543">
        <v>6</v>
      </c>
      <c r="AT161" s="76">
        <f t="shared" si="41"/>
        <v>0.22222222222222221</v>
      </c>
      <c r="AU161" s="549">
        <v>187660</v>
      </c>
      <c r="AV161" s="543">
        <v>3</v>
      </c>
      <c r="AW161" s="549">
        <v>96200</v>
      </c>
      <c r="AX161" s="543">
        <v>1</v>
      </c>
      <c r="AY161" s="549">
        <v>133460</v>
      </c>
      <c r="AZ161" s="543">
        <v>3</v>
      </c>
      <c r="BA161" s="76">
        <f t="shared" si="42"/>
        <v>9.0909090909090912E-2</v>
      </c>
      <c r="BB161" s="543">
        <v>20</v>
      </c>
      <c r="BC161" s="76">
        <f t="shared" si="43"/>
        <v>0.60606060606060608</v>
      </c>
      <c r="BD161" s="543">
        <v>10</v>
      </c>
      <c r="BE161" s="76">
        <f t="shared" si="44"/>
        <v>0.30303030303030304</v>
      </c>
      <c r="BF161" s="543">
        <v>31</v>
      </c>
      <c r="BG161" s="76">
        <f t="shared" si="45"/>
        <v>0.93939393939393945</v>
      </c>
      <c r="BH161" s="543">
        <v>15</v>
      </c>
      <c r="BI161" s="76">
        <f t="shared" si="46"/>
        <v>0.45454545454545453</v>
      </c>
      <c r="BJ161" s="543">
        <v>15</v>
      </c>
      <c r="BK161" s="543">
        <v>0</v>
      </c>
      <c r="BL161" s="543">
        <v>0</v>
      </c>
      <c r="BM161" s="550">
        <v>1948.5</v>
      </c>
      <c r="BN161" s="542"/>
      <c r="BO161" s="543">
        <v>30</v>
      </c>
      <c r="BP161" s="76">
        <f t="shared" si="47"/>
        <v>0.90909090909090906</v>
      </c>
      <c r="BQ161" s="543">
        <v>3</v>
      </c>
      <c r="BR161" s="76">
        <f t="shared" si="48"/>
        <v>9.0909090909090912E-2</v>
      </c>
      <c r="BS161" s="543">
        <v>0</v>
      </c>
      <c r="BT161" s="76">
        <f t="shared" si="49"/>
        <v>0</v>
      </c>
      <c r="BU161" s="76">
        <v>0.55555555555555558</v>
      </c>
      <c r="BW161" s="543">
        <v>0</v>
      </c>
      <c r="BX161" s="543">
        <v>0</v>
      </c>
      <c r="BY161" s="543">
        <v>0</v>
      </c>
      <c r="BZ161" s="543">
        <v>0</v>
      </c>
      <c r="CA161" s="543">
        <v>0</v>
      </c>
      <c r="CB161" s="543">
        <v>0</v>
      </c>
      <c r="CC161" s="543">
        <v>0</v>
      </c>
      <c r="CD161" s="543">
        <v>0</v>
      </c>
      <c r="CE161" s="543">
        <v>0</v>
      </c>
      <c r="CF161" s="543">
        <v>0</v>
      </c>
      <c r="CG161" s="543">
        <v>0</v>
      </c>
      <c r="CH161" s="543">
        <v>0</v>
      </c>
      <c r="CI161" s="542"/>
      <c r="CJ161" s="542"/>
      <c r="CK161" s="542"/>
      <c r="CL161" s="542"/>
      <c r="CM161" s="542"/>
      <c r="CN161" s="542"/>
      <c r="CO161" s="542"/>
      <c r="CP161" s="542"/>
      <c r="CQ161" s="542"/>
      <c r="CS161" s="542"/>
      <c r="CT161" s="542"/>
      <c r="CU161" s="542"/>
      <c r="CV161" s="542"/>
      <c r="CW161" s="543">
        <v>1</v>
      </c>
      <c r="CX161" s="547">
        <v>0</v>
      </c>
      <c r="CY161" s="543">
        <v>1</v>
      </c>
      <c r="CZ161" s="543">
        <v>0</v>
      </c>
      <c r="DA161" s="543">
        <v>0</v>
      </c>
      <c r="DB161" s="543">
        <v>0</v>
      </c>
      <c r="DC161" s="543">
        <v>0</v>
      </c>
      <c r="DD161" s="543">
        <v>0</v>
      </c>
      <c r="DF161" s="551">
        <v>84010.919531000007</v>
      </c>
      <c r="DG161" s="76">
        <f t="shared" si="50"/>
        <v>8.7373033874490399E-2</v>
      </c>
      <c r="DH161" s="551">
        <v>3017.65625</v>
      </c>
      <c r="DI161" s="551">
        <v>70428.890111999994</v>
      </c>
      <c r="DJ161" s="551">
        <v>13582.029419</v>
      </c>
      <c r="DK161" s="547">
        <v>13</v>
      </c>
      <c r="DL161" s="543">
        <v>20</v>
      </c>
      <c r="DM161" s="543">
        <v>0</v>
      </c>
      <c r="DN161" s="543">
        <v>0</v>
      </c>
      <c r="DO161" s="320">
        <v>0.17156299999999999</v>
      </c>
      <c r="DP161" s="543">
        <v>8</v>
      </c>
      <c r="DQ161" s="543">
        <v>8</v>
      </c>
      <c r="DR161" s="543">
        <v>17</v>
      </c>
      <c r="DS161" s="543">
        <v>0</v>
      </c>
      <c r="DT161" s="76">
        <f t="shared" si="51"/>
        <v>0</v>
      </c>
      <c r="DU161" s="542"/>
      <c r="DV161" s="542"/>
      <c r="DW161" s="542"/>
      <c r="DX161" s="552">
        <v>101.76390000000001</v>
      </c>
      <c r="DZ161" s="542"/>
      <c r="EA161" s="542"/>
      <c r="EB161" s="542"/>
      <c r="EC161" s="542"/>
      <c r="ED161" s="542"/>
      <c r="EE161" s="542"/>
      <c r="EF161" s="542"/>
      <c r="EG161" s="542"/>
      <c r="EH161" s="542"/>
      <c r="EI161" s="542"/>
      <c r="EJ161" s="542"/>
      <c r="EK161" s="542"/>
      <c r="EL161" s="542"/>
      <c r="EM161" s="542"/>
      <c r="EN161" s="542"/>
      <c r="EO161" s="542"/>
    </row>
    <row r="162" spans="2:145" x14ac:dyDescent="0.25">
      <c r="B162" s="541" t="s">
        <v>1423</v>
      </c>
      <c r="C162" s="3" t="s">
        <v>1424</v>
      </c>
      <c r="D162" s="3" t="s">
        <v>1135</v>
      </c>
      <c r="E162" s="541" t="s">
        <v>1094</v>
      </c>
      <c r="F162" s="542"/>
      <c r="G162" s="543">
        <v>885.05957799999999</v>
      </c>
      <c r="H162" s="542"/>
      <c r="I162" s="542"/>
      <c r="J162" s="542"/>
      <c r="K162" s="542"/>
      <c r="L162" s="542"/>
      <c r="N162" s="543">
        <v>810.24771099999998</v>
      </c>
      <c r="O162" s="76">
        <f t="shared" si="36"/>
        <v>0.91547250732085739</v>
      </c>
      <c r="P162" s="622">
        <v>10.299032</v>
      </c>
      <c r="Q162" s="76">
        <f t="shared" si="37"/>
        <v>1.1636540924480002E-2</v>
      </c>
      <c r="R162" s="542"/>
      <c r="S162" s="542"/>
      <c r="T162" s="544">
        <v>1.577515</v>
      </c>
      <c r="U162" s="543">
        <v>0</v>
      </c>
      <c r="W162" s="543">
        <v>68</v>
      </c>
      <c r="X162" s="543">
        <v>0</v>
      </c>
      <c r="Y162" s="542"/>
      <c r="Z162" s="546">
        <f t="shared" si="35"/>
        <v>8.392495168678113E-2</v>
      </c>
      <c r="AA162" s="543">
        <v>4</v>
      </c>
      <c r="AB162" s="543">
        <v>11</v>
      </c>
      <c r="AC162" s="547">
        <v>75</v>
      </c>
      <c r="AD162" s="547">
        <v>4</v>
      </c>
      <c r="AE162" s="543">
        <f t="shared" si="38"/>
        <v>79</v>
      </c>
      <c r="AF162" s="549">
        <v>1661900</v>
      </c>
      <c r="AH162" s="549">
        <v>18450</v>
      </c>
      <c r="AI162" s="543">
        <v>75</v>
      </c>
      <c r="AJ162" s="76">
        <f t="shared" si="39"/>
        <v>0.94936708860759489</v>
      </c>
      <c r="AK162" s="549">
        <v>1544510</v>
      </c>
      <c r="AL162" s="76">
        <f t="shared" si="40"/>
        <v>0.9293639809856189</v>
      </c>
      <c r="AM162" s="543">
        <v>75</v>
      </c>
      <c r="AN162" s="549">
        <v>1544510</v>
      </c>
      <c r="AO162" s="543">
        <v>75</v>
      </c>
      <c r="AP162" s="549">
        <v>1544510</v>
      </c>
      <c r="AQ162" s="543">
        <v>43</v>
      </c>
      <c r="AR162" s="549">
        <v>1005500</v>
      </c>
      <c r="AS162" s="543">
        <v>32</v>
      </c>
      <c r="AT162" s="76">
        <f t="shared" si="41"/>
        <v>0.42666666666666669</v>
      </c>
      <c r="AU162" s="549">
        <v>539010</v>
      </c>
      <c r="AV162" s="543">
        <v>1</v>
      </c>
      <c r="AW162" s="549">
        <v>8600</v>
      </c>
      <c r="AX162" s="543">
        <v>3</v>
      </c>
      <c r="AY162" s="549">
        <v>108790</v>
      </c>
      <c r="AZ162" s="543">
        <v>14</v>
      </c>
      <c r="BA162" s="76">
        <f t="shared" si="42"/>
        <v>0.17721518987341772</v>
      </c>
      <c r="BB162" s="543">
        <v>8</v>
      </c>
      <c r="BC162" s="76">
        <f t="shared" si="43"/>
        <v>0.10126582278481013</v>
      </c>
      <c r="BD162" s="543">
        <v>57</v>
      </c>
      <c r="BE162" s="76">
        <f t="shared" si="44"/>
        <v>0.72151898734177211</v>
      </c>
      <c r="BF162" s="543">
        <v>79</v>
      </c>
      <c r="BG162" s="76">
        <f t="shared" si="45"/>
        <v>1</v>
      </c>
      <c r="BH162" s="543">
        <v>2</v>
      </c>
      <c r="BI162" s="76">
        <f t="shared" si="46"/>
        <v>2.5316455696202531E-2</v>
      </c>
      <c r="BJ162" s="543">
        <v>2</v>
      </c>
      <c r="BK162" s="543">
        <v>0</v>
      </c>
      <c r="BL162" s="543">
        <v>0</v>
      </c>
      <c r="BM162" s="550">
        <v>1957</v>
      </c>
      <c r="BN162" s="542"/>
      <c r="BO162" s="543">
        <v>64</v>
      </c>
      <c r="BP162" s="76">
        <f t="shared" si="47"/>
        <v>0.810126582278481</v>
      </c>
      <c r="BQ162" s="543">
        <v>15</v>
      </c>
      <c r="BR162" s="76">
        <f t="shared" si="48"/>
        <v>0.189873417721519</v>
      </c>
      <c r="BS162" s="543">
        <v>0</v>
      </c>
      <c r="BT162" s="76">
        <f t="shared" si="49"/>
        <v>0</v>
      </c>
      <c r="BU162" s="76">
        <v>0.69333333333333336</v>
      </c>
      <c r="BW162" s="543">
        <v>0</v>
      </c>
      <c r="BX162" s="543">
        <v>0</v>
      </c>
      <c r="BY162" s="543">
        <v>0</v>
      </c>
      <c r="BZ162" s="543">
        <v>0</v>
      </c>
      <c r="CA162" s="543">
        <v>0</v>
      </c>
      <c r="CB162" s="543">
        <v>0</v>
      </c>
      <c r="CC162" s="543">
        <v>0</v>
      </c>
      <c r="CD162" s="543">
        <v>0</v>
      </c>
      <c r="CE162" s="543">
        <v>0</v>
      </c>
      <c r="CF162" s="543">
        <v>0</v>
      </c>
      <c r="CG162" s="543">
        <v>0</v>
      </c>
      <c r="CH162" s="543">
        <v>0</v>
      </c>
      <c r="CI162" s="542"/>
      <c r="CJ162" s="542"/>
      <c r="CK162" s="542"/>
      <c r="CL162" s="542"/>
      <c r="CM162" s="542"/>
      <c r="CN162" s="542"/>
      <c r="CO162" s="542"/>
      <c r="CP162" s="542"/>
      <c r="CQ162" s="542"/>
      <c r="CS162" s="542"/>
      <c r="CT162" s="542"/>
      <c r="CU162" s="542"/>
      <c r="CV162" s="542"/>
      <c r="CW162" s="543">
        <v>3</v>
      </c>
      <c r="CX162" s="547">
        <v>0</v>
      </c>
      <c r="CY162" s="543">
        <v>3</v>
      </c>
      <c r="CZ162" s="543">
        <v>0</v>
      </c>
      <c r="DA162" s="543">
        <v>0</v>
      </c>
      <c r="DB162" s="543">
        <v>0</v>
      </c>
      <c r="DC162" s="543">
        <v>0</v>
      </c>
      <c r="DD162" s="543">
        <v>0</v>
      </c>
      <c r="DF162" s="551">
        <v>41616.121923999999</v>
      </c>
      <c r="DG162" s="76">
        <f t="shared" si="50"/>
        <v>2.5041291247367471E-2</v>
      </c>
      <c r="DH162" s="551">
        <v>2398.1658940000002</v>
      </c>
      <c r="DI162" s="551">
        <v>36675.713721</v>
      </c>
      <c r="DJ162" s="551">
        <v>4940.408203</v>
      </c>
      <c r="DK162" s="547">
        <v>69</v>
      </c>
      <c r="DL162" s="543">
        <v>10</v>
      </c>
      <c r="DM162" s="543">
        <v>0</v>
      </c>
      <c r="DN162" s="543">
        <v>0</v>
      </c>
      <c r="DO162" s="320">
        <v>0.109304</v>
      </c>
      <c r="DP162" s="543">
        <v>66</v>
      </c>
      <c r="DQ162" s="543">
        <v>4</v>
      </c>
      <c r="DR162" s="543">
        <v>8</v>
      </c>
      <c r="DS162" s="543">
        <v>1</v>
      </c>
      <c r="DT162" s="76">
        <f t="shared" si="51"/>
        <v>1.4705882352941176E-2</v>
      </c>
      <c r="DU162" s="542"/>
      <c r="DV162" s="542"/>
      <c r="DW162" s="542"/>
      <c r="DX162" s="552">
        <v>42.975999999999999</v>
      </c>
      <c r="DZ162" s="542"/>
      <c r="EA162" s="542"/>
      <c r="EB162" s="542"/>
      <c r="EC162" s="542"/>
      <c r="ED162" s="542"/>
      <c r="EE162" s="542"/>
      <c r="EF162" s="542"/>
      <c r="EG162" s="542"/>
      <c r="EH162" s="542"/>
      <c r="EI162" s="542"/>
      <c r="EJ162" s="542"/>
      <c r="EK162" s="542"/>
      <c r="EL162" s="542"/>
      <c r="EM162" s="542"/>
      <c r="EN162" s="542"/>
      <c r="EO162" s="542"/>
    </row>
    <row r="163" spans="2:145" x14ac:dyDescent="0.25">
      <c r="B163" s="541" t="s">
        <v>1425</v>
      </c>
      <c r="C163" s="3" t="s">
        <v>1426</v>
      </c>
      <c r="D163" s="3" t="s">
        <v>1149</v>
      </c>
      <c r="E163" s="541" t="s">
        <v>1094</v>
      </c>
      <c r="F163" s="542"/>
      <c r="G163" s="543">
        <v>20.965281999999998</v>
      </c>
      <c r="H163" s="542"/>
      <c r="I163" s="542"/>
      <c r="J163" s="542"/>
      <c r="K163" s="542"/>
      <c r="L163" s="542"/>
      <c r="N163" s="543">
        <v>20.965281999999998</v>
      </c>
      <c r="O163" s="76">
        <f t="shared" si="36"/>
        <v>1</v>
      </c>
      <c r="P163" s="622">
        <v>1.7958480000000001</v>
      </c>
      <c r="Q163" s="76">
        <f t="shared" si="37"/>
        <v>8.5658184802856474E-2</v>
      </c>
      <c r="R163" s="542"/>
      <c r="S163" s="542"/>
      <c r="T163" s="544">
        <v>0</v>
      </c>
      <c r="U163" s="543">
        <v>0</v>
      </c>
      <c r="W163" s="543">
        <v>29</v>
      </c>
      <c r="X163" s="543">
        <v>0</v>
      </c>
      <c r="Y163" s="542"/>
      <c r="Z163" s="546">
        <f t="shared" si="35"/>
        <v>1.3832392047004187</v>
      </c>
      <c r="AA163" s="543">
        <v>0</v>
      </c>
      <c r="AB163" s="543">
        <v>0</v>
      </c>
      <c r="AC163" s="547">
        <v>29</v>
      </c>
      <c r="AD163" s="547">
        <v>0</v>
      </c>
      <c r="AE163" s="543">
        <f t="shared" si="38"/>
        <v>29</v>
      </c>
      <c r="AF163" s="549">
        <v>1007485</v>
      </c>
      <c r="AH163" s="549">
        <v>30400</v>
      </c>
      <c r="AI163" s="543">
        <v>28</v>
      </c>
      <c r="AJ163" s="76">
        <f t="shared" si="39"/>
        <v>0.96551724137931039</v>
      </c>
      <c r="AK163" s="549">
        <v>969563</v>
      </c>
      <c r="AL163" s="76">
        <f t="shared" si="40"/>
        <v>0.96235973736581681</v>
      </c>
      <c r="AM163" s="543">
        <v>28</v>
      </c>
      <c r="AN163" s="549">
        <v>969563</v>
      </c>
      <c r="AO163" s="543">
        <v>28</v>
      </c>
      <c r="AP163" s="549">
        <v>969563</v>
      </c>
      <c r="AQ163" s="543">
        <v>16</v>
      </c>
      <c r="AR163" s="549">
        <v>696833</v>
      </c>
      <c r="AS163" s="543">
        <v>12</v>
      </c>
      <c r="AT163" s="76">
        <f t="shared" si="41"/>
        <v>0.42857142857142855</v>
      </c>
      <c r="AU163" s="549">
        <v>272730</v>
      </c>
      <c r="AV163" s="543">
        <v>1</v>
      </c>
      <c r="AW163" s="549">
        <v>37922</v>
      </c>
      <c r="AX163" s="543">
        <v>0</v>
      </c>
      <c r="AY163" s="549">
        <v>0</v>
      </c>
      <c r="AZ163" s="543">
        <v>2</v>
      </c>
      <c r="BA163" s="76">
        <f t="shared" si="42"/>
        <v>6.8965517241379309E-2</v>
      </c>
      <c r="BB163" s="543">
        <v>9</v>
      </c>
      <c r="BC163" s="76">
        <f t="shared" si="43"/>
        <v>0.31034482758620691</v>
      </c>
      <c r="BD163" s="543">
        <v>18</v>
      </c>
      <c r="BE163" s="76">
        <f t="shared" si="44"/>
        <v>0.62068965517241381</v>
      </c>
      <c r="BF163" s="543">
        <v>27</v>
      </c>
      <c r="BG163" s="76">
        <f t="shared" si="45"/>
        <v>0.93103448275862066</v>
      </c>
      <c r="BH163" s="543">
        <v>0</v>
      </c>
      <c r="BI163" s="76">
        <f t="shared" si="46"/>
        <v>0</v>
      </c>
      <c r="BJ163" s="543">
        <v>0</v>
      </c>
      <c r="BK163" s="543">
        <v>0</v>
      </c>
      <c r="BL163" s="543">
        <v>0</v>
      </c>
      <c r="BM163" s="550">
        <v>1980</v>
      </c>
      <c r="BN163" s="542"/>
      <c r="BO163" s="543">
        <v>19</v>
      </c>
      <c r="BP163" s="76">
        <f t="shared" si="47"/>
        <v>0.65517241379310343</v>
      </c>
      <c r="BQ163" s="543">
        <v>10</v>
      </c>
      <c r="BR163" s="76">
        <f t="shared" si="48"/>
        <v>0.34482758620689657</v>
      </c>
      <c r="BS163" s="543">
        <v>0</v>
      </c>
      <c r="BT163" s="76">
        <f t="shared" si="49"/>
        <v>0</v>
      </c>
      <c r="BU163" s="76">
        <v>0.8571428571428571</v>
      </c>
      <c r="BW163" s="543">
        <v>0</v>
      </c>
      <c r="BX163" s="543">
        <v>0</v>
      </c>
      <c r="BY163" s="543">
        <v>0</v>
      </c>
      <c r="BZ163" s="543">
        <v>0</v>
      </c>
      <c r="CA163" s="543">
        <v>0</v>
      </c>
      <c r="CB163" s="543">
        <v>0</v>
      </c>
      <c r="CC163" s="543">
        <v>0</v>
      </c>
      <c r="CD163" s="543">
        <v>0</v>
      </c>
      <c r="CE163" s="543">
        <v>0</v>
      </c>
      <c r="CF163" s="543">
        <v>0</v>
      </c>
      <c r="CG163" s="543">
        <v>0</v>
      </c>
      <c r="CH163" s="543">
        <v>0</v>
      </c>
      <c r="CI163" s="542"/>
      <c r="CJ163" s="542"/>
      <c r="CK163" s="542"/>
      <c r="CL163" s="542"/>
      <c r="CM163" s="542"/>
      <c r="CN163" s="542"/>
      <c r="CO163" s="542"/>
      <c r="CP163" s="542"/>
      <c r="CQ163" s="542"/>
      <c r="CS163" s="542"/>
      <c r="CT163" s="542"/>
      <c r="CU163" s="542"/>
      <c r="CV163" s="542"/>
      <c r="CW163" s="543">
        <v>0</v>
      </c>
      <c r="CX163" s="547">
        <v>0</v>
      </c>
      <c r="CY163" s="543">
        <v>0</v>
      </c>
      <c r="CZ163" s="543">
        <v>0</v>
      </c>
      <c r="DA163" s="543">
        <v>0</v>
      </c>
      <c r="DB163" s="543">
        <v>0</v>
      </c>
      <c r="DC163" s="543">
        <v>0</v>
      </c>
      <c r="DD163" s="543">
        <v>0</v>
      </c>
      <c r="DF163" s="551">
        <v>0</v>
      </c>
      <c r="DG163" s="76">
        <f t="shared" si="50"/>
        <v>0</v>
      </c>
      <c r="DH163" s="551">
        <v>0</v>
      </c>
      <c r="DI163" s="551">
        <v>0</v>
      </c>
      <c r="DJ163" s="551">
        <v>0</v>
      </c>
      <c r="DK163" s="547">
        <v>29</v>
      </c>
      <c r="DL163" s="543">
        <v>0</v>
      </c>
      <c r="DM163" s="543">
        <v>0</v>
      </c>
      <c r="DN163" s="543">
        <v>0</v>
      </c>
      <c r="DO163" s="320">
        <v>0</v>
      </c>
      <c r="DP163" s="543">
        <v>29</v>
      </c>
      <c r="DQ163" s="543">
        <v>0</v>
      </c>
      <c r="DR163" s="543">
        <v>0</v>
      </c>
      <c r="DS163" s="543">
        <v>0</v>
      </c>
      <c r="DT163" s="76">
        <f t="shared" si="51"/>
        <v>0</v>
      </c>
      <c r="DU163" s="542"/>
      <c r="DV163" s="542"/>
      <c r="DW163" s="542"/>
      <c r="DX163" s="552">
        <v>0</v>
      </c>
      <c r="DZ163" s="542"/>
      <c r="EA163" s="542"/>
      <c r="EB163" s="542"/>
      <c r="EC163" s="542"/>
      <c r="ED163" s="542"/>
      <c r="EE163" s="542"/>
      <c r="EF163" s="542"/>
      <c r="EG163" s="542"/>
      <c r="EH163" s="542"/>
      <c r="EI163" s="542"/>
      <c r="EJ163" s="542"/>
      <c r="EK163" s="542"/>
      <c r="EL163" s="542"/>
      <c r="EM163" s="542"/>
      <c r="EN163" s="542"/>
      <c r="EO163" s="542"/>
    </row>
    <row r="164" spans="2:145" x14ac:dyDescent="0.25">
      <c r="B164" s="541" t="s">
        <v>1427</v>
      </c>
      <c r="C164" s="3" t="s">
        <v>1428</v>
      </c>
      <c r="D164" s="3" t="s">
        <v>1218</v>
      </c>
      <c r="E164" s="541" t="s">
        <v>1094</v>
      </c>
      <c r="F164" s="542"/>
      <c r="G164" s="543">
        <v>685.37476200000003</v>
      </c>
      <c r="H164" s="542"/>
      <c r="I164" s="542"/>
      <c r="J164" s="542"/>
      <c r="K164" s="542"/>
      <c r="L164" s="542"/>
      <c r="N164" s="543">
        <v>652.51628600000004</v>
      </c>
      <c r="O164" s="76">
        <f t="shared" si="36"/>
        <v>0.95205765105193652</v>
      </c>
      <c r="P164" s="622">
        <v>21.574331999999998</v>
      </c>
      <c r="Q164" s="76">
        <f t="shared" si="37"/>
        <v>3.1478153553602832E-2</v>
      </c>
      <c r="R164" s="542"/>
      <c r="S164" s="542"/>
      <c r="T164" s="544">
        <v>2.085693</v>
      </c>
      <c r="U164" s="543">
        <v>0</v>
      </c>
      <c r="W164" s="543">
        <v>183</v>
      </c>
      <c r="X164" s="543">
        <v>19</v>
      </c>
      <c r="Y164" s="542"/>
      <c r="Z164" s="546">
        <f t="shared" si="35"/>
        <v>0.28045277018572373</v>
      </c>
      <c r="AA164" s="543">
        <v>4</v>
      </c>
      <c r="AB164" s="543">
        <v>20</v>
      </c>
      <c r="AC164" s="547">
        <v>199</v>
      </c>
      <c r="AD164" s="547">
        <v>4</v>
      </c>
      <c r="AE164" s="543">
        <f t="shared" si="38"/>
        <v>203</v>
      </c>
      <c r="AF164" s="549">
        <v>19102978</v>
      </c>
      <c r="AH164" s="549">
        <v>43200</v>
      </c>
      <c r="AI164" s="543">
        <v>173</v>
      </c>
      <c r="AJ164" s="76">
        <f t="shared" si="39"/>
        <v>0.85221674876847286</v>
      </c>
      <c r="AK164" s="549">
        <v>8209120</v>
      </c>
      <c r="AL164" s="76">
        <f t="shared" si="40"/>
        <v>0.42972985677939846</v>
      </c>
      <c r="AM164" s="543">
        <v>172</v>
      </c>
      <c r="AN164" s="549">
        <v>8043820</v>
      </c>
      <c r="AO164" s="543">
        <v>171</v>
      </c>
      <c r="AP164" s="549">
        <v>8036220</v>
      </c>
      <c r="AQ164" s="543">
        <v>148</v>
      </c>
      <c r="AR164" s="549">
        <v>7653700</v>
      </c>
      <c r="AS164" s="543">
        <v>23</v>
      </c>
      <c r="AT164" s="76">
        <f t="shared" si="41"/>
        <v>0.13450292397660818</v>
      </c>
      <c r="AU164" s="549">
        <v>382520</v>
      </c>
      <c r="AV164" s="543">
        <v>17</v>
      </c>
      <c r="AW164" s="549">
        <v>1140100</v>
      </c>
      <c r="AX164" s="543">
        <v>11</v>
      </c>
      <c r="AY164" s="549">
        <v>8483258</v>
      </c>
      <c r="AZ164" s="543">
        <v>92</v>
      </c>
      <c r="BA164" s="76">
        <f t="shared" si="42"/>
        <v>0.45320197044334976</v>
      </c>
      <c r="BB164" s="543">
        <v>72</v>
      </c>
      <c r="BC164" s="76">
        <f t="shared" si="43"/>
        <v>0.35467980295566504</v>
      </c>
      <c r="BD164" s="543">
        <v>39</v>
      </c>
      <c r="BE164" s="76">
        <f t="shared" si="44"/>
        <v>0.19211822660098521</v>
      </c>
      <c r="BF164" s="543">
        <v>147</v>
      </c>
      <c r="BG164" s="76">
        <f t="shared" si="45"/>
        <v>0.72413793103448276</v>
      </c>
      <c r="BH164" s="543">
        <v>32</v>
      </c>
      <c r="BI164" s="76">
        <f t="shared" si="46"/>
        <v>0.15763546798029557</v>
      </c>
      <c r="BJ164" s="543">
        <v>21</v>
      </c>
      <c r="BK164" s="543">
        <v>11</v>
      </c>
      <c r="BL164" s="543">
        <v>0</v>
      </c>
      <c r="BM164" s="550">
        <v>1950</v>
      </c>
      <c r="BN164" s="542"/>
      <c r="BO164" s="543">
        <v>157</v>
      </c>
      <c r="BP164" s="76">
        <f t="shared" si="47"/>
        <v>0.77339901477832518</v>
      </c>
      <c r="BQ164" s="543">
        <v>46</v>
      </c>
      <c r="BR164" s="76">
        <f t="shared" si="48"/>
        <v>0.22660098522167488</v>
      </c>
      <c r="BS164" s="543">
        <v>18</v>
      </c>
      <c r="BT164" s="76">
        <f t="shared" si="49"/>
        <v>8.8669950738916259E-2</v>
      </c>
      <c r="BU164" s="76">
        <v>0.67052023121387283</v>
      </c>
      <c r="BW164" s="543">
        <v>3</v>
      </c>
      <c r="BX164" s="543">
        <v>3</v>
      </c>
      <c r="BY164" s="543">
        <v>2</v>
      </c>
      <c r="BZ164" s="543">
        <v>3</v>
      </c>
      <c r="CA164" s="543">
        <v>0</v>
      </c>
      <c r="CB164" s="543">
        <v>0</v>
      </c>
      <c r="CC164" s="543">
        <v>1</v>
      </c>
      <c r="CD164" s="543">
        <v>0</v>
      </c>
      <c r="CE164" s="543">
        <v>2</v>
      </c>
      <c r="CF164" s="543">
        <v>0</v>
      </c>
      <c r="CG164" s="543">
        <v>0</v>
      </c>
      <c r="CH164" s="543">
        <v>0</v>
      </c>
      <c r="CI164" s="542"/>
      <c r="CJ164" s="542"/>
      <c r="CK164" s="542"/>
      <c r="CL164" s="542"/>
      <c r="CM164" s="542"/>
      <c r="CN164" s="542"/>
      <c r="CO164" s="542"/>
      <c r="CP164" s="542"/>
      <c r="CQ164" s="542"/>
      <c r="CS164" s="542"/>
      <c r="CT164" s="542"/>
      <c r="CU164" s="542"/>
      <c r="CV164" s="542"/>
      <c r="CW164" s="543">
        <v>9</v>
      </c>
      <c r="CX164" s="547">
        <v>3</v>
      </c>
      <c r="CY164" s="543">
        <v>5</v>
      </c>
      <c r="CZ164" s="543">
        <v>0</v>
      </c>
      <c r="DA164" s="543">
        <v>0</v>
      </c>
      <c r="DB164" s="543">
        <v>1</v>
      </c>
      <c r="DC164" s="543">
        <v>3</v>
      </c>
      <c r="DD164" s="543">
        <v>0</v>
      </c>
      <c r="DF164" s="551">
        <v>1194637.1093629999</v>
      </c>
      <c r="DG164" s="76">
        <f t="shared" si="50"/>
        <v>6.2536695030638675E-2</v>
      </c>
      <c r="DH164" s="551">
        <v>5053.4982909999999</v>
      </c>
      <c r="DI164" s="551">
        <v>954750.82856399997</v>
      </c>
      <c r="DJ164" s="551">
        <v>239886.28079799999</v>
      </c>
      <c r="DK164" s="547">
        <v>139</v>
      </c>
      <c r="DL164" s="543">
        <v>56</v>
      </c>
      <c r="DM164" s="543">
        <v>7</v>
      </c>
      <c r="DN164" s="543">
        <v>1</v>
      </c>
      <c r="DO164" s="320">
        <v>0.12625900000000001</v>
      </c>
      <c r="DP164" s="543">
        <v>128</v>
      </c>
      <c r="DQ164" s="543">
        <v>30</v>
      </c>
      <c r="DR164" s="543">
        <v>35</v>
      </c>
      <c r="DS164" s="543">
        <v>10</v>
      </c>
      <c r="DT164" s="76">
        <f t="shared" si="51"/>
        <v>5.4644808743169397E-2</v>
      </c>
      <c r="DU164" s="542"/>
      <c r="DV164" s="542"/>
      <c r="DW164" s="542"/>
      <c r="DX164" s="552">
        <v>576.32590000000005</v>
      </c>
      <c r="DZ164" s="542"/>
      <c r="EA164" s="542"/>
      <c r="EB164" s="542"/>
      <c r="EC164" s="542"/>
      <c r="ED164" s="542"/>
      <c r="EE164" s="542"/>
      <c r="EF164" s="542"/>
      <c r="EG164" s="542"/>
      <c r="EH164" s="542"/>
      <c r="EI164" s="542"/>
      <c r="EJ164" s="542"/>
      <c r="EK164" s="542"/>
      <c r="EL164" s="542"/>
      <c r="EM164" s="542"/>
      <c r="EN164" s="542"/>
      <c r="EO164" s="542"/>
    </row>
    <row r="165" spans="2:145" x14ac:dyDescent="0.25">
      <c r="B165" s="541" t="s">
        <v>1429</v>
      </c>
      <c r="C165" s="3" t="s">
        <v>1430</v>
      </c>
      <c r="D165" s="3" t="s">
        <v>1274</v>
      </c>
      <c r="E165" s="541" t="s">
        <v>1094</v>
      </c>
      <c r="F165" s="542"/>
      <c r="G165" s="543">
        <v>1367.4456379999999</v>
      </c>
      <c r="H165" s="542"/>
      <c r="I165" s="542"/>
      <c r="J165" s="542"/>
      <c r="K165" s="542"/>
      <c r="L165" s="542"/>
      <c r="N165" s="543">
        <v>678.15039300000001</v>
      </c>
      <c r="O165" s="76">
        <f t="shared" si="36"/>
        <v>0.49592493782191582</v>
      </c>
      <c r="P165" s="622">
        <v>7.8509399999999996</v>
      </c>
      <c r="Q165" s="76">
        <f t="shared" si="37"/>
        <v>5.7413178131765705E-3</v>
      </c>
      <c r="R165" s="542"/>
      <c r="S165" s="542"/>
      <c r="T165" s="544">
        <v>5.4</v>
      </c>
      <c r="U165" s="543">
        <v>0</v>
      </c>
      <c r="W165" s="543">
        <v>75</v>
      </c>
      <c r="X165" s="543">
        <v>7</v>
      </c>
      <c r="Y165" s="542"/>
      <c r="Z165" s="546">
        <f t="shared" si="35"/>
        <v>0.11059493701421477</v>
      </c>
      <c r="AA165" s="543">
        <v>0</v>
      </c>
      <c r="AB165" s="543">
        <v>4</v>
      </c>
      <c r="AC165" s="547">
        <v>79</v>
      </c>
      <c r="AD165" s="547">
        <v>0</v>
      </c>
      <c r="AE165" s="543">
        <f t="shared" si="38"/>
        <v>79</v>
      </c>
      <c r="AF165" s="549">
        <v>2410310</v>
      </c>
      <c r="AH165" s="549">
        <v>22400</v>
      </c>
      <c r="AI165" s="543">
        <v>71</v>
      </c>
      <c r="AJ165" s="76">
        <f t="shared" si="39"/>
        <v>0.89873417721518989</v>
      </c>
      <c r="AK165" s="549">
        <v>2077810</v>
      </c>
      <c r="AL165" s="76">
        <f t="shared" si="40"/>
        <v>0.86205093950570677</v>
      </c>
      <c r="AM165" s="543">
        <v>71</v>
      </c>
      <c r="AN165" s="549">
        <v>2077810</v>
      </c>
      <c r="AO165" s="543">
        <v>71</v>
      </c>
      <c r="AP165" s="549">
        <v>2077810</v>
      </c>
      <c r="AQ165" s="543">
        <v>42</v>
      </c>
      <c r="AR165" s="549">
        <v>1720900</v>
      </c>
      <c r="AS165" s="543">
        <v>29</v>
      </c>
      <c r="AT165" s="76">
        <f t="shared" si="41"/>
        <v>0.40845070422535212</v>
      </c>
      <c r="AU165" s="549">
        <v>356910</v>
      </c>
      <c r="AV165" s="543">
        <v>5</v>
      </c>
      <c r="AW165" s="549">
        <v>102900</v>
      </c>
      <c r="AX165" s="543">
        <v>2</v>
      </c>
      <c r="AY165" s="549">
        <v>198800</v>
      </c>
      <c r="AZ165" s="543">
        <v>10</v>
      </c>
      <c r="BA165" s="76">
        <f t="shared" si="42"/>
        <v>0.12658227848101267</v>
      </c>
      <c r="BB165" s="543">
        <v>29</v>
      </c>
      <c r="BC165" s="76">
        <f t="shared" si="43"/>
        <v>0.36708860759493672</v>
      </c>
      <c r="BD165" s="543">
        <v>40</v>
      </c>
      <c r="BE165" s="76">
        <f t="shared" si="44"/>
        <v>0.50632911392405067</v>
      </c>
      <c r="BF165" s="543">
        <v>65</v>
      </c>
      <c r="BG165" s="76">
        <f t="shared" si="45"/>
        <v>0.82278481012658233</v>
      </c>
      <c r="BH165" s="543">
        <v>54</v>
      </c>
      <c r="BI165" s="76">
        <f t="shared" si="46"/>
        <v>0.68354430379746833</v>
      </c>
      <c r="BJ165" s="543">
        <v>33</v>
      </c>
      <c r="BK165" s="543">
        <v>21</v>
      </c>
      <c r="BL165" s="543">
        <v>0</v>
      </c>
      <c r="BM165" s="550">
        <v>1954.5</v>
      </c>
      <c r="BN165" s="542"/>
      <c r="BO165" s="543">
        <v>64</v>
      </c>
      <c r="BP165" s="76">
        <f t="shared" si="47"/>
        <v>0.810126582278481</v>
      </c>
      <c r="BQ165" s="543">
        <v>15</v>
      </c>
      <c r="BR165" s="76">
        <f t="shared" si="48"/>
        <v>0.189873417721519</v>
      </c>
      <c r="BS165" s="543">
        <v>6</v>
      </c>
      <c r="BT165" s="76">
        <f t="shared" si="49"/>
        <v>7.5949367088607597E-2</v>
      </c>
      <c r="BU165" s="76">
        <v>0.43661971830985913</v>
      </c>
      <c r="BW165" s="543">
        <v>0</v>
      </c>
      <c r="BX165" s="543">
        <v>0</v>
      </c>
      <c r="BY165" s="543">
        <v>0</v>
      </c>
      <c r="BZ165" s="543">
        <v>0</v>
      </c>
      <c r="CA165" s="543">
        <v>0</v>
      </c>
      <c r="CB165" s="543">
        <v>0</v>
      </c>
      <c r="CC165" s="543">
        <v>0</v>
      </c>
      <c r="CD165" s="543">
        <v>0</v>
      </c>
      <c r="CE165" s="543">
        <v>0</v>
      </c>
      <c r="CF165" s="543">
        <v>0</v>
      </c>
      <c r="CG165" s="543">
        <v>0</v>
      </c>
      <c r="CH165" s="543">
        <v>0</v>
      </c>
      <c r="CI165" s="542"/>
      <c r="CJ165" s="542"/>
      <c r="CK165" s="542"/>
      <c r="CL165" s="542"/>
      <c r="CM165" s="542"/>
      <c r="CN165" s="542"/>
      <c r="CO165" s="542"/>
      <c r="CP165" s="542"/>
      <c r="CQ165" s="542"/>
      <c r="CS165" s="542"/>
      <c r="CT165" s="542"/>
      <c r="CU165" s="542"/>
      <c r="CV165" s="542"/>
      <c r="CW165" s="543">
        <v>4</v>
      </c>
      <c r="CX165" s="547">
        <v>3</v>
      </c>
      <c r="CY165" s="543">
        <v>2</v>
      </c>
      <c r="CZ165" s="543">
        <v>1</v>
      </c>
      <c r="DA165" s="543">
        <v>0</v>
      </c>
      <c r="DB165" s="543">
        <v>0</v>
      </c>
      <c r="DC165" s="543">
        <v>1</v>
      </c>
      <c r="DD165" s="543">
        <v>0</v>
      </c>
      <c r="DF165" s="551">
        <v>619208.19853299996</v>
      </c>
      <c r="DG165" s="76">
        <f t="shared" si="50"/>
        <v>0.2568998172571163</v>
      </c>
      <c r="DH165" s="551">
        <v>8676.2002570000004</v>
      </c>
      <c r="DI165" s="551">
        <v>547055.59871299996</v>
      </c>
      <c r="DJ165" s="551">
        <v>72152.599820000003</v>
      </c>
      <c r="DK165" s="547">
        <v>19</v>
      </c>
      <c r="DL165" s="543">
        <v>60</v>
      </c>
      <c r="DM165" s="543">
        <v>0</v>
      </c>
      <c r="DN165" s="543">
        <v>0</v>
      </c>
      <c r="DO165" s="320">
        <v>0.45600000000000002</v>
      </c>
      <c r="DP165" s="543">
        <v>16</v>
      </c>
      <c r="DQ165" s="543">
        <v>4</v>
      </c>
      <c r="DR165" s="543">
        <v>32</v>
      </c>
      <c r="DS165" s="543">
        <v>27</v>
      </c>
      <c r="DT165" s="76">
        <f t="shared" si="51"/>
        <v>0.36</v>
      </c>
      <c r="DU165" s="542"/>
      <c r="DV165" s="542"/>
      <c r="DW165" s="542"/>
      <c r="DX165" s="552">
        <v>2003.8779</v>
      </c>
      <c r="DZ165" s="542"/>
      <c r="EA165" s="542"/>
      <c r="EB165" s="542"/>
      <c r="EC165" s="542"/>
      <c r="ED165" s="542"/>
      <c r="EE165" s="542"/>
      <c r="EF165" s="542"/>
      <c r="EG165" s="542"/>
      <c r="EH165" s="542"/>
      <c r="EI165" s="542"/>
      <c r="EJ165" s="542"/>
      <c r="EK165" s="542"/>
      <c r="EL165" s="542"/>
      <c r="EM165" s="542"/>
      <c r="EN165" s="542"/>
      <c r="EO165" s="542"/>
    </row>
    <row r="166" spans="2:145" x14ac:dyDescent="0.25">
      <c r="B166" s="541" t="s">
        <v>1431</v>
      </c>
      <c r="C166" s="3" t="s">
        <v>1432</v>
      </c>
      <c r="D166" s="3" t="s">
        <v>1112</v>
      </c>
      <c r="E166" s="541" t="s">
        <v>1094</v>
      </c>
      <c r="F166" s="542"/>
      <c r="G166" s="543">
        <v>17285.592607999999</v>
      </c>
      <c r="H166" s="542"/>
      <c r="I166" s="542"/>
      <c r="J166" s="542"/>
      <c r="K166" s="542"/>
      <c r="L166" s="542"/>
      <c r="N166" s="543">
        <v>10807.454501</v>
      </c>
      <c r="O166" s="76">
        <f t="shared" si="36"/>
        <v>0.62522904167012294</v>
      </c>
      <c r="P166" s="622">
        <v>154.048484</v>
      </c>
      <c r="Q166" s="76">
        <f t="shared" si="37"/>
        <v>8.9119585017122492E-3</v>
      </c>
      <c r="R166" s="542"/>
      <c r="S166" s="542"/>
      <c r="T166" s="544">
        <v>4.5854489999999997</v>
      </c>
      <c r="U166" s="543">
        <v>78</v>
      </c>
      <c r="W166" s="543">
        <v>1765</v>
      </c>
      <c r="X166" s="543">
        <v>479</v>
      </c>
      <c r="Y166" s="542"/>
      <c r="Z166" s="546">
        <f t="shared" si="35"/>
        <v>0.16331320199744415</v>
      </c>
      <c r="AA166" s="543">
        <v>96</v>
      </c>
      <c r="AB166" s="543">
        <v>11</v>
      </c>
      <c r="AC166" s="547">
        <v>1680</v>
      </c>
      <c r="AD166" s="547">
        <v>96</v>
      </c>
      <c r="AE166" s="543">
        <f t="shared" si="38"/>
        <v>1776</v>
      </c>
      <c r="AF166" s="549">
        <v>142551268</v>
      </c>
      <c r="AH166" s="549">
        <v>41300</v>
      </c>
      <c r="AI166" s="543">
        <v>1610</v>
      </c>
      <c r="AJ166" s="76">
        <f t="shared" si="39"/>
        <v>0.90653153153153154</v>
      </c>
      <c r="AK166" s="549">
        <v>84531248</v>
      </c>
      <c r="AL166" s="76">
        <f t="shared" si="40"/>
        <v>0.59298839769001566</v>
      </c>
      <c r="AM166" s="543">
        <v>1610</v>
      </c>
      <c r="AN166" s="549">
        <v>84531248</v>
      </c>
      <c r="AO166" s="543">
        <v>1591</v>
      </c>
      <c r="AP166" s="549">
        <v>83207348</v>
      </c>
      <c r="AQ166" s="543">
        <v>1327</v>
      </c>
      <c r="AR166" s="549">
        <v>78225428</v>
      </c>
      <c r="AS166" s="543">
        <v>264</v>
      </c>
      <c r="AT166" s="76">
        <f t="shared" si="41"/>
        <v>0.16593337523570081</v>
      </c>
      <c r="AU166" s="549">
        <v>4981920</v>
      </c>
      <c r="AV166" s="543">
        <v>109</v>
      </c>
      <c r="AW166" s="549">
        <v>16271721</v>
      </c>
      <c r="AX166" s="543">
        <v>27</v>
      </c>
      <c r="AY166" s="549">
        <v>38125427</v>
      </c>
      <c r="AZ166" s="543">
        <v>299</v>
      </c>
      <c r="BA166" s="76">
        <f t="shared" si="42"/>
        <v>0.16835585585585586</v>
      </c>
      <c r="BB166" s="543">
        <v>561</v>
      </c>
      <c r="BC166" s="76">
        <f t="shared" si="43"/>
        <v>0.3158783783783784</v>
      </c>
      <c r="BD166" s="543">
        <v>916</v>
      </c>
      <c r="BE166" s="76">
        <f t="shared" si="44"/>
        <v>0.51576576576576572</v>
      </c>
      <c r="BF166" s="543">
        <v>1492</v>
      </c>
      <c r="BG166" s="76">
        <f t="shared" si="45"/>
        <v>0.84009009009009006</v>
      </c>
      <c r="BH166" s="543">
        <v>995</v>
      </c>
      <c r="BI166" s="76">
        <f t="shared" si="46"/>
        <v>0.56024774774774777</v>
      </c>
      <c r="BJ166" s="543">
        <v>703</v>
      </c>
      <c r="BK166" s="543">
        <v>265</v>
      </c>
      <c r="BL166" s="543">
        <v>27</v>
      </c>
      <c r="BM166" s="550">
        <v>1971</v>
      </c>
      <c r="BN166" s="542"/>
      <c r="BO166" s="543">
        <v>1203</v>
      </c>
      <c r="BP166" s="76">
        <f t="shared" si="47"/>
        <v>0.67736486486486491</v>
      </c>
      <c r="BQ166" s="543">
        <v>573</v>
      </c>
      <c r="BR166" s="76">
        <f t="shared" si="48"/>
        <v>0.32263513513513514</v>
      </c>
      <c r="BS166" s="543">
        <v>324</v>
      </c>
      <c r="BT166" s="76">
        <f t="shared" si="49"/>
        <v>0.18243243243243243</v>
      </c>
      <c r="BU166" s="76">
        <v>0.71987577639751554</v>
      </c>
      <c r="BW166" s="543">
        <v>7</v>
      </c>
      <c r="BX166" s="543">
        <v>5</v>
      </c>
      <c r="BY166" s="543">
        <v>2</v>
      </c>
      <c r="BZ166" s="543">
        <v>6</v>
      </c>
      <c r="CA166" s="543">
        <v>0</v>
      </c>
      <c r="CB166" s="543">
        <v>1</v>
      </c>
      <c r="CC166" s="543">
        <v>2</v>
      </c>
      <c r="CD166" s="543">
        <v>0</v>
      </c>
      <c r="CE166" s="543">
        <v>1</v>
      </c>
      <c r="CF166" s="543">
        <v>2</v>
      </c>
      <c r="CG166" s="543">
        <v>2</v>
      </c>
      <c r="CH166" s="543">
        <v>0</v>
      </c>
      <c r="CI166" s="542"/>
      <c r="CJ166" s="542"/>
      <c r="CK166" s="542"/>
      <c r="CL166" s="542"/>
      <c r="CM166" s="542"/>
      <c r="CN166" s="542"/>
      <c r="CO166" s="542"/>
      <c r="CP166" s="542"/>
      <c r="CQ166" s="542"/>
      <c r="CS166" s="542"/>
      <c r="CT166" s="542"/>
      <c r="CU166" s="542"/>
      <c r="CV166" s="542"/>
      <c r="CW166" s="543">
        <v>12</v>
      </c>
      <c r="CX166" s="547">
        <v>7</v>
      </c>
      <c r="CY166" s="543">
        <v>5</v>
      </c>
      <c r="CZ166" s="543">
        <v>4</v>
      </c>
      <c r="DA166" s="543">
        <v>0</v>
      </c>
      <c r="DB166" s="543">
        <v>0</v>
      </c>
      <c r="DC166" s="543">
        <v>3</v>
      </c>
      <c r="DD166" s="543">
        <v>0</v>
      </c>
      <c r="DF166" s="551">
        <v>31272305.537902001</v>
      </c>
      <c r="DG166" s="76">
        <f t="shared" si="50"/>
        <v>0.21937584966204582</v>
      </c>
      <c r="DH166" s="551">
        <v>10832.620117</v>
      </c>
      <c r="DI166" s="551">
        <v>22687903.490882002</v>
      </c>
      <c r="DJ166" s="551">
        <v>8584402.0470209997</v>
      </c>
      <c r="DK166" s="547">
        <v>370</v>
      </c>
      <c r="DL166" s="543">
        <v>1317</v>
      </c>
      <c r="DM166" s="543">
        <v>62</v>
      </c>
      <c r="DN166" s="543">
        <v>22</v>
      </c>
      <c r="DO166" s="320">
        <v>0.29299999999999998</v>
      </c>
      <c r="DP166" s="543">
        <v>309</v>
      </c>
      <c r="DQ166" s="543">
        <v>213</v>
      </c>
      <c r="DR166" s="543">
        <v>877</v>
      </c>
      <c r="DS166" s="543">
        <v>372</v>
      </c>
      <c r="DT166" s="76">
        <f t="shared" si="51"/>
        <v>0.21076487252124645</v>
      </c>
      <c r="DU166" s="542"/>
      <c r="DV166" s="542"/>
      <c r="DW166" s="542"/>
      <c r="DX166" s="552">
        <v>13841.064200000001</v>
      </c>
      <c r="DZ166" s="542"/>
      <c r="EA166" s="542"/>
      <c r="EB166" s="542"/>
      <c r="EC166" s="542"/>
      <c r="ED166" s="542"/>
      <c r="EE166" s="542"/>
      <c r="EF166" s="542"/>
      <c r="EG166" s="542"/>
      <c r="EH166" s="542"/>
      <c r="EI166" s="542"/>
      <c r="EJ166" s="542"/>
      <c r="EK166" s="542"/>
      <c r="EL166" s="542"/>
      <c r="EM166" s="542"/>
      <c r="EN166" s="542"/>
      <c r="EO166" s="542"/>
    </row>
    <row r="167" spans="2:145" x14ac:dyDescent="0.25">
      <c r="B167" s="541" t="s">
        <v>1433</v>
      </c>
      <c r="C167" s="3" t="s">
        <v>1434</v>
      </c>
      <c r="D167" s="3" t="s">
        <v>1435</v>
      </c>
      <c r="E167" s="541" t="s">
        <v>1094</v>
      </c>
      <c r="F167" s="542"/>
      <c r="G167" s="543">
        <v>14820.621836</v>
      </c>
      <c r="H167" s="542"/>
      <c r="I167" s="542"/>
      <c r="J167" s="542"/>
      <c r="K167" s="542"/>
      <c r="L167" s="542"/>
      <c r="N167" s="543">
        <v>6946.4442239999998</v>
      </c>
      <c r="O167" s="76">
        <f t="shared" si="36"/>
        <v>0.46870126644259652</v>
      </c>
      <c r="P167" s="622">
        <v>169.67234199999999</v>
      </c>
      <c r="Q167" s="76">
        <f t="shared" si="37"/>
        <v>1.1448395612379619E-2</v>
      </c>
      <c r="R167" s="542"/>
      <c r="S167" s="542"/>
      <c r="T167" s="544">
        <v>1.4616089999999999</v>
      </c>
      <c r="U167" s="543">
        <v>11</v>
      </c>
      <c r="W167" s="543">
        <v>1236</v>
      </c>
      <c r="X167" s="543">
        <v>163</v>
      </c>
      <c r="Y167" s="542"/>
      <c r="Z167" s="546">
        <f t="shared" si="35"/>
        <v>0.1779327610131258</v>
      </c>
      <c r="AA167" s="543">
        <v>258</v>
      </c>
      <c r="AB167" s="543">
        <v>259</v>
      </c>
      <c r="AC167" s="547">
        <v>1237</v>
      </c>
      <c r="AD167" s="547">
        <v>258</v>
      </c>
      <c r="AE167" s="543">
        <f t="shared" si="38"/>
        <v>1495</v>
      </c>
      <c r="AF167" s="549">
        <v>188457253</v>
      </c>
      <c r="AH167" s="549">
        <v>27800</v>
      </c>
      <c r="AI167" s="543">
        <v>1266</v>
      </c>
      <c r="AJ167" s="76">
        <f t="shared" si="39"/>
        <v>0.8468227424749164</v>
      </c>
      <c r="AK167" s="549">
        <v>54839866</v>
      </c>
      <c r="AL167" s="76">
        <f t="shared" si="40"/>
        <v>0.29099366103993884</v>
      </c>
      <c r="AM167" s="543">
        <v>1259</v>
      </c>
      <c r="AN167" s="549">
        <v>48505666</v>
      </c>
      <c r="AO167" s="543">
        <v>1241</v>
      </c>
      <c r="AP167" s="549">
        <v>46537366</v>
      </c>
      <c r="AQ167" s="543">
        <v>869</v>
      </c>
      <c r="AR167" s="549">
        <v>38316806</v>
      </c>
      <c r="AS167" s="543">
        <v>372</v>
      </c>
      <c r="AT167" s="76">
        <f t="shared" si="41"/>
        <v>0.29975825946817081</v>
      </c>
      <c r="AU167" s="549">
        <v>8220560</v>
      </c>
      <c r="AV167" s="543">
        <v>148</v>
      </c>
      <c r="AW167" s="549">
        <v>22329760</v>
      </c>
      <c r="AX167" s="543">
        <v>49</v>
      </c>
      <c r="AY167" s="549">
        <v>105854927</v>
      </c>
      <c r="AZ167" s="543">
        <v>351</v>
      </c>
      <c r="BA167" s="76">
        <f t="shared" si="42"/>
        <v>0.23478260869565218</v>
      </c>
      <c r="BB167" s="543">
        <v>378</v>
      </c>
      <c r="BC167" s="76">
        <f t="shared" si="43"/>
        <v>0.2528428093645485</v>
      </c>
      <c r="BD167" s="543">
        <v>765</v>
      </c>
      <c r="BE167" s="76">
        <f t="shared" si="44"/>
        <v>0.51170568561872909</v>
      </c>
      <c r="BF167" s="543">
        <v>1336</v>
      </c>
      <c r="BG167" s="76">
        <f t="shared" si="45"/>
        <v>0.89364548494983276</v>
      </c>
      <c r="BH167" s="543">
        <v>167</v>
      </c>
      <c r="BI167" s="76">
        <f t="shared" si="46"/>
        <v>0.11170568561872909</v>
      </c>
      <c r="BJ167" s="543">
        <v>140</v>
      </c>
      <c r="BK167" s="543">
        <v>24</v>
      </c>
      <c r="BL167" s="543">
        <v>3</v>
      </c>
      <c r="BM167" s="550">
        <v>1969</v>
      </c>
      <c r="BN167" s="542"/>
      <c r="BO167" s="543">
        <v>1031</v>
      </c>
      <c r="BP167" s="76">
        <f t="shared" si="47"/>
        <v>0.68963210702341138</v>
      </c>
      <c r="BQ167" s="543">
        <v>463</v>
      </c>
      <c r="BR167" s="76">
        <f t="shared" si="48"/>
        <v>0.30969899665551842</v>
      </c>
      <c r="BS167" s="543">
        <v>52</v>
      </c>
      <c r="BT167" s="76">
        <f t="shared" si="49"/>
        <v>3.4782608695652174E-2</v>
      </c>
      <c r="BU167" s="76">
        <v>0.67693522906793047</v>
      </c>
      <c r="BW167" s="543">
        <v>14</v>
      </c>
      <c r="BX167" s="543">
        <v>10</v>
      </c>
      <c r="BY167" s="543">
        <v>1</v>
      </c>
      <c r="BZ167" s="543">
        <v>7</v>
      </c>
      <c r="CA167" s="543">
        <v>2</v>
      </c>
      <c r="CB167" s="543">
        <v>5</v>
      </c>
      <c r="CC167" s="543">
        <v>7</v>
      </c>
      <c r="CD167" s="543">
        <v>2</v>
      </c>
      <c r="CE167" s="543">
        <v>0</v>
      </c>
      <c r="CF167" s="543">
        <v>1</v>
      </c>
      <c r="CG167" s="543">
        <v>2</v>
      </c>
      <c r="CH167" s="543">
        <v>2</v>
      </c>
      <c r="CI167" s="542"/>
      <c r="CJ167" s="542"/>
      <c r="CK167" s="542"/>
      <c r="CL167" s="542"/>
      <c r="CM167" s="542"/>
      <c r="CN167" s="542"/>
      <c r="CO167" s="542"/>
      <c r="CP167" s="542"/>
      <c r="CQ167" s="542"/>
      <c r="CS167" s="542"/>
      <c r="CT167" s="542"/>
      <c r="CU167" s="542"/>
      <c r="CV167" s="542"/>
      <c r="CW167" s="543">
        <v>33</v>
      </c>
      <c r="CX167" s="547">
        <v>8</v>
      </c>
      <c r="CY167" s="543">
        <v>24</v>
      </c>
      <c r="CZ167" s="543">
        <v>7</v>
      </c>
      <c r="DA167" s="543">
        <v>0</v>
      </c>
      <c r="DB167" s="543">
        <v>0</v>
      </c>
      <c r="DC167" s="543">
        <v>2</v>
      </c>
      <c r="DD167" s="543">
        <v>0</v>
      </c>
      <c r="DF167" s="551">
        <v>4575527.9368350003</v>
      </c>
      <c r="DG167" s="76">
        <f t="shared" si="50"/>
        <v>2.4278863583111869E-2</v>
      </c>
      <c r="DH167" s="551">
        <v>2983.6950069999998</v>
      </c>
      <c r="DI167" s="551">
        <v>2379043.7745909998</v>
      </c>
      <c r="DJ167" s="551">
        <v>2196484.162244</v>
      </c>
      <c r="DK167" s="547">
        <v>980</v>
      </c>
      <c r="DL167" s="543">
        <v>502</v>
      </c>
      <c r="DM167" s="543">
        <v>7</v>
      </c>
      <c r="DN167" s="543">
        <v>5</v>
      </c>
      <c r="DO167" s="320">
        <v>0.12559100000000001</v>
      </c>
      <c r="DP167" s="543">
        <v>891</v>
      </c>
      <c r="DQ167" s="543">
        <v>221</v>
      </c>
      <c r="DR167" s="543">
        <v>346</v>
      </c>
      <c r="DS167" s="543">
        <v>36</v>
      </c>
      <c r="DT167" s="76">
        <f t="shared" si="51"/>
        <v>2.9126213592233011E-2</v>
      </c>
      <c r="DU167" s="542"/>
      <c r="DV167" s="542"/>
      <c r="DW167" s="542"/>
      <c r="DX167" s="552">
        <v>3606.1792</v>
      </c>
      <c r="DZ167" s="542"/>
      <c r="EA167" s="542"/>
      <c r="EB167" s="542"/>
      <c r="EC167" s="542"/>
      <c r="ED167" s="542"/>
      <c r="EE167" s="542"/>
      <c r="EF167" s="542"/>
      <c r="EG167" s="542"/>
      <c r="EH167" s="542"/>
      <c r="EI167" s="542"/>
      <c r="EJ167" s="542"/>
      <c r="EK167" s="542"/>
      <c r="EL167" s="542"/>
      <c r="EM167" s="542"/>
      <c r="EN167" s="542"/>
      <c r="EO167" s="542"/>
    </row>
    <row r="168" spans="2:145" x14ac:dyDescent="0.25">
      <c r="B168" s="541" t="s">
        <v>1436</v>
      </c>
      <c r="C168" s="3" t="s">
        <v>1437</v>
      </c>
      <c r="D168" s="3" t="s">
        <v>1438</v>
      </c>
      <c r="E168" s="541" t="s">
        <v>1094</v>
      </c>
      <c r="F168" s="542"/>
      <c r="G168" s="543">
        <v>1691.8388379999999</v>
      </c>
      <c r="H168" s="542"/>
      <c r="I168" s="542"/>
      <c r="J168" s="542"/>
      <c r="K168" s="542"/>
      <c r="L168" s="542"/>
      <c r="N168" s="543">
        <v>1291.9554969999999</v>
      </c>
      <c r="O168" s="76">
        <f t="shared" si="36"/>
        <v>0.76363981484624133</v>
      </c>
      <c r="P168" s="622">
        <v>24.579761999999999</v>
      </c>
      <c r="Q168" s="76">
        <f t="shared" si="37"/>
        <v>1.4528429923654466E-2</v>
      </c>
      <c r="R168" s="542"/>
      <c r="S168" s="542"/>
      <c r="T168" s="544">
        <v>4</v>
      </c>
      <c r="U168" s="543">
        <v>2</v>
      </c>
      <c r="W168" s="543">
        <v>82</v>
      </c>
      <c r="X168" s="543">
        <v>0</v>
      </c>
      <c r="Y168" s="542"/>
      <c r="Z168" s="546">
        <f t="shared" si="35"/>
        <v>6.3469678476084535E-2</v>
      </c>
      <c r="AA168" s="543">
        <v>3</v>
      </c>
      <c r="AB168" s="543">
        <v>13</v>
      </c>
      <c r="AC168" s="547">
        <v>92</v>
      </c>
      <c r="AD168" s="547">
        <v>3</v>
      </c>
      <c r="AE168" s="543">
        <f t="shared" si="38"/>
        <v>95</v>
      </c>
      <c r="AF168" s="549">
        <v>12325163</v>
      </c>
      <c r="AH168" s="549">
        <v>63500</v>
      </c>
      <c r="AI168" s="543">
        <v>60</v>
      </c>
      <c r="AJ168" s="76">
        <f t="shared" si="39"/>
        <v>0.63157894736842102</v>
      </c>
      <c r="AK168" s="549">
        <v>3465270</v>
      </c>
      <c r="AL168" s="76">
        <f t="shared" si="40"/>
        <v>0.28115409102500305</v>
      </c>
      <c r="AM168" s="543">
        <v>60</v>
      </c>
      <c r="AN168" s="549">
        <v>3465270</v>
      </c>
      <c r="AO168" s="543">
        <v>59</v>
      </c>
      <c r="AP168" s="549">
        <v>3443970</v>
      </c>
      <c r="AQ168" s="543">
        <v>44</v>
      </c>
      <c r="AR168" s="549">
        <v>2971860</v>
      </c>
      <c r="AS168" s="543">
        <v>15</v>
      </c>
      <c r="AT168" s="76">
        <f t="shared" si="41"/>
        <v>0.25423728813559321</v>
      </c>
      <c r="AU168" s="549">
        <v>472110</v>
      </c>
      <c r="AV168" s="543">
        <v>28</v>
      </c>
      <c r="AW168" s="549">
        <v>7128413</v>
      </c>
      <c r="AX168" s="543">
        <v>4</v>
      </c>
      <c r="AY168" s="549">
        <v>707680</v>
      </c>
      <c r="AZ168" s="543">
        <v>14</v>
      </c>
      <c r="BA168" s="76">
        <f t="shared" si="42"/>
        <v>0.14736842105263157</v>
      </c>
      <c r="BB168" s="543">
        <v>48</v>
      </c>
      <c r="BC168" s="76">
        <f t="shared" si="43"/>
        <v>0.50526315789473686</v>
      </c>
      <c r="BD168" s="543">
        <v>33</v>
      </c>
      <c r="BE168" s="76">
        <f t="shared" si="44"/>
        <v>0.3473684210526316</v>
      </c>
      <c r="BF168" s="543">
        <v>76</v>
      </c>
      <c r="BG168" s="76">
        <f t="shared" si="45"/>
        <v>0.8</v>
      </c>
      <c r="BH168" s="543">
        <v>37</v>
      </c>
      <c r="BI168" s="76">
        <f t="shared" si="46"/>
        <v>0.38947368421052631</v>
      </c>
      <c r="BJ168" s="543">
        <v>28</v>
      </c>
      <c r="BK168" s="543">
        <v>8</v>
      </c>
      <c r="BL168" s="543">
        <v>1</v>
      </c>
      <c r="BM168" s="550">
        <v>1982.5</v>
      </c>
      <c r="BN168" s="542"/>
      <c r="BO168" s="543">
        <v>58</v>
      </c>
      <c r="BP168" s="76">
        <f t="shared" si="47"/>
        <v>0.61052631578947369</v>
      </c>
      <c r="BQ168" s="543">
        <v>37</v>
      </c>
      <c r="BR168" s="76">
        <f t="shared" si="48"/>
        <v>0.38947368421052631</v>
      </c>
      <c r="BS168" s="543">
        <v>14</v>
      </c>
      <c r="BT168" s="76">
        <f t="shared" si="49"/>
        <v>0.14736842105263157</v>
      </c>
      <c r="BU168" s="76">
        <v>0.75</v>
      </c>
      <c r="BW168" s="543">
        <v>1</v>
      </c>
      <c r="BX168" s="543">
        <v>0</v>
      </c>
      <c r="BY168" s="543">
        <v>0</v>
      </c>
      <c r="BZ168" s="543">
        <v>1</v>
      </c>
      <c r="CA168" s="543">
        <v>0</v>
      </c>
      <c r="CB168" s="543">
        <v>0</v>
      </c>
      <c r="CC168" s="543">
        <v>0</v>
      </c>
      <c r="CD168" s="543">
        <v>0</v>
      </c>
      <c r="CE168" s="543">
        <v>0</v>
      </c>
      <c r="CF168" s="543">
        <v>0</v>
      </c>
      <c r="CG168" s="543">
        <v>1</v>
      </c>
      <c r="CH168" s="543">
        <v>0</v>
      </c>
      <c r="CI168" s="542"/>
      <c r="CJ168" s="542"/>
      <c r="CK168" s="542"/>
      <c r="CL168" s="542"/>
      <c r="CM168" s="542"/>
      <c r="CN168" s="542"/>
      <c r="CO168" s="542"/>
      <c r="CP168" s="542"/>
      <c r="CQ168" s="542"/>
      <c r="CS168" s="542"/>
      <c r="CT168" s="542"/>
      <c r="CU168" s="542"/>
      <c r="CV168" s="542"/>
      <c r="CW168" s="543">
        <v>2</v>
      </c>
      <c r="CX168" s="547">
        <v>0</v>
      </c>
      <c r="CY168" s="543">
        <v>2</v>
      </c>
      <c r="CZ168" s="543">
        <v>0</v>
      </c>
      <c r="DA168" s="543">
        <v>0</v>
      </c>
      <c r="DB168" s="543">
        <v>0</v>
      </c>
      <c r="DC168" s="543">
        <v>0</v>
      </c>
      <c r="DD168" s="543">
        <v>0</v>
      </c>
      <c r="DF168" s="551">
        <v>1126816.6484330001</v>
      </c>
      <c r="DG168" s="76">
        <f t="shared" si="50"/>
        <v>9.1424076779593105E-2</v>
      </c>
      <c r="DH168" s="551">
        <v>11323</v>
      </c>
      <c r="DI168" s="551">
        <v>378486.00481200003</v>
      </c>
      <c r="DJ168" s="551">
        <v>748330.64361999999</v>
      </c>
      <c r="DK168" s="547">
        <v>52</v>
      </c>
      <c r="DL168" s="543">
        <v>40</v>
      </c>
      <c r="DM168" s="543">
        <v>2</v>
      </c>
      <c r="DN168" s="543">
        <v>1</v>
      </c>
      <c r="DO168" s="320">
        <v>0.18</v>
      </c>
      <c r="DP168" s="543">
        <v>48</v>
      </c>
      <c r="DQ168" s="543">
        <v>10</v>
      </c>
      <c r="DR168" s="543">
        <v>32</v>
      </c>
      <c r="DS168" s="543">
        <v>5</v>
      </c>
      <c r="DT168" s="76">
        <f t="shared" si="51"/>
        <v>6.097560975609756E-2</v>
      </c>
      <c r="DU168" s="542"/>
      <c r="DV168" s="542"/>
      <c r="DW168" s="542"/>
      <c r="DX168" s="552">
        <v>807.94770000000005</v>
      </c>
      <c r="DZ168" s="542"/>
      <c r="EA168" s="542"/>
      <c r="EB168" s="542"/>
      <c r="EC168" s="542"/>
      <c r="ED168" s="542"/>
      <c r="EE168" s="542"/>
      <c r="EF168" s="542"/>
      <c r="EG168" s="542"/>
      <c r="EH168" s="542"/>
      <c r="EI168" s="542"/>
      <c r="EJ168" s="542"/>
      <c r="EK168" s="542"/>
      <c r="EL168" s="542"/>
      <c r="EM168" s="542"/>
      <c r="EN168" s="542"/>
      <c r="EO168" s="542"/>
    </row>
    <row r="169" spans="2:145" x14ac:dyDescent="0.25">
      <c r="B169" s="541" t="s">
        <v>1439</v>
      </c>
      <c r="C169" s="3" t="s">
        <v>1440</v>
      </c>
      <c r="D169" s="3" t="s">
        <v>1246</v>
      </c>
      <c r="E169" s="541" t="s">
        <v>1094</v>
      </c>
      <c r="F169" s="542"/>
      <c r="G169" s="543">
        <v>275.62128300000001</v>
      </c>
      <c r="H169" s="542"/>
      <c r="I169" s="542"/>
      <c r="J169" s="542"/>
      <c r="K169" s="542"/>
      <c r="L169" s="542"/>
      <c r="N169" s="543">
        <v>149.75986</v>
      </c>
      <c r="O169" s="76">
        <f t="shared" si="36"/>
        <v>0.54335375835254351</v>
      </c>
      <c r="P169" s="622">
        <v>7.6868689999999997</v>
      </c>
      <c r="Q169" s="76">
        <f t="shared" si="37"/>
        <v>2.7889243226547202E-2</v>
      </c>
      <c r="R169" s="542"/>
      <c r="S169" s="542"/>
      <c r="T169" s="544">
        <v>1.8517459999999999</v>
      </c>
      <c r="U169" s="543">
        <v>0</v>
      </c>
      <c r="W169" s="543">
        <v>48</v>
      </c>
      <c r="X169" s="543">
        <v>10</v>
      </c>
      <c r="Y169" s="542"/>
      <c r="Z169" s="546">
        <f t="shared" si="35"/>
        <v>0.32051312013779926</v>
      </c>
      <c r="AA169" s="543">
        <v>1</v>
      </c>
      <c r="AB169" s="543">
        <v>57</v>
      </c>
      <c r="AC169" s="547">
        <v>104</v>
      </c>
      <c r="AD169" s="547">
        <v>1</v>
      </c>
      <c r="AE169" s="543">
        <f t="shared" si="38"/>
        <v>105</v>
      </c>
      <c r="AF169" s="549">
        <v>27282590</v>
      </c>
      <c r="AH169" s="549">
        <v>42600</v>
      </c>
      <c r="AI169" s="543">
        <v>60</v>
      </c>
      <c r="AJ169" s="76">
        <f t="shared" si="39"/>
        <v>0.5714285714285714</v>
      </c>
      <c r="AK169" s="549">
        <v>7568000</v>
      </c>
      <c r="AL169" s="76">
        <f t="shared" si="40"/>
        <v>0.27739301877131167</v>
      </c>
      <c r="AM169" s="543">
        <v>58</v>
      </c>
      <c r="AN169" s="549">
        <v>2096300</v>
      </c>
      <c r="AO169" s="543">
        <v>52</v>
      </c>
      <c r="AP169" s="549">
        <v>1921100</v>
      </c>
      <c r="AQ169" s="543">
        <v>44</v>
      </c>
      <c r="AR169" s="549">
        <v>1690100</v>
      </c>
      <c r="AS169" s="543">
        <v>8</v>
      </c>
      <c r="AT169" s="76">
        <f t="shared" si="41"/>
        <v>0.15384615384615385</v>
      </c>
      <c r="AU169" s="549">
        <v>231000</v>
      </c>
      <c r="AV169" s="543">
        <v>29</v>
      </c>
      <c r="AW169" s="549">
        <v>13437690</v>
      </c>
      <c r="AX169" s="543">
        <v>7</v>
      </c>
      <c r="AY169" s="549">
        <v>4852600</v>
      </c>
      <c r="AZ169" s="543">
        <v>34</v>
      </c>
      <c r="BA169" s="76">
        <f t="shared" si="42"/>
        <v>0.32380952380952382</v>
      </c>
      <c r="BB169" s="543">
        <v>51</v>
      </c>
      <c r="BC169" s="76">
        <f t="shared" si="43"/>
        <v>0.48571428571428571</v>
      </c>
      <c r="BD169" s="543">
        <v>20</v>
      </c>
      <c r="BE169" s="76">
        <f t="shared" si="44"/>
        <v>0.19047619047619047</v>
      </c>
      <c r="BF169" s="543">
        <v>66</v>
      </c>
      <c r="BG169" s="76">
        <f t="shared" si="45"/>
        <v>0.62857142857142856</v>
      </c>
      <c r="BH169" s="543">
        <v>11</v>
      </c>
      <c r="BI169" s="76">
        <f t="shared" si="46"/>
        <v>0.10476190476190476</v>
      </c>
      <c r="BJ169" s="543">
        <v>11</v>
      </c>
      <c r="BK169" s="543">
        <v>0</v>
      </c>
      <c r="BL169" s="543">
        <v>0</v>
      </c>
      <c r="BM169" s="550">
        <v>1950</v>
      </c>
      <c r="BN169" s="542"/>
      <c r="BO169" s="543">
        <v>85</v>
      </c>
      <c r="BP169" s="76">
        <f t="shared" si="47"/>
        <v>0.80952380952380953</v>
      </c>
      <c r="BQ169" s="543">
        <v>20</v>
      </c>
      <c r="BR169" s="76">
        <f t="shared" si="48"/>
        <v>0.19047619047619047</v>
      </c>
      <c r="BS169" s="543">
        <v>4</v>
      </c>
      <c r="BT169" s="76">
        <f t="shared" si="49"/>
        <v>3.8095238095238099E-2</v>
      </c>
      <c r="BU169" s="76">
        <v>0.66666666666666663</v>
      </c>
      <c r="BW169" s="543">
        <v>4</v>
      </c>
      <c r="BX169" s="543">
        <v>1</v>
      </c>
      <c r="BY169" s="543">
        <v>0</v>
      </c>
      <c r="BZ169" s="543">
        <v>4</v>
      </c>
      <c r="CA169" s="543">
        <v>0</v>
      </c>
      <c r="CB169" s="543">
        <v>0</v>
      </c>
      <c r="CC169" s="543">
        <v>1</v>
      </c>
      <c r="CD169" s="543">
        <v>0</v>
      </c>
      <c r="CE169" s="543">
        <v>0</v>
      </c>
      <c r="CF169" s="543">
        <v>0</v>
      </c>
      <c r="CG169" s="543">
        <v>3</v>
      </c>
      <c r="CH169" s="543">
        <v>0</v>
      </c>
      <c r="CI169" s="542"/>
      <c r="CJ169" s="542"/>
      <c r="CK169" s="542"/>
      <c r="CL169" s="542"/>
      <c r="CM169" s="542"/>
      <c r="CN169" s="542"/>
      <c r="CO169" s="542"/>
      <c r="CP169" s="542"/>
      <c r="CQ169" s="542"/>
      <c r="CS169" s="542"/>
      <c r="CT169" s="542"/>
      <c r="CU169" s="542"/>
      <c r="CV169" s="542"/>
      <c r="CW169" s="543">
        <v>3</v>
      </c>
      <c r="CX169" s="547">
        <v>0</v>
      </c>
      <c r="CY169" s="543">
        <v>1</v>
      </c>
      <c r="CZ169" s="543">
        <v>2</v>
      </c>
      <c r="DA169" s="543">
        <v>0</v>
      </c>
      <c r="DB169" s="543">
        <v>0</v>
      </c>
      <c r="DC169" s="543">
        <v>0</v>
      </c>
      <c r="DD169" s="543">
        <v>0</v>
      </c>
      <c r="DF169" s="551">
        <v>772944.86524700001</v>
      </c>
      <c r="DG169" s="76">
        <f t="shared" si="50"/>
        <v>2.8331066267792023E-2</v>
      </c>
      <c r="DH169" s="551">
        <v>15375.267578000001</v>
      </c>
      <c r="DI169" s="551">
        <v>0</v>
      </c>
      <c r="DJ169" s="551">
        <v>772944.86524700001</v>
      </c>
      <c r="DK169" s="547">
        <v>89</v>
      </c>
      <c r="DL169" s="543">
        <v>12</v>
      </c>
      <c r="DM169" s="543">
        <v>2</v>
      </c>
      <c r="DN169" s="543">
        <v>2</v>
      </c>
      <c r="DO169" s="320">
        <v>0.122317</v>
      </c>
      <c r="DP169" s="543">
        <v>89</v>
      </c>
      <c r="DQ169" s="543">
        <v>4</v>
      </c>
      <c r="DR169" s="543">
        <v>12</v>
      </c>
      <c r="DS169" s="543">
        <v>0</v>
      </c>
      <c r="DT169" s="76">
        <f t="shared" si="51"/>
        <v>0</v>
      </c>
      <c r="DU169" s="542"/>
      <c r="DV169" s="542"/>
      <c r="DW169" s="542"/>
      <c r="DX169" s="552">
        <v>288.52859999999998</v>
      </c>
      <c r="DZ169" s="542"/>
      <c r="EA169" s="542"/>
      <c r="EB169" s="542"/>
      <c r="EC169" s="542"/>
      <c r="ED169" s="542"/>
      <c r="EE169" s="542"/>
      <c r="EF169" s="542"/>
      <c r="EG169" s="542"/>
      <c r="EH169" s="542"/>
      <c r="EI169" s="542"/>
      <c r="EJ169" s="542"/>
      <c r="EK169" s="542"/>
      <c r="EL169" s="542"/>
      <c r="EM169" s="542"/>
      <c r="EN169" s="542"/>
      <c r="EO169" s="542"/>
    </row>
    <row r="170" spans="2:145" x14ac:dyDescent="0.25">
      <c r="B170" s="541" t="s">
        <v>1441</v>
      </c>
      <c r="C170" s="3" t="s">
        <v>1442</v>
      </c>
      <c r="D170" s="3" t="s">
        <v>1443</v>
      </c>
      <c r="E170" s="541" t="s">
        <v>1094</v>
      </c>
      <c r="F170" s="542"/>
      <c r="G170" s="543">
        <v>119.096358</v>
      </c>
      <c r="H170" s="542"/>
      <c r="I170" s="542"/>
      <c r="J170" s="542"/>
      <c r="K170" s="542"/>
      <c r="L170" s="542"/>
      <c r="N170" s="543">
        <v>119.096358</v>
      </c>
      <c r="O170" s="76">
        <f t="shared" si="36"/>
        <v>1</v>
      </c>
      <c r="P170" s="622">
        <v>4.0856579999999996</v>
      </c>
      <c r="Q170" s="76">
        <f t="shared" si="37"/>
        <v>3.4305482288551591E-2</v>
      </c>
      <c r="R170" s="542"/>
      <c r="S170" s="542"/>
      <c r="T170" s="544">
        <v>0.64508100000000002</v>
      </c>
      <c r="U170" s="543">
        <v>1</v>
      </c>
      <c r="W170" s="543">
        <v>38</v>
      </c>
      <c r="X170" s="543">
        <v>0</v>
      </c>
      <c r="Y170" s="542"/>
      <c r="Z170" s="546">
        <f t="shared" si="35"/>
        <v>0.31906937070233499</v>
      </c>
      <c r="AA170" s="543">
        <v>0</v>
      </c>
      <c r="AB170" s="543">
        <v>0</v>
      </c>
      <c r="AC170" s="547">
        <v>38</v>
      </c>
      <c r="AD170" s="547">
        <v>0</v>
      </c>
      <c r="AE170" s="543">
        <f t="shared" si="38"/>
        <v>38</v>
      </c>
      <c r="AF170" s="549">
        <v>1417290</v>
      </c>
      <c r="AH170" s="549">
        <v>19755</v>
      </c>
      <c r="AI170" s="543">
        <v>38</v>
      </c>
      <c r="AJ170" s="76">
        <f t="shared" si="39"/>
        <v>1</v>
      </c>
      <c r="AK170" s="549">
        <v>1417290</v>
      </c>
      <c r="AL170" s="76">
        <f t="shared" si="40"/>
        <v>1</v>
      </c>
      <c r="AM170" s="543">
        <v>38</v>
      </c>
      <c r="AN170" s="549">
        <v>1417290</v>
      </c>
      <c r="AO170" s="543">
        <v>38</v>
      </c>
      <c r="AP170" s="549">
        <v>1417290</v>
      </c>
      <c r="AQ170" s="543">
        <v>14</v>
      </c>
      <c r="AR170" s="549">
        <v>1008320</v>
      </c>
      <c r="AS170" s="543">
        <v>24</v>
      </c>
      <c r="AT170" s="76">
        <f t="shared" si="41"/>
        <v>0.63157894736842102</v>
      </c>
      <c r="AU170" s="549">
        <v>408970</v>
      </c>
      <c r="AV170" s="543">
        <v>0</v>
      </c>
      <c r="AW170" s="549">
        <v>0</v>
      </c>
      <c r="AX170" s="543">
        <v>0</v>
      </c>
      <c r="AY170" s="549">
        <v>0</v>
      </c>
      <c r="AZ170" s="543">
        <v>0</v>
      </c>
      <c r="BA170" s="76">
        <f t="shared" si="42"/>
        <v>0</v>
      </c>
      <c r="BB170" s="543">
        <v>9</v>
      </c>
      <c r="BC170" s="76">
        <f t="shared" si="43"/>
        <v>0.23684210526315788</v>
      </c>
      <c r="BD170" s="543">
        <v>29</v>
      </c>
      <c r="BE170" s="76">
        <f t="shared" si="44"/>
        <v>0.76315789473684215</v>
      </c>
      <c r="BF170" s="543">
        <v>36</v>
      </c>
      <c r="BG170" s="76">
        <f t="shared" si="45"/>
        <v>0.94736842105263153</v>
      </c>
      <c r="BH170" s="543">
        <v>2</v>
      </c>
      <c r="BI170" s="76">
        <f t="shared" si="46"/>
        <v>5.2631578947368418E-2</v>
      </c>
      <c r="BJ170" s="543">
        <v>1</v>
      </c>
      <c r="BK170" s="543">
        <v>0</v>
      </c>
      <c r="BL170" s="543">
        <v>1</v>
      </c>
      <c r="BM170" s="550">
        <v>1979</v>
      </c>
      <c r="BN170" s="542"/>
      <c r="BO170" s="543">
        <v>32</v>
      </c>
      <c r="BP170" s="76">
        <f t="shared" si="47"/>
        <v>0.84210526315789469</v>
      </c>
      <c r="BQ170" s="543">
        <v>6</v>
      </c>
      <c r="BR170" s="76">
        <f t="shared" si="48"/>
        <v>0.15789473684210525</v>
      </c>
      <c r="BS170" s="543">
        <v>1</v>
      </c>
      <c r="BT170" s="76">
        <f t="shared" si="49"/>
        <v>2.6315789473684209E-2</v>
      </c>
      <c r="BU170" s="76">
        <v>0.52631578947368418</v>
      </c>
      <c r="BW170" s="543">
        <v>0</v>
      </c>
      <c r="BX170" s="543">
        <v>0</v>
      </c>
      <c r="BY170" s="543">
        <v>0</v>
      </c>
      <c r="BZ170" s="543">
        <v>0</v>
      </c>
      <c r="CA170" s="543">
        <v>0</v>
      </c>
      <c r="CB170" s="543">
        <v>0</v>
      </c>
      <c r="CC170" s="543">
        <v>0</v>
      </c>
      <c r="CD170" s="543">
        <v>0</v>
      </c>
      <c r="CE170" s="543">
        <v>0</v>
      </c>
      <c r="CF170" s="543">
        <v>0</v>
      </c>
      <c r="CG170" s="543">
        <v>0</v>
      </c>
      <c r="CH170" s="543">
        <v>0</v>
      </c>
      <c r="CI170" s="542"/>
      <c r="CJ170" s="542"/>
      <c r="CK170" s="542"/>
      <c r="CL170" s="542"/>
      <c r="CM170" s="542"/>
      <c r="CN170" s="542"/>
      <c r="CO170" s="542"/>
      <c r="CP170" s="542"/>
      <c r="CQ170" s="542"/>
      <c r="CS170" s="542"/>
      <c r="CT170" s="542"/>
      <c r="CU170" s="542"/>
      <c r="CV170" s="542"/>
      <c r="CW170" s="543">
        <v>0</v>
      </c>
      <c r="CX170" s="547">
        <v>0</v>
      </c>
      <c r="CY170" s="543">
        <v>0</v>
      </c>
      <c r="CZ170" s="543">
        <v>0</v>
      </c>
      <c r="DA170" s="543">
        <v>0</v>
      </c>
      <c r="DB170" s="543">
        <v>0</v>
      </c>
      <c r="DC170" s="543">
        <v>0</v>
      </c>
      <c r="DD170" s="543">
        <v>0</v>
      </c>
      <c r="DF170" s="551">
        <v>207485.44586099999</v>
      </c>
      <c r="DG170" s="76">
        <f t="shared" si="50"/>
        <v>0.14639590052917892</v>
      </c>
      <c r="DH170" s="551">
        <v>3582.0530520000002</v>
      </c>
      <c r="DI170" s="551">
        <v>207485.44586099999</v>
      </c>
      <c r="DJ170" s="551">
        <v>0</v>
      </c>
      <c r="DK170" s="547">
        <v>25</v>
      </c>
      <c r="DL170" s="543">
        <v>12</v>
      </c>
      <c r="DM170" s="543">
        <v>0</v>
      </c>
      <c r="DN170" s="543">
        <v>1</v>
      </c>
      <c r="DO170" s="320">
        <v>7.7784000000000006E-2</v>
      </c>
      <c r="DP170" s="543">
        <v>23</v>
      </c>
      <c r="DQ170" s="543">
        <v>9</v>
      </c>
      <c r="DR170" s="543">
        <v>5</v>
      </c>
      <c r="DS170" s="543">
        <v>1</v>
      </c>
      <c r="DT170" s="76">
        <f t="shared" si="51"/>
        <v>2.6315789473684209E-2</v>
      </c>
      <c r="DU170" s="542"/>
      <c r="DV170" s="542"/>
      <c r="DW170" s="542"/>
      <c r="DX170" s="552">
        <v>58.923999999999999</v>
      </c>
      <c r="DZ170" s="542"/>
      <c r="EA170" s="542"/>
      <c r="EB170" s="542"/>
      <c r="EC170" s="542"/>
      <c r="ED170" s="542"/>
      <c r="EE170" s="542"/>
      <c r="EF170" s="542"/>
      <c r="EG170" s="542"/>
      <c r="EH170" s="542"/>
      <c r="EI170" s="542"/>
      <c r="EJ170" s="542"/>
      <c r="EK170" s="542"/>
      <c r="EL170" s="542"/>
      <c r="EM170" s="542"/>
      <c r="EN170" s="542"/>
      <c r="EO170" s="542"/>
    </row>
    <row r="171" spans="2:145" x14ac:dyDescent="0.25">
      <c r="B171" s="541" t="s">
        <v>1444</v>
      </c>
      <c r="C171" s="3" t="s">
        <v>1445</v>
      </c>
      <c r="D171" s="3" t="s">
        <v>1121</v>
      </c>
      <c r="E171" s="541" t="s">
        <v>1094</v>
      </c>
      <c r="F171" s="542"/>
      <c r="G171" s="543">
        <v>85.495749000000004</v>
      </c>
      <c r="H171" s="542"/>
      <c r="I171" s="542"/>
      <c r="J171" s="542"/>
      <c r="K171" s="542"/>
      <c r="L171" s="542"/>
      <c r="N171" s="543">
        <v>55.509112999999999</v>
      </c>
      <c r="O171" s="76">
        <f t="shared" si="36"/>
        <v>0.64926167264760726</v>
      </c>
      <c r="P171" s="622">
        <v>1.7788109999999999</v>
      </c>
      <c r="Q171" s="76">
        <f t="shared" si="37"/>
        <v>2.0805841469381126E-2</v>
      </c>
      <c r="R171" s="542"/>
      <c r="S171" s="542"/>
      <c r="T171" s="544">
        <v>0.41910999999999998</v>
      </c>
      <c r="U171" s="543">
        <v>0</v>
      </c>
      <c r="W171" s="543">
        <v>29</v>
      </c>
      <c r="X171" s="543">
        <v>0</v>
      </c>
      <c r="Y171" s="542"/>
      <c r="Z171" s="546">
        <f t="shared" si="35"/>
        <v>0.52243673935124846</v>
      </c>
      <c r="AA171" s="543">
        <v>1</v>
      </c>
      <c r="AB171" s="543">
        <v>10</v>
      </c>
      <c r="AC171" s="547">
        <v>38</v>
      </c>
      <c r="AD171" s="547">
        <v>1</v>
      </c>
      <c r="AE171" s="543">
        <f t="shared" si="38"/>
        <v>39</v>
      </c>
      <c r="AF171" s="549">
        <v>2678910</v>
      </c>
      <c r="AH171" s="549">
        <v>55800</v>
      </c>
      <c r="AI171" s="543">
        <v>37</v>
      </c>
      <c r="AJ171" s="76">
        <f t="shared" si="39"/>
        <v>0.94871794871794868</v>
      </c>
      <c r="AK171" s="549">
        <v>2651210</v>
      </c>
      <c r="AL171" s="76">
        <f t="shared" si="40"/>
        <v>0.98965997364599778</v>
      </c>
      <c r="AM171" s="543">
        <v>37</v>
      </c>
      <c r="AN171" s="549">
        <v>2651210</v>
      </c>
      <c r="AO171" s="543">
        <v>36</v>
      </c>
      <c r="AP171" s="549">
        <v>2551910</v>
      </c>
      <c r="AQ171" s="543">
        <v>30</v>
      </c>
      <c r="AR171" s="549">
        <v>2416700</v>
      </c>
      <c r="AS171" s="543">
        <v>6</v>
      </c>
      <c r="AT171" s="76">
        <f t="shared" si="41"/>
        <v>0.16666666666666666</v>
      </c>
      <c r="AU171" s="549">
        <v>135210</v>
      </c>
      <c r="AV171" s="543">
        <v>1</v>
      </c>
      <c r="AW171" s="549">
        <v>21300</v>
      </c>
      <c r="AX171" s="543">
        <v>0</v>
      </c>
      <c r="AY171" s="549">
        <v>0</v>
      </c>
      <c r="AZ171" s="543">
        <v>15</v>
      </c>
      <c r="BA171" s="76">
        <f t="shared" si="42"/>
        <v>0.38461538461538464</v>
      </c>
      <c r="BB171" s="543">
        <v>3</v>
      </c>
      <c r="BC171" s="76">
        <f t="shared" si="43"/>
        <v>7.6923076923076927E-2</v>
      </c>
      <c r="BD171" s="543">
        <v>21</v>
      </c>
      <c r="BE171" s="76">
        <f t="shared" si="44"/>
        <v>0.53846153846153844</v>
      </c>
      <c r="BF171" s="543">
        <v>35</v>
      </c>
      <c r="BG171" s="76">
        <f t="shared" si="45"/>
        <v>0.89743589743589747</v>
      </c>
      <c r="BH171" s="543">
        <v>0</v>
      </c>
      <c r="BI171" s="76">
        <f t="shared" si="46"/>
        <v>0</v>
      </c>
      <c r="BJ171" s="543">
        <v>0</v>
      </c>
      <c r="BK171" s="543">
        <v>0</v>
      </c>
      <c r="BL171" s="543">
        <v>0</v>
      </c>
      <c r="BM171" s="550">
        <v>1975</v>
      </c>
      <c r="BN171" s="542"/>
      <c r="BO171" s="543">
        <v>26</v>
      </c>
      <c r="BP171" s="76">
        <f t="shared" si="47"/>
        <v>0.66666666666666663</v>
      </c>
      <c r="BQ171" s="543">
        <v>13</v>
      </c>
      <c r="BR171" s="76">
        <f t="shared" si="48"/>
        <v>0.33333333333333331</v>
      </c>
      <c r="BS171" s="543">
        <v>0</v>
      </c>
      <c r="BT171" s="76">
        <f t="shared" si="49"/>
        <v>0</v>
      </c>
      <c r="BU171" s="76">
        <v>0.81081081081081086</v>
      </c>
      <c r="BW171" s="543">
        <v>0</v>
      </c>
      <c r="BX171" s="543">
        <v>0</v>
      </c>
      <c r="BY171" s="543">
        <v>0</v>
      </c>
      <c r="BZ171" s="543">
        <v>0</v>
      </c>
      <c r="CA171" s="543">
        <v>0</v>
      </c>
      <c r="CB171" s="543">
        <v>0</v>
      </c>
      <c r="CC171" s="543">
        <v>0</v>
      </c>
      <c r="CD171" s="543">
        <v>0</v>
      </c>
      <c r="CE171" s="543">
        <v>0</v>
      </c>
      <c r="CF171" s="543">
        <v>0</v>
      </c>
      <c r="CG171" s="543">
        <v>0</v>
      </c>
      <c r="CH171" s="543">
        <v>0</v>
      </c>
      <c r="CI171" s="542"/>
      <c r="CJ171" s="542"/>
      <c r="CK171" s="542"/>
      <c r="CL171" s="542"/>
      <c r="CM171" s="542"/>
      <c r="CN171" s="542"/>
      <c r="CO171" s="542"/>
      <c r="CP171" s="542"/>
      <c r="CQ171" s="542"/>
      <c r="CS171" s="542"/>
      <c r="CT171" s="542"/>
      <c r="CU171" s="542"/>
      <c r="CV171" s="542"/>
      <c r="CW171" s="543">
        <v>0</v>
      </c>
      <c r="CX171" s="547">
        <v>0</v>
      </c>
      <c r="CY171" s="543">
        <v>0</v>
      </c>
      <c r="CZ171" s="543">
        <v>0</v>
      </c>
      <c r="DA171" s="543">
        <v>0</v>
      </c>
      <c r="DB171" s="543">
        <v>0</v>
      </c>
      <c r="DC171" s="543">
        <v>0</v>
      </c>
      <c r="DD171" s="543">
        <v>0</v>
      </c>
      <c r="DF171" s="551">
        <v>0</v>
      </c>
      <c r="DG171" s="76">
        <f t="shared" si="50"/>
        <v>0</v>
      </c>
      <c r="DH171" s="551">
        <v>0</v>
      </c>
      <c r="DI171" s="551">
        <v>0</v>
      </c>
      <c r="DJ171" s="551">
        <v>0</v>
      </c>
      <c r="DK171" s="547">
        <v>39</v>
      </c>
      <c r="DL171" s="543">
        <v>0</v>
      </c>
      <c r="DM171" s="543">
        <v>0</v>
      </c>
      <c r="DN171" s="543">
        <v>0</v>
      </c>
      <c r="DO171" s="320">
        <v>0</v>
      </c>
      <c r="DP171" s="543">
        <v>39</v>
      </c>
      <c r="DQ171" s="543">
        <v>0</v>
      </c>
      <c r="DR171" s="543">
        <v>0</v>
      </c>
      <c r="DS171" s="543">
        <v>0</v>
      </c>
      <c r="DT171" s="76">
        <f t="shared" si="51"/>
        <v>0</v>
      </c>
      <c r="DU171" s="542"/>
      <c r="DV171" s="542"/>
      <c r="DW171" s="542"/>
      <c r="DX171" s="552">
        <v>0</v>
      </c>
      <c r="DZ171" s="542"/>
      <c r="EA171" s="542"/>
      <c r="EB171" s="542"/>
      <c r="EC171" s="542"/>
      <c r="ED171" s="542"/>
      <c r="EE171" s="542"/>
      <c r="EF171" s="542"/>
      <c r="EG171" s="542"/>
      <c r="EH171" s="542"/>
      <c r="EI171" s="542"/>
      <c r="EJ171" s="542"/>
      <c r="EK171" s="542"/>
      <c r="EL171" s="542"/>
      <c r="EM171" s="542"/>
      <c r="EN171" s="542"/>
      <c r="EO171" s="542"/>
    </row>
    <row r="172" spans="2:145" x14ac:dyDescent="0.25">
      <c r="B172" s="541" t="s">
        <v>1446</v>
      </c>
      <c r="C172" s="3" t="s">
        <v>1447</v>
      </c>
      <c r="D172" s="3" t="s">
        <v>1169</v>
      </c>
      <c r="E172" s="541" t="s">
        <v>1094</v>
      </c>
      <c r="F172" s="542"/>
      <c r="G172" s="543">
        <v>62.038789999999999</v>
      </c>
      <c r="H172" s="542"/>
      <c r="I172" s="542"/>
      <c r="J172" s="542"/>
      <c r="K172" s="542"/>
      <c r="L172" s="542"/>
      <c r="N172" s="543">
        <v>28.731663000000001</v>
      </c>
      <c r="O172" s="76">
        <f t="shared" si="36"/>
        <v>0.46312416796007788</v>
      </c>
      <c r="P172" s="622">
        <v>2.8342909999999999</v>
      </c>
      <c r="Q172" s="76">
        <f t="shared" si="37"/>
        <v>4.568578787561782E-2</v>
      </c>
      <c r="R172" s="542"/>
      <c r="S172" s="542"/>
      <c r="T172" s="544">
        <v>1.1016729999999999</v>
      </c>
      <c r="U172" s="543">
        <v>0</v>
      </c>
      <c r="W172" s="543">
        <v>27</v>
      </c>
      <c r="X172" s="543">
        <v>0</v>
      </c>
      <c r="Y172" s="542"/>
      <c r="Z172" s="546">
        <f t="shared" si="35"/>
        <v>0.93972980262228467</v>
      </c>
      <c r="AA172" s="543">
        <v>6</v>
      </c>
      <c r="AB172" s="543">
        <v>5</v>
      </c>
      <c r="AC172" s="547">
        <v>26</v>
      </c>
      <c r="AD172" s="547">
        <v>6</v>
      </c>
      <c r="AE172" s="543">
        <f t="shared" si="38"/>
        <v>32</v>
      </c>
      <c r="AF172" s="549">
        <v>1799440</v>
      </c>
      <c r="AH172" s="549">
        <v>43895</v>
      </c>
      <c r="AI172" s="543">
        <v>24</v>
      </c>
      <c r="AJ172" s="76">
        <f t="shared" si="39"/>
        <v>0.75</v>
      </c>
      <c r="AK172" s="549">
        <v>1359240</v>
      </c>
      <c r="AL172" s="76">
        <f t="shared" si="40"/>
        <v>0.75536833681589832</v>
      </c>
      <c r="AM172" s="543">
        <v>24</v>
      </c>
      <c r="AN172" s="549">
        <v>1359240</v>
      </c>
      <c r="AO172" s="543">
        <v>24</v>
      </c>
      <c r="AP172" s="549">
        <v>1359240</v>
      </c>
      <c r="AQ172" s="543">
        <v>16</v>
      </c>
      <c r="AR172" s="549">
        <v>1218140</v>
      </c>
      <c r="AS172" s="543">
        <v>8</v>
      </c>
      <c r="AT172" s="76">
        <f t="shared" si="41"/>
        <v>0.33333333333333331</v>
      </c>
      <c r="AU172" s="549">
        <v>141100</v>
      </c>
      <c r="AV172" s="543">
        <v>6</v>
      </c>
      <c r="AW172" s="549">
        <v>277500</v>
      </c>
      <c r="AX172" s="543">
        <v>1</v>
      </c>
      <c r="AY172" s="549">
        <v>71200</v>
      </c>
      <c r="AZ172" s="543">
        <v>9</v>
      </c>
      <c r="BA172" s="76">
        <f t="shared" si="42"/>
        <v>0.28125</v>
      </c>
      <c r="BB172" s="543">
        <v>9</v>
      </c>
      <c r="BC172" s="76">
        <f t="shared" si="43"/>
        <v>0.28125</v>
      </c>
      <c r="BD172" s="543">
        <v>14</v>
      </c>
      <c r="BE172" s="76">
        <f t="shared" si="44"/>
        <v>0.4375</v>
      </c>
      <c r="BF172" s="543">
        <v>26</v>
      </c>
      <c r="BG172" s="76">
        <f t="shared" si="45"/>
        <v>0.8125</v>
      </c>
      <c r="BH172" s="543">
        <v>2</v>
      </c>
      <c r="BI172" s="76">
        <f t="shared" si="46"/>
        <v>6.25E-2</v>
      </c>
      <c r="BJ172" s="543">
        <v>1</v>
      </c>
      <c r="BK172" s="543">
        <v>1</v>
      </c>
      <c r="BL172" s="543">
        <v>0</v>
      </c>
      <c r="BM172" s="550">
        <v>1950</v>
      </c>
      <c r="BN172" s="542"/>
      <c r="BO172" s="543">
        <v>29</v>
      </c>
      <c r="BP172" s="76">
        <f t="shared" si="47"/>
        <v>0.90625</v>
      </c>
      <c r="BQ172" s="543">
        <v>3</v>
      </c>
      <c r="BR172" s="76">
        <f t="shared" si="48"/>
        <v>9.375E-2</v>
      </c>
      <c r="BS172" s="543">
        <v>0</v>
      </c>
      <c r="BT172" s="76">
        <f t="shared" si="49"/>
        <v>0</v>
      </c>
      <c r="BU172" s="76">
        <v>0.83333333333333337</v>
      </c>
      <c r="BW172" s="543">
        <v>0</v>
      </c>
      <c r="BX172" s="543">
        <v>0</v>
      </c>
      <c r="BY172" s="543">
        <v>0</v>
      </c>
      <c r="BZ172" s="543">
        <v>0</v>
      </c>
      <c r="CA172" s="543">
        <v>0</v>
      </c>
      <c r="CB172" s="543">
        <v>0</v>
      </c>
      <c r="CC172" s="543">
        <v>0</v>
      </c>
      <c r="CD172" s="543">
        <v>0</v>
      </c>
      <c r="CE172" s="543">
        <v>0</v>
      </c>
      <c r="CF172" s="543">
        <v>0</v>
      </c>
      <c r="CG172" s="543">
        <v>0</v>
      </c>
      <c r="CH172" s="543">
        <v>0</v>
      </c>
      <c r="CI172" s="542"/>
      <c r="CJ172" s="542"/>
      <c r="CK172" s="542"/>
      <c r="CL172" s="542"/>
      <c r="CM172" s="542"/>
      <c r="CN172" s="542"/>
      <c r="CO172" s="542"/>
      <c r="CP172" s="542"/>
      <c r="CQ172" s="542"/>
      <c r="CS172" s="542"/>
      <c r="CT172" s="542"/>
      <c r="CU172" s="542"/>
      <c r="CV172" s="542"/>
      <c r="CW172" s="543">
        <v>1</v>
      </c>
      <c r="CX172" s="547">
        <v>0</v>
      </c>
      <c r="CY172" s="543">
        <v>1</v>
      </c>
      <c r="CZ172" s="543">
        <v>0</v>
      </c>
      <c r="DA172" s="543">
        <v>0</v>
      </c>
      <c r="DB172" s="543">
        <v>0</v>
      </c>
      <c r="DC172" s="543">
        <v>0</v>
      </c>
      <c r="DD172" s="543">
        <v>0</v>
      </c>
      <c r="DF172" s="551">
        <v>79586.459262000004</v>
      </c>
      <c r="DG172" s="76">
        <f t="shared" si="50"/>
        <v>4.422845955519495E-2</v>
      </c>
      <c r="DH172" s="551">
        <v>2781.5112359999998</v>
      </c>
      <c r="DI172" s="551">
        <v>32665.373577999999</v>
      </c>
      <c r="DJ172" s="551">
        <v>46921.085683999998</v>
      </c>
      <c r="DK172" s="547">
        <v>20</v>
      </c>
      <c r="DL172" s="543">
        <v>12</v>
      </c>
      <c r="DM172" s="543">
        <v>0</v>
      </c>
      <c r="DN172" s="543">
        <v>0</v>
      </c>
      <c r="DO172" s="320">
        <v>6.6082000000000002E-2</v>
      </c>
      <c r="DP172" s="543">
        <v>17</v>
      </c>
      <c r="DQ172" s="543">
        <v>11</v>
      </c>
      <c r="DR172" s="543">
        <v>4</v>
      </c>
      <c r="DS172" s="543">
        <v>0</v>
      </c>
      <c r="DT172" s="76">
        <f t="shared" si="51"/>
        <v>0</v>
      </c>
      <c r="DU172" s="542"/>
      <c r="DV172" s="542"/>
      <c r="DW172" s="542"/>
      <c r="DX172" s="552">
        <v>34.639499999999998</v>
      </c>
      <c r="DZ172" s="542"/>
      <c r="EA172" s="542"/>
      <c r="EB172" s="542"/>
      <c r="EC172" s="542"/>
      <c r="ED172" s="542"/>
      <c r="EE172" s="542"/>
      <c r="EF172" s="542"/>
      <c r="EG172" s="542"/>
      <c r="EH172" s="542"/>
      <c r="EI172" s="542"/>
      <c r="EJ172" s="542"/>
      <c r="EK172" s="542"/>
      <c r="EL172" s="542"/>
      <c r="EM172" s="542"/>
      <c r="EN172" s="542"/>
      <c r="EO172" s="542"/>
    </row>
    <row r="173" spans="2:145" x14ac:dyDescent="0.25">
      <c r="B173" s="541" t="s">
        <v>1448</v>
      </c>
      <c r="C173" s="3" t="s">
        <v>1449</v>
      </c>
      <c r="D173" s="3" t="s">
        <v>1195</v>
      </c>
      <c r="E173" s="541" t="s">
        <v>1094</v>
      </c>
      <c r="F173" s="542"/>
      <c r="G173" s="543">
        <v>1332.469384</v>
      </c>
      <c r="H173" s="542"/>
      <c r="I173" s="542"/>
      <c r="J173" s="542"/>
      <c r="K173" s="542"/>
      <c r="L173" s="542"/>
      <c r="N173" s="543">
        <v>820.63466700000004</v>
      </c>
      <c r="O173" s="76">
        <f t="shared" si="36"/>
        <v>0.61587506388814717</v>
      </c>
      <c r="P173" s="622">
        <v>22.524388999999999</v>
      </c>
      <c r="Q173" s="76">
        <f t="shared" si="37"/>
        <v>1.6904245058436556E-2</v>
      </c>
      <c r="R173" s="542"/>
      <c r="S173" s="542"/>
      <c r="T173" s="544">
        <v>1</v>
      </c>
      <c r="U173" s="543">
        <v>0</v>
      </c>
      <c r="W173" s="543">
        <v>41</v>
      </c>
      <c r="X173" s="543">
        <v>0</v>
      </c>
      <c r="Y173" s="542"/>
      <c r="Z173" s="546">
        <f t="shared" si="35"/>
        <v>4.9961330722090976E-2</v>
      </c>
      <c r="AA173" s="543">
        <v>6</v>
      </c>
      <c r="AB173" s="543">
        <v>12</v>
      </c>
      <c r="AC173" s="547">
        <v>47</v>
      </c>
      <c r="AD173" s="547">
        <v>6</v>
      </c>
      <c r="AE173" s="543">
        <f t="shared" si="38"/>
        <v>53</v>
      </c>
      <c r="AF173" s="549">
        <v>2321330</v>
      </c>
      <c r="AH173" s="549">
        <v>26120</v>
      </c>
      <c r="AI173" s="543">
        <v>52</v>
      </c>
      <c r="AJ173" s="76">
        <f t="shared" si="39"/>
        <v>0.98113207547169812</v>
      </c>
      <c r="AK173" s="549">
        <v>2116650</v>
      </c>
      <c r="AL173" s="76">
        <f t="shared" si="40"/>
        <v>0.91182640985986485</v>
      </c>
      <c r="AM173" s="543">
        <v>52</v>
      </c>
      <c r="AN173" s="549">
        <v>2116650</v>
      </c>
      <c r="AO173" s="543">
        <v>52</v>
      </c>
      <c r="AP173" s="549">
        <v>2116650</v>
      </c>
      <c r="AQ173" s="543">
        <v>37</v>
      </c>
      <c r="AR173" s="549">
        <v>1853510</v>
      </c>
      <c r="AS173" s="543">
        <v>15</v>
      </c>
      <c r="AT173" s="76">
        <f t="shared" si="41"/>
        <v>0.28846153846153844</v>
      </c>
      <c r="AU173" s="549">
        <v>263140</v>
      </c>
      <c r="AV173" s="543">
        <v>0</v>
      </c>
      <c r="AW173" s="549">
        <v>0</v>
      </c>
      <c r="AX173" s="543">
        <v>1</v>
      </c>
      <c r="AY173" s="549">
        <v>204680</v>
      </c>
      <c r="AZ173" s="543">
        <v>6</v>
      </c>
      <c r="BA173" s="76">
        <f t="shared" si="42"/>
        <v>0.11320754716981132</v>
      </c>
      <c r="BB173" s="543">
        <v>21</v>
      </c>
      <c r="BC173" s="76">
        <f t="shared" si="43"/>
        <v>0.39622641509433965</v>
      </c>
      <c r="BD173" s="543">
        <v>26</v>
      </c>
      <c r="BE173" s="76">
        <f t="shared" si="44"/>
        <v>0.49056603773584906</v>
      </c>
      <c r="BF173" s="543">
        <v>48</v>
      </c>
      <c r="BG173" s="76">
        <f t="shared" si="45"/>
        <v>0.90566037735849059</v>
      </c>
      <c r="BH173" s="543">
        <v>5</v>
      </c>
      <c r="BI173" s="76">
        <f t="shared" si="46"/>
        <v>9.4339622641509441E-2</v>
      </c>
      <c r="BJ173" s="543">
        <v>4</v>
      </c>
      <c r="BK173" s="543">
        <v>1</v>
      </c>
      <c r="BL173" s="543">
        <v>0</v>
      </c>
      <c r="BM173" s="550">
        <v>1955</v>
      </c>
      <c r="BN173" s="542"/>
      <c r="BO173" s="543">
        <v>43</v>
      </c>
      <c r="BP173" s="76">
        <f t="shared" si="47"/>
        <v>0.81132075471698117</v>
      </c>
      <c r="BQ173" s="543">
        <v>10</v>
      </c>
      <c r="BR173" s="76">
        <f t="shared" si="48"/>
        <v>0.18867924528301888</v>
      </c>
      <c r="BS173" s="543">
        <v>0</v>
      </c>
      <c r="BT173" s="76">
        <f t="shared" si="49"/>
        <v>0</v>
      </c>
      <c r="BU173" s="76">
        <v>0.86538461538461542</v>
      </c>
      <c r="BW173" s="543">
        <v>0</v>
      </c>
      <c r="BX173" s="543">
        <v>0</v>
      </c>
      <c r="BY173" s="543">
        <v>0</v>
      </c>
      <c r="BZ173" s="543">
        <v>0</v>
      </c>
      <c r="CA173" s="543">
        <v>0</v>
      </c>
      <c r="CB173" s="543">
        <v>0</v>
      </c>
      <c r="CC173" s="543">
        <v>0</v>
      </c>
      <c r="CD173" s="543">
        <v>0</v>
      </c>
      <c r="CE173" s="543">
        <v>0</v>
      </c>
      <c r="CF173" s="543">
        <v>0</v>
      </c>
      <c r="CG173" s="543">
        <v>0</v>
      </c>
      <c r="CH173" s="543">
        <v>0</v>
      </c>
      <c r="CI173" s="542"/>
      <c r="CJ173" s="542"/>
      <c r="CK173" s="542"/>
      <c r="CL173" s="542"/>
      <c r="CM173" s="542"/>
      <c r="CN173" s="542"/>
      <c r="CO173" s="542"/>
      <c r="CP173" s="542"/>
      <c r="CQ173" s="542"/>
      <c r="CS173" s="542"/>
      <c r="CT173" s="542"/>
      <c r="CU173" s="542"/>
      <c r="CV173" s="542"/>
      <c r="CW173" s="543">
        <v>1</v>
      </c>
      <c r="CX173" s="547">
        <v>0</v>
      </c>
      <c r="CY173" s="543">
        <v>1</v>
      </c>
      <c r="CZ173" s="543">
        <v>0</v>
      </c>
      <c r="DA173" s="543">
        <v>0</v>
      </c>
      <c r="DB173" s="543">
        <v>0</v>
      </c>
      <c r="DC173" s="543">
        <v>0</v>
      </c>
      <c r="DD173" s="543">
        <v>0</v>
      </c>
      <c r="DF173" s="551">
        <v>169138.67931800001</v>
      </c>
      <c r="DG173" s="76">
        <f t="shared" si="50"/>
        <v>7.2862832651109502E-2</v>
      </c>
      <c r="DH173" s="551">
        <v>4589</v>
      </c>
      <c r="DI173" s="551">
        <v>154244.17681899999</v>
      </c>
      <c r="DJ173" s="551">
        <v>14894.502499</v>
      </c>
      <c r="DK173" s="547">
        <v>37</v>
      </c>
      <c r="DL173" s="543">
        <v>15</v>
      </c>
      <c r="DM173" s="543">
        <v>1</v>
      </c>
      <c r="DN173" s="543">
        <v>0</v>
      </c>
      <c r="DO173" s="320">
        <v>0.13</v>
      </c>
      <c r="DP173" s="543">
        <v>36</v>
      </c>
      <c r="DQ173" s="543">
        <v>5</v>
      </c>
      <c r="DR173" s="543">
        <v>10</v>
      </c>
      <c r="DS173" s="543">
        <v>2</v>
      </c>
      <c r="DT173" s="76">
        <f t="shared" si="51"/>
        <v>4.878048780487805E-2</v>
      </c>
      <c r="DU173" s="542"/>
      <c r="DV173" s="542"/>
      <c r="DW173" s="542"/>
      <c r="DX173" s="552">
        <v>130.84379999999999</v>
      </c>
      <c r="DZ173" s="542"/>
      <c r="EA173" s="542"/>
      <c r="EB173" s="542"/>
      <c r="EC173" s="542"/>
      <c r="ED173" s="542"/>
      <c r="EE173" s="542"/>
      <c r="EF173" s="542"/>
      <c r="EG173" s="542"/>
      <c r="EH173" s="542"/>
      <c r="EI173" s="542"/>
      <c r="EJ173" s="542"/>
      <c r="EK173" s="542"/>
      <c r="EL173" s="542"/>
      <c r="EM173" s="542"/>
      <c r="EN173" s="542"/>
      <c r="EO173" s="542"/>
    </row>
    <row r="174" spans="2:145" x14ac:dyDescent="0.25">
      <c r="B174" s="541" t="s">
        <v>1450</v>
      </c>
      <c r="C174" s="3" t="s">
        <v>1451</v>
      </c>
      <c r="D174" s="3" t="s">
        <v>51</v>
      </c>
      <c r="E174" s="541" t="s">
        <v>1094</v>
      </c>
      <c r="F174" s="542"/>
      <c r="G174" s="543">
        <v>366.65623900000003</v>
      </c>
      <c r="H174" s="542"/>
      <c r="I174" s="542"/>
      <c r="J174" s="542"/>
      <c r="K174" s="542"/>
      <c r="L174" s="542"/>
      <c r="N174" s="543">
        <v>207.78695099999999</v>
      </c>
      <c r="O174" s="76">
        <f t="shared" si="36"/>
        <v>0.56670780120013164</v>
      </c>
      <c r="P174" s="622">
        <v>6.5759670000000003</v>
      </c>
      <c r="Q174" s="76">
        <f t="shared" si="37"/>
        <v>1.7934965508660007E-2</v>
      </c>
      <c r="R174" s="542"/>
      <c r="S174" s="542"/>
      <c r="T174" s="544">
        <v>2.2535400000000001</v>
      </c>
      <c r="U174" s="543">
        <v>1</v>
      </c>
      <c r="W174" s="543">
        <v>148</v>
      </c>
      <c r="X174" s="543">
        <v>0</v>
      </c>
      <c r="Y174" s="542"/>
      <c r="Z174" s="546">
        <f t="shared" si="35"/>
        <v>0.71226801917893301</v>
      </c>
      <c r="AA174" s="543">
        <v>40</v>
      </c>
      <c r="AB174" s="543">
        <v>84</v>
      </c>
      <c r="AC174" s="547">
        <v>192</v>
      </c>
      <c r="AD174" s="547">
        <v>40</v>
      </c>
      <c r="AE174" s="543">
        <f t="shared" si="38"/>
        <v>232</v>
      </c>
      <c r="AF174" s="549">
        <v>10146683</v>
      </c>
      <c r="AH174" s="549">
        <v>32750</v>
      </c>
      <c r="AI174" s="543">
        <v>221</v>
      </c>
      <c r="AJ174" s="76">
        <f t="shared" si="39"/>
        <v>0.95258620689655171</v>
      </c>
      <c r="AK174" s="549">
        <v>8722203</v>
      </c>
      <c r="AL174" s="76">
        <f t="shared" si="40"/>
        <v>0.85961126409487709</v>
      </c>
      <c r="AM174" s="543">
        <v>221</v>
      </c>
      <c r="AN174" s="549">
        <v>8722203</v>
      </c>
      <c r="AO174" s="543">
        <v>221</v>
      </c>
      <c r="AP174" s="549">
        <v>8722203</v>
      </c>
      <c r="AQ174" s="543">
        <v>138</v>
      </c>
      <c r="AR174" s="549">
        <v>6679343</v>
      </c>
      <c r="AS174" s="543">
        <v>83</v>
      </c>
      <c r="AT174" s="76">
        <f t="shared" si="41"/>
        <v>0.3755656108597285</v>
      </c>
      <c r="AU174" s="549">
        <v>2042860</v>
      </c>
      <c r="AV174" s="543">
        <v>6</v>
      </c>
      <c r="AW174" s="549">
        <v>771280</v>
      </c>
      <c r="AX174" s="543">
        <v>5</v>
      </c>
      <c r="AY174" s="549">
        <v>653200</v>
      </c>
      <c r="AZ174" s="543">
        <v>19</v>
      </c>
      <c r="BA174" s="76">
        <f t="shared" si="42"/>
        <v>8.1896551724137928E-2</v>
      </c>
      <c r="BB174" s="543">
        <v>18</v>
      </c>
      <c r="BC174" s="76">
        <f t="shared" si="43"/>
        <v>7.7586206896551727E-2</v>
      </c>
      <c r="BD174" s="543">
        <v>195</v>
      </c>
      <c r="BE174" s="76">
        <f t="shared" si="44"/>
        <v>0.84051724137931039</v>
      </c>
      <c r="BF174" s="543">
        <v>222</v>
      </c>
      <c r="BG174" s="76">
        <f t="shared" si="45"/>
        <v>0.9568965517241379</v>
      </c>
      <c r="BH174" s="543">
        <v>25</v>
      </c>
      <c r="BI174" s="76">
        <f t="shared" si="46"/>
        <v>0.10775862068965517</v>
      </c>
      <c r="BJ174" s="543">
        <v>19</v>
      </c>
      <c r="BK174" s="543">
        <v>6</v>
      </c>
      <c r="BL174" s="543">
        <v>0</v>
      </c>
      <c r="BM174" s="550">
        <v>1973</v>
      </c>
      <c r="BN174" s="542"/>
      <c r="BO174" s="543">
        <v>153</v>
      </c>
      <c r="BP174" s="76">
        <f t="shared" si="47"/>
        <v>0.65948275862068961</v>
      </c>
      <c r="BQ174" s="543">
        <v>79</v>
      </c>
      <c r="BR174" s="76">
        <f t="shared" si="48"/>
        <v>0.34051724137931033</v>
      </c>
      <c r="BS174" s="543">
        <v>1</v>
      </c>
      <c r="BT174" s="76">
        <f t="shared" si="49"/>
        <v>4.3103448275862068E-3</v>
      </c>
      <c r="BU174" s="76">
        <v>0.82352941176470584</v>
      </c>
      <c r="BW174" s="543">
        <v>1</v>
      </c>
      <c r="BX174" s="543">
        <v>0</v>
      </c>
      <c r="BY174" s="543">
        <v>0</v>
      </c>
      <c r="BZ174" s="543">
        <v>0</v>
      </c>
      <c r="CA174" s="543">
        <v>1</v>
      </c>
      <c r="CB174" s="543">
        <v>0</v>
      </c>
      <c r="CC174" s="543">
        <v>0</v>
      </c>
      <c r="CD174" s="543">
        <v>0</v>
      </c>
      <c r="CE174" s="543">
        <v>0</v>
      </c>
      <c r="CF174" s="543">
        <v>0</v>
      </c>
      <c r="CG174" s="543">
        <v>1</v>
      </c>
      <c r="CH174" s="543">
        <v>0</v>
      </c>
      <c r="CI174" s="542"/>
      <c r="CJ174" s="542"/>
      <c r="CK174" s="542"/>
      <c r="CL174" s="542"/>
      <c r="CM174" s="542"/>
      <c r="CN174" s="542"/>
      <c r="CO174" s="542"/>
      <c r="CP174" s="542"/>
      <c r="CQ174" s="542"/>
      <c r="CS174" s="542"/>
      <c r="CT174" s="542"/>
      <c r="CU174" s="542"/>
      <c r="CV174" s="542"/>
      <c r="CW174" s="543">
        <v>5</v>
      </c>
      <c r="CX174" s="547">
        <v>2</v>
      </c>
      <c r="CY174" s="543">
        <v>3</v>
      </c>
      <c r="CZ174" s="543">
        <v>2</v>
      </c>
      <c r="DA174" s="543">
        <v>0</v>
      </c>
      <c r="DB174" s="543">
        <v>0</v>
      </c>
      <c r="DC174" s="543">
        <v>0</v>
      </c>
      <c r="DD174" s="543">
        <v>0</v>
      </c>
      <c r="DF174" s="551">
        <v>575783.26439899998</v>
      </c>
      <c r="DG174" s="76">
        <f t="shared" si="50"/>
        <v>5.6745959679532706E-2</v>
      </c>
      <c r="DH174" s="551">
        <v>3614.8486590000002</v>
      </c>
      <c r="DI174" s="551">
        <v>541057.03869099997</v>
      </c>
      <c r="DJ174" s="551">
        <v>34726.225707999998</v>
      </c>
      <c r="DK174" s="547">
        <v>162</v>
      </c>
      <c r="DL174" s="543">
        <v>69</v>
      </c>
      <c r="DM174" s="543">
        <v>1</v>
      </c>
      <c r="DN174" s="543">
        <v>0</v>
      </c>
      <c r="DO174" s="320">
        <v>0.123737</v>
      </c>
      <c r="DP174" s="543">
        <v>150</v>
      </c>
      <c r="DQ174" s="543">
        <v>35</v>
      </c>
      <c r="DR174" s="543">
        <v>37</v>
      </c>
      <c r="DS174" s="543">
        <v>10</v>
      </c>
      <c r="DT174" s="76">
        <f t="shared" si="51"/>
        <v>6.7567567567567571E-2</v>
      </c>
      <c r="DU174" s="542"/>
      <c r="DV174" s="542"/>
      <c r="DW174" s="542"/>
      <c r="DX174" s="552">
        <v>425.08690000000001</v>
      </c>
      <c r="DZ174" s="542"/>
      <c r="EA174" s="542"/>
      <c r="EB174" s="542"/>
      <c r="EC174" s="542"/>
      <c r="ED174" s="542"/>
      <c r="EE174" s="542"/>
      <c r="EF174" s="542"/>
      <c r="EG174" s="542"/>
      <c r="EH174" s="542"/>
      <c r="EI174" s="542"/>
      <c r="EJ174" s="542"/>
      <c r="EK174" s="542"/>
      <c r="EL174" s="542"/>
      <c r="EM174" s="542"/>
      <c r="EN174" s="542"/>
      <c r="EO174" s="542"/>
    </row>
    <row r="175" spans="2:145" x14ac:dyDescent="0.25">
      <c r="B175" s="541" t="s">
        <v>1452</v>
      </c>
      <c r="C175" s="3" t="s">
        <v>1453</v>
      </c>
      <c r="D175" s="3" t="s">
        <v>1169</v>
      </c>
      <c r="E175" s="541" t="s">
        <v>1094</v>
      </c>
      <c r="F175" s="542"/>
      <c r="G175" s="543">
        <v>45.821449000000001</v>
      </c>
      <c r="H175" s="542"/>
      <c r="I175" s="542"/>
      <c r="J175" s="542"/>
      <c r="K175" s="542"/>
      <c r="L175" s="542"/>
      <c r="N175" s="543">
        <v>40.754823000000002</v>
      </c>
      <c r="O175" s="76">
        <f t="shared" si="36"/>
        <v>0.88942676168970569</v>
      </c>
      <c r="P175" s="622">
        <v>2.4025810000000001</v>
      </c>
      <c r="Q175" s="76">
        <f t="shared" si="37"/>
        <v>5.2433544823080561E-2</v>
      </c>
      <c r="R175" s="542"/>
      <c r="S175" s="542"/>
      <c r="T175" s="544">
        <v>0.91287300000000005</v>
      </c>
      <c r="U175" s="543">
        <v>0</v>
      </c>
      <c r="W175" s="543">
        <v>51</v>
      </c>
      <c r="X175" s="543">
        <v>7</v>
      </c>
      <c r="Y175" s="542"/>
      <c r="Z175" s="546">
        <f t="shared" si="35"/>
        <v>1.2513856335482061</v>
      </c>
      <c r="AA175" s="543">
        <v>13</v>
      </c>
      <c r="AB175" s="543">
        <v>0</v>
      </c>
      <c r="AC175" s="547">
        <v>38</v>
      </c>
      <c r="AD175" s="547">
        <v>13</v>
      </c>
      <c r="AE175" s="543">
        <f t="shared" si="38"/>
        <v>51</v>
      </c>
      <c r="AF175" s="549">
        <v>8224730</v>
      </c>
      <c r="AH175" s="549">
        <v>67100</v>
      </c>
      <c r="AI175" s="543">
        <v>24</v>
      </c>
      <c r="AJ175" s="76">
        <f t="shared" si="39"/>
        <v>0.47058823529411764</v>
      </c>
      <c r="AK175" s="549">
        <v>1396530</v>
      </c>
      <c r="AL175" s="76">
        <f t="shared" si="40"/>
        <v>0.16979645532436932</v>
      </c>
      <c r="AM175" s="543">
        <v>24</v>
      </c>
      <c r="AN175" s="549">
        <v>1396530</v>
      </c>
      <c r="AO175" s="543">
        <v>21</v>
      </c>
      <c r="AP175" s="549">
        <v>915730</v>
      </c>
      <c r="AQ175" s="543">
        <v>16</v>
      </c>
      <c r="AR175" s="549">
        <v>855350</v>
      </c>
      <c r="AS175" s="543">
        <v>5</v>
      </c>
      <c r="AT175" s="76">
        <f t="shared" si="41"/>
        <v>0.23809523809523808</v>
      </c>
      <c r="AU175" s="549">
        <v>60380</v>
      </c>
      <c r="AV175" s="543">
        <v>22</v>
      </c>
      <c r="AW175" s="549">
        <v>6069400</v>
      </c>
      <c r="AX175" s="543">
        <v>0</v>
      </c>
      <c r="AY175" s="549">
        <v>0</v>
      </c>
      <c r="AZ175" s="543">
        <v>15</v>
      </c>
      <c r="BA175" s="76">
        <f t="shared" si="42"/>
        <v>0.29411764705882354</v>
      </c>
      <c r="BB175" s="543">
        <v>28</v>
      </c>
      <c r="BC175" s="76">
        <f t="shared" si="43"/>
        <v>0.5490196078431373</v>
      </c>
      <c r="BD175" s="543">
        <v>8</v>
      </c>
      <c r="BE175" s="76">
        <f t="shared" si="44"/>
        <v>0.15686274509803921</v>
      </c>
      <c r="BF175" s="543">
        <v>44</v>
      </c>
      <c r="BG175" s="76">
        <f t="shared" si="45"/>
        <v>0.86274509803921573</v>
      </c>
      <c r="BH175" s="543">
        <v>10</v>
      </c>
      <c r="BI175" s="76">
        <f t="shared" si="46"/>
        <v>0.19607843137254902</v>
      </c>
      <c r="BJ175" s="543">
        <v>9</v>
      </c>
      <c r="BK175" s="543">
        <v>1</v>
      </c>
      <c r="BL175" s="543">
        <v>0</v>
      </c>
      <c r="BM175" s="550">
        <v>1944</v>
      </c>
      <c r="BN175" s="542"/>
      <c r="BO175" s="543">
        <v>43</v>
      </c>
      <c r="BP175" s="76">
        <f t="shared" si="47"/>
        <v>0.84313725490196079</v>
      </c>
      <c r="BQ175" s="543">
        <v>8</v>
      </c>
      <c r="BR175" s="76">
        <f t="shared" si="48"/>
        <v>0.15686274509803921</v>
      </c>
      <c r="BS175" s="543">
        <v>2</v>
      </c>
      <c r="BT175" s="76">
        <f t="shared" si="49"/>
        <v>3.9215686274509803E-2</v>
      </c>
      <c r="BU175" s="76">
        <v>0.375</v>
      </c>
      <c r="BW175" s="543">
        <v>0</v>
      </c>
      <c r="BX175" s="543">
        <v>0</v>
      </c>
      <c r="BY175" s="543">
        <v>0</v>
      </c>
      <c r="BZ175" s="543">
        <v>0</v>
      </c>
      <c r="CA175" s="543">
        <v>0</v>
      </c>
      <c r="CB175" s="543">
        <v>0</v>
      </c>
      <c r="CC175" s="543">
        <v>0</v>
      </c>
      <c r="CD175" s="543">
        <v>0</v>
      </c>
      <c r="CE175" s="543">
        <v>0</v>
      </c>
      <c r="CF175" s="543">
        <v>0</v>
      </c>
      <c r="CG175" s="543">
        <v>0</v>
      </c>
      <c r="CH175" s="543">
        <v>0</v>
      </c>
      <c r="CI175" s="542"/>
      <c r="CJ175" s="542"/>
      <c r="CK175" s="542"/>
      <c r="CL175" s="542"/>
      <c r="CM175" s="542"/>
      <c r="CN175" s="542"/>
      <c r="CO175" s="542"/>
      <c r="CP175" s="542"/>
      <c r="CQ175" s="542"/>
      <c r="CS175" s="542"/>
      <c r="CT175" s="542"/>
      <c r="CU175" s="542"/>
      <c r="CV175" s="542"/>
      <c r="CW175" s="543">
        <v>0</v>
      </c>
      <c r="CX175" s="547">
        <v>0</v>
      </c>
      <c r="CY175" s="543">
        <v>0</v>
      </c>
      <c r="CZ175" s="543">
        <v>0</v>
      </c>
      <c r="DA175" s="543">
        <v>0</v>
      </c>
      <c r="DB175" s="543">
        <v>0</v>
      </c>
      <c r="DC175" s="543">
        <v>0</v>
      </c>
      <c r="DD175" s="543">
        <v>0</v>
      </c>
      <c r="DF175" s="551">
        <v>307139.06780399999</v>
      </c>
      <c r="DG175" s="76">
        <f t="shared" si="50"/>
        <v>3.734336176433755E-2</v>
      </c>
      <c r="DH175" s="551">
        <v>3100.5998399999999</v>
      </c>
      <c r="DI175" s="551">
        <v>78416.377391000002</v>
      </c>
      <c r="DJ175" s="551">
        <v>228722.69041400001</v>
      </c>
      <c r="DK175" s="547">
        <v>31</v>
      </c>
      <c r="DL175" s="543">
        <v>19</v>
      </c>
      <c r="DM175" s="543">
        <v>0</v>
      </c>
      <c r="DN175" s="543">
        <v>1</v>
      </c>
      <c r="DO175" s="320">
        <v>5.8356999999999999E-2</v>
      </c>
      <c r="DP175" s="543">
        <v>31</v>
      </c>
      <c r="DQ175" s="543">
        <v>10</v>
      </c>
      <c r="DR175" s="543">
        <v>7</v>
      </c>
      <c r="DS175" s="543">
        <v>3</v>
      </c>
      <c r="DT175" s="76">
        <f t="shared" si="51"/>
        <v>5.8823529411764705E-2</v>
      </c>
      <c r="DU175" s="542"/>
      <c r="DV175" s="542"/>
      <c r="DW175" s="542"/>
      <c r="DX175" s="552">
        <v>232.90639999999999</v>
      </c>
      <c r="DZ175" s="542"/>
      <c r="EA175" s="542"/>
      <c r="EB175" s="542"/>
      <c r="EC175" s="542"/>
      <c r="ED175" s="542"/>
      <c r="EE175" s="542"/>
      <c r="EF175" s="542"/>
      <c r="EG175" s="542"/>
      <c r="EH175" s="542"/>
      <c r="EI175" s="542"/>
      <c r="EJ175" s="542"/>
      <c r="EK175" s="542"/>
      <c r="EL175" s="542"/>
      <c r="EM175" s="542"/>
      <c r="EN175" s="542"/>
      <c r="EO175" s="542"/>
    </row>
    <row r="176" spans="2:145" x14ac:dyDescent="0.25">
      <c r="B176" s="541" t="s">
        <v>1454</v>
      </c>
      <c r="C176" s="3" t="s">
        <v>1455</v>
      </c>
      <c r="D176" s="3" t="s">
        <v>1456</v>
      </c>
      <c r="E176" s="541" t="s">
        <v>1094</v>
      </c>
      <c r="F176" s="542"/>
      <c r="G176" s="543">
        <v>26.802553</v>
      </c>
      <c r="H176" s="542"/>
      <c r="I176" s="542"/>
      <c r="J176" s="542"/>
      <c r="K176" s="542"/>
      <c r="L176" s="542"/>
      <c r="N176" s="543">
        <v>26.802553</v>
      </c>
      <c r="O176" s="76">
        <f t="shared" si="36"/>
        <v>1</v>
      </c>
      <c r="P176" s="622">
        <v>0.75480700000000001</v>
      </c>
      <c r="Q176" s="76">
        <f t="shared" si="37"/>
        <v>2.8161757575854807E-2</v>
      </c>
      <c r="R176" s="542"/>
      <c r="S176" s="542"/>
      <c r="T176" s="544">
        <v>0</v>
      </c>
      <c r="U176" s="543">
        <v>0</v>
      </c>
      <c r="W176" s="543">
        <v>30</v>
      </c>
      <c r="X176" s="543">
        <v>0</v>
      </c>
      <c r="Y176" s="542"/>
      <c r="Z176" s="546">
        <f t="shared" si="35"/>
        <v>1.1192963595669412</v>
      </c>
      <c r="AA176" s="543">
        <v>0</v>
      </c>
      <c r="AB176" s="543">
        <v>0</v>
      </c>
      <c r="AC176" s="547">
        <v>30</v>
      </c>
      <c r="AD176" s="547">
        <v>0</v>
      </c>
      <c r="AE176" s="543">
        <f t="shared" si="38"/>
        <v>30</v>
      </c>
      <c r="AF176" s="549">
        <v>2328230</v>
      </c>
      <c r="AH176" s="549">
        <v>45600</v>
      </c>
      <c r="AI176" s="543">
        <v>29</v>
      </c>
      <c r="AJ176" s="76">
        <f t="shared" si="39"/>
        <v>0.96666666666666667</v>
      </c>
      <c r="AK176" s="549">
        <v>1402930</v>
      </c>
      <c r="AL176" s="76">
        <f t="shared" si="40"/>
        <v>0.60257362889405253</v>
      </c>
      <c r="AM176" s="543">
        <v>29</v>
      </c>
      <c r="AN176" s="549">
        <v>1402930</v>
      </c>
      <c r="AO176" s="543">
        <v>29</v>
      </c>
      <c r="AP176" s="549">
        <v>1402930</v>
      </c>
      <c r="AQ176" s="543">
        <v>21</v>
      </c>
      <c r="AR176" s="549">
        <v>1214000</v>
      </c>
      <c r="AS176" s="543">
        <v>8</v>
      </c>
      <c r="AT176" s="76">
        <f t="shared" si="41"/>
        <v>0.27586206896551724</v>
      </c>
      <c r="AU176" s="549">
        <v>188930</v>
      </c>
      <c r="AV176" s="543">
        <v>0</v>
      </c>
      <c r="AW176" s="549">
        <v>0</v>
      </c>
      <c r="AX176" s="543">
        <v>1</v>
      </c>
      <c r="AY176" s="549">
        <v>925300</v>
      </c>
      <c r="AZ176" s="543">
        <v>16</v>
      </c>
      <c r="BA176" s="76">
        <f t="shared" si="42"/>
        <v>0.53333333333333333</v>
      </c>
      <c r="BB176" s="543">
        <v>1</v>
      </c>
      <c r="BC176" s="76">
        <f t="shared" si="43"/>
        <v>3.3333333333333333E-2</v>
      </c>
      <c r="BD176" s="543">
        <v>13</v>
      </c>
      <c r="BE176" s="76">
        <f t="shared" si="44"/>
        <v>0.43333333333333335</v>
      </c>
      <c r="BF176" s="543">
        <v>29</v>
      </c>
      <c r="BG176" s="76">
        <f t="shared" si="45"/>
        <v>0.96666666666666667</v>
      </c>
      <c r="BH176" s="543">
        <v>0</v>
      </c>
      <c r="BI176" s="76">
        <f t="shared" si="46"/>
        <v>0</v>
      </c>
      <c r="BJ176" s="543">
        <v>0</v>
      </c>
      <c r="BK176" s="543">
        <v>0</v>
      </c>
      <c r="BL176" s="543">
        <v>0</v>
      </c>
      <c r="BM176" s="550">
        <v>1976</v>
      </c>
      <c r="BN176" s="542"/>
      <c r="BO176" s="543">
        <v>30</v>
      </c>
      <c r="BP176" s="76">
        <f t="shared" si="47"/>
        <v>1</v>
      </c>
      <c r="BQ176" s="543">
        <v>0</v>
      </c>
      <c r="BR176" s="76">
        <f t="shared" si="48"/>
        <v>0</v>
      </c>
      <c r="BS176" s="543">
        <v>0</v>
      </c>
      <c r="BT176" s="76">
        <f t="shared" si="49"/>
        <v>0</v>
      </c>
      <c r="BU176" s="76">
        <v>0.68965517241379315</v>
      </c>
      <c r="BW176" s="543">
        <v>0</v>
      </c>
      <c r="BX176" s="543">
        <v>0</v>
      </c>
      <c r="BY176" s="543">
        <v>0</v>
      </c>
      <c r="BZ176" s="543">
        <v>0</v>
      </c>
      <c r="CA176" s="543">
        <v>0</v>
      </c>
      <c r="CB176" s="543">
        <v>0</v>
      </c>
      <c r="CC176" s="543">
        <v>0</v>
      </c>
      <c r="CD176" s="543">
        <v>0</v>
      </c>
      <c r="CE176" s="543">
        <v>0</v>
      </c>
      <c r="CF176" s="543">
        <v>0</v>
      </c>
      <c r="CG176" s="543">
        <v>0</v>
      </c>
      <c r="CH176" s="543">
        <v>0</v>
      </c>
      <c r="CI176" s="542"/>
      <c r="CJ176" s="542"/>
      <c r="CK176" s="542"/>
      <c r="CL176" s="542"/>
      <c r="CM176" s="542"/>
      <c r="CN176" s="542"/>
      <c r="CO176" s="542"/>
      <c r="CP176" s="542"/>
      <c r="CQ176" s="542"/>
      <c r="CS176" s="542"/>
      <c r="CT176" s="542"/>
      <c r="CU176" s="542"/>
      <c r="CV176" s="542"/>
      <c r="CW176" s="543">
        <v>1</v>
      </c>
      <c r="CX176" s="547">
        <v>0</v>
      </c>
      <c r="CY176" s="543">
        <v>1</v>
      </c>
      <c r="CZ176" s="543">
        <v>0</v>
      </c>
      <c r="DA176" s="543">
        <v>0</v>
      </c>
      <c r="DB176" s="543">
        <v>0</v>
      </c>
      <c r="DC176" s="543">
        <v>0</v>
      </c>
      <c r="DD176" s="543">
        <v>0</v>
      </c>
      <c r="DF176" s="551">
        <v>0</v>
      </c>
      <c r="DG176" s="76">
        <f t="shared" si="50"/>
        <v>0</v>
      </c>
      <c r="DH176" s="551">
        <v>0</v>
      </c>
      <c r="DI176" s="551">
        <v>0</v>
      </c>
      <c r="DJ176" s="551">
        <v>0</v>
      </c>
      <c r="DK176" s="547">
        <v>30</v>
      </c>
      <c r="DL176" s="543">
        <v>0</v>
      </c>
      <c r="DM176" s="543">
        <v>0</v>
      </c>
      <c r="DN176" s="543">
        <v>0</v>
      </c>
      <c r="DO176" s="320">
        <v>0</v>
      </c>
      <c r="DP176" s="543">
        <v>30</v>
      </c>
      <c r="DQ176" s="543">
        <v>0</v>
      </c>
      <c r="DR176" s="543">
        <v>0</v>
      </c>
      <c r="DS176" s="543">
        <v>0</v>
      </c>
      <c r="DT176" s="76">
        <f t="shared" si="51"/>
        <v>0</v>
      </c>
      <c r="DU176" s="542"/>
      <c r="DV176" s="542"/>
      <c r="DW176" s="542"/>
      <c r="DX176" s="552">
        <v>0</v>
      </c>
      <c r="DZ176" s="542"/>
      <c r="EA176" s="542"/>
      <c r="EB176" s="542"/>
      <c r="EC176" s="542"/>
      <c r="ED176" s="542"/>
      <c r="EE176" s="542"/>
      <c r="EF176" s="542"/>
      <c r="EG176" s="542"/>
      <c r="EH176" s="542"/>
      <c r="EI176" s="542"/>
      <c r="EJ176" s="542"/>
      <c r="EK176" s="542"/>
      <c r="EL176" s="542"/>
      <c r="EM176" s="542"/>
      <c r="EN176" s="542"/>
      <c r="EO176" s="542"/>
    </row>
    <row r="177" spans="2:145" x14ac:dyDescent="0.25">
      <c r="B177" s="541" t="s">
        <v>1457</v>
      </c>
      <c r="C177" s="3" t="s">
        <v>1458</v>
      </c>
      <c r="D177" s="3" t="s">
        <v>1158</v>
      </c>
      <c r="E177" s="541" t="s">
        <v>1094</v>
      </c>
      <c r="F177" s="542"/>
      <c r="G177" s="543">
        <v>135.61363700000001</v>
      </c>
      <c r="H177" s="542"/>
      <c r="I177" s="542"/>
      <c r="J177" s="542"/>
      <c r="K177" s="542"/>
      <c r="L177" s="542"/>
      <c r="N177" s="543">
        <v>79.717363000000006</v>
      </c>
      <c r="O177" s="76">
        <f t="shared" si="36"/>
        <v>0.58782704131738606</v>
      </c>
      <c r="P177" s="622">
        <v>5.7134359999999997</v>
      </c>
      <c r="Q177" s="76">
        <f t="shared" si="37"/>
        <v>4.2130246827610698E-2</v>
      </c>
      <c r="R177" s="542"/>
      <c r="S177" s="542"/>
      <c r="T177" s="544">
        <v>0.60406499999999996</v>
      </c>
      <c r="U177" s="543">
        <v>0</v>
      </c>
      <c r="W177" s="543">
        <v>59</v>
      </c>
      <c r="X177" s="543">
        <v>10</v>
      </c>
      <c r="Y177" s="542"/>
      <c r="Z177" s="546">
        <f t="shared" si="35"/>
        <v>0.74011479782641576</v>
      </c>
      <c r="AA177" s="543">
        <v>10</v>
      </c>
      <c r="AB177" s="543">
        <v>17</v>
      </c>
      <c r="AC177" s="547">
        <v>66</v>
      </c>
      <c r="AD177" s="547">
        <v>10</v>
      </c>
      <c r="AE177" s="543">
        <f t="shared" si="38"/>
        <v>76</v>
      </c>
      <c r="AF177" s="549">
        <v>15543403</v>
      </c>
      <c r="AH177" s="549">
        <v>28250</v>
      </c>
      <c r="AI177" s="543">
        <v>65</v>
      </c>
      <c r="AJ177" s="76">
        <f t="shared" si="39"/>
        <v>0.85526315789473684</v>
      </c>
      <c r="AK177" s="549">
        <v>3061886</v>
      </c>
      <c r="AL177" s="76">
        <f t="shared" si="40"/>
        <v>0.19698942374459441</v>
      </c>
      <c r="AM177" s="543">
        <v>65</v>
      </c>
      <c r="AN177" s="549">
        <v>3061886</v>
      </c>
      <c r="AO177" s="543">
        <v>65</v>
      </c>
      <c r="AP177" s="549">
        <v>3061886</v>
      </c>
      <c r="AQ177" s="543">
        <v>29</v>
      </c>
      <c r="AR177" s="549">
        <v>2316166</v>
      </c>
      <c r="AS177" s="543">
        <v>36</v>
      </c>
      <c r="AT177" s="76">
        <f t="shared" si="41"/>
        <v>0.55384615384615388</v>
      </c>
      <c r="AU177" s="549">
        <v>745720</v>
      </c>
      <c r="AV177" s="543">
        <v>4</v>
      </c>
      <c r="AW177" s="549">
        <v>232880</v>
      </c>
      <c r="AX177" s="543">
        <v>5</v>
      </c>
      <c r="AY177" s="549">
        <v>11863798</v>
      </c>
      <c r="AZ177" s="543">
        <v>5</v>
      </c>
      <c r="BA177" s="76">
        <f t="shared" si="42"/>
        <v>6.5789473684210523E-2</v>
      </c>
      <c r="BB177" s="543">
        <v>29</v>
      </c>
      <c r="BC177" s="76">
        <f t="shared" si="43"/>
        <v>0.38157894736842107</v>
      </c>
      <c r="BD177" s="543">
        <v>42</v>
      </c>
      <c r="BE177" s="76">
        <f t="shared" si="44"/>
        <v>0.55263157894736847</v>
      </c>
      <c r="BF177" s="543">
        <v>69</v>
      </c>
      <c r="BG177" s="76">
        <f t="shared" si="45"/>
        <v>0.90789473684210531</v>
      </c>
      <c r="BH177" s="543">
        <v>1</v>
      </c>
      <c r="BI177" s="76">
        <f t="shared" si="46"/>
        <v>1.3157894736842105E-2</v>
      </c>
      <c r="BJ177" s="543">
        <v>1</v>
      </c>
      <c r="BK177" s="543">
        <v>0</v>
      </c>
      <c r="BL177" s="543">
        <v>0</v>
      </c>
      <c r="BM177" s="550">
        <v>1976.5</v>
      </c>
      <c r="BN177" s="542"/>
      <c r="BO177" s="543">
        <v>44</v>
      </c>
      <c r="BP177" s="76">
        <f t="shared" si="47"/>
        <v>0.57894736842105265</v>
      </c>
      <c r="BQ177" s="543">
        <v>32</v>
      </c>
      <c r="BR177" s="76">
        <f t="shared" si="48"/>
        <v>0.42105263157894735</v>
      </c>
      <c r="BS177" s="543">
        <v>0</v>
      </c>
      <c r="BT177" s="76">
        <f t="shared" si="49"/>
        <v>0</v>
      </c>
      <c r="BU177" s="76">
        <v>0.58461538461538465</v>
      </c>
      <c r="BW177" s="543">
        <v>1</v>
      </c>
      <c r="BX177" s="543">
        <v>1</v>
      </c>
      <c r="BY177" s="543">
        <v>0</v>
      </c>
      <c r="BZ177" s="543">
        <v>1</v>
      </c>
      <c r="CA177" s="543">
        <v>0</v>
      </c>
      <c r="CB177" s="543">
        <v>0</v>
      </c>
      <c r="CC177" s="543">
        <v>1</v>
      </c>
      <c r="CD177" s="543">
        <v>0</v>
      </c>
      <c r="CE177" s="543">
        <v>0</v>
      </c>
      <c r="CF177" s="543">
        <v>0</v>
      </c>
      <c r="CG177" s="543">
        <v>0</v>
      </c>
      <c r="CH177" s="543">
        <v>0</v>
      </c>
      <c r="CI177" s="542"/>
      <c r="CJ177" s="542"/>
      <c r="CK177" s="542"/>
      <c r="CL177" s="542"/>
      <c r="CM177" s="542"/>
      <c r="CN177" s="542"/>
      <c r="CO177" s="542"/>
      <c r="CP177" s="542"/>
      <c r="CQ177" s="542"/>
      <c r="CS177" s="542"/>
      <c r="CT177" s="542"/>
      <c r="CU177" s="542"/>
      <c r="CV177" s="542"/>
      <c r="CW177" s="543">
        <v>3</v>
      </c>
      <c r="CX177" s="547">
        <v>0</v>
      </c>
      <c r="CY177" s="543">
        <v>2</v>
      </c>
      <c r="CZ177" s="543">
        <v>1</v>
      </c>
      <c r="DA177" s="543">
        <v>0</v>
      </c>
      <c r="DB177" s="543">
        <v>0</v>
      </c>
      <c r="DC177" s="543">
        <v>0</v>
      </c>
      <c r="DD177" s="543">
        <v>0</v>
      </c>
      <c r="DF177" s="551">
        <v>49870.873348000001</v>
      </c>
      <c r="DG177" s="76">
        <f t="shared" si="50"/>
        <v>3.208491303223625E-3</v>
      </c>
      <c r="DH177" s="551">
        <v>2082.9638669999999</v>
      </c>
      <c r="DI177" s="551">
        <v>38542.316005000001</v>
      </c>
      <c r="DJ177" s="551">
        <v>11328.557343</v>
      </c>
      <c r="DK177" s="547">
        <v>63</v>
      </c>
      <c r="DL177" s="543">
        <v>13</v>
      </c>
      <c r="DM177" s="543">
        <v>0</v>
      </c>
      <c r="DN177" s="543">
        <v>0</v>
      </c>
      <c r="DO177" s="320">
        <v>5.1486999999999998E-2</v>
      </c>
      <c r="DP177" s="543">
        <v>60</v>
      </c>
      <c r="DQ177" s="543">
        <v>12</v>
      </c>
      <c r="DR177" s="543">
        <v>4</v>
      </c>
      <c r="DS177" s="543">
        <v>0</v>
      </c>
      <c r="DT177" s="76">
        <f t="shared" si="51"/>
        <v>0</v>
      </c>
      <c r="DU177" s="542"/>
      <c r="DV177" s="542"/>
      <c r="DW177" s="542"/>
      <c r="DX177" s="552">
        <v>20.023800000000001</v>
      </c>
      <c r="DZ177" s="542"/>
      <c r="EA177" s="542"/>
      <c r="EB177" s="542"/>
      <c r="EC177" s="542"/>
      <c r="ED177" s="542"/>
      <c r="EE177" s="542"/>
      <c r="EF177" s="542"/>
      <c r="EG177" s="542"/>
      <c r="EH177" s="542"/>
      <c r="EI177" s="542"/>
      <c r="EJ177" s="542"/>
      <c r="EK177" s="542"/>
      <c r="EL177" s="542"/>
      <c r="EM177" s="542"/>
      <c r="EN177" s="542"/>
      <c r="EO177" s="542"/>
    </row>
    <row r="178" spans="2:145" x14ac:dyDescent="0.25">
      <c r="B178" s="541" t="s">
        <v>1459</v>
      </c>
      <c r="C178" s="3" t="s">
        <v>1460</v>
      </c>
      <c r="D178" s="3" t="s">
        <v>1208</v>
      </c>
      <c r="E178" s="541" t="s">
        <v>1094</v>
      </c>
      <c r="F178" s="542"/>
      <c r="G178" s="543">
        <v>1014.252148</v>
      </c>
      <c r="H178" s="542"/>
      <c r="I178" s="542"/>
      <c r="J178" s="542"/>
      <c r="K178" s="542"/>
      <c r="L178" s="542"/>
      <c r="N178" s="543">
        <v>391.68448999999998</v>
      </c>
      <c r="O178" s="76">
        <f t="shared" si="36"/>
        <v>0.386180587117672</v>
      </c>
      <c r="P178" s="622">
        <v>13.609113000000001</v>
      </c>
      <c r="Q178" s="76">
        <f t="shared" si="37"/>
        <v>1.3417879396987976E-2</v>
      </c>
      <c r="R178" s="542"/>
      <c r="S178" s="542"/>
      <c r="T178" s="544">
        <v>0.772451</v>
      </c>
      <c r="U178" s="543">
        <v>0</v>
      </c>
      <c r="W178" s="543">
        <v>26</v>
      </c>
      <c r="X178" s="543">
        <v>7</v>
      </c>
      <c r="Y178" s="542"/>
      <c r="Z178" s="546">
        <f t="shared" si="35"/>
        <v>6.6379958011612866E-2</v>
      </c>
      <c r="AA178" s="543">
        <v>3</v>
      </c>
      <c r="AB178" s="543">
        <v>7</v>
      </c>
      <c r="AC178" s="547">
        <v>30</v>
      </c>
      <c r="AD178" s="547">
        <v>3</v>
      </c>
      <c r="AE178" s="543">
        <f t="shared" si="38"/>
        <v>33</v>
      </c>
      <c r="AF178" s="549">
        <v>1608772</v>
      </c>
      <c r="AH178" s="549">
        <v>42800</v>
      </c>
      <c r="AI178" s="543">
        <v>32</v>
      </c>
      <c r="AJ178" s="76">
        <f t="shared" si="39"/>
        <v>0.96969696969696972</v>
      </c>
      <c r="AK178" s="549">
        <v>1522590</v>
      </c>
      <c r="AL178" s="76">
        <f t="shared" si="40"/>
        <v>0.94642994781112555</v>
      </c>
      <c r="AM178" s="543">
        <v>32</v>
      </c>
      <c r="AN178" s="549">
        <v>1522590</v>
      </c>
      <c r="AO178" s="543">
        <v>32</v>
      </c>
      <c r="AP178" s="549">
        <v>1522590</v>
      </c>
      <c r="AQ178" s="543">
        <v>28</v>
      </c>
      <c r="AR178" s="549">
        <v>1450600</v>
      </c>
      <c r="AS178" s="543">
        <v>4</v>
      </c>
      <c r="AT178" s="76">
        <f t="shared" si="41"/>
        <v>0.125</v>
      </c>
      <c r="AU178" s="549">
        <v>71990</v>
      </c>
      <c r="AV178" s="543">
        <v>0</v>
      </c>
      <c r="AW178" s="549">
        <v>0</v>
      </c>
      <c r="AX178" s="543">
        <v>0</v>
      </c>
      <c r="AY178" s="549">
        <v>0</v>
      </c>
      <c r="AZ178" s="543">
        <v>4</v>
      </c>
      <c r="BA178" s="76">
        <f t="shared" si="42"/>
        <v>0.12121212121212122</v>
      </c>
      <c r="BB178" s="543">
        <v>4</v>
      </c>
      <c r="BC178" s="76">
        <f t="shared" si="43"/>
        <v>0.12121212121212122</v>
      </c>
      <c r="BD178" s="543">
        <v>25</v>
      </c>
      <c r="BE178" s="76">
        <f t="shared" si="44"/>
        <v>0.75757575757575757</v>
      </c>
      <c r="BF178" s="543">
        <v>28</v>
      </c>
      <c r="BG178" s="76">
        <f t="shared" si="45"/>
        <v>0.84848484848484851</v>
      </c>
      <c r="BH178" s="543">
        <v>1</v>
      </c>
      <c r="BI178" s="76">
        <f t="shared" si="46"/>
        <v>3.0303030303030304E-2</v>
      </c>
      <c r="BJ178" s="543">
        <v>1</v>
      </c>
      <c r="BK178" s="543">
        <v>0</v>
      </c>
      <c r="BL178" s="543">
        <v>0</v>
      </c>
      <c r="BM178" s="550">
        <v>1983</v>
      </c>
      <c r="BN178" s="542"/>
      <c r="BO178" s="543">
        <v>20</v>
      </c>
      <c r="BP178" s="76">
        <f t="shared" si="47"/>
        <v>0.60606060606060608</v>
      </c>
      <c r="BQ178" s="543">
        <v>13</v>
      </c>
      <c r="BR178" s="76">
        <f t="shared" si="48"/>
        <v>0.39393939393939392</v>
      </c>
      <c r="BS178" s="543">
        <v>0</v>
      </c>
      <c r="BT178" s="76">
        <f t="shared" si="49"/>
        <v>0</v>
      </c>
      <c r="BU178" s="76">
        <v>0.8125</v>
      </c>
      <c r="BW178" s="543">
        <v>0</v>
      </c>
      <c r="BX178" s="543">
        <v>0</v>
      </c>
      <c r="BY178" s="543">
        <v>0</v>
      </c>
      <c r="BZ178" s="543">
        <v>0</v>
      </c>
      <c r="CA178" s="543">
        <v>0</v>
      </c>
      <c r="CB178" s="543">
        <v>0</v>
      </c>
      <c r="CC178" s="543">
        <v>0</v>
      </c>
      <c r="CD178" s="543">
        <v>0</v>
      </c>
      <c r="CE178" s="543">
        <v>0</v>
      </c>
      <c r="CF178" s="543">
        <v>0</v>
      </c>
      <c r="CG178" s="543">
        <v>0</v>
      </c>
      <c r="CH178" s="543">
        <v>0</v>
      </c>
      <c r="CI178" s="542"/>
      <c r="CJ178" s="542"/>
      <c r="CK178" s="542"/>
      <c r="CL178" s="542"/>
      <c r="CM178" s="542"/>
      <c r="CN178" s="542"/>
      <c r="CO178" s="542"/>
      <c r="CP178" s="542"/>
      <c r="CQ178" s="542"/>
      <c r="CS178" s="542"/>
      <c r="CT178" s="542"/>
      <c r="CU178" s="542"/>
      <c r="CV178" s="542"/>
      <c r="CW178" s="543">
        <v>0</v>
      </c>
      <c r="CX178" s="547">
        <v>0</v>
      </c>
      <c r="CY178" s="543">
        <v>0</v>
      </c>
      <c r="CZ178" s="543">
        <v>0</v>
      </c>
      <c r="DA178" s="543">
        <v>0</v>
      </c>
      <c r="DB178" s="543">
        <v>0</v>
      </c>
      <c r="DC178" s="543">
        <v>0</v>
      </c>
      <c r="DD178" s="543">
        <v>0</v>
      </c>
      <c r="DF178" s="551">
        <v>16445.1957</v>
      </c>
      <c r="DG178" s="76">
        <f t="shared" si="50"/>
        <v>1.0222204078638863E-2</v>
      </c>
      <c r="DH178" s="551">
        <v>1326.841797</v>
      </c>
      <c r="DI178" s="551">
        <v>7740.2359900000001</v>
      </c>
      <c r="DJ178" s="551">
        <v>8704.9597099999992</v>
      </c>
      <c r="DK178" s="547">
        <v>29</v>
      </c>
      <c r="DL178" s="543">
        <v>4</v>
      </c>
      <c r="DM178" s="543">
        <v>0</v>
      </c>
      <c r="DN178" s="543">
        <v>0</v>
      </c>
      <c r="DO178" s="320">
        <v>8.7250999999999995E-2</v>
      </c>
      <c r="DP178" s="543">
        <v>29</v>
      </c>
      <c r="DQ178" s="543">
        <v>2</v>
      </c>
      <c r="DR178" s="543">
        <v>2</v>
      </c>
      <c r="DS178" s="543">
        <v>0</v>
      </c>
      <c r="DT178" s="76">
        <f t="shared" si="51"/>
        <v>0</v>
      </c>
      <c r="DU178" s="542"/>
      <c r="DV178" s="542"/>
      <c r="DW178" s="542"/>
      <c r="DX178" s="552">
        <v>1.86</v>
      </c>
      <c r="DZ178" s="542"/>
      <c r="EA178" s="542"/>
      <c r="EB178" s="542"/>
      <c r="EC178" s="542"/>
      <c r="ED178" s="542"/>
      <c r="EE178" s="542"/>
      <c r="EF178" s="542"/>
      <c r="EG178" s="542"/>
      <c r="EH178" s="542"/>
      <c r="EI178" s="542"/>
      <c r="EJ178" s="542"/>
      <c r="EK178" s="542"/>
      <c r="EL178" s="542"/>
      <c r="EM178" s="542"/>
      <c r="EN178" s="542"/>
      <c r="EO178" s="542"/>
    </row>
    <row r="179" spans="2:145" x14ac:dyDescent="0.25">
      <c r="B179" s="541" t="s">
        <v>1461</v>
      </c>
      <c r="C179" s="3" t="s">
        <v>1462</v>
      </c>
      <c r="D179" s="3" t="s">
        <v>1112</v>
      </c>
      <c r="E179" s="541" t="s">
        <v>1094</v>
      </c>
      <c r="F179" s="542"/>
      <c r="G179" s="543">
        <v>903.45243300000004</v>
      </c>
      <c r="H179" s="542"/>
      <c r="I179" s="542"/>
      <c r="J179" s="542"/>
      <c r="K179" s="542"/>
      <c r="L179" s="542"/>
      <c r="N179" s="543">
        <v>898.28275699999995</v>
      </c>
      <c r="O179" s="76">
        <f t="shared" si="36"/>
        <v>0.99427786587188249</v>
      </c>
      <c r="P179" s="622">
        <v>15.153271</v>
      </c>
      <c r="Q179" s="76">
        <f t="shared" si="37"/>
        <v>1.6772627364212322E-2</v>
      </c>
      <c r="R179" s="542"/>
      <c r="S179" s="542"/>
      <c r="T179" s="544">
        <v>1.65</v>
      </c>
      <c r="U179" s="543">
        <v>0</v>
      </c>
      <c r="W179" s="543">
        <v>322</v>
      </c>
      <c r="X179" s="543">
        <v>103</v>
      </c>
      <c r="Y179" s="542"/>
      <c r="Z179" s="546">
        <f t="shared" si="35"/>
        <v>0.35846173990402003</v>
      </c>
      <c r="AA179" s="543">
        <v>0</v>
      </c>
      <c r="AB179" s="543">
        <v>1</v>
      </c>
      <c r="AC179" s="547">
        <v>323</v>
      </c>
      <c r="AD179" s="547">
        <v>0</v>
      </c>
      <c r="AE179" s="543">
        <f t="shared" si="38"/>
        <v>323</v>
      </c>
      <c r="AF179" s="549">
        <v>52771204</v>
      </c>
      <c r="AH179" s="549">
        <v>64100</v>
      </c>
      <c r="AI179" s="543">
        <v>275</v>
      </c>
      <c r="AJ179" s="76">
        <f t="shared" si="39"/>
        <v>0.85139318885448911</v>
      </c>
      <c r="AK179" s="549">
        <v>43552210</v>
      </c>
      <c r="AL179" s="76">
        <f t="shared" si="40"/>
        <v>0.82530256463354523</v>
      </c>
      <c r="AM179" s="543">
        <v>275</v>
      </c>
      <c r="AN179" s="549">
        <v>43552210</v>
      </c>
      <c r="AO179" s="543">
        <v>259</v>
      </c>
      <c r="AP179" s="549">
        <v>41937310</v>
      </c>
      <c r="AQ179" s="543">
        <v>247</v>
      </c>
      <c r="AR179" s="549">
        <v>41615350</v>
      </c>
      <c r="AS179" s="543">
        <v>12</v>
      </c>
      <c r="AT179" s="76">
        <f t="shared" si="41"/>
        <v>4.633204633204633E-2</v>
      </c>
      <c r="AU179" s="549">
        <v>321960</v>
      </c>
      <c r="AV179" s="543">
        <v>30</v>
      </c>
      <c r="AW179" s="549">
        <v>4200434</v>
      </c>
      <c r="AX179" s="543">
        <v>9</v>
      </c>
      <c r="AY179" s="549">
        <v>1797100</v>
      </c>
      <c r="AZ179" s="543">
        <v>51</v>
      </c>
      <c r="BA179" s="76">
        <f t="shared" si="42"/>
        <v>0.15789473684210525</v>
      </c>
      <c r="BB179" s="543">
        <v>56</v>
      </c>
      <c r="BC179" s="76">
        <f t="shared" si="43"/>
        <v>0.17337461300309598</v>
      </c>
      <c r="BD179" s="543">
        <v>216</v>
      </c>
      <c r="BE179" s="76">
        <f t="shared" si="44"/>
        <v>0.66873065015479871</v>
      </c>
      <c r="BF179" s="543">
        <v>258</v>
      </c>
      <c r="BG179" s="76">
        <f t="shared" si="45"/>
        <v>0.79876160990712075</v>
      </c>
      <c r="BH179" s="543">
        <v>28</v>
      </c>
      <c r="BI179" s="76">
        <f t="shared" si="46"/>
        <v>8.6687306501547989E-2</v>
      </c>
      <c r="BJ179" s="543">
        <v>28</v>
      </c>
      <c r="BK179" s="543">
        <v>0</v>
      </c>
      <c r="BL179" s="543">
        <v>0</v>
      </c>
      <c r="BM179" s="550">
        <v>1954.5</v>
      </c>
      <c r="BN179" s="542"/>
      <c r="BO179" s="543">
        <v>244</v>
      </c>
      <c r="BP179" s="76">
        <f t="shared" si="47"/>
        <v>0.7554179566563467</v>
      </c>
      <c r="BQ179" s="543">
        <v>79</v>
      </c>
      <c r="BR179" s="76">
        <f t="shared" si="48"/>
        <v>0.24458204334365324</v>
      </c>
      <c r="BS179" s="543">
        <v>7</v>
      </c>
      <c r="BT179" s="76">
        <f t="shared" si="49"/>
        <v>2.1671826625386997E-2</v>
      </c>
      <c r="BU179" s="76">
        <v>0.66909090909090907</v>
      </c>
      <c r="BW179" s="543">
        <v>1</v>
      </c>
      <c r="BX179" s="543">
        <v>0</v>
      </c>
      <c r="BY179" s="543">
        <v>0</v>
      </c>
      <c r="BZ179" s="543">
        <v>1</v>
      </c>
      <c r="CA179" s="543">
        <v>0</v>
      </c>
      <c r="CB179" s="543">
        <v>0</v>
      </c>
      <c r="CC179" s="543">
        <v>0</v>
      </c>
      <c r="CD179" s="543">
        <v>0</v>
      </c>
      <c r="CE179" s="543">
        <v>0</v>
      </c>
      <c r="CF179" s="543">
        <v>1</v>
      </c>
      <c r="CG179" s="543">
        <v>0</v>
      </c>
      <c r="CH179" s="543">
        <v>0</v>
      </c>
      <c r="CI179" s="542"/>
      <c r="CJ179" s="542"/>
      <c r="CK179" s="542"/>
      <c r="CL179" s="542"/>
      <c r="CM179" s="542"/>
      <c r="CN179" s="542"/>
      <c r="CO179" s="542"/>
      <c r="CP179" s="542"/>
      <c r="CQ179" s="542"/>
      <c r="CS179" s="542"/>
      <c r="CT179" s="542"/>
      <c r="CU179" s="542"/>
      <c r="CV179" s="542"/>
      <c r="CW179" s="543">
        <v>6</v>
      </c>
      <c r="CX179" s="547">
        <v>3</v>
      </c>
      <c r="CY179" s="543">
        <v>3</v>
      </c>
      <c r="CZ179" s="543">
        <v>3</v>
      </c>
      <c r="DA179" s="543">
        <v>0</v>
      </c>
      <c r="DB179" s="543">
        <v>0</v>
      </c>
      <c r="DC179" s="543">
        <v>0</v>
      </c>
      <c r="DD179" s="543">
        <v>0</v>
      </c>
      <c r="DF179" s="551">
        <v>1529276.202999</v>
      </c>
      <c r="DG179" s="76">
        <f t="shared" si="50"/>
        <v>2.8979369183977685E-2</v>
      </c>
      <c r="DH179" s="551">
        <v>3750.0001790000001</v>
      </c>
      <c r="DI179" s="551">
        <v>1146135.502166</v>
      </c>
      <c r="DJ179" s="551">
        <v>383140.70083300001</v>
      </c>
      <c r="DK179" s="547">
        <v>165</v>
      </c>
      <c r="DL179" s="543">
        <v>156</v>
      </c>
      <c r="DM179" s="543">
        <v>1</v>
      </c>
      <c r="DN179" s="543">
        <v>1</v>
      </c>
      <c r="DO179" s="320">
        <v>7.6999999999999999E-2</v>
      </c>
      <c r="DP179" s="543">
        <v>138</v>
      </c>
      <c r="DQ179" s="543">
        <v>99</v>
      </c>
      <c r="DR179" s="543">
        <v>86</v>
      </c>
      <c r="DS179" s="543">
        <v>0</v>
      </c>
      <c r="DT179" s="76">
        <f t="shared" si="51"/>
        <v>0</v>
      </c>
      <c r="DU179" s="542"/>
      <c r="DV179" s="542"/>
      <c r="DW179" s="542"/>
      <c r="DX179" s="552">
        <v>516.01260000000002</v>
      </c>
      <c r="DZ179" s="542"/>
      <c r="EA179" s="542"/>
      <c r="EB179" s="542"/>
      <c r="EC179" s="542"/>
      <c r="ED179" s="542"/>
      <c r="EE179" s="542"/>
      <c r="EF179" s="542"/>
      <c r="EG179" s="542"/>
      <c r="EH179" s="542"/>
      <c r="EI179" s="542"/>
      <c r="EJ179" s="542"/>
      <c r="EK179" s="542"/>
      <c r="EL179" s="542"/>
      <c r="EM179" s="542"/>
      <c r="EN179" s="542"/>
      <c r="EO179" s="542"/>
    </row>
    <row r="180" spans="2:145" x14ac:dyDescent="0.25">
      <c r="B180" s="541" t="s">
        <v>1463</v>
      </c>
      <c r="C180" s="3" t="s">
        <v>1464</v>
      </c>
      <c r="D180" s="3" t="s">
        <v>1097</v>
      </c>
      <c r="E180" s="541" t="s">
        <v>1094</v>
      </c>
      <c r="F180" s="542"/>
      <c r="G180" s="543">
        <v>56.068167000000003</v>
      </c>
      <c r="H180" s="542"/>
      <c r="I180" s="542"/>
      <c r="J180" s="542"/>
      <c r="K180" s="542"/>
      <c r="L180" s="542"/>
      <c r="N180" s="543">
        <v>42.799529999999997</v>
      </c>
      <c r="O180" s="76">
        <f t="shared" si="36"/>
        <v>0.76334812229549065</v>
      </c>
      <c r="P180" s="622">
        <v>1.9004080000000001</v>
      </c>
      <c r="Q180" s="76">
        <f t="shared" si="37"/>
        <v>3.389459833776981E-2</v>
      </c>
      <c r="R180" s="542"/>
      <c r="S180" s="542"/>
      <c r="T180" s="544">
        <v>0.55932599999999999</v>
      </c>
      <c r="U180" s="543">
        <v>0</v>
      </c>
      <c r="W180" s="543">
        <v>74</v>
      </c>
      <c r="X180" s="543">
        <v>0</v>
      </c>
      <c r="Y180" s="542"/>
      <c r="Z180" s="546">
        <f t="shared" si="35"/>
        <v>1.728990949199676</v>
      </c>
      <c r="AA180" s="543">
        <v>2</v>
      </c>
      <c r="AB180" s="543">
        <v>10</v>
      </c>
      <c r="AC180" s="547">
        <v>82</v>
      </c>
      <c r="AD180" s="547">
        <v>2</v>
      </c>
      <c r="AE180" s="543">
        <f t="shared" si="38"/>
        <v>84</v>
      </c>
      <c r="AF180" s="549">
        <v>9495794</v>
      </c>
      <c r="AH180" s="549">
        <v>87400</v>
      </c>
      <c r="AI180" s="543">
        <v>68</v>
      </c>
      <c r="AJ180" s="76">
        <f t="shared" si="39"/>
        <v>0.80952380952380953</v>
      </c>
      <c r="AK180" s="549">
        <v>7062860</v>
      </c>
      <c r="AL180" s="76">
        <f t="shared" si="40"/>
        <v>0.74378824982934555</v>
      </c>
      <c r="AM180" s="543">
        <v>68</v>
      </c>
      <c r="AN180" s="549">
        <v>7062860</v>
      </c>
      <c r="AO180" s="543">
        <v>65</v>
      </c>
      <c r="AP180" s="549">
        <v>6798760</v>
      </c>
      <c r="AQ180" s="543">
        <v>57</v>
      </c>
      <c r="AR180" s="549">
        <v>6630800</v>
      </c>
      <c r="AS180" s="543">
        <v>8</v>
      </c>
      <c r="AT180" s="76">
        <f t="shared" si="41"/>
        <v>0.12307692307692308</v>
      </c>
      <c r="AU180" s="549">
        <v>167960</v>
      </c>
      <c r="AV180" s="543">
        <v>14</v>
      </c>
      <c r="AW180" s="549">
        <v>2302934</v>
      </c>
      <c r="AX180" s="543">
        <v>1</v>
      </c>
      <c r="AY180" s="549">
        <v>25700</v>
      </c>
      <c r="AZ180" s="543">
        <v>15</v>
      </c>
      <c r="BA180" s="76">
        <f t="shared" si="42"/>
        <v>0.17857142857142858</v>
      </c>
      <c r="BB180" s="543">
        <v>24</v>
      </c>
      <c r="BC180" s="76">
        <f t="shared" si="43"/>
        <v>0.2857142857142857</v>
      </c>
      <c r="BD180" s="543">
        <v>45</v>
      </c>
      <c r="BE180" s="76">
        <f t="shared" si="44"/>
        <v>0.5357142857142857</v>
      </c>
      <c r="BF180" s="543">
        <v>45</v>
      </c>
      <c r="BG180" s="76">
        <f t="shared" si="45"/>
        <v>0.5357142857142857</v>
      </c>
      <c r="BH180" s="543">
        <v>3</v>
      </c>
      <c r="BI180" s="76">
        <f t="shared" si="46"/>
        <v>3.5714285714285712E-2</v>
      </c>
      <c r="BJ180" s="543">
        <v>3</v>
      </c>
      <c r="BK180" s="543">
        <v>0</v>
      </c>
      <c r="BL180" s="543">
        <v>0</v>
      </c>
      <c r="BM180" s="550">
        <v>1976</v>
      </c>
      <c r="BN180" s="542"/>
      <c r="BO180" s="543">
        <v>69</v>
      </c>
      <c r="BP180" s="76">
        <f t="shared" si="47"/>
        <v>0.8214285714285714</v>
      </c>
      <c r="BQ180" s="543">
        <v>15</v>
      </c>
      <c r="BR180" s="76">
        <f t="shared" si="48"/>
        <v>0.17857142857142858</v>
      </c>
      <c r="BS180" s="543">
        <v>1</v>
      </c>
      <c r="BT180" s="76">
        <f t="shared" si="49"/>
        <v>1.1904761904761904E-2</v>
      </c>
      <c r="BU180" s="76">
        <v>0.6470588235294118</v>
      </c>
      <c r="BW180" s="543">
        <v>0</v>
      </c>
      <c r="BX180" s="543">
        <v>0</v>
      </c>
      <c r="BY180" s="543">
        <v>0</v>
      </c>
      <c r="BZ180" s="543">
        <v>0</v>
      </c>
      <c r="CA180" s="543">
        <v>0</v>
      </c>
      <c r="CB180" s="543">
        <v>0</v>
      </c>
      <c r="CC180" s="543">
        <v>0</v>
      </c>
      <c r="CD180" s="543">
        <v>0</v>
      </c>
      <c r="CE180" s="543">
        <v>0</v>
      </c>
      <c r="CF180" s="543">
        <v>0</v>
      </c>
      <c r="CG180" s="543">
        <v>0</v>
      </c>
      <c r="CH180" s="543">
        <v>0</v>
      </c>
      <c r="CI180" s="542"/>
      <c r="CJ180" s="542"/>
      <c r="CK180" s="542"/>
      <c r="CL180" s="542"/>
      <c r="CM180" s="542"/>
      <c r="CN180" s="542"/>
      <c r="CO180" s="542"/>
      <c r="CP180" s="542"/>
      <c r="CQ180" s="542"/>
      <c r="CS180" s="542"/>
      <c r="CT180" s="542"/>
      <c r="CU180" s="542"/>
      <c r="CV180" s="542"/>
      <c r="CW180" s="543">
        <v>1</v>
      </c>
      <c r="CX180" s="547">
        <v>0</v>
      </c>
      <c r="CY180" s="543">
        <v>1</v>
      </c>
      <c r="CZ180" s="543">
        <v>0</v>
      </c>
      <c r="DA180" s="543">
        <v>0</v>
      </c>
      <c r="DB180" s="543">
        <v>0</v>
      </c>
      <c r="DC180" s="543">
        <v>0</v>
      </c>
      <c r="DD180" s="543">
        <v>0</v>
      </c>
      <c r="DF180" s="551">
        <v>71378.952111000006</v>
      </c>
      <c r="DG180" s="76">
        <f t="shared" si="50"/>
        <v>7.5169019158376864E-3</v>
      </c>
      <c r="DH180" s="551">
        <v>4862.7775080000001</v>
      </c>
      <c r="DI180" s="551">
        <v>41303.396691000002</v>
      </c>
      <c r="DJ180" s="551">
        <v>30075.555420000001</v>
      </c>
      <c r="DK180" s="547">
        <v>77</v>
      </c>
      <c r="DL180" s="543">
        <v>7</v>
      </c>
      <c r="DM180" s="543">
        <v>0</v>
      </c>
      <c r="DN180" s="543">
        <v>0</v>
      </c>
      <c r="DO180" s="320">
        <v>3.4772999999999998E-2</v>
      </c>
      <c r="DP180" s="543">
        <v>77</v>
      </c>
      <c r="DQ180" s="543">
        <v>6</v>
      </c>
      <c r="DR180" s="543">
        <v>1</v>
      </c>
      <c r="DS180" s="543">
        <v>0</v>
      </c>
      <c r="DT180" s="76">
        <f t="shared" si="51"/>
        <v>0</v>
      </c>
      <c r="DU180" s="542"/>
      <c r="DV180" s="542"/>
      <c r="DW180" s="542"/>
      <c r="DX180" s="552">
        <v>27.3612</v>
      </c>
      <c r="DZ180" s="542"/>
      <c r="EA180" s="542"/>
      <c r="EB180" s="542"/>
      <c r="EC180" s="542"/>
      <c r="ED180" s="542"/>
      <c r="EE180" s="542"/>
      <c r="EF180" s="542"/>
      <c r="EG180" s="542"/>
      <c r="EH180" s="542"/>
      <c r="EI180" s="542"/>
      <c r="EJ180" s="542"/>
      <c r="EK180" s="542"/>
      <c r="EL180" s="542"/>
      <c r="EM180" s="542"/>
      <c r="EN180" s="542"/>
      <c r="EO180" s="542"/>
    </row>
    <row r="181" spans="2:145" x14ac:dyDescent="0.25">
      <c r="B181" s="541" t="s">
        <v>1465</v>
      </c>
      <c r="C181" s="3" t="s">
        <v>1466</v>
      </c>
      <c r="D181" s="3" t="s">
        <v>51</v>
      </c>
      <c r="E181" s="541" t="s">
        <v>1094</v>
      </c>
      <c r="F181" s="542"/>
      <c r="G181" s="543">
        <v>959.89052400000003</v>
      </c>
      <c r="H181" s="542"/>
      <c r="I181" s="542"/>
      <c r="J181" s="542"/>
      <c r="K181" s="542"/>
      <c r="L181" s="542"/>
      <c r="N181" s="543">
        <v>470.33230900000001</v>
      </c>
      <c r="O181" s="76">
        <f t="shared" si="36"/>
        <v>0.4899853652477561</v>
      </c>
      <c r="P181" s="622">
        <v>19.312881000000001</v>
      </c>
      <c r="Q181" s="76">
        <f t="shared" si="37"/>
        <v>2.0119878795678163E-2</v>
      </c>
      <c r="R181" s="542"/>
      <c r="S181" s="542"/>
      <c r="T181" s="544">
        <v>1.3407899999999999</v>
      </c>
      <c r="U181" s="543">
        <v>0</v>
      </c>
      <c r="W181" s="543">
        <v>489</v>
      </c>
      <c r="X181" s="543">
        <v>0</v>
      </c>
      <c r="Y181" s="542"/>
      <c r="Z181" s="546">
        <f t="shared" si="35"/>
        <v>1.0396904287517275</v>
      </c>
      <c r="AA181" s="543">
        <v>130</v>
      </c>
      <c r="AB181" s="543">
        <v>109</v>
      </c>
      <c r="AC181" s="547">
        <v>468</v>
      </c>
      <c r="AD181" s="547">
        <v>130</v>
      </c>
      <c r="AE181" s="543">
        <f t="shared" si="38"/>
        <v>598</v>
      </c>
      <c r="AF181" s="549">
        <v>35381740</v>
      </c>
      <c r="AH181" s="549">
        <v>31275</v>
      </c>
      <c r="AI181" s="543">
        <v>567</v>
      </c>
      <c r="AJ181" s="76">
        <f t="shared" si="39"/>
        <v>0.94816053511705689</v>
      </c>
      <c r="AK181" s="549">
        <v>20039499</v>
      </c>
      <c r="AL181" s="76">
        <f t="shared" si="40"/>
        <v>0.56637969189757198</v>
      </c>
      <c r="AM181" s="543">
        <v>567</v>
      </c>
      <c r="AN181" s="549">
        <v>20039499</v>
      </c>
      <c r="AO181" s="543">
        <v>566</v>
      </c>
      <c r="AP181" s="549">
        <v>19971099</v>
      </c>
      <c r="AQ181" s="543">
        <v>355</v>
      </c>
      <c r="AR181" s="549">
        <v>15621399</v>
      </c>
      <c r="AS181" s="543">
        <v>211</v>
      </c>
      <c r="AT181" s="76">
        <f t="shared" si="41"/>
        <v>0.37279151943462896</v>
      </c>
      <c r="AU181" s="549">
        <v>4349700</v>
      </c>
      <c r="AV181" s="543">
        <v>16</v>
      </c>
      <c r="AW181" s="549">
        <v>1660740</v>
      </c>
      <c r="AX181" s="543">
        <v>13</v>
      </c>
      <c r="AY181" s="549">
        <v>13256443</v>
      </c>
      <c r="AZ181" s="543">
        <v>60</v>
      </c>
      <c r="BA181" s="76">
        <f t="shared" si="42"/>
        <v>0.10033444816053512</v>
      </c>
      <c r="BB181" s="543">
        <v>63</v>
      </c>
      <c r="BC181" s="76">
        <f t="shared" si="43"/>
        <v>0.10535117056856187</v>
      </c>
      <c r="BD181" s="543">
        <v>475</v>
      </c>
      <c r="BE181" s="76">
        <f t="shared" si="44"/>
        <v>0.79431438127090304</v>
      </c>
      <c r="BF181" s="543">
        <v>550</v>
      </c>
      <c r="BG181" s="76">
        <f t="shared" si="45"/>
        <v>0.91973244147157196</v>
      </c>
      <c r="BH181" s="543">
        <v>49</v>
      </c>
      <c r="BI181" s="76">
        <f t="shared" si="46"/>
        <v>8.193979933110368E-2</v>
      </c>
      <c r="BJ181" s="543">
        <v>49</v>
      </c>
      <c r="BK181" s="543">
        <v>0</v>
      </c>
      <c r="BL181" s="543">
        <v>0</v>
      </c>
      <c r="BM181" s="550">
        <v>1973.5</v>
      </c>
      <c r="BN181" s="542"/>
      <c r="BO181" s="543">
        <v>373</v>
      </c>
      <c r="BP181" s="76">
        <f t="shared" si="47"/>
        <v>0.62374581939799334</v>
      </c>
      <c r="BQ181" s="543">
        <v>225</v>
      </c>
      <c r="BR181" s="76">
        <f t="shared" si="48"/>
        <v>0.37625418060200672</v>
      </c>
      <c r="BS181" s="543">
        <v>25</v>
      </c>
      <c r="BT181" s="76">
        <f t="shared" si="49"/>
        <v>4.1806020066889632E-2</v>
      </c>
      <c r="BU181" s="76">
        <v>0.76014109347442682</v>
      </c>
      <c r="BW181" s="543">
        <v>1</v>
      </c>
      <c r="BX181" s="543">
        <v>1</v>
      </c>
      <c r="BY181" s="543">
        <v>0</v>
      </c>
      <c r="BZ181" s="543">
        <v>1</v>
      </c>
      <c r="CA181" s="543">
        <v>0</v>
      </c>
      <c r="CB181" s="543">
        <v>0</v>
      </c>
      <c r="CC181" s="543">
        <v>1</v>
      </c>
      <c r="CD181" s="543">
        <v>0</v>
      </c>
      <c r="CE181" s="543">
        <v>0</v>
      </c>
      <c r="CF181" s="543">
        <v>0</v>
      </c>
      <c r="CG181" s="543">
        <v>0</v>
      </c>
      <c r="CH181" s="543">
        <v>0</v>
      </c>
      <c r="CI181" s="542"/>
      <c r="CJ181" s="542"/>
      <c r="CK181" s="542"/>
      <c r="CL181" s="542"/>
      <c r="CM181" s="542"/>
      <c r="CN181" s="542"/>
      <c r="CO181" s="542"/>
      <c r="CP181" s="542"/>
      <c r="CQ181" s="542"/>
      <c r="CS181" s="542"/>
      <c r="CT181" s="542"/>
      <c r="CU181" s="542"/>
      <c r="CV181" s="542"/>
      <c r="CW181" s="543">
        <v>12</v>
      </c>
      <c r="CX181" s="547">
        <v>1</v>
      </c>
      <c r="CY181" s="543">
        <v>10</v>
      </c>
      <c r="CZ181" s="543">
        <v>2</v>
      </c>
      <c r="DA181" s="543">
        <v>0</v>
      </c>
      <c r="DB181" s="543">
        <v>0</v>
      </c>
      <c r="DC181" s="543">
        <v>0</v>
      </c>
      <c r="DD181" s="543">
        <v>0</v>
      </c>
      <c r="DF181" s="551">
        <v>1138194.9212519999</v>
      </c>
      <c r="DG181" s="76">
        <f t="shared" si="50"/>
        <v>3.2168992289582136E-2</v>
      </c>
      <c r="DH181" s="551">
        <v>2562.9348749999999</v>
      </c>
      <c r="DI181" s="551">
        <v>849202.10431800003</v>
      </c>
      <c r="DJ181" s="551">
        <v>288992.816934</v>
      </c>
      <c r="DK181" s="547">
        <v>445</v>
      </c>
      <c r="DL181" s="543">
        <v>151</v>
      </c>
      <c r="DM181" s="543">
        <v>1</v>
      </c>
      <c r="DN181" s="543">
        <v>1</v>
      </c>
      <c r="DO181" s="320">
        <v>8.2211000000000006E-2</v>
      </c>
      <c r="DP181" s="543">
        <v>404</v>
      </c>
      <c r="DQ181" s="543">
        <v>91</v>
      </c>
      <c r="DR181" s="543">
        <v>93</v>
      </c>
      <c r="DS181" s="543">
        <v>10</v>
      </c>
      <c r="DT181" s="76">
        <f t="shared" si="51"/>
        <v>2.0449897750511249E-2</v>
      </c>
      <c r="DU181" s="542"/>
      <c r="DV181" s="542"/>
      <c r="DW181" s="542"/>
      <c r="DX181" s="552">
        <v>1023.7912</v>
      </c>
      <c r="DZ181" s="542"/>
      <c r="EA181" s="542"/>
      <c r="EB181" s="542"/>
      <c r="EC181" s="542"/>
      <c r="ED181" s="542"/>
      <c r="EE181" s="542"/>
      <c r="EF181" s="542"/>
      <c r="EG181" s="542"/>
      <c r="EH181" s="542"/>
      <c r="EI181" s="542"/>
      <c r="EJ181" s="542"/>
      <c r="EK181" s="542"/>
      <c r="EL181" s="542"/>
      <c r="EM181" s="542"/>
      <c r="EN181" s="542"/>
      <c r="EO181" s="542"/>
    </row>
    <row r="182" spans="2:145" x14ac:dyDescent="0.25">
      <c r="B182" s="541" t="s">
        <v>1467</v>
      </c>
      <c r="C182" s="3" t="s">
        <v>1468</v>
      </c>
      <c r="D182" s="3" t="s">
        <v>1097</v>
      </c>
      <c r="E182" s="541" t="s">
        <v>1094</v>
      </c>
      <c r="F182" s="542"/>
      <c r="G182" s="543">
        <v>229.124675</v>
      </c>
      <c r="H182" s="542"/>
      <c r="I182" s="542"/>
      <c r="J182" s="542"/>
      <c r="K182" s="542"/>
      <c r="L182" s="542"/>
      <c r="N182" s="543">
        <v>115.815072</v>
      </c>
      <c r="O182" s="76">
        <f t="shared" si="36"/>
        <v>0.50546747965927286</v>
      </c>
      <c r="P182" s="622">
        <v>6.5298069999999999</v>
      </c>
      <c r="Q182" s="76">
        <f t="shared" si="37"/>
        <v>2.8498925312169018E-2</v>
      </c>
      <c r="R182" s="542"/>
      <c r="S182" s="542"/>
      <c r="T182" s="544">
        <v>1.9519960000000001</v>
      </c>
      <c r="U182" s="543">
        <v>0</v>
      </c>
      <c r="W182" s="543">
        <v>114</v>
      </c>
      <c r="X182" s="543">
        <v>30</v>
      </c>
      <c r="Y182" s="542"/>
      <c r="Z182" s="546">
        <f t="shared" si="35"/>
        <v>0.98432784292531461</v>
      </c>
      <c r="AA182" s="543">
        <v>21</v>
      </c>
      <c r="AB182" s="543">
        <v>2</v>
      </c>
      <c r="AC182" s="547">
        <v>95</v>
      </c>
      <c r="AD182" s="547">
        <v>21</v>
      </c>
      <c r="AE182" s="543">
        <f t="shared" si="38"/>
        <v>116</v>
      </c>
      <c r="AF182" s="549">
        <v>5747496</v>
      </c>
      <c r="AH182" s="549">
        <v>41450</v>
      </c>
      <c r="AI182" s="543">
        <v>115</v>
      </c>
      <c r="AJ182" s="76">
        <f t="shared" si="39"/>
        <v>0.99137931034482762</v>
      </c>
      <c r="AK182" s="549">
        <v>5639940</v>
      </c>
      <c r="AL182" s="76">
        <f t="shared" si="40"/>
        <v>0.98128645935551762</v>
      </c>
      <c r="AM182" s="543">
        <v>115</v>
      </c>
      <c r="AN182" s="549">
        <v>5639940</v>
      </c>
      <c r="AO182" s="543">
        <v>112</v>
      </c>
      <c r="AP182" s="549">
        <v>5411540</v>
      </c>
      <c r="AQ182" s="543">
        <v>89</v>
      </c>
      <c r="AR182" s="549">
        <v>4587500</v>
      </c>
      <c r="AS182" s="543">
        <v>23</v>
      </c>
      <c r="AT182" s="76">
        <f t="shared" si="41"/>
        <v>0.20535714285714285</v>
      </c>
      <c r="AU182" s="549">
        <v>824040</v>
      </c>
      <c r="AV182" s="543">
        <v>0</v>
      </c>
      <c r="AW182" s="549">
        <v>0</v>
      </c>
      <c r="AX182" s="543">
        <v>1</v>
      </c>
      <c r="AY182" s="549">
        <v>107556</v>
      </c>
      <c r="AZ182" s="543">
        <v>23</v>
      </c>
      <c r="BA182" s="76">
        <f t="shared" si="42"/>
        <v>0.19827586206896552</v>
      </c>
      <c r="BB182" s="543">
        <v>5</v>
      </c>
      <c r="BC182" s="76">
        <f t="shared" si="43"/>
        <v>4.3103448275862072E-2</v>
      </c>
      <c r="BD182" s="543">
        <v>88</v>
      </c>
      <c r="BE182" s="76">
        <f t="shared" si="44"/>
        <v>0.75862068965517238</v>
      </c>
      <c r="BF182" s="543">
        <v>108</v>
      </c>
      <c r="BG182" s="76">
        <f t="shared" si="45"/>
        <v>0.93103448275862066</v>
      </c>
      <c r="BH182" s="543">
        <v>12</v>
      </c>
      <c r="BI182" s="76">
        <f t="shared" si="46"/>
        <v>0.10344827586206896</v>
      </c>
      <c r="BJ182" s="543">
        <v>12</v>
      </c>
      <c r="BK182" s="543">
        <v>0</v>
      </c>
      <c r="BL182" s="543">
        <v>0</v>
      </c>
      <c r="BM182" s="550">
        <v>1952</v>
      </c>
      <c r="BN182" s="542"/>
      <c r="BO182" s="543">
        <v>99</v>
      </c>
      <c r="BP182" s="76">
        <f t="shared" si="47"/>
        <v>0.85344827586206895</v>
      </c>
      <c r="BQ182" s="543">
        <v>17</v>
      </c>
      <c r="BR182" s="76">
        <f t="shared" si="48"/>
        <v>0.14655172413793102</v>
      </c>
      <c r="BS182" s="543">
        <v>1</v>
      </c>
      <c r="BT182" s="76">
        <f t="shared" si="49"/>
        <v>8.6206896551724137E-3</v>
      </c>
      <c r="BU182" s="76">
        <v>0.79130434782608694</v>
      </c>
      <c r="BW182" s="543">
        <v>0</v>
      </c>
      <c r="BX182" s="543">
        <v>0</v>
      </c>
      <c r="BY182" s="543">
        <v>0</v>
      </c>
      <c r="BZ182" s="543">
        <v>0</v>
      </c>
      <c r="CA182" s="543">
        <v>0</v>
      </c>
      <c r="CB182" s="543">
        <v>0</v>
      </c>
      <c r="CC182" s="543">
        <v>0</v>
      </c>
      <c r="CD182" s="543">
        <v>0</v>
      </c>
      <c r="CE182" s="543">
        <v>0</v>
      </c>
      <c r="CF182" s="543">
        <v>0</v>
      </c>
      <c r="CG182" s="543">
        <v>0</v>
      </c>
      <c r="CH182" s="543">
        <v>0</v>
      </c>
      <c r="CI182" s="542"/>
      <c r="CJ182" s="542"/>
      <c r="CK182" s="542"/>
      <c r="CL182" s="542"/>
      <c r="CM182" s="542"/>
      <c r="CN182" s="542"/>
      <c r="CO182" s="542"/>
      <c r="CP182" s="542"/>
      <c r="CQ182" s="542"/>
      <c r="CS182" s="542"/>
      <c r="CT182" s="542"/>
      <c r="CU182" s="542"/>
      <c r="CV182" s="542"/>
      <c r="CW182" s="543">
        <v>1</v>
      </c>
      <c r="CX182" s="547">
        <v>1</v>
      </c>
      <c r="CY182" s="543">
        <v>0</v>
      </c>
      <c r="CZ182" s="543">
        <v>1</v>
      </c>
      <c r="DA182" s="543">
        <v>0</v>
      </c>
      <c r="DB182" s="543">
        <v>0</v>
      </c>
      <c r="DC182" s="543">
        <v>0</v>
      </c>
      <c r="DD182" s="543">
        <v>0</v>
      </c>
      <c r="DF182" s="551">
        <v>456578.28198199999</v>
      </c>
      <c r="DG182" s="76">
        <f t="shared" si="50"/>
        <v>7.943951278643778E-2</v>
      </c>
      <c r="DH182" s="551">
        <v>5618.8362429999997</v>
      </c>
      <c r="DI182" s="551">
        <v>456578.28198199999</v>
      </c>
      <c r="DJ182" s="551">
        <v>0</v>
      </c>
      <c r="DK182" s="547">
        <v>62</v>
      </c>
      <c r="DL182" s="543">
        <v>53</v>
      </c>
      <c r="DM182" s="543">
        <v>1</v>
      </c>
      <c r="DN182" s="543">
        <v>0</v>
      </c>
      <c r="DO182" s="320">
        <v>0.134523</v>
      </c>
      <c r="DP182" s="543">
        <v>57</v>
      </c>
      <c r="DQ182" s="543">
        <v>18</v>
      </c>
      <c r="DR182" s="543">
        <v>41</v>
      </c>
      <c r="DS182" s="543">
        <v>0</v>
      </c>
      <c r="DT182" s="76">
        <f t="shared" si="51"/>
        <v>0</v>
      </c>
      <c r="DU182" s="542"/>
      <c r="DV182" s="542"/>
      <c r="DW182" s="542"/>
      <c r="DX182" s="552">
        <v>180.54339999999999</v>
      </c>
      <c r="DZ182" s="542"/>
      <c r="EA182" s="542"/>
      <c r="EB182" s="542"/>
      <c r="EC182" s="542"/>
      <c r="ED182" s="542"/>
      <c r="EE182" s="542"/>
      <c r="EF182" s="542"/>
      <c r="EG182" s="542"/>
      <c r="EH182" s="542"/>
      <c r="EI182" s="542"/>
      <c r="EJ182" s="542"/>
      <c r="EK182" s="542"/>
      <c r="EL182" s="542"/>
      <c r="EM182" s="542"/>
      <c r="EN182" s="542"/>
      <c r="EO182" s="542"/>
    </row>
    <row r="183" spans="2:145" x14ac:dyDescent="0.25">
      <c r="B183" s="541" t="s">
        <v>1469</v>
      </c>
      <c r="C183" s="3" t="s">
        <v>1470</v>
      </c>
      <c r="D183" s="3" t="s">
        <v>1471</v>
      </c>
      <c r="E183" s="541" t="s">
        <v>1094</v>
      </c>
      <c r="F183" s="542"/>
      <c r="G183" s="543">
        <v>1048.2237399999999</v>
      </c>
      <c r="H183" s="542"/>
      <c r="I183" s="542"/>
      <c r="J183" s="542"/>
      <c r="K183" s="542"/>
      <c r="L183" s="542"/>
      <c r="N183" s="543">
        <v>940.83716300000003</v>
      </c>
      <c r="O183" s="76">
        <f t="shared" si="36"/>
        <v>0.89755376366499784</v>
      </c>
      <c r="P183" s="622">
        <v>14.189745</v>
      </c>
      <c r="Q183" s="76">
        <f t="shared" si="37"/>
        <v>1.3536942981276117E-2</v>
      </c>
      <c r="R183" s="542"/>
      <c r="S183" s="542"/>
      <c r="T183" s="544">
        <v>4.1130890000000004</v>
      </c>
      <c r="U183" s="543">
        <v>6</v>
      </c>
      <c r="W183" s="543">
        <v>124</v>
      </c>
      <c r="X183" s="543">
        <v>0</v>
      </c>
      <c r="Y183" s="542"/>
      <c r="Z183" s="546">
        <f t="shared" si="35"/>
        <v>0.13179751489046995</v>
      </c>
      <c r="AA183" s="543">
        <v>4</v>
      </c>
      <c r="AB183" s="543">
        <v>4</v>
      </c>
      <c r="AC183" s="547">
        <v>124</v>
      </c>
      <c r="AD183" s="547">
        <v>4</v>
      </c>
      <c r="AE183" s="543">
        <f t="shared" si="38"/>
        <v>128</v>
      </c>
      <c r="AF183" s="549">
        <v>3873400</v>
      </c>
      <c r="AH183" s="549">
        <v>15405</v>
      </c>
      <c r="AI183" s="543">
        <v>122</v>
      </c>
      <c r="AJ183" s="76">
        <f t="shared" si="39"/>
        <v>0.953125</v>
      </c>
      <c r="AK183" s="549">
        <v>3448470</v>
      </c>
      <c r="AL183" s="76">
        <f t="shared" si="40"/>
        <v>0.89029534775649299</v>
      </c>
      <c r="AM183" s="543">
        <v>122</v>
      </c>
      <c r="AN183" s="549">
        <v>3448470</v>
      </c>
      <c r="AO183" s="543">
        <v>122</v>
      </c>
      <c r="AP183" s="549">
        <v>3448470</v>
      </c>
      <c r="AQ183" s="543">
        <v>77</v>
      </c>
      <c r="AR183" s="549">
        <v>2826990</v>
      </c>
      <c r="AS183" s="543">
        <v>45</v>
      </c>
      <c r="AT183" s="76">
        <f t="shared" si="41"/>
        <v>0.36885245901639346</v>
      </c>
      <c r="AU183" s="549">
        <v>621480</v>
      </c>
      <c r="AV183" s="543">
        <v>5</v>
      </c>
      <c r="AW183" s="549">
        <v>214600</v>
      </c>
      <c r="AX183" s="543">
        <v>1</v>
      </c>
      <c r="AY183" s="549">
        <v>210330</v>
      </c>
      <c r="AZ183" s="543">
        <v>24</v>
      </c>
      <c r="BA183" s="76">
        <f t="shared" si="42"/>
        <v>0.1875</v>
      </c>
      <c r="BB183" s="543">
        <v>21</v>
      </c>
      <c r="BC183" s="76">
        <f t="shared" si="43"/>
        <v>0.1640625</v>
      </c>
      <c r="BD183" s="543">
        <v>83</v>
      </c>
      <c r="BE183" s="76">
        <f t="shared" si="44"/>
        <v>0.6484375</v>
      </c>
      <c r="BF183" s="543">
        <v>125</v>
      </c>
      <c r="BG183" s="76">
        <f t="shared" si="45"/>
        <v>0.9765625</v>
      </c>
      <c r="BH183" s="543">
        <v>26</v>
      </c>
      <c r="BI183" s="76">
        <f t="shared" si="46"/>
        <v>0.203125</v>
      </c>
      <c r="BJ183" s="543">
        <v>11</v>
      </c>
      <c r="BK183" s="543">
        <v>12</v>
      </c>
      <c r="BL183" s="543">
        <v>3</v>
      </c>
      <c r="BM183" s="550">
        <v>1977</v>
      </c>
      <c r="BN183" s="542"/>
      <c r="BO183" s="543">
        <v>91</v>
      </c>
      <c r="BP183" s="76">
        <f t="shared" si="47"/>
        <v>0.7109375</v>
      </c>
      <c r="BQ183" s="543">
        <v>37</v>
      </c>
      <c r="BR183" s="76">
        <f t="shared" si="48"/>
        <v>0.2890625</v>
      </c>
      <c r="BS183" s="543">
        <v>5</v>
      </c>
      <c r="BT183" s="76">
        <f t="shared" si="49"/>
        <v>3.90625E-2</v>
      </c>
      <c r="BU183" s="76">
        <v>0.89344262295081966</v>
      </c>
      <c r="BW183" s="543">
        <v>0</v>
      </c>
      <c r="BX183" s="543">
        <v>0</v>
      </c>
      <c r="BY183" s="543">
        <v>0</v>
      </c>
      <c r="BZ183" s="543">
        <v>0</v>
      </c>
      <c r="CA183" s="543">
        <v>0</v>
      </c>
      <c r="CB183" s="543">
        <v>0</v>
      </c>
      <c r="CC183" s="543">
        <v>0</v>
      </c>
      <c r="CD183" s="543">
        <v>0</v>
      </c>
      <c r="CE183" s="543">
        <v>0</v>
      </c>
      <c r="CF183" s="543">
        <v>0</v>
      </c>
      <c r="CG183" s="543">
        <v>0</v>
      </c>
      <c r="CH183" s="543">
        <v>0</v>
      </c>
      <c r="CI183" s="542"/>
      <c r="CJ183" s="542"/>
      <c r="CK183" s="542"/>
      <c r="CL183" s="542"/>
      <c r="CM183" s="542"/>
      <c r="CN183" s="542"/>
      <c r="CO183" s="542"/>
      <c r="CP183" s="542"/>
      <c r="CQ183" s="542"/>
      <c r="CS183" s="542"/>
      <c r="CT183" s="542"/>
      <c r="CU183" s="542"/>
      <c r="CV183" s="542"/>
      <c r="CW183" s="543">
        <v>1</v>
      </c>
      <c r="CX183" s="547">
        <v>0</v>
      </c>
      <c r="CY183" s="543">
        <v>1</v>
      </c>
      <c r="CZ183" s="543">
        <v>0</v>
      </c>
      <c r="DA183" s="543">
        <v>0</v>
      </c>
      <c r="DB183" s="543">
        <v>0</v>
      </c>
      <c r="DC183" s="543">
        <v>0</v>
      </c>
      <c r="DD183" s="543">
        <v>0</v>
      </c>
      <c r="DF183" s="551">
        <v>456784.20752300002</v>
      </c>
      <c r="DG183" s="76">
        <f t="shared" si="50"/>
        <v>0.11792848854314039</v>
      </c>
      <c r="DH183" s="551">
        <v>6647.6352109999998</v>
      </c>
      <c r="DI183" s="551">
        <v>456669.65733999998</v>
      </c>
      <c r="DJ183" s="551">
        <v>114.550183</v>
      </c>
      <c r="DK183" s="547">
        <v>91</v>
      </c>
      <c r="DL183" s="543">
        <v>37</v>
      </c>
      <c r="DM183" s="543">
        <v>0</v>
      </c>
      <c r="DN183" s="543">
        <v>0</v>
      </c>
      <c r="DO183" s="320">
        <v>0.40395799999999998</v>
      </c>
      <c r="DP183" s="543">
        <v>86</v>
      </c>
      <c r="DQ183" s="543">
        <v>4</v>
      </c>
      <c r="DR183" s="543">
        <v>18</v>
      </c>
      <c r="DS183" s="543">
        <v>20</v>
      </c>
      <c r="DT183" s="76">
        <f t="shared" si="51"/>
        <v>0.16129032258064516</v>
      </c>
      <c r="DU183" s="542"/>
      <c r="DV183" s="542"/>
      <c r="DW183" s="542"/>
      <c r="DX183" s="552">
        <v>504.90429999999998</v>
      </c>
      <c r="DZ183" s="542"/>
      <c r="EA183" s="542"/>
      <c r="EB183" s="542"/>
      <c r="EC183" s="542"/>
      <c r="ED183" s="542"/>
      <c r="EE183" s="542"/>
      <c r="EF183" s="542"/>
      <c r="EG183" s="542"/>
      <c r="EH183" s="542"/>
      <c r="EI183" s="542"/>
      <c r="EJ183" s="542"/>
      <c r="EK183" s="542"/>
      <c r="EL183" s="542"/>
      <c r="EM183" s="542"/>
      <c r="EN183" s="542"/>
      <c r="EO183" s="542"/>
    </row>
    <row r="184" spans="2:145" x14ac:dyDescent="0.25">
      <c r="B184" s="541" t="s">
        <v>1472</v>
      </c>
      <c r="C184" s="3" t="s">
        <v>1473</v>
      </c>
      <c r="D184" s="3" t="s">
        <v>1124</v>
      </c>
      <c r="E184" s="541" t="s">
        <v>1094</v>
      </c>
      <c r="F184" s="542"/>
      <c r="G184" s="543">
        <v>1896.8476109999999</v>
      </c>
      <c r="H184" s="542"/>
      <c r="I184" s="542"/>
      <c r="J184" s="542"/>
      <c r="K184" s="542"/>
      <c r="L184" s="542"/>
      <c r="N184" s="543">
        <v>990.60358699999995</v>
      </c>
      <c r="O184" s="76">
        <f t="shared" si="36"/>
        <v>0.52223677919902234</v>
      </c>
      <c r="P184" s="622">
        <v>24.989384999999999</v>
      </c>
      <c r="Q184" s="76">
        <f t="shared" si="37"/>
        <v>1.3174165839724907E-2</v>
      </c>
      <c r="R184" s="542"/>
      <c r="S184" s="542"/>
      <c r="T184" s="544">
        <v>1.1212930000000001</v>
      </c>
      <c r="U184" s="543">
        <v>0</v>
      </c>
      <c r="W184" s="543">
        <v>64</v>
      </c>
      <c r="X184" s="543">
        <v>6</v>
      </c>
      <c r="Y184" s="542"/>
      <c r="Z184" s="546">
        <f t="shared" si="35"/>
        <v>6.4607074757139962E-2</v>
      </c>
      <c r="AA184" s="543">
        <v>10</v>
      </c>
      <c r="AB184" s="543">
        <v>51</v>
      </c>
      <c r="AC184" s="547">
        <v>105</v>
      </c>
      <c r="AD184" s="547">
        <v>10</v>
      </c>
      <c r="AE184" s="543">
        <f t="shared" si="38"/>
        <v>115</v>
      </c>
      <c r="AF184" s="549">
        <v>11042671</v>
      </c>
      <c r="AH184" s="549">
        <v>76600</v>
      </c>
      <c r="AI184" s="543">
        <v>103</v>
      </c>
      <c r="AJ184" s="76">
        <f t="shared" si="39"/>
        <v>0.89565217391304353</v>
      </c>
      <c r="AK184" s="549">
        <v>9306143</v>
      </c>
      <c r="AL184" s="76">
        <f t="shared" si="40"/>
        <v>0.84274384340527764</v>
      </c>
      <c r="AM184" s="543">
        <v>103</v>
      </c>
      <c r="AN184" s="549">
        <v>9306143</v>
      </c>
      <c r="AO184" s="543">
        <v>101</v>
      </c>
      <c r="AP184" s="549">
        <v>9082310</v>
      </c>
      <c r="AQ184" s="543">
        <v>75</v>
      </c>
      <c r="AR184" s="549">
        <v>8547400</v>
      </c>
      <c r="AS184" s="543">
        <v>26</v>
      </c>
      <c r="AT184" s="76">
        <f t="shared" si="41"/>
        <v>0.25742574257425743</v>
      </c>
      <c r="AU184" s="549">
        <v>534910</v>
      </c>
      <c r="AV184" s="543">
        <v>10</v>
      </c>
      <c r="AW184" s="549">
        <v>1398708</v>
      </c>
      <c r="AX184" s="543">
        <v>1</v>
      </c>
      <c r="AY184" s="549">
        <v>135420</v>
      </c>
      <c r="AZ184" s="543">
        <v>14</v>
      </c>
      <c r="BA184" s="76">
        <f t="shared" si="42"/>
        <v>0.12173913043478261</v>
      </c>
      <c r="BB184" s="543">
        <v>22</v>
      </c>
      <c r="BC184" s="76">
        <f t="shared" si="43"/>
        <v>0.19130434782608696</v>
      </c>
      <c r="BD184" s="543">
        <v>79</v>
      </c>
      <c r="BE184" s="76">
        <f t="shared" si="44"/>
        <v>0.68695652173913047</v>
      </c>
      <c r="BF184" s="543">
        <v>93</v>
      </c>
      <c r="BG184" s="76">
        <f t="shared" si="45"/>
        <v>0.80869565217391304</v>
      </c>
      <c r="BH184" s="543">
        <v>11</v>
      </c>
      <c r="BI184" s="76">
        <f t="shared" si="46"/>
        <v>9.5652173913043481E-2</v>
      </c>
      <c r="BJ184" s="543">
        <v>11</v>
      </c>
      <c r="BK184" s="543">
        <v>0</v>
      </c>
      <c r="BL184" s="543">
        <v>0</v>
      </c>
      <c r="BM184" s="550">
        <v>1986</v>
      </c>
      <c r="BN184" s="542"/>
      <c r="BO184" s="543">
        <v>60</v>
      </c>
      <c r="BP184" s="76">
        <f t="shared" si="47"/>
        <v>0.52173913043478259</v>
      </c>
      <c r="BQ184" s="543">
        <v>55</v>
      </c>
      <c r="BR184" s="76">
        <f t="shared" si="48"/>
        <v>0.47826086956521741</v>
      </c>
      <c r="BS184" s="543">
        <v>8</v>
      </c>
      <c r="BT184" s="76">
        <f t="shared" si="49"/>
        <v>6.9565217391304349E-2</v>
      </c>
      <c r="BU184" s="76">
        <v>0.68932038834951459</v>
      </c>
      <c r="BW184" s="543">
        <v>0</v>
      </c>
      <c r="BX184" s="543">
        <v>0</v>
      </c>
      <c r="BY184" s="543">
        <v>0</v>
      </c>
      <c r="BZ184" s="543">
        <v>0</v>
      </c>
      <c r="CA184" s="543">
        <v>0</v>
      </c>
      <c r="CB184" s="543">
        <v>0</v>
      </c>
      <c r="CC184" s="543">
        <v>0</v>
      </c>
      <c r="CD184" s="543">
        <v>0</v>
      </c>
      <c r="CE184" s="543">
        <v>0</v>
      </c>
      <c r="CF184" s="543">
        <v>0</v>
      </c>
      <c r="CG184" s="543">
        <v>0</v>
      </c>
      <c r="CH184" s="543">
        <v>0</v>
      </c>
      <c r="CI184" s="542"/>
      <c r="CJ184" s="542"/>
      <c r="CK184" s="542"/>
      <c r="CL184" s="542"/>
      <c r="CM184" s="542"/>
      <c r="CN184" s="542"/>
      <c r="CO184" s="542"/>
      <c r="CP184" s="542"/>
      <c r="CQ184" s="542"/>
      <c r="CS184" s="542"/>
      <c r="CT184" s="542"/>
      <c r="CU184" s="542"/>
      <c r="CV184" s="542"/>
      <c r="CW184" s="543">
        <v>0</v>
      </c>
      <c r="CX184" s="547">
        <v>0</v>
      </c>
      <c r="CY184" s="543">
        <v>0</v>
      </c>
      <c r="CZ184" s="543">
        <v>0</v>
      </c>
      <c r="DA184" s="543">
        <v>0</v>
      </c>
      <c r="DB184" s="543">
        <v>0</v>
      </c>
      <c r="DC184" s="543">
        <v>0</v>
      </c>
      <c r="DD184" s="543">
        <v>0</v>
      </c>
      <c r="DF184" s="551">
        <v>403652.47055000003</v>
      </c>
      <c r="DG184" s="76">
        <f t="shared" si="50"/>
        <v>3.6553879994251394E-2</v>
      </c>
      <c r="DH184" s="551">
        <v>7632.766705</v>
      </c>
      <c r="DI184" s="551">
        <v>344885.18505999999</v>
      </c>
      <c r="DJ184" s="551">
        <v>58767.285490000002</v>
      </c>
      <c r="DK184" s="547">
        <v>98</v>
      </c>
      <c r="DL184" s="543">
        <v>14</v>
      </c>
      <c r="DM184" s="543">
        <v>3</v>
      </c>
      <c r="DN184" s="543">
        <v>0</v>
      </c>
      <c r="DO184" s="320">
        <v>0.101592</v>
      </c>
      <c r="DP184" s="543">
        <v>93</v>
      </c>
      <c r="DQ184" s="543">
        <v>7</v>
      </c>
      <c r="DR184" s="543">
        <v>12</v>
      </c>
      <c r="DS184" s="543">
        <v>3</v>
      </c>
      <c r="DT184" s="76">
        <f t="shared" si="51"/>
        <v>4.6875E-2</v>
      </c>
      <c r="DU184" s="542"/>
      <c r="DV184" s="542"/>
      <c r="DW184" s="542"/>
      <c r="DX184" s="552">
        <v>131.68020000000001</v>
      </c>
      <c r="DZ184" s="542"/>
      <c r="EA184" s="542"/>
      <c r="EB184" s="542"/>
      <c r="EC184" s="542"/>
      <c r="ED184" s="542"/>
      <c r="EE184" s="542"/>
      <c r="EF184" s="542"/>
      <c r="EG184" s="542"/>
      <c r="EH184" s="542"/>
      <c r="EI184" s="542"/>
      <c r="EJ184" s="542"/>
      <c r="EK184" s="542"/>
      <c r="EL184" s="542"/>
      <c r="EM184" s="542"/>
      <c r="EN184" s="542"/>
      <c r="EO184" s="542"/>
    </row>
    <row r="185" spans="2:145" x14ac:dyDescent="0.25">
      <c r="B185" s="541" t="s">
        <v>1472</v>
      </c>
      <c r="C185" s="3" t="s">
        <v>1474</v>
      </c>
      <c r="D185" s="3" t="s">
        <v>1195</v>
      </c>
      <c r="E185" s="541" t="s">
        <v>1094</v>
      </c>
      <c r="F185" s="542"/>
      <c r="G185" s="543">
        <v>186.093648</v>
      </c>
      <c r="H185" s="542"/>
      <c r="I185" s="542"/>
      <c r="J185" s="542"/>
      <c r="K185" s="542"/>
      <c r="L185" s="542"/>
      <c r="N185" s="543">
        <v>107.658546</v>
      </c>
      <c r="O185" s="76">
        <f t="shared" si="36"/>
        <v>0.57851811255803853</v>
      </c>
      <c r="P185" s="622">
        <v>4.7332989999999997</v>
      </c>
      <c r="Q185" s="76">
        <f t="shared" si="37"/>
        <v>2.5435037954653884E-2</v>
      </c>
      <c r="R185" s="542"/>
      <c r="S185" s="542"/>
      <c r="T185" s="544">
        <v>1.305949</v>
      </c>
      <c r="U185" s="543">
        <v>0</v>
      </c>
      <c r="W185" s="543">
        <v>29</v>
      </c>
      <c r="X185" s="543">
        <v>0</v>
      </c>
      <c r="Y185" s="542"/>
      <c r="Z185" s="546">
        <f t="shared" si="35"/>
        <v>0.26937016221638366</v>
      </c>
      <c r="AA185" s="543">
        <v>11</v>
      </c>
      <c r="AB185" s="543">
        <v>18</v>
      </c>
      <c r="AC185" s="547">
        <v>36</v>
      </c>
      <c r="AD185" s="547">
        <v>11</v>
      </c>
      <c r="AE185" s="543">
        <f t="shared" si="38"/>
        <v>47</v>
      </c>
      <c r="AF185" s="549">
        <v>2732840</v>
      </c>
      <c r="AH185" s="549">
        <v>43800</v>
      </c>
      <c r="AI185" s="543">
        <v>47</v>
      </c>
      <c r="AJ185" s="76">
        <f t="shared" si="39"/>
        <v>1</v>
      </c>
      <c r="AK185" s="549">
        <v>2732840</v>
      </c>
      <c r="AL185" s="76">
        <f t="shared" si="40"/>
        <v>1</v>
      </c>
      <c r="AM185" s="543">
        <v>47</v>
      </c>
      <c r="AN185" s="549">
        <v>2732840</v>
      </c>
      <c r="AO185" s="543">
        <v>47</v>
      </c>
      <c r="AP185" s="549">
        <v>2732840</v>
      </c>
      <c r="AQ185" s="543">
        <v>36</v>
      </c>
      <c r="AR185" s="549">
        <v>2628400</v>
      </c>
      <c r="AS185" s="543">
        <v>11</v>
      </c>
      <c r="AT185" s="76">
        <f t="shared" si="41"/>
        <v>0.23404255319148937</v>
      </c>
      <c r="AU185" s="549">
        <v>104440</v>
      </c>
      <c r="AV185" s="543">
        <v>0</v>
      </c>
      <c r="AW185" s="549">
        <v>0</v>
      </c>
      <c r="AX185" s="543">
        <v>0</v>
      </c>
      <c r="AY185" s="549">
        <v>0</v>
      </c>
      <c r="AZ185" s="543">
        <v>8</v>
      </c>
      <c r="BA185" s="76">
        <f t="shared" si="42"/>
        <v>0.1702127659574468</v>
      </c>
      <c r="BB185" s="543">
        <v>7</v>
      </c>
      <c r="BC185" s="76">
        <f t="shared" si="43"/>
        <v>0.14893617021276595</v>
      </c>
      <c r="BD185" s="543">
        <v>32</v>
      </c>
      <c r="BE185" s="76">
        <f t="shared" si="44"/>
        <v>0.68085106382978722</v>
      </c>
      <c r="BF185" s="543">
        <v>43</v>
      </c>
      <c r="BG185" s="76">
        <f t="shared" si="45"/>
        <v>0.91489361702127658</v>
      </c>
      <c r="BH185" s="543">
        <v>1</v>
      </c>
      <c r="BI185" s="76">
        <f t="shared" si="46"/>
        <v>2.1276595744680851E-2</v>
      </c>
      <c r="BJ185" s="543">
        <v>1</v>
      </c>
      <c r="BK185" s="543">
        <v>0</v>
      </c>
      <c r="BL185" s="543">
        <v>0</v>
      </c>
      <c r="BM185" s="550">
        <v>1970</v>
      </c>
      <c r="BN185" s="542"/>
      <c r="BO185" s="543">
        <v>32</v>
      </c>
      <c r="BP185" s="76">
        <f t="shared" si="47"/>
        <v>0.68085106382978722</v>
      </c>
      <c r="BQ185" s="543">
        <v>15</v>
      </c>
      <c r="BR185" s="76">
        <f t="shared" si="48"/>
        <v>0.31914893617021278</v>
      </c>
      <c r="BS185" s="543">
        <v>0</v>
      </c>
      <c r="BT185" s="76">
        <f t="shared" si="49"/>
        <v>0</v>
      </c>
      <c r="BU185" s="76">
        <v>0.85106382978723405</v>
      </c>
      <c r="BW185" s="543">
        <v>0</v>
      </c>
      <c r="BX185" s="543">
        <v>0</v>
      </c>
      <c r="BY185" s="543">
        <v>0</v>
      </c>
      <c r="BZ185" s="543">
        <v>0</v>
      </c>
      <c r="CA185" s="543">
        <v>0</v>
      </c>
      <c r="CB185" s="543">
        <v>0</v>
      </c>
      <c r="CC185" s="543">
        <v>0</v>
      </c>
      <c r="CD185" s="543">
        <v>0</v>
      </c>
      <c r="CE185" s="543">
        <v>0</v>
      </c>
      <c r="CF185" s="543">
        <v>0</v>
      </c>
      <c r="CG185" s="543">
        <v>0</v>
      </c>
      <c r="CH185" s="543">
        <v>0</v>
      </c>
      <c r="CI185" s="542"/>
      <c r="CJ185" s="542"/>
      <c r="CK185" s="542"/>
      <c r="CL185" s="542"/>
      <c r="CM185" s="542"/>
      <c r="CN185" s="542"/>
      <c r="CO185" s="542"/>
      <c r="CP185" s="542"/>
      <c r="CQ185" s="542"/>
      <c r="CS185" s="542"/>
      <c r="CT185" s="542"/>
      <c r="CU185" s="542"/>
      <c r="CV185" s="542"/>
      <c r="CW185" s="543">
        <v>0</v>
      </c>
      <c r="CX185" s="547">
        <v>0</v>
      </c>
      <c r="CY185" s="543">
        <v>0</v>
      </c>
      <c r="CZ185" s="543">
        <v>0</v>
      </c>
      <c r="DA185" s="543">
        <v>0</v>
      </c>
      <c r="DB185" s="543">
        <v>0</v>
      </c>
      <c r="DC185" s="543">
        <v>0</v>
      </c>
      <c r="DD185" s="543">
        <v>0</v>
      </c>
      <c r="DF185" s="551">
        <v>62769.750503000003</v>
      </c>
      <c r="DG185" s="76">
        <f t="shared" si="50"/>
        <v>2.2968688435107801E-2</v>
      </c>
      <c r="DH185" s="551">
        <v>3174.6122460000001</v>
      </c>
      <c r="DI185" s="551">
        <v>62769.750503000003</v>
      </c>
      <c r="DJ185" s="551">
        <v>0</v>
      </c>
      <c r="DK185" s="547">
        <v>37</v>
      </c>
      <c r="DL185" s="543">
        <v>10</v>
      </c>
      <c r="DM185" s="543">
        <v>0</v>
      </c>
      <c r="DN185" s="543">
        <v>0</v>
      </c>
      <c r="DO185" s="320">
        <v>6.5173999999999996E-2</v>
      </c>
      <c r="DP185" s="543">
        <v>33</v>
      </c>
      <c r="DQ185" s="543">
        <v>10</v>
      </c>
      <c r="DR185" s="543">
        <v>3</v>
      </c>
      <c r="DS185" s="543">
        <v>1</v>
      </c>
      <c r="DT185" s="76">
        <f t="shared" si="51"/>
        <v>3.4482758620689655E-2</v>
      </c>
      <c r="DU185" s="542"/>
      <c r="DV185" s="542"/>
      <c r="DW185" s="542"/>
      <c r="DX185" s="552">
        <v>17.936</v>
      </c>
      <c r="DZ185" s="542"/>
      <c r="EA185" s="542"/>
      <c r="EB185" s="542"/>
      <c r="EC185" s="542"/>
      <c r="ED185" s="542"/>
      <c r="EE185" s="542"/>
      <c r="EF185" s="542"/>
      <c r="EG185" s="542"/>
      <c r="EH185" s="542"/>
      <c r="EI185" s="542"/>
      <c r="EJ185" s="542"/>
      <c r="EK185" s="542"/>
      <c r="EL185" s="542"/>
      <c r="EM185" s="542"/>
      <c r="EN185" s="542"/>
      <c r="EO185" s="542"/>
    </row>
    <row r="186" spans="2:145" x14ac:dyDescent="0.25">
      <c r="B186" s="541" t="s">
        <v>1475</v>
      </c>
      <c r="C186" s="3" t="s">
        <v>1476</v>
      </c>
      <c r="D186" s="3" t="s">
        <v>1097</v>
      </c>
      <c r="E186" s="541" t="s">
        <v>1094</v>
      </c>
      <c r="F186" s="542"/>
      <c r="G186" s="543">
        <v>49.972669000000003</v>
      </c>
      <c r="H186" s="542"/>
      <c r="I186" s="542"/>
      <c r="J186" s="542"/>
      <c r="K186" s="542"/>
      <c r="L186" s="542"/>
      <c r="N186" s="543">
        <v>30.441561</v>
      </c>
      <c r="O186" s="76">
        <f t="shared" si="36"/>
        <v>0.60916420133573412</v>
      </c>
      <c r="P186" s="622">
        <v>2.578929</v>
      </c>
      <c r="Q186" s="76">
        <f t="shared" si="37"/>
        <v>5.1606789303168893E-2</v>
      </c>
      <c r="R186" s="542"/>
      <c r="S186" s="542"/>
      <c r="T186" s="544">
        <v>2.5322269999999998</v>
      </c>
      <c r="U186" s="543">
        <v>0</v>
      </c>
      <c r="W186" s="543">
        <v>34</v>
      </c>
      <c r="X186" s="543">
        <v>18</v>
      </c>
      <c r="Y186" s="542"/>
      <c r="Z186" s="546">
        <f t="shared" si="35"/>
        <v>1.1168941040835587</v>
      </c>
      <c r="AA186" s="543">
        <v>1</v>
      </c>
      <c r="AB186" s="543">
        <v>3</v>
      </c>
      <c r="AC186" s="547">
        <v>36</v>
      </c>
      <c r="AD186" s="547">
        <v>1</v>
      </c>
      <c r="AE186" s="543">
        <f t="shared" si="38"/>
        <v>37</v>
      </c>
      <c r="AF186" s="549">
        <v>972360</v>
      </c>
      <c r="AH186" s="549">
        <v>20900</v>
      </c>
      <c r="AI186" s="543">
        <v>35</v>
      </c>
      <c r="AJ186" s="76">
        <f t="shared" si="39"/>
        <v>0.94594594594594594</v>
      </c>
      <c r="AK186" s="549">
        <v>877960</v>
      </c>
      <c r="AL186" s="76">
        <f t="shared" si="40"/>
        <v>0.90291661524538236</v>
      </c>
      <c r="AM186" s="543">
        <v>35</v>
      </c>
      <c r="AN186" s="549">
        <v>877960</v>
      </c>
      <c r="AO186" s="543">
        <v>35</v>
      </c>
      <c r="AP186" s="549">
        <v>877960</v>
      </c>
      <c r="AQ186" s="543">
        <v>26</v>
      </c>
      <c r="AR186" s="549">
        <v>751100</v>
      </c>
      <c r="AS186" s="543">
        <v>9</v>
      </c>
      <c r="AT186" s="76">
        <f t="shared" si="41"/>
        <v>0.25714285714285712</v>
      </c>
      <c r="AU186" s="549">
        <v>126860</v>
      </c>
      <c r="AV186" s="543">
        <v>1</v>
      </c>
      <c r="AW186" s="549">
        <v>66600</v>
      </c>
      <c r="AX186" s="543">
        <v>1</v>
      </c>
      <c r="AY186" s="549">
        <v>27800</v>
      </c>
      <c r="AZ186" s="543">
        <v>2</v>
      </c>
      <c r="BA186" s="76">
        <f t="shared" si="42"/>
        <v>5.4054054054054057E-2</v>
      </c>
      <c r="BB186" s="543">
        <v>4</v>
      </c>
      <c r="BC186" s="76">
        <f t="shared" si="43"/>
        <v>0.10810810810810811</v>
      </c>
      <c r="BD186" s="543">
        <v>31</v>
      </c>
      <c r="BE186" s="76">
        <f t="shared" si="44"/>
        <v>0.83783783783783783</v>
      </c>
      <c r="BF186" s="543">
        <v>37</v>
      </c>
      <c r="BG186" s="76">
        <f t="shared" si="45"/>
        <v>1</v>
      </c>
      <c r="BH186" s="543">
        <v>4</v>
      </c>
      <c r="BI186" s="76">
        <f t="shared" si="46"/>
        <v>0.10810810810810811</v>
      </c>
      <c r="BJ186" s="543">
        <v>4</v>
      </c>
      <c r="BK186" s="543">
        <v>0</v>
      </c>
      <c r="BL186" s="543">
        <v>0</v>
      </c>
      <c r="BM186" s="550">
        <v>1930</v>
      </c>
      <c r="BN186" s="542"/>
      <c r="BO186" s="543">
        <v>33</v>
      </c>
      <c r="BP186" s="76">
        <f t="shared" si="47"/>
        <v>0.89189189189189189</v>
      </c>
      <c r="BQ186" s="543">
        <v>4</v>
      </c>
      <c r="BR186" s="76">
        <f t="shared" si="48"/>
        <v>0.10810810810810811</v>
      </c>
      <c r="BS186" s="543">
        <v>0</v>
      </c>
      <c r="BT186" s="76">
        <f t="shared" si="49"/>
        <v>0</v>
      </c>
      <c r="BU186" s="76">
        <v>0.74285714285714288</v>
      </c>
      <c r="BW186" s="543">
        <v>0</v>
      </c>
      <c r="BX186" s="543">
        <v>0</v>
      </c>
      <c r="BY186" s="543">
        <v>0</v>
      </c>
      <c r="BZ186" s="543">
        <v>0</v>
      </c>
      <c r="CA186" s="543">
        <v>0</v>
      </c>
      <c r="CB186" s="543">
        <v>0</v>
      </c>
      <c r="CC186" s="543">
        <v>0</v>
      </c>
      <c r="CD186" s="543">
        <v>0</v>
      </c>
      <c r="CE186" s="543">
        <v>0</v>
      </c>
      <c r="CF186" s="543">
        <v>0</v>
      </c>
      <c r="CG186" s="543">
        <v>0</v>
      </c>
      <c r="CH186" s="543">
        <v>0</v>
      </c>
      <c r="CI186" s="542"/>
      <c r="CJ186" s="542"/>
      <c r="CK186" s="542"/>
      <c r="CL186" s="542"/>
      <c r="CM186" s="542"/>
      <c r="CN186" s="542"/>
      <c r="CO186" s="542"/>
      <c r="CP186" s="542"/>
      <c r="CQ186" s="542"/>
      <c r="CS186" s="542"/>
      <c r="CT186" s="542"/>
      <c r="CU186" s="542"/>
      <c r="CV186" s="542"/>
      <c r="CW186" s="543">
        <v>1</v>
      </c>
      <c r="CX186" s="547">
        <v>0</v>
      </c>
      <c r="CY186" s="543">
        <v>1</v>
      </c>
      <c r="CZ186" s="543">
        <v>0</v>
      </c>
      <c r="DA186" s="543">
        <v>0</v>
      </c>
      <c r="DB186" s="543">
        <v>0</v>
      </c>
      <c r="DC186" s="543">
        <v>0</v>
      </c>
      <c r="DD186" s="543">
        <v>0</v>
      </c>
      <c r="DF186" s="551">
        <v>82091.640790000005</v>
      </c>
      <c r="DG186" s="76">
        <f t="shared" si="50"/>
        <v>8.4425151991032135E-2</v>
      </c>
      <c r="DH186" s="551">
        <v>2952.439453</v>
      </c>
      <c r="DI186" s="551">
        <v>72145.623456000001</v>
      </c>
      <c r="DJ186" s="551">
        <v>9946.0173340000001</v>
      </c>
      <c r="DK186" s="547">
        <v>23</v>
      </c>
      <c r="DL186" s="543">
        <v>14</v>
      </c>
      <c r="DM186" s="543">
        <v>0</v>
      </c>
      <c r="DN186" s="543">
        <v>0</v>
      </c>
      <c r="DO186" s="320">
        <v>0.14934</v>
      </c>
      <c r="DP186" s="543">
        <v>17</v>
      </c>
      <c r="DQ186" s="543">
        <v>6</v>
      </c>
      <c r="DR186" s="543">
        <v>14</v>
      </c>
      <c r="DS186" s="543">
        <v>0</v>
      </c>
      <c r="DT186" s="76">
        <f t="shared" si="51"/>
        <v>0</v>
      </c>
      <c r="DU186" s="542"/>
      <c r="DV186" s="542"/>
      <c r="DW186" s="542"/>
      <c r="DX186" s="552">
        <v>89.398200000000003</v>
      </c>
      <c r="DZ186" s="542"/>
      <c r="EA186" s="542"/>
      <c r="EB186" s="542"/>
      <c r="EC186" s="542"/>
      <c r="ED186" s="542"/>
      <c r="EE186" s="542"/>
      <c r="EF186" s="542"/>
      <c r="EG186" s="542"/>
      <c r="EH186" s="542"/>
      <c r="EI186" s="542"/>
      <c r="EJ186" s="542"/>
      <c r="EK186" s="542"/>
      <c r="EL186" s="542"/>
      <c r="EM186" s="542"/>
      <c r="EN186" s="542"/>
      <c r="EO186" s="542"/>
    </row>
    <row r="187" spans="2:145" x14ac:dyDescent="0.25">
      <c r="B187" s="541" t="s">
        <v>1477</v>
      </c>
      <c r="C187" s="3" t="s">
        <v>1479</v>
      </c>
      <c r="D187" s="3" t="s">
        <v>1093</v>
      </c>
      <c r="E187" s="541" t="s">
        <v>1094</v>
      </c>
      <c r="F187" s="542"/>
      <c r="G187" s="543">
        <v>155.09630000000001</v>
      </c>
      <c r="H187" s="542"/>
      <c r="I187" s="542"/>
      <c r="J187" s="542"/>
      <c r="K187" s="542"/>
      <c r="L187" s="542"/>
      <c r="N187" s="543">
        <v>155.09630000000001</v>
      </c>
      <c r="O187" s="76">
        <f t="shared" si="36"/>
        <v>1</v>
      </c>
      <c r="P187" s="622">
        <v>8.2590800000000009</v>
      </c>
      <c r="Q187" s="76">
        <f t="shared" si="37"/>
        <v>5.325130257781778E-2</v>
      </c>
      <c r="R187" s="542"/>
      <c r="S187" s="542"/>
      <c r="T187" s="544">
        <v>0.1</v>
      </c>
      <c r="U187" s="543">
        <v>0</v>
      </c>
      <c r="W187" s="543">
        <v>25</v>
      </c>
      <c r="X187" s="543">
        <v>0</v>
      </c>
      <c r="Y187" s="542"/>
      <c r="Z187" s="546">
        <f t="shared" si="35"/>
        <v>0.16119017668377644</v>
      </c>
      <c r="AA187" s="543">
        <v>0</v>
      </c>
      <c r="AB187" s="543">
        <v>0</v>
      </c>
      <c r="AC187" s="547">
        <v>25</v>
      </c>
      <c r="AD187" s="547">
        <v>0</v>
      </c>
      <c r="AE187" s="543">
        <f t="shared" si="38"/>
        <v>25</v>
      </c>
      <c r="AF187" s="549">
        <v>1301830</v>
      </c>
      <c r="AH187" s="549">
        <v>32400</v>
      </c>
      <c r="AI187" s="543">
        <v>25</v>
      </c>
      <c r="AJ187" s="76">
        <f t="shared" si="39"/>
        <v>1</v>
      </c>
      <c r="AK187" s="549">
        <v>1301830</v>
      </c>
      <c r="AL187" s="76">
        <f t="shared" si="40"/>
        <v>1</v>
      </c>
      <c r="AM187" s="543">
        <v>25</v>
      </c>
      <c r="AN187" s="549">
        <v>1301830</v>
      </c>
      <c r="AO187" s="543">
        <v>24</v>
      </c>
      <c r="AP187" s="549">
        <v>1283430</v>
      </c>
      <c r="AQ187" s="543">
        <v>16</v>
      </c>
      <c r="AR187" s="549">
        <v>1146300</v>
      </c>
      <c r="AS187" s="543">
        <v>8</v>
      </c>
      <c r="AT187" s="76">
        <f t="shared" si="41"/>
        <v>0.33333333333333331</v>
      </c>
      <c r="AU187" s="549">
        <v>137130</v>
      </c>
      <c r="AV187" s="543">
        <v>0</v>
      </c>
      <c r="AW187" s="549">
        <v>0</v>
      </c>
      <c r="AX187" s="543">
        <v>0</v>
      </c>
      <c r="AY187" s="549">
        <v>0</v>
      </c>
      <c r="AZ187" s="543">
        <v>8</v>
      </c>
      <c r="BA187" s="76">
        <f t="shared" si="42"/>
        <v>0.32</v>
      </c>
      <c r="BB187" s="543">
        <v>4</v>
      </c>
      <c r="BC187" s="76">
        <f t="shared" si="43"/>
        <v>0.16</v>
      </c>
      <c r="BD187" s="543">
        <v>13</v>
      </c>
      <c r="BE187" s="76">
        <f t="shared" si="44"/>
        <v>0.52</v>
      </c>
      <c r="BF187" s="543">
        <v>21</v>
      </c>
      <c r="BG187" s="76">
        <f t="shared" si="45"/>
        <v>0.84</v>
      </c>
      <c r="BH187" s="543">
        <v>0</v>
      </c>
      <c r="BI187" s="76">
        <f t="shared" si="46"/>
        <v>0</v>
      </c>
      <c r="BJ187" s="543">
        <v>0</v>
      </c>
      <c r="BK187" s="543">
        <v>0</v>
      </c>
      <c r="BL187" s="543">
        <v>0</v>
      </c>
      <c r="BM187" s="550">
        <v>1968</v>
      </c>
      <c r="BN187" s="542"/>
      <c r="BO187" s="543">
        <v>19</v>
      </c>
      <c r="BP187" s="76">
        <f t="shared" si="47"/>
        <v>0.76</v>
      </c>
      <c r="BQ187" s="543">
        <v>6</v>
      </c>
      <c r="BR187" s="76">
        <f t="shared" si="48"/>
        <v>0.24</v>
      </c>
      <c r="BS187" s="543">
        <v>0</v>
      </c>
      <c r="BT187" s="76">
        <f t="shared" si="49"/>
        <v>0</v>
      </c>
      <c r="BU187" s="76">
        <v>0.68</v>
      </c>
      <c r="BW187" s="543">
        <v>0</v>
      </c>
      <c r="BX187" s="543">
        <v>0</v>
      </c>
      <c r="BY187" s="543">
        <v>0</v>
      </c>
      <c r="BZ187" s="543">
        <v>0</v>
      </c>
      <c r="CA187" s="543">
        <v>0</v>
      </c>
      <c r="CB187" s="543">
        <v>0</v>
      </c>
      <c r="CC187" s="543">
        <v>0</v>
      </c>
      <c r="CD187" s="543">
        <v>0</v>
      </c>
      <c r="CE187" s="543">
        <v>0</v>
      </c>
      <c r="CF187" s="543">
        <v>0</v>
      </c>
      <c r="CG187" s="543">
        <v>0</v>
      </c>
      <c r="CH187" s="543">
        <v>0</v>
      </c>
      <c r="CI187" s="542"/>
      <c r="CJ187" s="542"/>
      <c r="CK187" s="542"/>
      <c r="CL187" s="542"/>
      <c r="CM187" s="542"/>
      <c r="CN187" s="542"/>
      <c r="CO187" s="542"/>
      <c r="CP187" s="542"/>
      <c r="CQ187" s="542"/>
      <c r="CS187" s="542"/>
      <c r="CT187" s="542"/>
      <c r="CU187" s="542"/>
      <c r="CV187" s="542"/>
      <c r="CW187" s="543">
        <v>0</v>
      </c>
      <c r="CX187" s="547">
        <v>0</v>
      </c>
      <c r="CY187" s="543">
        <v>0</v>
      </c>
      <c r="CZ187" s="543">
        <v>0</v>
      </c>
      <c r="DA187" s="543">
        <v>0</v>
      </c>
      <c r="DB187" s="543">
        <v>0</v>
      </c>
      <c r="DC187" s="543">
        <v>0</v>
      </c>
      <c r="DD187" s="543">
        <v>0</v>
      </c>
      <c r="DF187" s="551">
        <v>21286.384983</v>
      </c>
      <c r="DG187" s="76">
        <f t="shared" si="50"/>
        <v>1.6351124941812678E-2</v>
      </c>
      <c r="DH187" s="551">
        <v>1296.0000050000001</v>
      </c>
      <c r="DI187" s="551">
        <v>21286.384983</v>
      </c>
      <c r="DJ187" s="551">
        <v>0</v>
      </c>
      <c r="DK187" s="547">
        <v>19</v>
      </c>
      <c r="DL187" s="543">
        <v>6</v>
      </c>
      <c r="DM187" s="543">
        <v>0</v>
      </c>
      <c r="DN187" s="543">
        <v>0</v>
      </c>
      <c r="DO187" s="320">
        <v>0.04</v>
      </c>
      <c r="DP187" s="543">
        <v>17</v>
      </c>
      <c r="DQ187" s="543">
        <v>7</v>
      </c>
      <c r="DR187" s="543">
        <v>1</v>
      </c>
      <c r="DS187" s="543">
        <v>0</v>
      </c>
      <c r="DT187" s="76">
        <f t="shared" si="51"/>
        <v>0</v>
      </c>
      <c r="DU187" s="542"/>
      <c r="DV187" s="542"/>
      <c r="DW187" s="542"/>
      <c r="DX187" s="552">
        <v>0</v>
      </c>
      <c r="DZ187" s="542"/>
      <c r="EA187" s="542"/>
      <c r="EB187" s="542"/>
      <c r="EC187" s="542"/>
      <c r="ED187" s="542"/>
      <c r="EE187" s="542"/>
      <c r="EF187" s="542"/>
      <c r="EG187" s="542"/>
      <c r="EH187" s="542"/>
      <c r="EI187" s="542"/>
      <c r="EJ187" s="542"/>
      <c r="EK187" s="542"/>
      <c r="EL187" s="542"/>
      <c r="EM187" s="542"/>
      <c r="EN187" s="542"/>
      <c r="EO187" s="542"/>
    </row>
    <row r="188" spans="2:145" x14ac:dyDescent="0.25">
      <c r="B188" s="554" t="s">
        <v>1477</v>
      </c>
      <c r="C188" s="3" t="s">
        <v>1478</v>
      </c>
      <c r="D188" s="3" t="s">
        <v>1097</v>
      </c>
      <c r="E188" s="541" t="s">
        <v>1094</v>
      </c>
      <c r="F188" s="542"/>
      <c r="G188" s="555">
        <v>121.642815</v>
      </c>
      <c r="H188" s="542"/>
      <c r="I188" s="542"/>
      <c r="J188" s="542"/>
      <c r="K188" s="542"/>
      <c r="L188" s="542"/>
      <c r="N188" s="555">
        <v>97.421331567500005</v>
      </c>
      <c r="O188" s="76">
        <f t="shared" si="36"/>
        <v>0.80088027860502908</v>
      </c>
      <c r="P188" s="623">
        <v>5.535209</v>
      </c>
      <c r="Q188" s="76">
        <f t="shared" si="37"/>
        <v>4.5503789105834157E-2</v>
      </c>
      <c r="R188" s="542"/>
      <c r="S188" s="542"/>
      <c r="T188" s="553">
        <v>1.3037719999999999</v>
      </c>
      <c r="U188" s="555">
        <v>0</v>
      </c>
      <c r="W188" s="555">
        <v>30</v>
      </c>
      <c r="X188" s="555">
        <v>3</v>
      </c>
      <c r="Y188" s="542"/>
      <c r="Z188" s="546">
        <f t="shared" ref="Z188:Z251" si="52">W188/N188</f>
        <v>0.3079407714645534</v>
      </c>
      <c r="AA188" s="555">
        <v>0</v>
      </c>
      <c r="AB188" s="555">
        <v>0</v>
      </c>
      <c r="AC188" s="548">
        <v>30</v>
      </c>
      <c r="AD188" s="555">
        <v>0</v>
      </c>
      <c r="AE188" s="555">
        <f t="shared" si="38"/>
        <v>30</v>
      </c>
      <c r="AF188" s="551">
        <v>2607000</v>
      </c>
      <c r="AH188" s="551">
        <v>44850</v>
      </c>
      <c r="AI188" s="555">
        <v>29</v>
      </c>
      <c r="AJ188" s="76">
        <f t="shared" si="39"/>
        <v>0.96666666666666667</v>
      </c>
      <c r="AK188" s="551">
        <v>2457500</v>
      </c>
      <c r="AL188" s="76">
        <f t="shared" si="40"/>
        <v>0.9426543920214806</v>
      </c>
      <c r="AM188" s="555">
        <v>29</v>
      </c>
      <c r="AN188" s="551">
        <v>2457500</v>
      </c>
      <c r="AO188" s="555">
        <v>29</v>
      </c>
      <c r="AP188" s="551">
        <v>2457500</v>
      </c>
      <c r="AQ188" s="555">
        <v>19</v>
      </c>
      <c r="AR188" s="551">
        <v>2110900</v>
      </c>
      <c r="AS188" s="555">
        <v>10</v>
      </c>
      <c r="AT188" s="76">
        <f t="shared" si="41"/>
        <v>0.34482758620689657</v>
      </c>
      <c r="AU188" s="551">
        <v>346600</v>
      </c>
      <c r="AV188" s="555">
        <v>1</v>
      </c>
      <c r="AW188" s="551">
        <v>149500</v>
      </c>
      <c r="AX188" s="555">
        <v>0</v>
      </c>
      <c r="AY188" s="551">
        <v>0</v>
      </c>
      <c r="AZ188" s="555">
        <v>4</v>
      </c>
      <c r="BA188" s="76">
        <f t="shared" si="42"/>
        <v>0.13333333333333333</v>
      </c>
      <c r="BB188" s="555">
        <v>1</v>
      </c>
      <c r="BC188" s="76">
        <f t="shared" si="43"/>
        <v>3.3333333333333333E-2</v>
      </c>
      <c r="BD188" s="555">
        <v>25</v>
      </c>
      <c r="BE188" s="76">
        <f t="shared" si="44"/>
        <v>0.83333333333333337</v>
      </c>
      <c r="BF188" s="555">
        <v>23</v>
      </c>
      <c r="BG188" s="76">
        <f t="shared" si="45"/>
        <v>0.76666666666666672</v>
      </c>
      <c r="BH188" s="555">
        <v>1</v>
      </c>
      <c r="BI188" s="76">
        <f t="shared" si="46"/>
        <v>3.3333333333333333E-2</v>
      </c>
      <c r="BJ188" s="555">
        <v>1</v>
      </c>
      <c r="BK188" s="555">
        <v>0</v>
      </c>
      <c r="BL188" s="555">
        <v>0</v>
      </c>
      <c r="BM188" s="550">
        <v>1978</v>
      </c>
      <c r="BN188" s="542"/>
      <c r="BO188" s="555">
        <v>18</v>
      </c>
      <c r="BP188" s="76">
        <f t="shared" si="47"/>
        <v>0.6</v>
      </c>
      <c r="BQ188" s="555">
        <v>12</v>
      </c>
      <c r="BR188" s="76">
        <f t="shared" si="48"/>
        <v>0.4</v>
      </c>
      <c r="BS188" s="555">
        <v>1</v>
      </c>
      <c r="BT188" s="76">
        <f t="shared" si="49"/>
        <v>3.3333333333333333E-2</v>
      </c>
      <c r="BU188" s="320">
        <v>0.82758620689655171</v>
      </c>
      <c r="BW188" s="555">
        <v>0</v>
      </c>
      <c r="BX188" s="555">
        <v>0</v>
      </c>
      <c r="BY188" s="555">
        <v>0</v>
      </c>
      <c r="BZ188" s="555">
        <v>0</v>
      </c>
      <c r="CA188" s="555">
        <v>0</v>
      </c>
      <c r="CB188" s="555">
        <v>0</v>
      </c>
      <c r="CC188" s="555">
        <v>0</v>
      </c>
      <c r="CD188" s="555">
        <v>0</v>
      </c>
      <c r="CE188" s="555">
        <v>0</v>
      </c>
      <c r="CF188" s="555">
        <v>0</v>
      </c>
      <c r="CG188" s="555">
        <v>0</v>
      </c>
      <c r="CH188" s="555">
        <v>0</v>
      </c>
      <c r="CI188" s="542"/>
      <c r="CJ188" s="542"/>
      <c r="CK188" s="542"/>
      <c r="CL188" s="542"/>
      <c r="CM188" s="542"/>
      <c r="CN188" s="542"/>
      <c r="CO188" s="542"/>
      <c r="CP188" s="542"/>
      <c r="CQ188" s="542"/>
      <c r="CS188" s="542"/>
      <c r="CT188" s="542"/>
      <c r="CU188" s="542"/>
      <c r="CV188" s="542"/>
      <c r="CW188" s="555">
        <v>0</v>
      </c>
      <c r="CX188" s="548">
        <v>0</v>
      </c>
      <c r="CY188" s="555">
        <v>0</v>
      </c>
      <c r="CZ188" s="555">
        <v>0</v>
      </c>
      <c r="DA188" s="555">
        <v>0</v>
      </c>
      <c r="DB188" s="555">
        <v>0</v>
      </c>
      <c r="DC188" s="555">
        <v>0</v>
      </c>
      <c r="DD188" s="555">
        <v>0</v>
      </c>
      <c r="DF188" s="551">
        <v>95317.379155999995</v>
      </c>
      <c r="DG188" s="76">
        <f t="shared" si="50"/>
        <v>3.65620940375911E-2</v>
      </c>
      <c r="DH188" s="551">
        <v>16156.369965</v>
      </c>
      <c r="DI188" s="551">
        <v>94119.024969000006</v>
      </c>
      <c r="DJ188" s="551">
        <v>1198.3541869999999</v>
      </c>
      <c r="DK188" s="555">
        <v>24</v>
      </c>
      <c r="DL188" s="555">
        <v>6</v>
      </c>
      <c r="DM188" s="555">
        <v>0</v>
      </c>
      <c r="DN188" s="555">
        <v>0</v>
      </c>
      <c r="DO188" s="320">
        <v>6.8564E-2</v>
      </c>
      <c r="DP188" s="555">
        <v>25</v>
      </c>
      <c r="DQ188" s="555">
        <v>3</v>
      </c>
      <c r="DR188" s="555">
        <v>2</v>
      </c>
      <c r="DS188" s="555">
        <v>0</v>
      </c>
      <c r="DT188" s="76">
        <f t="shared" si="51"/>
        <v>0</v>
      </c>
      <c r="DU188" s="542"/>
      <c r="DV188" s="542"/>
      <c r="DW188" s="542"/>
      <c r="DX188" s="558">
        <v>13.4931</v>
      </c>
      <c r="DZ188" s="542"/>
      <c r="EA188" s="542"/>
      <c r="EB188" s="542"/>
      <c r="EC188" s="542"/>
      <c r="ED188" s="542"/>
      <c r="EE188" s="542"/>
      <c r="EF188" s="542"/>
      <c r="EG188" s="542"/>
      <c r="EH188" s="542"/>
      <c r="EI188" s="542"/>
      <c r="EJ188" s="542"/>
      <c r="EK188" s="542"/>
      <c r="EL188" s="542"/>
      <c r="EM188" s="542"/>
      <c r="EN188" s="542"/>
      <c r="EO188" s="542"/>
    </row>
    <row r="189" spans="2:145" x14ac:dyDescent="0.25">
      <c r="B189" s="541" t="s">
        <v>1477</v>
      </c>
      <c r="C189" s="3" t="s">
        <v>1481</v>
      </c>
      <c r="D189" s="3" t="s">
        <v>1143</v>
      </c>
      <c r="E189" s="541" t="s">
        <v>1094</v>
      </c>
      <c r="F189" s="542"/>
      <c r="G189" s="543">
        <v>528.71740499999999</v>
      </c>
      <c r="H189" s="542"/>
      <c r="I189" s="542"/>
      <c r="J189" s="542"/>
      <c r="K189" s="542"/>
      <c r="L189" s="542"/>
      <c r="N189" s="543">
        <v>243.32195100000001</v>
      </c>
      <c r="O189" s="76">
        <f t="shared" si="36"/>
        <v>0.46021172879678518</v>
      </c>
      <c r="P189" s="622">
        <v>19.166433000000001</v>
      </c>
      <c r="Q189" s="76">
        <f t="shared" si="37"/>
        <v>3.6250807744829208E-2</v>
      </c>
      <c r="R189" s="542"/>
      <c r="S189" s="542"/>
      <c r="T189" s="544">
        <v>1.3526609999999999</v>
      </c>
      <c r="U189" s="543">
        <v>0</v>
      </c>
      <c r="W189" s="543">
        <v>82</v>
      </c>
      <c r="X189" s="543">
        <v>5</v>
      </c>
      <c r="Y189" s="542"/>
      <c r="Z189" s="546">
        <f t="shared" si="52"/>
        <v>0.33700206521852194</v>
      </c>
      <c r="AA189" s="543">
        <v>30</v>
      </c>
      <c r="AB189" s="543">
        <v>0</v>
      </c>
      <c r="AC189" s="547">
        <v>52</v>
      </c>
      <c r="AD189" s="547">
        <v>30</v>
      </c>
      <c r="AE189" s="543">
        <f t="shared" si="38"/>
        <v>82</v>
      </c>
      <c r="AF189" s="549">
        <v>2504800</v>
      </c>
      <c r="AH189" s="549">
        <v>28415</v>
      </c>
      <c r="AI189" s="543">
        <v>78</v>
      </c>
      <c r="AJ189" s="76">
        <f t="shared" si="39"/>
        <v>0.95121951219512191</v>
      </c>
      <c r="AK189" s="549">
        <v>2219500</v>
      </c>
      <c r="AL189" s="76">
        <f t="shared" si="40"/>
        <v>0.88609869051421275</v>
      </c>
      <c r="AM189" s="543">
        <v>78</v>
      </c>
      <c r="AN189" s="549">
        <v>2219500</v>
      </c>
      <c r="AO189" s="543">
        <v>78</v>
      </c>
      <c r="AP189" s="549">
        <v>2219500</v>
      </c>
      <c r="AQ189" s="543">
        <v>25</v>
      </c>
      <c r="AR189" s="549">
        <v>846960</v>
      </c>
      <c r="AS189" s="543">
        <v>53</v>
      </c>
      <c r="AT189" s="76">
        <f t="shared" si="41"/>
        <v>0.67948717948717952</v>
      </c>
      <c r="AU189" s="549">
        <v>1372540</v>
      </c>
      <c r="AV189" s="543">
        <v>1</v>
      </c>
      <c r="AW189" s="549">
        <v>26700</v>
      </c>
      <c r="AX189" s="543">
        <v>3</v>
      </c>
      <c r="AY189" s="549">
        <v>258600</v>
      </c>
      <c r="AZ189" s="543">
        <v>4</v>
      </c>
      <c r="BA189" s="76">
        <f t="shared" si="42"/>
        <v>4.878048780487805E-2</v>
      </c>
      <c r="BB189" s="543">
        <v>14</v>
      </c>
      <c r="BC189" s="76">
        <f t="shared" si="43"/>
        <v>0.17073170731707318</v>
      </c>
      <c r="BD189" s="543">
        <v>64</v>
      </c>
      <c r="BE189" s="76">
        <f t="shared" si="44"/>
        <v>0.78048780487804881</v>
      </c>
      <c r="BF189" s="543">
        <v>81</v>
      </c>
      <c r="BG189" s="76">
        <f t="shared" si="45"/>
        <v>0.98780487804878048</v>
      </c>
      <c r="BH189" s="543">
        <v>4</v>
      </c>
      <c r="BI189" s="76">
        <f t="shared" si="46"/>
        <v>4.878048780487805E-2</v>
      </c>
      <c r="BJ189" s="543">
        <v>4</v>
      </c>
      <c r="BK189" s="543">
        <v>0</v>
      </c>
      <c r="BL189" s="543">
        <v>0</v>
      </c>
      <c r="BM189" s="550">
        <v>1980.5</v>
      </c>
      <c r="BN189" s="542"/>
      <c r="BO189" s="543">
        <v>63</v>
      </c>
      <c r="BP189" s="76">
        <f t="shared" si="47"/>
        <v>0.76829268292682928</v>
      </c>
      <c r="BQ189" s="543">
        <v>19</v>
      </c>
      <c r="BR189" s="76">
        <f t="shared" si="48"/>
        <v>0.23170731707317074</v>
      </c>
      <c r="BS189" s="543">
        <v>0</v>
      </c>
      <c r="BT189" s="76">
        <f t="shared" si="49"/>
        <v>0</v>
      </c>
      <c r="BU189" s="76">
        <v>0.53846153846153844</v>
      </c>
      <c r="BW189" s="543">
        <v>0</v>
      </c>
      <c r="BX189" s="543">
        <v>0</v>
      </c>
      <c r="BY189" s="543">
        <v>0</v>
      </c>
      <c r="BZ189" s="543">
        <v>0</v>
      </c>
      <c r="CA189" s="543">
        <v>0</v>
      </c>
      <c r="CB189" s="543">
        <v>0</v>
      </c>
      <c r="CC189" s="543">
        <v>0</v>
      </c>
      <c r="CD189" s="543">
        <v>0</v>
      </c>
      <c r="CE189" s="543">
        <v>0</v>
      </c>
      <c r="CF189" s="543">
        <v>0</v>
      </c>
      <c r="CG189" s="543">
        <v>0</v>
      </c>
      <c r="CH189" s="543">
        <v>0</v>
      </c>
      <c r="CI189" s="542"/>
      <c r="CJ189" s="542"/>
      <c r="CK189" s="542"/>
      <c r="CL189" s="542"/>
      <c r="CM189" s="542"/>
      <c r="CN189" s="542"/>
      <c r="CO189" s="542"/>
      <c r="CP189" s="542"/>
      <c r="CQ189" s="542"/>
      <c r="CS189" s="542"/>
      <c r="CT189" s="542"/>
      <c r="CU189" s="542"/>
      <c r="CV189" s="542"/>
      <c r="CW189" s="543">
        <v>3</v>
      </c>
      <c r="CX189" s="547">
        <v>0</v>
      </c>
      <c r="CY189" s="543">
        <v>3</v>
      </c>
      <c r="CZ189" s="543">
        <v>0</v>
      </c>
      <c r="DA189" s="543">
        <v>0</v>
      </c>
      <c r="DB189" s="543">
        <v>0</v>
      </c>
      <c r="DC189" s="543">
        <v>0</v>
      </c>
      <c r="DD189" s="543">
        <v>0</v>
      </c>
      <c r="DF189" s="551">
        <v>111395.081372</v>
      </c>
      <c r="DG189" s="76">
        <f t="shared" si="50"/>
        <v>4.4472645070265091E-2</v>
      </c>
      <c r="DH189" s="551">
        <v>2538.3321289999999</v>
      </c>
      <c r="DI189" s="551">
        <v>105008.24799800001</v>
      </c>
      <c r="DJ189" s="551">
        <v>6386.8333739999998</v>
      </c>
      <c r="DK189" s="547">
        <v>62</v>
      </c>
      <c r="DL189" s="543">
        <v>20</v>
      </c>
      <c r="DM189" s="543">
        <v>0</v>
      </c>
      <c r="DN189" s="543">
        <v>0</v>
      </c>
      <c r="DO189" s="320">
        <v>0.11248900000000001</v>
      </c>
      <c r="DP189" s="543">
        <v>57</v>
      </c>
      <c r="DQ189" s="543">
        <v>9</v>
      </c>
      <c r="DR189" s="543">
        <v>16</v>
      </c>
      <c r="DS189" s="543">
        <v>0</v>
      </c>
      <c r="DT189" s="76">
        <f t="shared" si="51"/>
        <v>0</v>
      </c>
      <c r="DU189" s="542"/>
      <c r="DV189" s="542"/>
      <c r="DW189" s="542"/>
      <c r="DX189" s="552">
        <v>64.5428</v>
      </c>
      <c r="DZ189" s="542"/>
      <c r="EA189" s="542"/>
      <c r="EB189" s="542"/>
      <c r="EC189" s="542"/>
      <c r="ED189" s="542"/>
      <c r="EE189" s="542"/>
      <c r="EF189" s="542"/>
      <c r="EG189" s="542"/>
      <c r="EH189" s="542"/>
      <c r="EI189" s="542"/>
      <c r="EJ189" s="542"/>
      <c r="EK189" s="542"/>
      <c r="EL189" s="542"/>
      <c r="EM189" s="542"/>
      <c r="EN189" s="542"/>
      <c r="EO189" s="542"/>
    </row>
    <row r="190" spans="2:145" x14ac:dyDescent="0.25">
      <c r="B190" s="541" t="s">
        <v>1477</v>
      </c>
      <c r="C190" s="3" t="s">
        <v>1480</v>
      </c>
      <c r="D190" s="3" t="s">
        <v>1367</v>
      </c>
      <c r="E190" s="541" t="s">
        <v>1094</v>
      </c>
      <c r="F190" s="542"/>
      <c r="G190" s="543">
        <v>1244.10258</v>
      </c>
      <c r="H190" s="542"/>
      <c r="I190" s="542"/>
      <c r="J190" s="542"/>
      <c r="K190" s="542"/>
      <c r="L190" s="542"/>
      <c r="N190" s="543">
        <v>815.58828400000004</v>
      </c>
      <c r="O190" s="76">
        <f t="shared" si="36"/>
        <v>0.65556353399733325</v>
      </c>
      <c r="P190" s="622">
        <v>14.550124</v>
      </c>
      <c r="Q190" s="76">
        <f t="shared" si="37"/>
        <v>1.1695276767290362E-2</v>
      </c>
      <c r="R190" s="542"/>
      <c r="S190" s="542"/>
      <c r="T190" s="544">
        <v>0.94906699999999999</v>
      </c>
      <c r="U190" s="543">
        <v>0</v>
      </c>
      <c r="W190" s="543">
        <v>31</v>
      </c>
      <c r="X190" s="543">
        <v>0</v>
      </c>
      <c r="Y190" s="542"/>
      <c r="Z190" s="546">
        <f t="shared" si="52"/>
        <v>3.8009373857067319E-2</v>
      </c>
      <c r="AA190" s="543">
        <v>2</v>
      </c>
      <c r="AB190" s="543">
        <v>52</v>
      </c>
      <c r="AC190" s="547">
        <v>81</v>
      </c>
      <c r="AD190" s="547">
        <v>2</v>
      </c>
      <c r="AE190" s="543">
        <f t="shared" si="38"/>
        <v>83</v>
      </c>
      <c r="AF190" s="549">
        <v>3147360</v>
      </c>
      <c r="AH190" s="549">
        <v>30500</v>
      </c>
      <c r="AI190" s="543">
        <v>79</v>
      </c>
      <c r="AJ190" s="76">
        <f t="shared" si="39"/>
        <v>0.95180722891566261</v>
      </c>
      <c r="AK190" s="549">
        <v>2997130</v>
      </c>
      <c r="AL190" s="76">
        <f t="shared" si="40"/>
        <v>0.95226793248945152</v>
      </c>
      <c r="AM190" s="543">
        <v>79</v>
      </c>
      <c r="AN190" s="549">
        <v>2997130</v>
      </c>
      <c r="AO190" s="543">
        <v>79</v>
      </c>
      <c r="AP190" s="549">
        <v>2997130</v>
      </c>
      <c r="AQ190" s="543">
        <v>63</v>
      </c>
      <c r="AR190" s="549">
        <v>2534900</v>
      </c>
      <c r="AS190" s="543">
        <v>16</v>
      </c>
      <c r="AT190" s="76">
        <f t="shared" si="41"/>
        <v>0.20253164556962025</v>
      </c>
      <c r="AU190" s="549">
        <v>462230</v>
      </c>
      <c r="AV190" s="543">
        <v>0</v>
      </c>
      <c r="AW190" s="549">
        <v>0</v>
      </c>
      <c r="AX190" s="543">
        <v>3</v>
      </c>
      <c r="AY190" s="549">
        <v>104530</v>
      </c>
      <c r="AZ190" s="543">
        <v>21</v>
      </c>
      <c r="BA190" s="76">
        <f t="shared" si="42"/>
        <v>0.25301204819277107</v>
      </c>
      <c r="BB190" s="543">
        <v>24</v>
      </c>
      <c r="BC190" s="76">
        <f t="shared" si="43"/>
        <v>0.28915662650602408</v>
      </c>
      <c r="BD190" s="543">
        <v>38</v>
      </c>
      <c r="BE190" s="76">
        <f t="shared" si="44"/>
        <v>0.45783132530120479</v>
      </c>
      <c r="BF190" s="543">
        <v>68</v>
      </c>
      <c r="BG190" s="76">
        <f t="shared" si="45"/>
        <v>0.81927710843373491</v>
      </c>
      <c r="BH190" s="543">
        <v>1</v>
      </c>
      <c r="BI190" s="76">
        <f t="shared" si="46"/>
        <v>1.2048192771084338E-2</v>
      </c>
      <c r="BJ190" s="543">
        <v>1</v>
      </c>
      <c r="BK190" s="543">
        <v>0</v>
      </c>
      <c r="BL190" s="543">
        <v>0</v>
      </c>
      <c r="BM190" s="550">
        <v>1930</v>
      </c>
      <c r="BN190" s="542"/>
      <c r="BO190" s="543">
        <v>72</v>
      </c>
      <c r="BP190" s="76">
        <f t="shared" si="47"/>
        <v>0.86746987951807231</v>
      </c>
      <c r="BQ190" s="543">
        <v>11</v>
      </c>
      <c r="BR190" s="76">
        <f t="shared" si="48"/>
        <v>0.13253012048192772</v>
      </c>
      <c r="BS190" s="543">
        <v>0</v>
      </c>
      <c r="BT190" s="76">
        <f t="shared" si="49"/>
        <v>0</v>
      </c>
      <c r="BU190" s="76">
        <v>0.92405063291139244</v>
      </c>
      <c r="BW190" s="543">
        <v>0</v>
      </c>
      <c r="BX190" s="543">
        <v>0</v>
      </c>
      <c r="BY190" s="543">
        <v>0</v>
      </c>
      <c r="BZ190" s="543">
        <v>0</v>
      </c>
      <c r="CA190" s="543">
        <v>0</v>
      </c>
      <c r="CB190" s="543">
        <v>0</v>
      </c>
      <c r="CC190" s="543">
        <v>0</v>
      </c>
      <c r="CD190" s="543">
        <v>0</v>
      </c>
      <c r="CE190" s="543">
        <v>0</v>
      </c>
      <c r="CF190" s="543">
        <v>0</v>
      </c>
      <c r="CG190" s="543">
        <v>0</v>
      </c>
      <c r="CH190" s="543">
        <v>0</v>
      </c>
      <c r="CI190" s="542"/>
      <c r="CJ190" s="542"/>
      <c r="CK190" s="542"/>
      <c r="CL190" s="542"/>
      <c r="CM190" s="542"/>
      <c r="CN190" s="542"/>
      <c r="CO190" s="542"/>
      <c r="CP190" s="542"/>
      <c r="CQ190" s="542"/>
      <c r="CS190" s="542"/>
      <c r="CT190" s="542"/>
      <c r="CU190" s="542"/>
      <c r="CV190" s="542"/>
      <c r="CW190" s="543">
        <v>1</v>
      </c>
      <c r="CX190" s="547">
        <v>0</v>
      </c>
      <c r="CY190" s="543">
        <v>1</v>
      </c>
      <c r="CZ190" s="543">
        <v>0</v>
      </c>
      <c r="DA190" s="543">
        <v>0</v>
      </c>
      <c r="DB190" s="543">
        <v>0</v>
      </c>
      <c r="DC190" s="543">
        <v>0</v>
      </c>
      <c r="DD190" s="543">
        <v>0</v>
      </c>
      <c r="DF190" s="551">
        <v>29306.824723999998</v>
      </c>
      <c r="DG190" s="76">
        <f t="shared" si="50"/>
        <v>9.3115578529307103E-3</v>
      </c>
      <c r="DH190" s="551">
        <v>1448.0584120000001</v>
      </c>
      <c r="DI190" s="551">
        <v>28882.514117999999</v>
      </c>
      <c r="DJ190" s="551">
        <v>424.31060600000001</v>
      </c>
      <c r="DK190" s="547">
        <v>74</v>
      </c>
      <c r="DL190" s="543">
        <v>9</v>
      </c>
      <c r="DM190" s="543">
        <v>0</v>
      </c>
      <c r="DN190" s="543">
        <v>0</v>
      </c>
      <c r="DO190" s="320">
        <v>8.4445000000000006E-2</v>
      </c>
      <c r="DP190" s="543">
        <v>69</v>
      </c>
      <c r="DQ190" s="543">
        <v>8</v>
      </c>
      <c r="DR190" s="543">
        <v>6</v>
      </c>
      <c r="DS190" s="543">
        <v>0</v>
      </c>
      <c r="DT190" s="76">
        <f t="shared" si="51"/>
        <v>0</v>
      </c>
      <c r="DU190" s="542"/>
      <c r="DV190" s="542"/>
      <c r="DW190" s="542"/>
      <c r="DX190" s="552">
        <v>26.764399999999998</v>
      </c>
      <c r="DZ190" s="542"/>
      <c r="EA190" s="542"/>
      <c r="EB190" s="542"/>
      <c r="EC190" s="542"/>
      <c r="ED190" s="542"/>
      <c r="EE190" s="542"/>
      <c r="EF190" s="542"/>
      <c r="EG190" s="542"/>
      <c r="EH190" s="542"/>
      <c r="EI190" s="542"/>
      <c r="EJ190" s="542"/>
      <c r="EK190" s="542"/>
      <c r="EL190" s="542"/>
      <c r="EM190" s="542"/>
      <c r="EN190" s="542"/>
      <c r="EO190" s="542"/>
    </row>
    <row r="191" spans="2:145" x14ac:dyDescent="0.25">
      <c r="B191" s="541" t="s">
        <v>1482</v>
      </c>
      <c r="C191" s="3" t="s">
        <v>1483</v>
      </c>
      <c r="D191" s="3" t="s">
        <v>1152</v>
      </c>
      <c r="E191" s="541" t="s">
        <v>1094</v>
      </c>
      <c r="F191" s="542"/>
      <c r="G191" s="543">
        <v>99.545868999999996</v>
      </c>
      <c r="H191" s="542"/>
      <c r="I191" s="542"/>
      <c r="J191" s="542"/>
      <c r="K191" s="542"/>
      <c r="L191" s="542"/>
      <c r="N191" s="543">
        <v>99.545868999999996</v>
      </c>
      <c r="O191" s="76">
        <f t="shared" si="36"/>
        <v>1</v>
      </c>
      <c r="P191" s="622">
        <v>2.8415240000000002</v>
      </c>
      <c r="Q191" s="76">
        <f t="shared" si="37"/>
        <v>2.8544871108614263E-2</v>
      </c>
      <c r="R191" s="542"/>
      <c r="S191" s="542"/>
      <c r="T191" s="544">
        <v>0</v>
      </c>
      <c r="U191" s="543">
        <v>0</v>
      </c>
      <c r="W191" s="543">
        <v>59</v>
      </c>
      <c r="X191" s="543">
        <v>0</v>
      </c>
      <c r="Y191" s="542"/>
      <c r="Z191" s="546">
        <f t="shared" si="52"/>
        <v>0.59269159627307089</v>
      </c>
      <c r="AA191" s="543">
        <v>0</v>
      </c>
      <c r="AB191" s="543">
        <v>8</v>
      </c>
      <c r="AC191" s="547">
        <v>67</v>
      </c>
      <c r="AD191" s="547">
        <v>0</v>
      </c>
      <c r="AE191" s="543">
        <f t="shared" si="38"/>
        <v>67</v>
      </c>
      <c r="AF191" s="549">
        <v>4852440</v>
      </c>
      <c r="AH191" s="549">
        <v>69200</v>
      </c>
      <c r="AI191" s="543">
        <v>61</v>
      </c>
      <c r="AJ191" s="76">
        <f t="shared" si="39"/>
        <v>0.91044776119402981</v>
      </c>
      <c r="AK191" s="549">
        <v>4417240</v>
      </c>
      <c r="AL191" s="76">
        <f t="shared" si="40"/>
        <v>0.91031316203806745</v>
      </c>
      <c r="AM191" s="543">
        <v>61</v>
      </c>
      <c r="AN191" s="549">
        <v>4417240</v>
      </c>
      <c r="AO191" s="543">
        <v>60</v>
      </c>
      <c r="AP191" s="549">
        <v>4235540</v>
      </c>
      <c r="AQ191" s="543">
        <v>49</v>
      </c>
      <c r="AR191" s="549">
        <v>3779180</v>
      </c>
      <c r="AS191" s="543">
        <v>11</v>
      </c>
      <c r="AT191" s="76">
        <f t="shared" si="41"/>
        <v>0.18333333333333332</v>
      </c>
      <c r="AU191" s="549">
        <v>456360</v>
      </c>
      <c r="AV191" s="543">
        <v>3</v>
      </c>
      <c r="AW191" s="549">
        <v>150400</v>
      </c>
      <c r="AX191" s="543">
        <v>3</v>
      </c>
      <c r="AY191" s="549">
        <v>284800</v>
      </c>
      <c r="AZ191" s="543">
        <v>5</v>
      </c>
      <c r="BA191" s="76">
        <f t="shared" si="42"/>
        <v>7.4626865671641784E-2</v>
      </c>
      <c r="BB191" s="543">
        <v>10</v>
      </c>
      <c r="BC191" s="76">
        <f t="shared" si="43"/>
        <v>0.14925373134328357</v>
      </c>
      <c r="BD191" s="543">
        <v>52</v>
      </c>
      <c r="BE191" s="76">
        <f t="shared" si="44"/>
        <v>0.77611940298507465</v>
      </c>
      <c r="BF191" s="543">
        <v>60</v>
      </c>
      <c r="BG191" s="76">
        <f t="shared" si="45"/>
        <v>0.89552238805970152</v>
      </c>
      <c r="BH191" s="543">
        <v>0</v>
      </c>
      <c r="BI191" s="76">
        <f t="shared" si="46"/>
        <v>0</v>
      </c>
      <c r="BJ191" s="543">
        <v>0</v>
      </c>
      <c r="BK191" s="543">
        <v>0</v>
      </c>
      <c r="BL191" s="543">
        <v>0</v>
      </c>
      <c r="BM191" s="550">
        <v>1978</v>
      </c>
      <c r="BN191" s="542"/>
      <c r="BO191" s="543">
        <v>44</v>
      </c>
      <c r="BP191" s="76">
        <f t="shared" si="47"/>
        <v>0.65671641791044777</v>
      </c>
      <c r="BQ191" s="543">
        <v>23</v>
      </c>
      <c r="BR191" s="76">
        <f t="shared" si="48"/>
        <v>0.34328358208955223</v>
      </c>
      <c r="BS191" s="543">
        <v>0</v>
      </c>
      <c r="BT191" s="76">
        <f t="shared" si="49"/>
        <v>0</v>
      </c>
      <c r="BU191" s="76">
        <v>0.85245901639344257</v>
      </c>
      <c r="BW191" s="543">
        <v>0</v>
      </c>
      <c r="BX191" s="543">
        <v>0</v>
      </c>
      <c r="BY191" s="543">
        <v>0</v>
      </c>
      <c r="BZ191" s="543">
        <v>0</v>
      </c>
      <c r="CA191" s="543">
        <v>0</v>
      </c>
      <c r="CB191" s="543">
        <v>0</v>
      </c>
      <c r="CC191" s="543">
        <v>0</v>
      </c>
      <c r="CD191" s="543">
        <v>0</v>
      </c>
      <c r="CE191" s="543">
        <v>0</v>
      </c>
      <c r="CF191" s="543">
        <v>0</v>
      </c>
      <c r="CG191" s="543">
        <v>0</v>
      </c>
      <c r="CH191" s="543">
        <v>0</v>
      </c>
      <c r="CI191" s="542"/>
      <c r="CJ191" s="542"/>
      <c r="CK191" s="542"/>
      <c r="CL191" s="542"/>
      <c r="CM191" s="542"/>
      <c r="CN191" s="542"/>
      <c r="CO191" s="542"/>
      <c r="CP191" s="542"/>
      <c r="CQ191" s="542"/>
      <c r="CS191" s="542"/>
      <c r="CT191" s="542"/>
      <c r="CU191" s="542"/>
      <c r="CV191" s="542"/>
      <c r="CW191" s="543">
        <v>3</v>
      </c>
      <c r="CX191" s="547">
        <v>0</v>
      </c>
      <c r="CY191" s="543">
        <v>3</v>
      </c>
      <c r="CZ191" s="543">
        <v>0</v>
      </c>
      <c r="DA191" s="543">
        <v>0</v>
      </c>
      <c r="DB191" s="543">
        <v>0</v>
      </c>
      <c r="DC191" s="543">
        <v>0</v>
      </c>
      <c r="DD191" s="543">
        <v>0</v>
      </c>
      <c r="DF191" s="551">
        <v>0</v>
      </c>
      <c r="DG191" s="76">
        <f t="shared" si="50"/>
        <v>0</v>
      </c>
      <c r="DH191" s="551">
        <v>0</v>
      </c>
      <c r="DI191" s="551">
        <v>0</v>
      </c>
      <c r="DJ191" s="551">
        <v>0</v>
      </c>
      <c r="DK191" s="547">
        <v>67</v>
      </c>
      <c r="DL191" s="543">
        <v>0</v>
      </c>
      <c r="DM191" s="543">
        <v>0</v>
      </c>
      <c r="DN191" s="543">
        <v>0</v>
      </c>
      <c r="DO191" s="320">
        <v>0</v>
      </c>
      <c r="DP191" s="543">
        <v>67</v>
      </c>
      <c r="DQ191" s="543">
        <v>0</v>
      </c>
      <c r="DR191" s="543">
        <v>0</v>
      </c>
      <c r="DS191" s="543">
        <v>0</v>
      </c>
      <c r="DT191" s="76">
        <f t="shared" si="51"/>
        <v>0</v>
      </c>
      <c r="DU191" s="542"/>
      <c r="DV191" s="542"/>
      <c r="DW191" s="542"/>
      <c r="DX191" s="552">
        <v>0</v>
      </c>
      <c r="DZ191" s="542"/>
      <c r="EA191" s="542"/>
      <c r="EB191" s="542"/>
      <c r="EC191" s="542"/>
      <c r="ED191" s="542"/>
      <c r="EE191" s="542"/>
      <c r="EF191" s="542"/>
      <c r="EG191" s="542"/>
      <c r="EH191" s="542"/>
      <c r="EI191" s="542"/>
      <c r="EJ191" s="542"/>
      <c r="EK191" s="542"/>
      <c r="EL191" s="542"/>
      <c r="EM191" s="542"/>
      <c r="EN191" s="542"/>
      <c r="EO191" s="542"/>
    </row>
    <row r="192" spans="2:145" x14ac:dyDescent="0.25">
      <c r="B192" s="541" t="s">
        <v>1484</v>
      </c>
      <c r="C192" s="3" t="s">
        <v>1485</v>
      </c>
      <c r="D192" s="3" t="s">
        <v>51</v>
      </c>
      <c r="E192" s="541" t="s">
        <v>1094</v>
      </c>
      <c r="F192" s="542"/>
      <c r="G192" s="543">
        <v>1235.9468609999999</v>
      </c>
      <c r="H192" s="542"/>
      <c r="I192" s="542"/>
      <c r="J192" s="542"/>
      <c r="K192" s="542"/>
      <c r="L192" s="542"/>
      <c r="N192" s="543">
        <v>630.18776600000001</v>
      </c>
      <c r="O192" s="76">
        <f t="shared" si="36"/>
        <v>0.50988257334147646</v>
      </c>
      <c r="P192" s="622">
        <v>17.344083999999999</v>
      </c>
      <c r="Q192" s="76">
        <f t="shared" si="37"/>
        <v>1.4033033738980466E-2</v>
      </c>
      <c r="R192" s="542"/>
      <c r="S192" s="542"/>
      <c r="T192" s="544">
        <v>4.7131959999999999</v>
      </c>
      <c r="U192" s="543">
        <v>36</v>
      </c>
      <c r="W192" s="543">
        <v>1039</v>
      </c>
      <c r="X192" s="543">
        <v>632</v>
      </c>
      <c r="Y192" s="542"/>
      <c r="Z192" s="546">
        <f t="shared" si="52"/>
        <v>1.6487149641048411</v>
      </c>
      <c r="AA192" s="543">
        <v>28</v>
      </c>
      <c r="AB192" s="543">
        <v>58</v>
      </c>
      <c r="AC192" s="547">
        <v>1069</v>
      </c>
      <c r="AD192" s="547">
        <v>28</v>
      </c>
      <c r="AE192" s="543">
        <f t="shared" si="38"/>
        <v>1097</v>
      </c>
      <c r="AF192" s="549">
        <v>53774429</v>
      </c>
      <c r="AH192" s="549">
        <v>28600</v>
      </c>
      <c r="AI192" s="543">
        <v>932</v>
      </c>
      <c r="AJ192" s="76">
        <f t="shared" si="39"/>
        <v>0.84958979033728355</v>
      </c>
      <c r="AK192" s="549">
        <v>31913213</v>
      </c>
      <c r="AL192" s="76">
        <f t="shared" si="40"/>
        <v>0.59346446988772306</v>
      </c>
      <c r="AM192" s="543">
        <v>930</v>
      </c>
      <c r="AN192" s="549">
        <v>28985513</v>
      </c>
      <c r="AO192" s="543">
        <v>919</v>
      </c>
      <c r="AP192" s="549">
        <v>28570413</v>
      </c>
      <c r="AQ192" s="543">
        <v>696</v>
      </c>
      <c r="AR192" s="549">
        <v>24422653</v>
      </c>
      <c r="AS192" s="543">
        <v>223</v>
      </c>
      <c r="AT192" s="76">
        <f t="shared" si="41"/>
        <v>0.2426550598476605</v>
      </c>
      <c r="AU192" s="549">
        <v>4147760</v>
      </c>
      <c r="AV192" s="543">
        <v>131</v>
      </c>
      <c r="AW192" s="549">
        <v>9245399</v>
      </c>
      <c r="AX192" s="543">
        <v>26</v>
      </c>
      <c r="AY192" s="549">
        <v>11988717</v>
      </c>
      <c r="AZ192" s="543">
        <v>139</v>
      </c>
      <c r="BA192" s="76">
        <f t="shared" si="42"/>
        <v>0.1267092069279854</v>
      </c>
      <c r="BB192" s="543">
        <v>225</v>
      </c>
      <c r="BC192" s="76">
        <f t="shared" si="43"/>
        <v>0.20510483135824978</v>
      </c>
      <c r="BD192" s="543">
        <v>733</v>
      </c>
      <c r="BE192" s="76">
        <f t="shared" si="44"/>
        <v>0.66818596171376476</v>
      </c>
      <c r="BF192" s="543">
        <v>903</v>
      </c>
      <c r="BG192" s="76">
        <f t="shared" si="45"/>
        <v>0.82315405651777573</v>
      </c>
      <c r="BH192" s="543">
        <v>592</v>
      </c>
      <c r="BI192" s="76">
        <f t="shared" si="46"/>
        <v>0.53965360072926161</v>
      </c>
      <c r="BJ192" s="543">
        <v>418</v>
      </c>
      <c r="BK192" s="543">
        <v>167</v>
      </c>
      <c r="BL192" s="543">
        <v>7</v>
      </c>
      <c r="BM192" s="550">
        <v>1945</v>
      </c>
      <c r="BN192" s="542"/>
      <c r="BO192" s="543">
        <v>754</v>
      </c>
      <c r="BP192" s="76">
        <f t="shared" si="47"/>
        <v>0.68732907930720144</v>
      </c>
      <c r="BQ192" s="543">
        <v>343</v>
      </c>
      <c r="BR192" s="76">
        <f t="shared" si="48"/>
        <v>0.31267092069279856</v>
      </c>
      <c r="BS192" s="543">
        <v>134</v>
      </c>
      <c r="BT192" s="76">
        <f t="shared" si="49"/>
        <v>0.12215132178669097</v>
      </c>
      <c r="BU192" s="76">
        <v>0.73390557939914158</v>
      </c>
      <c r="BW192" s="543">
        <v>3</v>
      </c>
      <c r="BX192" s="543">
        <v>2</v>
      </c>
      <c r="BY192" s="543">
        <v>2</v>
      </c>
      <c r="BZ192" s="543">
        <v>3</v>
      </c>
      <c r="CA192" s="543">
        <v>0</v>
      </c>
      <c r="CB192" s="543">
        <v>0</v>
      </c>
      <c r="CC192" s="543">
        <v>1</v>
      </c>
      <c r="CD192" s="543">
        <v>0</v>
      </c>
      <c r="CE192" s="543">
        <v>0</v>
      </c>
      <c r="CF192" s="543">
        <v>0</v>
      </c>
      <c r="CG192" s="543">
        <v>2</v>
      </c>
      <c r="CH192" s="543">
        <v>0</v>
      </c>
      <c r="CI192" s="542"/>
      <c r="CJ192" s="542"/>
      <c r="CK192" s="542"/>
      <c r="CL192" s="542"/>
      <c r="CM192" s="542"/>
      <c r="CN192" s="542"/>
      <c r="CO192" s="542"/>
      <c r="CP192" s="542"/>
      <c r="CQ192" s="542"/>
      <c r="CS192" s="542"/>
      <c r="CT192" s="542"/>
      <c r="CU192" s="542"/>
      <c r="CV192" s="542"/>
      <c r="CW192" s="543">
        <v>24</v>
      </c>
      <c r="CX192" s="547">
        <v>18</v>
      </c>
      <c r="CY192" s="543">
        <v>19</v>
      </c>
      <c r="CZ192" s="543">
        <v>4</v>
      </c>
      <c r="DA192" s="543">
        <v>0</v>
      </c>
      <c r="DB192" s="543">
        <v>0</v>
      </c>
      <c r="DC192" s="543">
        <v>1</v>
      </c>
      <c r="DD192" s="543">
        <v>0</v>
      </c>
      <c r="DF192" s="551">
        <v>9461715.9851179998</v>
      </c>
      <c r="DG192" s="76">
        <f t="shared" si="50"/>
        <v>0.17595195636792349</v>
      </c>
      <c r="DH192" s="551">
        <v>7736.3837890000004</v>
      </c>
      <c r="DI192" s="551">
        <v>7406223.2426699996</v>
      </c>
      <c r="DJ192" s="551">
        <v>2055492.742447</v>
      </c>
      <c r="DK192" s="547">
        <v>330</v>
      </c>
      <c r="DL192" s="543">
        <v>756</v>
      </c>
      <c r="DM192" s="543">
        <v>10</v>
      </c>
      <c r="DN192" s="543">
        <v>1</v>
      </c>
      <c r="DO192" s="320">
        <v>0.284968</v>
      </c>
      <c r="DP192" s="543">
        <v>261</v>
      </c>
      <c r="DQ192" s="543">
        <v>101</v>
      </c>
      <c r="DR192" s="543">
        <v>567</v>
      </c>
      <c r="DS192" s="543">
        <v>168</v>
      </c>
      <c r="DT192" s="76">
        <f t="shared" si="51"/>
        <v>0.16169393647738209</v>
      </c>
      <c r="DU192" s="542"/>
      <c r="DV192" s="542"/>
      <c r="DW192" s="542"/>
      <c r="DX192" s="552">
        <v>8100.4380000000001</v>
      </c>
      <c r="DZ192" s="542"/>
      <c r="EA192" s="542"/>
      <c r="EB192" s="542"/>
      <c r="EC192" s="542"/>
      <c r="ED192" s="542"/>
      <c r="EE192" s="542"/>
      <c r="EF192" s="542"/>
      <c r="EG192" s="542"/>
      <c r="EH192" s="542"/>
      <c r="EI192" s="542"/>
      <c r="EJ192" s="542"/>
      <c r="EK192" s="542"/>
      <c r="EL192" s="542"/>
      <c r="EM192" s="542"/>
      <c r="EN192" s="542"/>
      <c r="EO192" s="542"/>
    </row>
    <row r="193" spans="2:145" x14ac:dyDescent="0.25">
      <c r="B193" s="541" t="s">
        <v>1486</v>
      </c>
      <c r="C193" s="3" t="s">
        <v>1487</v>
      </c>
      <c r="D193" s="3" t="s">
        <v>1255</v>
      </c>
      <c r="E193" s="541" t="s">
        <v>1094</v>
      </c>
      <c r="F193" s="542"/>
      <c r="G193" s="543">
        <v>86.328483000000006</v>
      </c>
      <c r="H193" s="542"/>
      <c r="I193" s="542"/>
      <c r="J193" s="542"/>
      <c r="K193" s="542"/>
      <c r="L193" s="542"/>
      <c r="N193" s="543">
        <v>6.3628090000000004</v>
      </c>
      <c r="O193" s="76">
        <f t="shared" si="36"/>
        <v>7.3704631181808214E-2</v>
      </c>
      <c r="P193" s="622">
        <v>3.5789</v>
      </c>
      <c r="Q193" s="76">
        <f t="shared" si="37"/>
        <v>4.1456769256561589E-2</v>
      </c>
      <c r="R193" s="542"/>
      <c r="S193" s="542"/>
      <c r="T193" s="544">
        <v>1.5</v>
      </c>
      <c r="U193" s="543">
        <v>0</v>
      </c>
      <c r="W193" s="543">
        <v>61</v>
      </c>
      <c r="X193" s="543">
        <v>0</v>
      </c>
      <c r="Y193" s="542"/>
      <c r="Z193" s="546">
        <f t="shared" si="52"/>
        <v>9.5869607275654509</v>
      </c>
      <c r="AA193" s="543">
        <v>51</v>
      </c>
      <c r="AB193" s="543">
        <v>0</v>
      </c>
      <c r="AC193" s="547">
        <v>10</v>
      </c>
      <c r="AD193" s="547">
        <v>51</v>
      </c>
      <c r="AE193" s="543">
        <f t="shared" si="38"/>
        <v>61</v>
      </c>
      <c r="AF193" s="549">
        <v>7336100</v>
      </c>
      <c r="AH193" s="549">
        <v>85800</v>
      </c>
      <c r="AI193" s="543">
        <v>41</v>
      </c>
      <c r="AJ193" s="76">
        <f t="shared" si="39"/>
        <v>0.67213114754098358</v>
      </c>
      <c r="AK193" s="549">
        <v>3043140</v>
      </c>
      <c r="AL193" s="76">
        <f t="shared" si="40"/>
        <v>0.4148171371709764</v>
      </c>
      <c r="AM193" s="543">
        <v>41</v>
      </c>
      <c r="AN193" s="549">
        <v>3043140</v>
      </c>
      <c r="AO193" s="543">
        <v>38</v>
      </c>
      <c r="AP193" s="549">
        <v>2631540</v>
      </c>
      <c r="AQ193" s="543">
        <v>26</v>
      </c>
      <c r="AR193" s="549">
        <v>2422400</v>
      </c>
      <c r="AS193" s="543">
        <v>12</v>
      </c>
      <c r="AT193" s="76">
        <f t="shared" si="41"/>
        <v>0.31578947368421051</v>
      </c>
      <c r="AU193" s="549">
        <v>209140</v>
      </c>
      <c r="AV193" s="543">
        <v>17</v>
      </c>
      <c r="AW193" s="549">
        <v>3014300</v>
      </c>
      <c r="AX193" s="543">
        <v>2</v>
      </c>
      <c r="AY193" s="549">
        <v>483260</v>
      </c>
      <c r="AZ193" s="543">
        <v>6</v>
      </c>
      <c r="BA193" s="76">
        <f t="shared" si="42"/>
        <v>9.8360655737704916E-2</v>
      </c>
      <c r="BB193" s="543">
        <v>23</v>
      </c>
      <c r="BC193" s="76">
        <f t="shared" si="43"/>
        <v>0.37704918032786883</v>
      </c>
      <c r="BD193" s="543">
        <v>32</v>
      </c>
      <c r="BE193" s="76">
        <f t="shared" si="44"/>
        <v>0.52459016393442626</v>
      </c>
      <c r="BF193" s="543">
        <v>52</v>
      </c>
      <c r="BG193" s="76">
        <f t="shared" si="45"/>
        <v>0.85245901639344257</v>
      </c>
      <c r="BH193" s="543">
        <v>17</v>
      </c>
      <c r="BI193" s="76">
        <f t="shared" si="46"/>
        <v>0.27868852459016391</v>
      </c>
      <c r="BJ193" s="543">
        <v>16</v>
      </c>
      <c r="BK193" s="543">
        <v>1</v>
      </c>
      <c r="BL193" s="543">
        <v>0</v>
      </c>
      <c r="BM193" s="550">
        <v>1993</v>
      </c>
      <c r="BN193" s="542"/>
      <c r="BO193" s="543">
        <v>56</v>
      </c>
      <c r="BP193" s="76">
        <f t="shared" si="47"/>
        <v>0.91803278688524592</v>
      </c>
      <c r="BQ193" s="543">
        <v>5</v>
      </c>
      <c r="BR193" s="76">
        <f t="shared" si="48"/>
        <v>8.1967213114754092E-2</v>
      </c>
      <c r="BS193" s="543">
        <v>1</v>
      </c>
      <c r="BT193" s="76">
        <f t="shared" si="49"/>
        <v>1.6393442622950821E-2</v>
      </c>
      <c r="BU193" s="76">
        <v>0.48780487804878048</v>
      </c>
      <c r="BW193" s="543">
        <v>0</v>
      </c>
      <c r="BX193" s="543">
        <v>0</v>
      </c>
      <c r="BY193" s="543">
        <v>0</v>
      </c>
      <c r="BZ193" s="543">
        <v>0</v>
      </c>
      <c r="CA193" s="543">
        <v>0</v>
      </c>
      <c r="CB193" s="543">
        <v>0</v>
      </c>
      <c r="CC193" s="543">
        <v>0</v>
      </c>
      <c r="CD193" s="543">
        <v>0</v>
      </c>
      <c r="CE193" s="543">
        <v>0</v>
      </c>
      <c r="CF193" s="543">
        <v>0</v>
      </c>
      <c r="CG193" s="543">
        <v>0</v>
      </c>
      <c r="CH193" s="543">
        <v>0</v>
      </c>
      <c r="CI193" s="542"/>
      <c r="CJ193" s="542"/>
      <c r="CK193" s="542"/>
      <c r="CL193" s="542"/>
      <c r="CM193" s="542"/>
      <c r="CN193" s="542"/>
      <c r="CO193" s="542"/>
      <c r="CP193" s="542"/>
      <c r="CQ193" s="542"/>
      <c r="CS193" s="542"/>
      <c r="CT193" s="542"/>
      <c r="CU193" s="542"/>
      <c r="CV193" s="542"/>
      <c r="CW193" s="543">
        <v>2</v>
      </c>
      <c r="CX193" s="547">
        <v>0</v>
      </c>
      <c r="CY193" s="543">
        <v>2</v>
      </c>
      <c r="CZ193" s="543">
        <v>0</v>
      </c>
      <c r="DA193" s="543">
        <v>0</v>
      </c>
      <c r="DB193" s="543">
        <v>0</v>
      </c>
      <c r="DC193" s="543">
        <v>0</v>
      </c>
      <c r="DD193" s="543">
        <v>0</v>
      </c>
      <c r="DF193" s="551">
        <v>512647.55876599997</v>
      </c>
      <c r="DG193" s="76">
        <f t="shared" si="50"/>
        <v>6.9880121422281588E-2</v>
      </c>
      <c r="DH193" s="551">
        <v>9568</v>
      </c>
      <c r="DI193" s="551">
        <v>172289.75725699999</v>
      </c>
      <c r="DJ193" s="551">
        <v>340357.801508</v>
      </c>
      <c r="DK193" s="547">
        <v>33</v>
      </c>
      <c r="DL193" s="543">
        <v>26</v>
      </c>
      <c r="DM193" s="543">
        <v>2</v>
      </c>
      <c r="DN193" s="543">
        <v>0</v>
      </c>
      <c r="DO193" s="320">
        <v>0.112</v>
      </c>
      <c r="DP193" s="543">
        <v>30</v>
      </c>
      <c r="DQ193" s="543">
        <v>11</v>
      </c>
      <c r="DR193" s="543">
        <v>20</v>
      </c>
      <c r="DS193" s="543">
        <v>0</v>
      </c>
      <c r="DT193" s="76">
        <f t="shared" si="51"/>
        <v>0</v>
      </c>
      <c r="DU193" s="542"/>
      <c r="DV193" s="542"/>
      <c r="DW193" s="542"/>
      <c r="DX193" s="552">
        <v>199.05609999999999</v>
      </c>
      <c r="DZ193" s="542"/>
      <c r="EA193" s="542"/>
      <c r="EB193" s="542"/>
      <c r="EC193" s="542"/>
      <c r="ED193" s="542"/>
      <c r="EE193" s="542"/>
      <c r="EF193" s="542"/>
      <c r="EG193" s="542"/>
      <c r="EH193" s="542"/>
      <c r="EI193" s="542"/>
      <c r="EJ193" s="542"/>
      <c r="EK193" s="542"/>
      <c r="EL193" s="542"/>
      <c r="EM193" s="542"/>
      <c r="EN193" s="542"/>
      <c r="EO193" s="542"/>
    </row>
    <row r="194" spans="2:145" x14ac:dyDescent="0.25">
      <c r="B194" s="541" t="s">
        <v>1488</v>
      </c>
      <c r="C194" s="3" t="s">
        <v>1489</v>
      </c>
      <c r="D194" s="3" t="s">
        <v>1456</v>
      </c>
      <c r="E194" s="541" t="s">
        <v>1094</v>
      </c>
      <c r="F194" s="542"/>
      <c r="G194" s="543">
        <v>100.979568</v>
      </c>
      <c r="H194" s="542"/>
      <c r="I194" s="542"/>
      <c r="J194" s="542"/>
      <c r="K194" s="542"/>
      <c r="L194" s="542"/>
      <c r="N194" s="543">
        <v>99.579766000000006</v>
      </c>
      <c r="O194" s="76">
        <f t="shared" si="36"/>
        <v>0.98613776996946556</v>
      </c>
      <c r="P194" s="622">
        <v>2.3229350000000002</v>
      </c>
      <c r="Q194" s="76">
        <f t="shared" si="37"/>
        <v>2.3004010078553714E-2</v>
      </c>
      <c r="R194" s="542"/>
      <c r="S194" s="542"/>
      <c r="T194" s="544">
        <v>0</v>
      </c>
      <c r="U194" s="543">
        <v>0</v>
      </c>
      <c r="W194" s="543">
        <v>41</v>
      </c>
      <c r="X194" s="543">
        <v>0</v>
      </c>
      <c r="Y194" s="542"/>
      <c r="Z194" s="546">
        <f t="shared" si="52"/>
        <v>0.41173023041648837</v>
      </c>
      <c r="AA194" s="543">
        <v>0</v>
      </c>
      <c r="AB194" s="543">
        <v>7</v>
      </c>
      <c r="AC194" s="547">
        <v>48</v>
      </c>
      <c r="AD194" s="547">
        <v>0</v>
      </c>
      <c r="AE194" s="543">
        <f t="shared" si="38"/>
        <v>48</v>
      </c>
      <c r="AF194" s="549">
        <v>4653570</v>
      </c>
      <c r="AH194" s="549">
        <v>96950</v>
      </c>
      <c r="AI194" s="543">
        <v>46</v>
      </c>
      <c r="AJ194" s="76">
        <f t="shared" si="39"/>
        <v>0.95833333333333337</v>
      </c>
      <c r="AK194" s="549">
        <v>4493300</v>
      </c>
      <c r="AL194" s="76">
        <f t="shared" si="40"/>
        <v>0.96555977453868747</v>
      </c>
      <c r="AM194" s="543">
        <v>46</v>
      </c>
      <c r="AN194" s="549">
        <v>4493300</v>
      </c>
      <c r="AO194" s="543">
        <v>43</v>
      </c>
      <c r="AP194" s="549">
        <v>3832100</v>
      </c>
      <c r="AQ194" s="543">
        <v>25</v>
      </c>
      <c r="AR194" s="549">
        <v>3075900</v>
      </c>
      <c r="AS194" s="543">
        <v>18</v>
      </c>
      <c r="AT194" s="76">
        <f t="shared" si="41"/>
        <v>0.41860465116279072</v>
      </c>
      <c r="AU194" s="549">
        <v>756200</v>
      </c>
      <c r="AV194" s="543">
        <v>1</v>
      </c>
      <c r="AW194" s="549">
        <v>93270</v>
      </c>
      <c r="AX194" s="543">
        <v>1</v>
      </c>
      <c r="AY194" s="549">
        <v>67000</v>
      </c>
      <c r="AZ194" s="543">
        <v>9</v>
      </c>
      <c r="BA194" s="76">
        <f t="shared" si="42"/>
        <v>0.1875</v>
      </c>
      <c r="BB194" s="543">
        <v>5</v>
      </c>
      <c r="BC194" s="76">
        <f t="shared" si="43"/>
        <v>0.10416666666666667</v>
      </c>
      <c r="BD194" s="543">
        <v>34</v>
      </c>
      <c r="BE194" s="76">
        <f t="shared" si="44"/>
        <v>0.70833333333333337</v>
      </c>
      <c r="BF194" s="543">
        <v>43</v>
      </c>
      <c r="BG194" s="76">
        <f t="shared" si="45"/>
        <v>0.89583333333333337</v>
      </c>
      <c r="BH194" s="543">
        <v>0</v>
      </c>
      <c r="BI194" s="76">
        <f t="shared" si="46"/>
        <v>0</v>
      </c>
      <c r="BJ194" s="543">
        <v>0</v>
      </c>
      <c r="BK194" s="543">
        <v>0</v>
      </c>
      <c r="BL194" s="543">
        <v>0</v>
      </c>
      <c r="BM194" s="550">
        <v>1997</v>
      </c>
      <c r="BN194" s="542"/>
      <c r="BO194" s="543">
        <v>20</v>
      </c>
      <c r="BP194" s="76">
        <f t="shared" si="47"/>
        <v>0.41666666666666669</v>
      </c>
      <c r="BQ194" s="543">
        <v>28</v>
      </c>
      <c r="BR194" s="76">
        <f t="shared" si="48"/>
        <v>0.58333333333333337</v>
      </c>
      <c r="BS194" s="543">
        <v>0</v>
      </c>
      <c r="BT194" s="76">
        <f t="shared" si="49"/>
        <v>0</v>
      </c>
      <c r="BU194" s="76">
        <v>0.65217391304347827</v>
      </c>
      <c r="BW194" s="543">
        <v>0</v>
      </c>
      <c r="BX194" s="543">
        <v>0</v>
      </c>
      <c r="BY194" s="543">
        <v>0</v>
      </c>
      <c r="BZ194" s="543">
        <v>0</v>
      </c>
      <c r="CA194" s="543">
        <v>0</v>
      </c>
      <c r="CB194" s="543">
        <v>0</v>
      </c>
      <c r="CC194" s="543">
        <v>0</v>
      </c>
      <c r="CD194" s="543">
        <v>0</v>
      </c>
      <c r="CE194" s="543">
        <v>0</v>
      </c>
      <c r="CF194" s="543">
        <v>0</v>
      </c>
      <c r="CG194" s="543">
        <v>0</v>
      </c>
      <c r="CH194" s="543">
        <v>0</v>
      </c>
      <c r="CI194" s="542"/>
      <c r="CJ194" s="542"/>
      <c r="CK194" s="542"/>
      <c r="CL194" s="542"/>
      <c r="CM194" s="542"/>
      <c r="CN194" s="542"/>
      <c r="CO194" s="542"/>
      <c r="CP194" s="542"/>
      <c r="CQ194" s="542"/>
      <c r="CS194" s="542"/>
      <c r="CT194" s="542"/>
      <c r="CU194" s="542"/>
      <c r="CV194" s="542"/>
      <c r="CW194" s="543">
        <v>1</v>
      </c>
      <c r="CX194" s="547">
        <v>0</v>
      </c>
      <c r="CY194" s="543">
        <v>1</v>
      </c>
      <c r="CZ194" s="543">
        <v>0</v>
      </c>
      <c r="DA194" s="543">
        <v>0</v>
      </c>
      <c r="DB194" s="543">
        <v>0</v>
      </c>
      <c r="DC194" s="543">
        <v>0</v>
      </c>
      <c r="DD194" s="543">
        <v>0</v>
      </c>
      <c r="DF194" s="551">
        <v>0</v>
      </c>
      <c r="DG194" s="76">
        <f t="shared" si="50"/>
        <v>0</v>
      </c>
      <c r="DH194" s="551">
        <v>0</v>
      </c>
      <c r="DI194" s="551">
        <v>0</v>
      </c>
      <c r="DJ194" s="551">
        <v>0</v>
      </c>
      <c r="DK194" s="547">
        <v>48</v>
      </c>
      <c r="DL194" s="543">
        <v>0</v>
      </c>
      <c r="DM194" s="543">
        <v>0</v>
      </c>
      <c r="DN194" s="543">
        <v>0</v>
      </c>
      <c r="DO194" s="320">
        <v>0</v>
      </c>
      <c r="DP194" s="543">
        <v>48</v>
      </c>
      <c r="DQ194" s="543">
        <v>0</v>
      </c>
      <c r="DR194" s="543">
        <v>0</v>
      </c>
      <c r="DS194" s="543">
        <v>0</v>
      </c>
      <c r="DT194" s="76">
        <f t="shared" si="51"/>
        <v>0</v>
      </c>
      <c r="DU194" s="542"/>
      <c r="DV194" s="542"/>
      <c r="DW194" s="542"/>
      <c r="DX194" s="552">
        <v>0</v>
      </c>
      <c r="DZ194" s="542"/>
      <c r="EA194" s="542"/>
      <c r="EB194" s="542"/>
      <c r="EC194" s="542"/>
      <c r="ED194" s="542"/>
      <c r="EE194" s="542"/>
      <c r="EF194" s="542"/>
      <c r="EG194" s="542"/>
      <c r="EH194" s="542"/>
      <c r="EI194" s="542"/>
      <c r="EJ194" s="542"/>
      <c r="EK194" s="542"/>
      <c r="EL194" s="542"/>
      <c r="EM194" s="542"/>
      <c r="EN194" s="542"/>
      <c r="EO194" s="542"/>
    </row>
    <row r="195" spans="2:145" x14ac:dyDescent="0.25">
      <c r="B195" s="541" t="s">
        <v>1490</v>
      </c>
      <c r="C195" s="3" t="s">
        <v>1491</v>
      </c>
      <c r="D195" s="3" t="s">
        <v>1146</v>
      </c>
      <c r="E195" s="541" t="s">
        <v>1094</v>
      </c>
      <c r="F195" s="542"/>
      <c r="G195" s="543">
        <v>374.01779699999997</v>
      </c>
      <c r="H195" s="542"/>
      <c r="I195" s="542"/>
      <c r="J195" s="542"/>
      <c r="K195" s="542"/>
      <c r="L195" s="542"/>
      <c r="N195" s="543">
        <v>250.57648599999999</v>
      </c>
      <c r="O195" s="76">
        <f t="shared" si="36"/>
        <v>0.6699587239160173</v>
      </c>
      <c r="P195" s="622">
        <v>11.087021999999999</v>
      </c>
      <c r="Q195" s="76">
        <f t="shared" si="37"/>
        <v>2.9643033269884749E-2</v>
      </c>
      <c r="R195" s="542"/>
      <c r="S195" s="542"/>
      <c r="T195" s="544">
        <v>4.6607880000000002</v>
      </c>
      <c r="U195" s="543">
        <v>1</v>
      </c>
      <c r="W195" s="543">
        <v>171</v>
      </c>
      <c r="X195" s="543">
        <v>0</v>
      </c>
      <c r="Y195" s="542"/>
      <c r="Z195" s="546">
        <f t="shared" si="52"/>
        <v>0.68242636302274595</v>
      </c>
      <c r="AA195" s="543">
        <v>1</v>
      </c>
      <c r="AB195" s="543">
        <v>0</v>
      </c>
      <c r="AC195" s="547">
        <v>170</v>
      </c>
      <c r="AD195" s="547">
        <v>1</v>
      </c>
      <c r="AE195" s="543">
        <f t="shared" si="38"/>
        <v>171</v>
      </c>
      <c r="AF195" s="549">
        <v>2654690</v>
      </c>
      <c r="AH195" s="549">
        <v>13400</v>
      </c>
      <c r="AI195" s="543">
        <v>158</v>
      </c>
      <c r="AJ195" s="76">
        <f t="shared" si="39"/>
        <v>0.92397660818713445</v>
      </c>
      <c r="AK195" s="549">
        <v>2236350</v>
      </c>
      <c r="AL195" s="76">
        <f t="shared" si="40"/>
        <v>0.84241474522448945</v>
      </c>
      <c r="AM195" s="543">
        <v>158</v>
      </c>
      <c r="AN195" s="549">
        <v>2236350</v>
      </c>
      <c r="AO195" s="543">
        <v>158</v>
      </c>
      <c r="AP195" s="549">
        <v>2236350</v>
      </c>
      <c r="AQ195" s="543">
        <v>128</v>
      </c>
      <c r="AR195" s="549">
        <v>1875000</v>
      </c>
      <c r="AS195" s="543">
        <v>30</v>
      </c>
      <c r="AT195" s="76">
        <f t="shared" si="41"/>
        <v>0.189873417721519</v>
      </c>
      <c r="AU195" s="549">
        <v>361350</v>
      </c>
      <c r="AV195" s="543">
        <v>3</v>
      </c>
      <c r="AW195" s="549">
        <v>34600</v>
      </c>
      <c r="AX195" s="543">
        <v>9</v>
      </c>
      <c r="AY195" s="549">
        <v>379540</v>
      </c>
      <c r="AZ195" s="543">
        <v>58</v>
      </c>
      <c r="BA195" s="76">
        <f t="shared" si="42"/>
        <v>0.33918128654970758</v>
      </c>
      <c r="BB195" s="543">
        <v>71</v>
      </c>
      <c r="BC195" s="76">
        <f t="shared" si="43"/>
        <v>0.41520467836257308</v>
      </c>
      <c r="BD195" s="543">
        <v>42</v>
      </c>
      <c r="BE195" s="76">
        <f t="shared" si="44"/>
        <v>0.24561403508771928</v>
      </c>
      <c r="BF195" s="543">
        <v>139</v>
      </c>
      <c r="BG195" s="76">
        <f t="shared" si="45"/>
        <v>0.8128654970760234</v>
      </c>
      <c r="BH195" s="543">
        <v>97</v>
      </c>
      <c r="BI195" s="76">
        <f t="shared" si="46"/>
        <v>0.56725146198830412</v>
      </c>
      <c r="BJ195" s="543">
        <v>66</v>
      </c>
      <c r="BK195" s="543">
        <v>31</v>
      </c>
      <c r="BL195" s="543">
        <v>0</v>
      </c>
      <c r="BM195" s="550">
        <v>1930</v>
      </c>
      <c r="BN195" s="542"/>
      <c r="BO195" s="543">
        <v>158</v>
      </c>
      <c r="BP195" s="76">
        <f t="shared" si="47"/>
        <v>0.92397660818713445</v>
      </c>
      <c r="BQ195" s="543">
        <v>13</v>
      </c>
      <c r="BR195" s="76">
        <f t="shared" si="48"/>
        <v>7.6023391812865493E-2</v>
      </c>
      <c r="BS195" s="543">
        <v>4</v>
      </c>
      <c r="BT195" s="76">
        <f t="shared" si="49"/>
        <v>2.3391812865497075E-2</v>
      </c>
      <c r="BU195" s="76">
        <v>0.51898734177215189</v>
      </c>
      <c r="BW195" s="543">
        <v>1</v>
      </c>
      <c r="BX195" s="543">
        <v>1</v>
      </c>
      <c r="BY195" s="543">
        <v>0</v>
      </c>
      <c r="BZ195" s="543">
        <v>1</v>
      </c>
      <c r="CA195" s="543">
        <v>0</v>
      </c>
      <c r="CB195" s="543">
        <v>0</v>
      </c>
      <c r="CC195" s="543">
        <v>0</v>
      </c>
      <c r="CD195" s="543">
        <v>0</v>
      </c>
      <c r="CE195" s="543">
        <v>0</v>
      </c>
      <c r="CF195" s="543">
        <v>0</v>
      </c>
      <c r="CG195" s="543">
        <v>1</v>
      </c>
      <c r="CH195" s="543">
        <v>0</v>
      </c>
      <c r="CI195" s="542"/>
      <c r="CJ195" s="542"/>
      <c r="CK195" s="542"/>
      <c r="CL195" s="542"/>
      <c r="CM195" s="542"/>
      <c r="CN195" s="542"/>
      <c r="CO195" s="542"/>
      <c r="CP195" s="542"/>
      <c r="CQ195" s="542"/>
      <c r="CS195" s="542"/>
      <c r="CT195" s="542"/>
      <c r="CU195" s="542"/>
      <c r="CV195" s="542"/>
      <c r="CW195" s="543">
        <v>6</v>
      </c>
      <c r="CX195" s="547">
        <v>3</v>
      </c>
      <c r="CY195" s="543">
        <v>4</v>
      </c>
      <c r="CZ195" s="543">
        <v>2</v>
      </c>
      <c r="DA195" s="543">
        <v>0</v>
      </c>
      <c r="DB195" s="543">
        <v>0</v>
      </c>
      <c r="DC195" s="543">
        <v>0</v>
      </c>
      <c r="DD195" s="543">
        <v>0</v>
      </c>
      <c r="DF195" s="551">
        <v>669303.68155099999</v>
      </c>
      <c r="DG195" s="76">
        <f t="shared" si="50"/>
        <v>0.2521212200109994</v>
      </c>
      <c r="DH195" s="551">
        <v>3965.1602330000001</v>
      </c>
      <c r="DI195" s="551">
        <v>629886.64823299996</v>
      </c>
      <c r="DJ195" s="551">
        <v>39417.033318000002</v>
      </c>
      <c r="DK195" s="547">
        <v>44</v>
      </c>
      <c r="DL195" s="543">
        <v>127</v>
      </c>
      <c r="DM195" s="543">
        <v>0</v>
      </c>
      <c r="DN195" s="543">
        <v>0</v>
      </c>
      <c r="DO195" s="320">
        <v>0.28860400000000003</v>
      </c>
      <c r="DP195" s="543">
        <v>34</v>
      </c>
      <c r="DQ195" s="543">
        <v>7</v>
      </c>
      <c r="DR195" s="543">
        <v>104</v>
      </c>
      <c r="DS195" s="543">
        <v>26</v>
      </c>
      <c r="DT195" s="76">
        <f t="shared" si="51"/>
        <v>0.15204678362573099</v>
      </c>
      <c r="DU195" s="542"/>
      <c r="DV195" s="542"/>
      <c r="DW195" s="542"/>
      <c r="DX195" s="552">
        <v>1507.7537</v>
      </c>
      <c r="DZ195" s="542"/>
      <c r="EA195" s="542"/>
      <c r="EB195" s="542"/>
      <c r="EC195" s="542"/>
      <c r="ED195" s="542"/>
      <c r="EE195" s="542"/>
      <c r="EF195" s="542"/>
      <c r="EG195" s="542"/>
      <c r="EH195" s="542"/>
      <c r="EI195" s="542"/>
      <c r="EJ195" s="542"/>
      <c r="EK195" s="542"/>
      <c r="EL195" s="542"/>
      <c r="EM195" s="542"/>
      <c r="EN195" s="542"/>
      <c r="EO195" s="542"/>
    </row>
    <row r="196" spans="2:145" x14ac:dyDescent="0.25">
      <c r="B196" s="541" t="s">
        <v>1492</v>
      </c>
      <c r="C196" s="3" t="s">
        <v>1493</v>
      </c>
      <c r="D196" s="3" t="s">
        <v>1107</v>
      </c>
      <c r="E196" s="541" t="s">
        <v>1094</v>
      </c>
      <c r="F196" s="542"/>
      <c r="G196" s="543">
        <v>60.228912999999999</v>
      </c>
      <c r="H196" s="542"/>
      <c r="I196" s="542"/>
      <c r="J196" s="542"/>
      <c r="K196" s="542"/>
      <c r="L196" s="542"/>
      <c r="N196" s="543">
        <v>1.250022</v>
      </c>
      <c r="O196" s="76">
        <f t="shared" si="36"/>
        <v>2.0754517020753802E-2</v>
      </c>
      <c r="P196" s="622">
        <v>3.2986170000000001</v>
      </c>
      <c r="Q196" s="76">
        <f t="shared" si="37"/>
        <v>5.4767998220389601E-2</v>
      </c>
      <c r="R196" s="542"/>
      <c r="S196" s="542"/>
      <c r="T196" s="544">
        <v>1.4602440000000001</v>
      </c>
      <c r="U196" s="543">
        <v>0</v>
      </c>
      <c r="W196" s="543">
        <v>122</v>
      </c>
      <c r="X196" s="543">
        <v>0</v>
      </c>
      <c r="Y196" s="542"/>
      <c r="Z196" s="546">
        <f t="shared" si="52"/>
        <v>97.598282270232048</v>
      </c>
      <c r="AA196" s="543">
        <v>117</v>
      </c>
      <c r="AB196" s="543">
        <v>0</v>
      </c>
      <c r="AC196" s="547">
        <v>5</v>
      </c>
      <c r="AD196" s="547">
        <v>117</v>
      </c>
      <c r="AE196" s="543">
        <f t="shared" si="38"/>
        <v>122</v>
      </c>
      <c r="AF196" s="549">
        <v>6560744</v>
      </c>
      <c r="AH196" s="549">
        <v>46300</v>
      </c>
      <c r="AI196" s="543">
        <v>105</v>
      </c>
      <c r="AJ196" s="76">
        <f t="shared" si="39"/>
        <v>0.86065573770491799</v>
      </c>
      <c r="AK196" s="549">
        <v>5054844</v>
      </c>
      <c r="AL196" s="76">
        <f t="shared" si="40"/>
        <v>0.7704681054465774</v>
      </c>
      <c r="AM196" s="543">
        <v>105</v>
      </c>
      <c r="AN196" s="549">
        <v>5054844</v>
      </c>
      <c r="AO196" s="543">
        <v>100</v>
      </c>
      <c r="AP196" s="549">
        <v>4743444</v>
      </c>
      <c r="AQ196" s="543">
        <v>93</v>
      </c>
      <c r="AR196" s="549">
        <v>4446264</v>
      </c>
      <c r="AS196" s="543">
        <v>7</v>
      </c>
      <c r="AT196" s="76">
        <f t="shared" si="41"/>
        <v>7.0000000000000007E-2</v>
      </c>
      <c r="AU196" s="549">
        <v>297180</v>
      </c>
      <c r="AV196" s="543">
        <v>11</v>
      </c>
      <c r="AW196" s="549">
        <v>756300</v>
      </c>
      <c r="AX196" s="543">
        <v>4</v>
      </c>
      <c r="AY196" s="549">
        <v>450400</v>
      </c>
      <c r="AZ196" s="543">
        <v>15</v>
      </c>
      <c r="BA196" s="76">
        <f t="shared" si="42"/>
        <v>0.12295081967213115</v>
      </c>
      <c r="BB196" s="543">
        <v>42</v>
      </c>
      <c r="BC196" s="76">
        <f t="shared" si="43"/>
        <v>0.34426229508196721</v>
      </c>
      <c r="BD196" s="543">
        <v>65</v>
      </c>
      <c r="BE196" s="76">
        <f t="shared" si="44"/>
        <v>0.53278688524590168</v>
      </c>
      <c r="BF196" s="543">
        <v>94</v>
      </c>
      <c r="BG196" s="76">
        <f t="shared" si="45"/>
        <v>0.77049180327868849</v>
      </c>
      <c r="BH196" s="543">
        <v>19</v>
      </c>
      <c r="BI196" s="76">
        <f t="shared" si="46"/>
        <v>0.15573770491803279</v>
      </c>
      <c r="BJ196" s="543">
        <v>19</v>
      </c>
      <c r="BK196" s="543">
        <v>0</v>
      </c>
      <c r="BL196" s="543">
        <v>0</v>
      </c>
      <c r="BM196" s="550">
        <v>1920</v>
      </c>
      <c r="BN196" s="542"/>
      <c r="BO196" s="543">
        <v>122</v>
      </c>
      <c r="BP196" s="76">
        <f t="shared" si="47"/>
        <v>1</v>
      </c>
      <c r="BQ196" s="543">
        <v>0</v>
      </c>
      <c r="BR196" s="76">
        <f t="shared" si="48"/>
        <v>0</v>
      </c>
      <c r="BS196" s="543">
        <v>0</v>
      </c>
      <c r="BT196" s="76">
        <f t="shared" si="49"/>
        <v>0</v>
      </c>
      <c r="BU196" s="76">
        <v>0.55238095238095242</v>
      </c>
      <c r="BW196" s="543">
        <v>1</v>
      </c>
      <c r="BX196" s="543">
        <v>1</v>
      </c>
      <c r="BY196" s="543">
        <v>0</v>
      </c>
      <c r="BZ196" s="543">
        <v>0</v>
      </c>
      <c r="CA196" s="543">
        <v>1</v>
      </c>
      <c r="CB196" s="543">
        <v>0</v>
      </c>
      <c r="CC196" s="543">
        <v>0</v>
      </c>
      <c r="CD196" s="543">
        <v>0</v>
      </c>
      <c r="CE196" s="543">
        <v>0</v>
      </c>
      <c r="CF196" s="543">
        <v>0</v>
      </c>
      <c r="CG196" s="543">
        <v>1</v>
      </c>
      <c r="CH196" s="543">
        <v>0</v>
      </c>
      <c r="CI196" s="542"/>
      <c r="CJ196" s="542"/>
      <c r="CK196" s="542"/>
      <c r="CL196" s="542"/>
      <c r="CM196" s="542"/>
      <c r="CN196" s="542"/>
      <c r="CO196" s="542"/>
      <c r="CP196" s="542"/>
      <c r="CQ196" s="542"/>
      <c r="CS196" s="542"/>
      <c r="CT196" s="542"/>
      <c r="CU196" s="542"/>
      <c r="CV196" s="542"/>
      <c r="CW196" s="543">
        <v>3</v>
      </c>
      <c r="CX196" s="547">
        <v>0</v>
      </c>
      <c r="CY196" s="543">
        <v>2</v>
      </c>
      <c r="CZ196" s="543">
        <v>1</v>
      </c>
      <c r="DA196" s="543">
        <v>0</v>
      </c>
      <c r="DB196" s="543">
        <v>0</v>
      </c>
      <c r="DC196" s="543">
        <v>0</v>
      </c>
      <c r="DD196" s="543">
        <v>0</v>
      </c>
      <c r="DF196" s="551">
        <v>420120.057807</v>
      </c>
      <c r="DG196" s="76">
        <f t="shared" si="50"/>
        <v>6.403542918409863E-2</v>
      </c>
      <c r="DH196" s="551">
        <v>3174.8200919999999</v>
      </c>
      <c r="DI196" s="551">
        <v>280707.05452499999</v>
      </c>
      <c r="DJ196" s="551">
        <v>139413.00328199999</v>
      </c>
      <c r="DK196" s="547">
        <v>58</v>
      </c>
      <c r="DL196" s="543">
        <v>64</v>
      </c>
      <c r="DM196" s="543">
        <v>0</v>
      </c>
      <c r="DN196" s="543">
        <v>0</v>
      </c>
      <c r="DO196" s="320">
        <v>7.4443999999999996E-2</v>
      </c>
      <c r="DP196" s="543">
        <v>48</v>
      </c>
      <c r="DQ196" s="543">
        <v>41</v>
      </c>
      <c r="DR196" s="543">
        <v>33</v>
      </c>
      <c r="DS196" s="543">
        <v>0</v>
      </c>
      <c r="DT196" s="76">
        <f t="shared" si="51"/>
        <v>0</v>
      </c>
      <c r="DU196" s="542"/>
      <c r="DV196" s="542"/>
      <c r="DW196" s="542"/>
      <c r="DX196" s="552">
        <v>186.62860000000001</v>
      </c>
      <c r="DZ196" s="542"/>
      <c r="EA196" s="542"/>
      <c r="EB196" s="542"/>
      <c r="EC196" s="542"/>
      <c r="ED196" s="542"/>
      <c r="EE196" s="542"/>
      <c r="EF196" s="542"/>
      <c r="EG196" s="542"/>
      <c r="EH196" s="542"/>
      <c r="EI196" s="542"/>
      <c r="EJ196" s="542"/>
      <c r="EK196" s="542"/>
      <c r="EL196" s="542"/>
      <c r="EM196" s="542"/>
      <c r="EN196" s="542"/>
      <c r="EO196" s="542"/>
    </row>
    <row r="197" spans="2:145" x14ac:dyDescent="0.25">
      <c r="B197" s="541" t="s">
        <v>1494</v>
      </c>
      <c r="C197" s="3" t="s">
        <v>1495</v>
      </c>
      <c r="D197" s="3" t="s">
        <v>1174</v>
      </c>
      <c r="E197" s="541" t="s">
        <v>1094</v>
      </c>
      <c r="F197" s="542"/>
      <c r="G197" s="543">
        <v>29.201585999999999</v>
      </c>
      <c r="H197" s="542"/>
      <c r="I197" s="542"/>
      <c r="J197" s="542"/>
      <c r="K197" s="542"/>
      <c r="L197" s="542"/>
      <c r="N197" s="543">
        <v>6.6234729999999997</v>
      </c>
      <c r="O197" s="76">
        <f t="shared" si="36"/>
        <v>0.22681894743662209</v>
      </c>
      <c r="P197" s="622">
        <v>2.0446770000000001</v>
      </c>
      <c r="Q197" s="76">
        <f t="shared" si="37"/>
        <v>7.0019381823987231E-2</v>
      </c>
      <c r="R197" s="542"/>
      <c r="S197" s="542"/>
      <c r="T197" s="544">
        <v>0.89038099999999998</v>
      </c>
      <c r="U197" s="543">
        <v>0</v>
      </c>
      <c r="W197" s="543">
        <v>35</v>
      </c>
      <c r="X197" s="543">
        <v>0</v>
      </c>
      <c r="Y197" s="542"/>
      <c r="Z197" s="546">
        <f t="shared" si="52"/>
        <v>5.2842368346636279</v>
      </c>
      <c r="AA197" s="543">
        <v>35</v>
      </c>
      <c r="AB197" s="543">
        <v>0</v>
      </c>
      <c r="AC197" s="547">
        <v>0</v>
      </c>
      <c r="AD197" s="547">
        <v>35</v>
      </c>
      <c r="AE197" s="543">
        <f t="shared" si="38"/>
        <v>35</v>
      </c>
      <c r="AF197" s="549">
        <v>1412500</v>
      </c>
      <c r="AH197" s="549">
        <v>35300</v>
      </c>
      <c r="AI197" s="543">
        <v>35</v>
      </c>
      <c r="AJ197" s="76">
        <f t="shared" si="39"/>
        <v>1</v>
      </c>
      <c r="AK197" s="549">
        <v>1412500</v>
      </c>
      <c r="AL197" s="76">
        <f t="shared" si="40"/>
        <v>1</v>
      </c>
      <c r="AM197" s="543">
        <v>35</v>
      </c>
      <c r="AN197" s="549">
        <v>1412500</v>
      </c>
      <c r="AO197" s="543">
        <v>35</v>
      </c>
      <c r="AP197" s="549">
        <v>1412500</v>
      </c>
      <c r="AQ197" s="543">
        <v>23</v>
      </c>
      <c r="AR197" s="549">
        <v>929100</v>
      </c>
      <c r="AS197" s="543">
        <v>12</v>
      </c>
      <c r="AT197" s="76">
        <f t="shared" si="41"/>
        <v>0.34285714285714286</v>
      </c>
      <c r="AU197" s="549">
        <v>483400</v>
      </c>
      <c r="AV197" s="543">
        <v>0</v>
      </c>
      <c r="AW197" s="549">
        <v>0</v>
      </c>
      <c r="AX197" s="543">
        <v>0</v>
      </c>
      <c r="AY197" s="549">
        <v>0</v>
      </c>
      <c r="AZ197" s="543">
        <v>2</v>
      </c>
      <c r="BA197" s="76">
        <f t="shared" si="42"/>
        <v>5.7142857142857141E-2</v>
      </c>
      <c r="BB197" s="543">
        <v>1</v>
      </c>
      <c r="BC197" s="76">
        <f t="shared" si="43"/>
        <v>2.8571428571428571E-2</v>
      </c>
      <c r="BD197" s="543">
        <v>32</v>
      </c>
      <c r="BE197" s="76">
        <f t="shared" si="44"/>
        <v>0.91428571428571426</v>
      </c>
      <c r="BF197" s="543">
        <v>34</v>
      </c>
      <c r="BG197" s="76">
        <f t="shared" si="45"/>
        <v>0.97142857142857142</v>
      </c>
      <c r="BH197" s="543">
        <v>0</v>
      </c>
      <c r="BI197" s="76">
        <f t="shared" si="46"/>
        <v>0</v>
      </c>
      <c r="BJ197" s="543">
        <v>0</v>
      </c>
      <c r="BK197" s="543">
        <v>0</v>
      </c>
      <c r="BL197" s="543">
        <v>0</v>
      </c>
      <c r="BM197" s="550">
        <v>1972</v>
      </c>
      <c r="BN197" s="542"/>
      <c r="BO197" s="543">
        <v>35</v>
      </c>
      <c r="BP197" s="76">
        <f t="shared" si="47"/>
        <v>1</v>
      </c>
      <c r="BQ197" s="543">
        <v>0</v>
      </c>
      <c r="BR197" s="76">
        <f t="shared" si="48"/>
        <v>0</v>
      </c>
      <c r="BS197" s="543">
        <v>0</v>
      </c>
      <c r="BT197" s="76">
        <f t="shared" si="49"/>
        <v>0</v>
      </c>
      <c r="BU197" s="76">
        <v>0.68571428571428572</v>
      </c>
      <c r="BW197" s="543">
        <v>0</v>
      </c>
      <c r="BX197" s="543">
        <v>0</v>
      </c>
      <c r="BY197" s="543">
        <v>0</v>
      </c>
      <c r="BZ197" s="543">
        <v>0</v>
      </c>
      <c r="CA197" s="543">
        <v>0</v>
      </c>
      <c r="CB197" s="543">
        <v>0</v>
      </c>
      <c r="CC197" s="543">
        <v>0</v>
      </c>
      <c r="CD197" s="543">
        <v>0</v>
      </c>
      <c r="CE197" s="543">
        <v>0</v>
      </c>
      <c r="CF197" s="543">
        <v>0</v>
      </c>
      <c r="CG197" s="543">
        <v>0</v>
      </c>
      <c r="CH197" s="543">
        <v>0</v>
      </c>
      <c r="CI197" s="542"/>
      <c r="CJ197" s="542"/>
      <c r="CK197" s="542"/>
      <c r="CL197" s="542"/>
      <c r="CM197" s="542"/>
      <c r="CN197" s="542"/>
      <c r="CO197" s="542"/>
      <c r="CP197" s="542"/>
      <c r="CQ197" s="542"/>
      <c r="CS197" s="542"/>
      <c r="CT197" s="542"/>
      <c r="CU197" s="542"/>
      <c r="CV197" s="542"/>
      <c r="CW197" s="543">
        <v>0</v>
      </c>
      <c r="CX197" s="547">
        <v>0</v>
      </c>
      <c r="CY197" s="543">
        <v>0</v>
      </c>
      <c r="CZ197" s="543">
        <v>0</v>
      </c>
      <c r="DA197" s="543">
        <v>0</v>
      </c>
      <c r="DB197" s="543">
        <v>0</v>
      </c>
      <c r="DC197" s="543">
        <v>0</v>
      </c>
      <c r="DD197" s="543">
        <v>0</v>
      </c>
      <c r="DF197" s="551">
        <v>10974.989380000001</v>
      </c>
      <c r="DG197" s="76">
        <f t="shared" si="50"/>
        <v>7.7699039858407084E-3</v>
      </c>
      <c r="DH197" s="551">
        <v>525.57165499999996</v>
      </c>
      <c r="DI197" s="551">
        <v>10974.989380000001</v>
      </c>
      <c r="DJ197" s="551">
        <v>0</v>
      </c>
      <c r="DK197" s="547">
        <v>31</v>
      </c>
      <c r="DL197" s="543">
        <v>4</v>
      </c>
      <c r="DM197" s="543">
        <v>0</v>
      </c>
      <c r="DN197" s="543">
        <v>0</v>
      </c>
      <c r="DO197" s="320">
        <v>9.3769999999999999E-3</v>
      </c>
      <c r="DP197" s="543">
        <v>31</v>
      </c>
      <c r="DQ197" s="543">
        <v>3</v>
      </c>
      <c r="DR197" s="543">
        <v>1</v>
      </c>
      <c r="DS197" s="543">
        <v>0</v>
      </c>
      <c r="DT197" s="76">
        <f t="shared" si="51"/>
        <v>0</v>
      </c>
      <c r="DU197" s="542"/>
      <c r="DV197" s="542"/>
      <c r="DW197" s="542"/>
      <c r="DX197" s="552">
        <v>7.298</v>
      </c>
      <c r="DZ197" s="542"/>
      <c r="EA197" s="542"/>
      <c r="EB197" s="542"/>
      <c r="EC197" s="542"/>
      <c r="ED197" s="542"/>
      <c r="EE197" s="542"/>
      <c r="EF197" s="542"/>
      <c r="EG197" s="542"/>
      <c r="EH197" s="542"/>
      <c r="EI197" s="542"/>
      <c r="EJ197" s="542"/>
      <c r="EK197" s="542"/>
      <c r="EL197" s="542"/>
      <c r="EM197" s="542"/>
      <c r="EN197" s="542"/>
      <c r="EO197" s="542"/>
    </row>
    <row r="198" spans="2:145" x14ac:dyDescent="0.25">
      <c r="B198" s="541" t="s">
        <v>1496</v>
      </c>
      <c r="C198" s="3" t="s">
        <v>1497</v>
      </c>
      <c r="D198" s="3" t="s">
        <v>73</v>
      </c>
      <c r="E198" s="541" t="s">
        <v>1094</v>
      </c>
      <c r="F198" s="542"/>
      <c r="G198" s="543">
        <v>342.772335</v>
      </c>
      <c r="H198" s="542"/>
      <c r="I198" s="542"/>
      <c r="J198" s="542"/>
      <c r="K198" s="542"/>
      <c r="L198" s="542"/>
      <c r="N198" s="543">
        <v>208.73529600000001</v>
      </c>
      <c r="O198" s="76">
        <f t="shared" si="36"/>
        <v>0.60896191053458271</v>
      </c>
      <c r="P198" s="622">
        <v>9.7987959999999994</v>
      </c>
      <c r="Q198" s="76">
        <f t="shared" si="37"/>
        <v>2.8586892813272109E-2</v>
      </c>
      <c r="R198" s="542"/>
      <c r="S198" s="542"/>
      <c r="T198" s="544">
        <v>1.5325930000000001</v>
      </c>
      <c r="U198" s="543">
        <v>4</v>
      </c>
      <c r="W198" s="543">
        <v>97</v>
      </c>
      <c r="X198" s="543">
        <v>13</v>
      </c>
      <c r="Y198" s="542"/>
      <c r="Z198" s="546">
        <f t="shared" si="52"/>
        <v>0.46470339161039637</v>
      </c>
      <c r="AA198" s="543">
        <v>9</v>
      </c>
      <c r="AB198" s="543">
        <v>8</v>
      </c>
      <c r="AC198" s="547">
        <v>96</v>
      </c>
      <c r="AD198" s="547">
        <v>9</v>
      </c>
      <c r="AE198" s="543">
        <f t="shared" si="38"/>
        <v>105</v>
      </c>
      <c r="AF198" s="549">
        <v>3257874</v>
      </c>
      <c r="AH198" s="549">
        <v>27000</v>
      </c>
      <c r="AI198" s="543">
        <v>101</v>
      </c>
      <c r="AJ198" s="76">
        <f t="shared" si="39"/>
        <v>0.96190476190476193</v>
      </c>
      <c r="AK198" s="549">
        <v>3023836</v>
      </c>
      <c r="AL198" s="76">
        <f t="shared" si="40"/>
        <v>0.92816235373129841</v>
      </c>
      <c r="AM198" s="543">
        <v>101</v>
      </c>
      <c r="AN198" s="549">
        <v>3023836</v>
      </c>
      <c r="AO198" s="543">
        <v>101</v>
      </c>
      <c r="AP198" s="549">
        <v>3023836</v>
      </c>
      <c r="AQ198" s="543">
        <v>45</v>
      </c>
      <c r="AR198" s="549">
        <v>1937416</v>
      </c>
      <c r="AS198" s="543">
        <v>56</v>
      </c>
      <c r="AT198" s="76">
        <f t="shared" si="41"/>
        <v>0.5544554455445545</v>
      </c>
      <c r="AU198" s="549">
        <v>1086420</v>
      </c>
      <c r="AV198" s="543">
        <v>1</v>
      </c>
      <c r="AW198" s="549">
        <v>45880</v>
      </c>
      <c r="AX198" s="543">
        <v>3</v>
      </c>
      <c r="AY198" s="549">
        <v>188158</v>
      </c>
      <c r="AZ198" s="543">
        <v>2</v>
      </c>
      <c r="BA198" s="76">
        <f t="shared" si="42"/>
        <v>1.9047619047619049E-2</v>
      </c>
      <c r="BB198" s="543">
        <v>24</v>
      </c>
      <c r="BC198" s="76">
        <f t="shared" si="43"/>
        <v>0.22857142857142856</v>
      </c>
      <c r="BD198" s="543">
        <v>79</v>
      </c>
      <c r="BE198" s="76">
        <f t="shared" si="44"/>
        <v>0.75238095238095237</v>
      </c>
      <c r="BF198" s="543">
        <v>105</v>
      </c>
      <c r="BG198" s="76">
        <f t="shared" si="45"/>
        <v>1</v>
      </c>
      <c r="BH198" s="543">
        <v>16</v>
      </c>
      <c r="BI198" s="76">
        <f t="shared" si="46"/>
        <v>0.15238095238095239</v>
      </c>
      <c r="BJ198" s="543">
        <v>12</v>
      </c>
      <c r="BK198" s="543">
        <v>1</v>
      </c>
      <c r="BL198" s="543">
        <v>3</v>
      </c>
      <c r="BM198" s="550">
        <v>1984.5</v>
      </c>
      <c r="BN198" s="542"/>
      <c r="BO198" s="543">
        <v>75</v>
      </c>
      <c r="BP198" s="76">
        <f t="shared" si="47"/>
        <v>0.7142857142857143</v>
      </c>
      <c r="BQ198" s="543">
        <v>30</v>
      </c>
      <c r="BR198" s="76">
        <f t="shared" si="48"/>
        <v>0.2857142857142857</v>
      </c>
      <c r="BS198" s="543">
        <v>4</v>
      </c>
      <c r="BT198" s="76">
        <f t="shared" si="49"/>
        <v>3.8095238095238099E-2</v>
      </c>
      <c r="BU198" s="76">
        <v>0.68316831683168322</v>
      </c>
      <c r="BW198" s="543">
        <v>0</v>
      </c>
      <c r="BX198" s="543">
        <v>0</v>
      </c>
      <c r="BY198" s="543">
        <v>0</v>
      </c>
      <c r="BZ198" s="543">
        <v>0</v>
      </c>
      <c r="CA198" s="543">
        <v>0</v>
      </c>
      <c r="CB198" s="543">
        <v>0</v>
      </c>
      <c r="CC198" s="543">
        <v>0</v>
      </c>
      <c r="CD198" s="543">
        <v>0</v>
      </c>
      <c r="CE198" s="543">
        <v>0</v>
      </c>
      <c r="CF198" s="543">
        <v>0</v>
      </c>
      <c r="CG198" s="543">
        <v>0</v>
      </c>
      <c r="CH198" s="543">
        <v>0</v>
      </c>
      <c r="CI198" s="542"/>
      <c r="CJ198" s="542"/>
      <c r="CK198" s="542"/>
      <c r="CL198" s="542"/>
      <c r="CM198" s="542"/>
      <c r="CN198" s="542"/>
      <c r="CO198" s="542"/>
      <c r="CP198" s="542"/>
      <c r="CQ198" s="542"/>
      <c r="CS198" s="542"/>
      <c r="CT198" s="542"/>
      <c r="CU198" s="542"/>
      <c r="CV198" s="542"/>
      <c r="CW198" s="543">
        <v>3</v>
      </c>
      <c r="CX198" s="547">
        <v>0</v>
      </c>
      <c r="CY198" s="543">
        <v>3</v>
      </c>
      <c r="CZ198" s="543">
        <v>0</v>
      </c>
      <c r="DA198" s="543">
        <v>0</v>
      </c>
      <c r="DB198" s="543">
        <v>0</v>
      </c>
      <c r="DC198" s="543">
        <v>0</v>
      </c>
      <c r="DD198" s="543">
        <v>0</v>
      </c>
      <c r="DF198" s="551">
        <v>282948.57676299999</v>
      </c>
      <c r="DG198" s="76">
        <f t="shared" si="50"/>
        <v>8.6850681383933204E-2</v>
      </c>
      <c r="DH198" s="551">
        <v>5094.0102450000004</v>
      </c>
      <c r="DI198" s="551">
        <v>278956.20279399998</v>
      </c>
      <c r="DJ198" s="551">
        <v>3992.3739690000002</v>
      </c>
      <c r="DK198" s="547">
        <v>71</v>
      </c>
      <c r="DL198" s="543">
        <v>34</v>
      </c>
      <c r="DM198" s="543">
        <v>0</v>
      </c>
      <c r="DN198" s="543">
        <v>0</v>
      </c>
      <c r="DO198" s="320">
        <v>0.17171400000000001</v>
      </c>
      <c r="DP198" s="543">
        <v>68</v>
      </c>
      <c r="DQ198" s="543">
        <v>13</v>
      </c>
      <c r="DR198" s="543">
        <v>18</v>
      </c>
      <c r="DS198" s="543">
        <v>6</v>
      </c>
      <c r="DT198" s="76">
        <f t="shared" si="51"/>
        <v>6.1855670103092786E-2</v>
      </c>
      <c r="DU198" s="542"/>
      <c r="DV198" s="542"/>
      <c r="DW198" s="542"/>
      <c r="DX198" s="552">
        <v>378.85250000000002</v>
      </c>
      <c r="DZ198" s="542"/>
      <c r="EA198" s="542"/>
      <c r="EB198" s="542"/>
      <c r="EC198" s="542"/>
      <c r="ED198" s="542"/>
      <c r="EE198" s="542"/>
      <c r="EF198" s="542"/>
      <c r="EG198" s="542"/>
      <c r="EH198" s="542"/>
      <c r="EI198" s="542"/>
      <c r="EJ198" s="542"/>
      <c r="EK198" s="542"/>
      <c r="EL198" s="542"/>
      <c r="EM198" s="542"/>
      <c r="EN198" s="542"/>
      <c r="EO198" s="542"/>
    </row>
    <row r="199" spans="2:145" x14ac:dyDescent="0.25">
      <c r="B199" s="541" t="s">
        <v>1498</v>
      </c>
      <c r="C199" s="3" t="s">
        <v>1499</v>
      </c>
      <c r="D199" s="3" t="s">
        <v>1174</v>
      </c>
      <c r="E199" s="541" t="s">
        <v>1094</v>
      </c>
      <c r="F199" s="542"/>
      <c r="G199" s="543">
        <v>211.796267</v>
      </c>
      <c r="H199" s="542"/>
      <c r="I199" s="542"/>
      <c r="J199" s="542"/>
      <c r="K199" s="542"/>
      <c r="L199" s="542"/>
      <c r="N199" s="543">
        <v>96.790670000000006</v>
      </c>
      <c r="O199" s="76">
        <f t="shared" si="36"/>
        <v>0.45699894229013965</v>
      </c>
      <c r="P199" s="622">
        <v>5.5974560000000002</v>
      </c>
      <c r="Q199" s="76">
        <f t="shared" si="37"/>
        <v>2.6428492245333106E-2</v>
      </c>
      <c r="R199" s="542"/>
      <c r="S199" s="542"/>
      <c r="T199" s="544">
        <v>0.92791699999999999</v>
      </c>
      <c r="U199" s="543">
        <v>0</v>
      </c>
      <c r="W199" s="543">
        <v>43</v>
      </c>
      <c r="X199" s="543">
        <v>0</v>
      </c>
      <c r="Y199" s="542"/>
      <c r="Z199" s="546">
        <f t="shared" si="52"/>
        <v>0.44425769549895666</v>
      </c>
      <c r="AA199" s="543">
        <v>15</v>
      </c>
      <c r="AB199" s="543">
        <v>21</v>
      </c>
      <c r="AC199" s="547">
        <v>49</v>
      </c>
      <c r="AD199" s="547">
        <v>15</v>
      </c>
      <c r="AE199" s="543">
        <f t="shared" si="38"/>
        <v>64</v>
      </c>
      <c r="AF199" s="549">
        <v>4414915</v>
      </c>
      <c r="AH199" s="549">
        <v>30300</v>
      </c>
      <c r="AI199" s="543">
        <v>62</v>
      </c>
      <c r="AJ199" s="76">
        <f t="shared" si="39"/>
        <v>0.96875</v>
      </c>
      <c r="AK199" s="549">
        <v>2895155</v>
      </c>
      <c r="AL199" s="76">
        <f t="shared" si="40"/>
        <v>0.65576687206888473</v>
      </c>
      <c r="AM199" s="543">
        <v>62</v>
      </c>
      <c r="AN199" s="549">
        <v>2895155</v>
      </c>
      <c r="AO199" s="543">
        <v>62</v>
      </c>
      <c r="AP199" s="549">
        <v>2895155</v>
      </c>
      <c r="AQ199" s="543">
        <v>35</v>
      </c>
      <c r="AR199" s="549">
        <v>2063725</v>
      </c>
      <c r="AS199" s="543">
        <v>27</v>
      </c>
      <c r="AT199" s="76">
        <f t="shared" si="41"/>
        <v>0.43548387096774194</v>
      </c>
      <c r="AU199" s="549">
        <v>831430</v>
      </c>
      <c r="AV199" s="543">
        <v>1</v>
      </c>
      <c r="AW199" s="549">
        <v>30700</v>
      </c>
      <c r="AX199" s="543">
        <v>1</v>
      </c>
      <c r="AY199" s="549">
        <v>1489060</v>
      </c>
      <c r="AZ199" s="543">
        <v>2</v>
      </c>
      <c r="BA199" s="76">
        <f t="shared" si="42"/>
        <v>3.125E-2</v>
      </c>
      <c r="BB199" s="543">
        <v>3</v>
      </c>
      <c r="BC199" s="76">
        <f t="shared" si="43"/>
        <v>4.6875E-2</v>
      </c>
      <c r="BD199" s="543">
        <v>59</v>
      </c>
      <c r="BE199" s="76">
        <f t="shared" si="44"/>
        <v>0.921875</v>
      </c>
      <c r="BF199" s="543">
        <v>63</v>
      </c>
      <c r="BG199" s="76">
        <f t="shared" si="45"/>
        <v>0.984375</v>
      </c>
      <c r="BH199" s="543">
        <v>7</v>
      </c>
      <c r="BI199" s="76">
        <f t="shared" si="46"/>
        <v>0.109375</v>
      </c>
      <c r="BJ199" s="543">
        <v>7</v>
      </c>
      <c r="BK199" s="543">
        <v>0</v>
      </c>
      <c r="BL199" s="543">
        <v>0</v>
      </c>
      <c r="BM199" s="550">
        <v>1954</v>
      </c>
      <c r="BN199" s="542"/>
      <c r="BO199" s="543">
        <v>59</v>
      </c>
      <c r="BP199" s="76">
        <f t="shared" si="47"/>
        <v>0.921875</v>
      </c>
      <c r="BQ199" s="543">
        <v>5</v>
      </c>
      <c r="BR199" s="76">
        <f t="shared" si="48"/>
        <v>7.8125E-2</v>
      </c>
      <c r="BS199" s="543">
        <v>0</v>
      </c>
      <c r="BT199" s="76">
        <f t="shared" si="49"/>
        <v>0</v>
      </c>
      <c r="BU199" s="76">
        <v>0.56451612903225812</v>
      </c>
      <c r="BW199" s="543">
        <v>1</v>
      </c>
      <c r="BX199" s="543">
        <v>1</v>
      </c>
      <c r="BY199" s="543">
        <v>0</v>
      </c>
      <c r="BZ199" s="543">
        <v>0</v>
      </c>
      <c r="CA199" s="543">
        <v>1</v>
      </c>
      <c r="CB199" s="543">
        <v>0</v>
      </c>
      <c r="CC199" s="543">
        <v>1</v>
      </c>
      <c r="CD199" s="543">
        <v>0</v>
      </c>
      <c r="CE199" s="543">
        <v>0</v>
      </c>
      <c r="CF199" s="543">
        <v>0</v>
      </c>
      <c r="CG199" s="543">
        <v>0</v>
      </c>
      <c r="CH199" s="543">
        <v>0</v>
      </c>
      <c r="CI199" s="542"/>
      <c r="CJ199" s="542"/>
      <c r="CK199" s="542"/>
      <c r="CL199" s="542"/>
      <c r="CM199" s="542"/>
      <c r="CN199" s="542"/>
      <c r="CO199" s="542"/>
      <c r="CP199" s="542"/>
      <c r="CQ199" s="542"/>
      <c r="CS199" s="542"/>
      <c r="CT199" s="542"/>
      <c r="CU199" s="542"/>
      <c r="CV199" s="542"/>
      <c r="CW199" s="543">
        <v>0</v>
      </c>
      <c r="CX199" s="547">
        <v>0</v>
      </c>
      <c r="CY199" s="543">
        <v>0</v>
      </c>
      <c r="CZ199" s="543">
        <v>0</v>
      </c>
      <c r="DA199" s="543">
        <v>0</v>
      </c>
      <c r="DB199" s="543">
        <v>0</v>
      </c>
      <c r="DC199" s="543">
        <v>0</v>
      </c>
      <c r="DD199" s="543">
        <v>0</v>
      </c>
      <c r="DF199" s="551">
        <v>136614.970795</v>
      </c>
      <c r="DG199" s="76">
        <f t="shared" si="50"/>
        <v>3.0943963993644272E-2</v>
      </c>
      <c r="DH199" s="551">
        <v>9898.6179200000006</v>
      </c>
      <c r="DI199" s="551">
        <v>132128.468597</v>
      </c>
      <c r="DJ199" s="551">
        <v>4486.5021969999998</v>
      </c>
      <c r="DK199" s="547">
        <v>52</v>
      </c>
      <c r="DL199" s="543">
        <v>12</v>
      </c>
      <c r="DM199" s="543">
        <v>0</v>
      </c>
      <c r="DN199" s="543">
        <v>0</v>
      </c>
      <c r="DO199" s="320">
        <v>0.23542199999999999</v>
      </c>
      <c r="DP199" s="543">
        <v>52</v>
      </c>
      <c r="DQ199" s="543">
        <v>3</v>
      </c>
      <c r="DR199" s="543">
        <v>8</v>
      </c>
      <c r="DS199" s="543">
        <v>1</v>
      </c>
      <c r="DT199" s="76">
        <f t="shared" si="51"/>
        <v>2.3255813953488372E-2</v>
      </c>
      <c r="DU199" s="542"/>
      <c r="DV199" s="542"/>
      <c r="DW199" s="542"/>
      <c r="DX199" s="552">
        <v>70.977400000000003</v>
      </c>
      <c r="DZ199" s="542"/>
      <c r="EA199" s="542"/>
      <c r="EB199" s="542"/>
      <c r="EC199" s="542"/>
      <c r="ED199" s="542"/>
      <c r="EE199" s="542"/>
      <c r="EF199" s="542"/>
      <c r="EG199" s="542"/>
      <c r="EH199" s="542"/>
      <c r="EI199" s="542"/>
      <c r="EJ199" s="542"/>
      <c r="EK199" s="542"/>
      <c r="EL199" s="542"/>
      <c r="EM199" s="542"/>
      <c r="EN199" s="542"/>
      <c r="EO199" s="542"/>
    </row>
    <row r="200" spans="2:145" x14ac:dyDescent="0.25">
      <c r="B200" s="541" t="s">
        <v>1500</v>
      </c>
      <c r="C200" s="3" t="s">
        <v>1501</v>
      </c>
      <c r="D200" s="3" t="s">
        <v>1097</v>
      </c>
      <c r="E200" s="541" t="s">
        <v>1094</v>
      </c>
      <c r="F200" s="542"/>
      <c r="G200" s="543">
        <v>46765.603126000002</v>
      </c>
      <c r="H200" s="542"/>
      <c r="I200" s="542"/>
      <c r="J200" s="542"/>
      <c r="K200" s="542"/>
      <c r="L200" s="542"/>
      <c r="N200" s="543">
        <v>17127.675859999999</v>
      </c>
      <c r="O200" s="76">
        <f t="shared" ref="O200:O263" si="53">N200/G200</f>
        <v>0.3662451612962867</v>
      </c>
      <c r="P200" s="622">
        <v>97.500577000000007</v>
      </c>
      <c r="Q200" s="76">
        <f t="shared" ref="Q200:Q263" si="54">P200/G200</f>
        <v>2.0848779975595603E-3</v>
      </c>
      <c r="R200" s="542"/>
      <c r="S200" s="542"/>
      <c r="T200" s="544">
        <v>1.5450440000000001</v>
      </c>
      <c r="U200" s="543">
        <v>64</v>
      </c>
      <c r="W200" s="543">
        <v>6034</v>
      </c>
      <c r="X200" s="543">
        <v>98</v>
      </c>
      <c r="Y200" s="542"/>
      <c r="Z200" s="546">
        <f t="shared" si="52"/>
        <v>0.35229531720014701</v>
      </c>
      <c r="AA200" s="543">
        <v>1765</v>
      </c>
      <c r="AB200" s="543">
        <v>1019</v>
      </c>
      <c r="AC200" s="547">
        <v>5288</v>
      </c>
      <c r="AD200" s="547">
        <v>1765</v>
      </c>
      <c r="AE200" s="543">
        <f t="shared" ref="AE200:AE263" si="55">AA200+AC200</f>
        <v>7053</v>
      </c>
      <c r="AF200" s="549">
        <v>1464931304</v>
      </c>
      <c r="AH200" s="549">
        <v>61689</v>
      </c>
      <c r="AI200" s="543">
        <v>6319</v>
      </c>
      <c r="AJ200" s="76">
        <f t="shared" ref="AJ200:AJ263" si="56">AI200/AE200</f>
        <v>0.89593080958457394</v>
      </c>
      <c r="AK200" s="549">
        <v>466891583</v>
      </c>
      <c r="AL200" s="76">
        <f t="shared" ref="AL200:AL263" si="57">AK200/AF200</f>
        <v>0.31871227116599321</v>
      </c>
      <c r="AM200" s="543">
        <v>6301</v>
      </c>
      <c r="AN200" s="549">
        <v>456838656</v>
      </c>
      <c r="AO200" s="543">
        <v>6090</v>
      </c>
      <c r="AP200" s="549">
        <v>434844782</v>
      </c>
      <c r="AQ200" s="543">
        <v>5452</v>
      </c>
      <c r="AR200" s="549">
        <v>421051055</v>
      </c>
      <c r="AS200" s="543">
        <v>638</v>
      </c>
      <c r="AT200" s="76">
        <f t="shared" ref="AT200:AT263" si="58">AS200/AO200</f>
        <v>0.10476190476190476</v>
      </c>
      <c r="AU200" s="549">
        <v>13793727</v>
      </c>
      <c r="AV200" s="543">
        <v>457</v>
      </c>
      <c r="AW200" s="549">
        <v>350120309</v>
      </c>
      <c r="AX200" s="543">
        <v>206</v>
      </c>
      <c r="AY200" s="549">
        <v>510313643</v>
      </c>
      <c r="AZ200" s="543">
        <v>2257</v>
      </c>
      <c r="BA200" s="76">
        <f t="shared" ref="BA200:BA263" si="59">AZ200/AE200</f>
        <v>0.32000567134552671</v>
      </c>
      <c r="BB200" s="543">
        <v>1104</v>
      </c>
      <c r="BC200" s="76">
        <f t="shared" ref="BC200:BC263" si="60">BB200/AE200</f>
        <v>0.15652913653764355</v>
      </c>
      <c r="BD200" s="543">
        <v>3692</v>
      </c>
      <c r="BE200" s="76">
        <f t="shared" ref="BE200:BE263" si="61">BD200/AE200</f>
        <v>0.52346519211682974</v>
      </c>
      <c r="BF200" s="543">
        <v>5877</v>
      </c>
      <c r="BG200" s="76">
        <f t="shared" ref="BG200:BG263" si="62">BF200/AE200</f>
        <v>0.83326244151424922</v>
      </c>
      <c r="BH200" s="543">
        <v>979</v>
      </c>
      <c r="BI200" s="76">
        <f t="shared" ref="BI200:BI263" si="63">BH200/AE200</f>
        <v>0.13880618176662413</v>
      </c>
      <c r="BJ200" s="543">
        <v>832</v>
      </c>
      <c r="BK200" s="543">
        <v>129</v>
      </c>
      <c r="BL200" s="543">
        <v>18</v>
      </c>
      <c r="BM200" s="550">
        <v>1951</v>
      </c>
      <c r="BN200" s="542"/>
      <c r="BO200" s="543">
        <v>6040</v>
      </c>
      <c r="BP200" s="76">
        <f t="shared" ref="BP200:BP263" si="64">BO200/AE200</f>
        <v>0.85637317453565853</v>
      </c>
      <c r="BQ200" s="543">
        <v>1013</v>
      </c>
      <c r="BR200" s="76">
        <f t="shared" ref="BR200:BR263" si="65">BQ200/AE200</f>
        <v>0.14362682546434141</v>
      </c>
      <c r="BS200" s="543">
        <v>180</v>
      </c>
      <c r="BT200" s="76">
        <f t="shared" ref="BT200:BT263" si="66">BS200/AE200</f>
        <v>2.552105487026797E-2</v>
      </c>
      <c r="BU200" s="76">
        <v>0.69441367304953316</v>
      </c>
      <c r="BW200" s="543">
        <v>82</v>
      </c>
      <c r="BX200" s="543">
        <v>49</v>
      </c>
      <c r="BY200" s="543">
        <v>0</v>
      </c>
      <c r="BZ200" s="543">
        <v>25</v>
      </c>
      <c r="CA200" s="543">
        <v>7</v>
      </c>
      <c r="CB200" s="543">
        <v>50</v>
      </c>
      <c r="CC200" s="543">
        <v>38</v>
      </c>
      <c r="CD200" s="543">
        <v>6</v>
      </c>
      <c r="CE200" s="543">
        <v>4</v>
      </c>
      <c r="CF200" s="543">
        <v>16</v>
      </c>
      <c r="CG200" s="543">
        <v>18</v>
      </c>
      <c r="CH200" s="543">
        <v>0</v>
      </c>
      <c r="CI200" s="542"/>
      <c r="CJ200" s="542"/>
      <c r="CK200" s="542"/>
      <c r="CL200" s="542"/>
      <c r="CM200" s="542"/>
      <c r="CN200" s="542"/>
      <c r="CO200" s="542"/>
      <c r="CP200" s="542"/>
      <c r="CQ200" s="542"/>
      <c r="CS200" s="542"/>
      <c r="CT200" s="542"/>
      <c r="CU200" s="542"/>
      <c r="CV200" s="542"/>
      <c r="CW200" s="543">
        <v>111</v>
      </c>
      <c r="CX200" s="547">
        <v>20</v>
      </c>
      <c r="CY200" s="543">
        <v>65</v>
      </c>
      <c r="CZ200" s="543">
        <v>25</v>
      </c>
      <c r="DA200" s="543">
        <v>8</v>
      </c>
      <c r="DB200" s="543">
        <v>0</v>
      </c>
      <c r="DC200" s="543">
        <v>12</v>
      </c>
      <c r="DD200" s="543">
        <v>1</v>
      </c>
      <c r="DF200" s="551">
        <v>51533994.490258001</v>
      </c>
      <c r="DG200" s="76">
        <f t="shared" ref="DG200:DG263" si="67">DF200/AF200</f>
        <v>3.5178437616524574E-2</v>
      </c>
      <c r="DH200" s="551">
        <v>5797.2954099999997</v>
      </c>
      <c r="DI200" s="551">
        <v>32893494.765517998</v>
      </c>
      <c r="DJ200" s="551">
        <v>18640499.724739999</v>
      </c>
      <c r="DK200" s="547">
        <v>3845</v>
      </c>
      <c r="DL200" s="543">
        <v>3117</v>
      </c>
      <c r="DM200" s="543">
        <v>59</v>
      </c>
      <c r="DN200" s="543">
        <v>32</v>
      </c>
      <c r="DO200" s="320">
        <v>0.100245</v>
      </c>
      <c r="DP200" s="543">
        <v>3606</v>
      </c>
      <c r="DQ200" s="543">
        <v>1533</v>
      </c>
      <c r="DR200" s="543">
        <v>1666</v>
      </c>
      <c r="DS200" s="543">
        <v>248</v>
      </c>
      <c r="DT200" s="76">
        <f t="shared" ref="DT200:DT263" si="68">DS200/W200</f>
        <v>4.1100430891614186E-2</v>
      </c>
      <c r="DU200" s="542"/>
      <c r="DV200" s="542"/>
      <c r="DW200" s="542"/>
      <c r="DX200" s="552">
        <v>45095.273000000001</v>
      </c>
      <c r="DZ200" s="542"/>
      <c r="EA200" s="542"/>
      <c r="EB200" s="542"/>
      <c r="EC200" s="542"/>
      <c r="ED200" s="542"/>
      <c r="EE200" s="542"/>
      <c r="EF200" s="542"/>
      <c r="EG200" s="542"/>
      <c r="EH200" s="542"/>
      <c r="EI200" s="542"/>
      <c r="EJ200" s="542"/>
      <c r="EK200" s="542"/>
      <c r="EL200" s="542"/>
      <c r="EM200" s="542"/>
      <c r="EN200" s="542"/>
      <c r="EO200" s="542"/>
    </row>
    <row r="201" spans="2:145" x14ac:dyDescent="0.25">
      <c r="B201" s="541" t="s">
        <v>1502</v>
      </c>
      <c r="C201" s="3" t="s">
        <v>1503</v>
      </c>
      <c r="D201" s="3" t="s">
        <v>1097</v>
      </c>
      <c r="E201" s="541" t="s">
        <v>1094</v>
      </c>
      <c r="F201" s="542"/>
      <c r="G201" s="543">
        <v>398.94253700000002</v>
      </c>
      <c r="H201" s="542"/>
      <c r="I201" s="542"/>
      <c r="J201" s="542"/>
      <c r="K201" s="542"/>
      <c r="L201" s="542"/>
      <c r="N201" s="543">
        <v>215.61815300000001</v>
      </c>
      <c r="O201" s="76">
        <f t="shared" si="53"/>
        <v>0.54047421120200079</v>
      </c>
      <c r="P201" s="622">
        <v>6.1018470000000002</v>
      </c>
      <c r="Q201" s="76">
        <f t="shared" si="54"/>
        <v>1.5295052379937113E-2</v>
      </c>
      <c r="R201" s="542"/>
      <c r="S201" s="542"/>
      <c r="T201" s="544">
        <v>3.4777830000000001</v>
      </c>
      <c r="U201" s="543">
        <v>0</v>
      </c>
      <c r="W201" s="543">
        <v>177</v>
      </c>
      <c r="X201" s="543">
        <v>63</v>
      </c>
      <c r="Y201" s="542"/>
      <c r="Z201" s="546">
        <f t="shared" si="52"/>
        <v>0.82089563210385164</v>
      </c>
      <c r="AA201" s="543">
        <v>17</v>
      </c>
      <c r="AB201" s="543">
        <v>20</v>
      </c>
      <c r="AC201" s="547">
        <v>180</v>
      </c>
      <c r="AD201" s="547">
        <v>17</v>
      </c>
      <c r="AE201" s="543">
        <f t="shared" si="55"/>
        <v>197</v>
      </c>
      <c r="AF201" s="549">
        <v>8407048</v>
      </c>
      <c r="AH201" s="549">
        <v>29300</v>
      </c>
      <c r="AI201" s="543">
        <v>188</v>
      </c>
      <c r="AJ201" s="76">
        <f t="shared" si="56"/>
        <v>0.95431472081218272</v>
      </c>
      <c r="AK201" s="549">
        <v>7334486</v>
      </c>
      <c r="AL201" s="76">
        <f t="shared" si="57"/>
        <v>0.87242109239771204</v>
      </c>
      <c r="AM201" s="543">
        <v>188</v>
      </c>
      <c r="AN201" s="549">
        <v>7334486</v>
      </c>
      <c r="AO201" s="543">
        <v>188</v>
      </c>
      <c r="AP201" s="549">
        <v>7334486</v>
      </c>
      <c r="AQ201" s="543">
        <v>93</v>
      </c>
      <c r="AR201" s="549">
        <v>4423246</v>
      </c>
      <c r="AS201" s="543">
        <v>95</v>
      </c>
      <c r="AT201" s="76">
        <f t="shared" si="58"/>
        <v>0.50531914893617025</v>
      </c>
      <c r="AU201" s="549">
        <v>2911240</v>
      </c>
      <c r="AV201" s="543">
        <v>7</v>
      </c>
      <c r="AW201" s="549">
        <v>947462</v>
      </c>
      <c r="AX201" s="543">
        <v>2</v>
      </c>
      <c r="AY201" s="549">
        <v>125100</v>
      </c>
      <c r="AZ201" s="543">
        <v>14</v>
      </c>
      <c r="BA201" s="76">
        <f t="shared" si="59"/>
        <v>7.1065989847715741E-2</v>
      </c>
      <c r="BB201" s="543">
        <v>17</v>
      </c>
      <c r="BC201" s="76">
        <f t="shared" si="60"/>
        <v>8.6294416243654817E-2</v>
      </c>
      <c r="BD201" s="543">
        <v>166</v>
      </c>
      <c r="BE201" s="76">
        <f t="shared" si="61"/>
        <v>0.84263959390862941</v>
      </c>
      <c r="BF201" s="543">
        <v>184</v>
      </c>
      <c r="BG201" s="76">
        <f t="shared" si="62"/>
        <v>0.93401015228426398</v>
      </c>
      <c r="BH201" s="543">
        <v>60</v>
      </c>
      <c r="BI201" s="76">
        <f t="shared" si="63"/>
        <v>0.30456852791878175</v>
      </c>
      <c r="BJ201" s="543">
        <v>53</v>
      </c>
      <c r="BK201" s="543">
        <v>7</v>
      </c>
      <c r="BL201" s="543">
        <v>0</v>
      </c>
      <c r="BM201" s="550">
        <v>1954</v>
      </c>
      <c r="BN201" s="542"/>
      <c r="BO201" s="543">
        <v>124</v>
      </c>
      <c r="BP201" s="76">
        <f t="shared" si="64"/>
        <v>0.62944162436548223</v>
      </c>
      <c r="BQ201" s="543">
        <v>73</v>
      </c>
      <c r="BR201" s="76">
        <f t="shared" si="65"/>
        <v>0.37055837563451777</v>
      </c>
      <c r="BS201" s="543">
        <v>10</v>
      </c>
      <c r="BT201" s="76">
        <f t="shared" si="66"/>
        <v>5.0761421319796954E-2</v>
      </c>
      <c r="BU201" s="76">
        <v>0.5957446808510638</v>
      </c>
      <c r="BW201" s="543">
        <v>0</v>
      </c>
      <c r="BX201" s="543">
        <v>0</v>
      </c>
      <c r="BY201" s="543">
        <v>0</v>
      </c>
      <c r="BZ201" s="543">
        <v>0</v>
      </c>
      <c r="CA201" s="543">
        <v>0</v>
      </c>
      <c r="CB201" s="543">
        <v>0</v>
      </c>
      <c r="CC201" s="543">
        <v>0</v>
      </c>
      <c r="CD201" s="543">
        <v>0</v>
      </c>
      <c r="CE201" s="543">
        <v>0</v>
      </c>
      <c r="CF201" s="543">
        <v>0</v>
      </c>
      <c r="CG201" s="543">
        <v>0</v>
      </c>
      <c r="CH201" s="543">
        <v>0</v>
      </c>
      <c r="CI201" s="542"/>
      <c r="CJ201" s="542"/>
      <c r="CK201" s="542"/>
      <c r="CL201" s="542"/>
      <c r="CM201" s="542"/>
      <c r="CN201" s="542"/>
      <c r="CO201" s="542"/>
      <c r="CP201" s="542"/>
      <c r="CQ201" s="542"/>
      <c r="CS201" s="542"/>
      <c r="CT201" s="542"/>
      <c r="CU201" s="542"/>
      <c r="CV201" s="542"/>
      <c r="CW201" s="543">
        <v>3</v>
      </c>
      <c r="CX201" s="547">
        <v>3</v>
      </c>
      <c r="CY201" s="543">
        <v>2</v>
      </c>
      <c r="CZ201" s="543">
        <v>1</v>
      </c>
      <c r="DA201" s="543">
        <v>0</v>
      </c>
      <c r="DB201" s="543">
        <v>0</v>
      </c>
      <c r="DC201" s="543">
        <v>0</v>
      </c>
      <c r="DD201" s="543">
        <v>0</v>
      </c>
      <c r="DF201" s="551">
        <v>971973.89326000004</v>
      </c>
      <c r="DG201" s="76">
        <f t="shared" si="67"/>
        <v>0.11561417197332524</v>
      </c>
      <c r="DH201" s="551">
        <v>6205.2731320000003</v>
      </c>
      <c r="DI201" s="551">
        <v>894407.10041099996</v>
      </c>
      <c r="DJ201" s="551">
        <v>77566.792849000005</v>
      </c>
      <c r="DK201" s="547">
        <v>83</v>
      </c>
      <c r="DL201" s="543">
        <v>114</v>
      </c>
      <c r="DM201" s="543">
        <v>0</v>
      </c>
      <c r="DN201" s="543">
        <v>0</v>
      </c>
      <c r="DO201" s="320">
        <v>0.21824099999999999</v>
      </c>
      <c r="DP201" s="543">
        <v>77</v>
      </c>
      <c r="DQ201" s="543">
        <v>27</v>
      </c>
      <c r="DR201" s="543">
        <v>74</v>
      </c>
      <c r="DS201" s="543">
        <v>19</v>
      </c>
      <c r="DT201" s="76">
        <f t="shared" si="68"/>
        <v>0.10734463276836158</v>
      </c>
      <c r="DU201" s="542"/>
      <c r="DV201" s="542"/>
      <c r="DW201" s="542"/>
      <c r="DX201" s="552">
        <v>834.05399999999997</v>
      </c>
      <c r="DZ201" s="542"/>
      <c r="EA201" s="542"/>
      <c r="EB201" s="542"/>
      <c r="EC201" s="542"/>
      <c r="ED201" s="542"/>
      <c r="EE201" s="542"/>
      <c r="EF201" s="542"/>
      <c r="EG201" s="542"/>
      <c r="EH201" s="542"/>
      <c r="EI201" s="542"/>
      <c r="EJ201" s="542"/>
      <c r="EK201" s="542"/>
      <c r="EL201" s="542"/>
      <c r="EM201" s="542"/>
      <c r="EN201" s="542"/>
      <c r="EO201" s="542"/>
    </row>
    <row r="202" spans="2:145" x14ac:dyDescent="0.25">
      <c r="B202" s="541" t="s">
        <v>1504</v>
      </c>
      <c r="C202" s="3" t="s">
        <v>1505</v>
      </c>
      <c r="D202" s="3" t="s">
        <v>1506</v>
      </c>
      <c r="E202" s="541" t="s">
        <v>1094</v>
      </c>
      <c r="F202" s="542"/>
      <c r="G202" s="543">
        <v>643.76815199999999</v>
      </c>
      <c r="H202" s="542"/>
      <c r="I202" s="542"/>
      <c r="J202" s="542"/>
      <c r="K202" s="542"/>
      <c r="L202" s="542"/>
      <c r="N202" s="543">
        <v>334.39806900000002</v>
      </c>
      <c r="O202" s="76">
        <f t="shared" si="53"/>
        <v>0.51943866430969399</v>
      </c>
      <c r="P202" s="622">
        <v>7.7701390000000004</v>
      </c>
      <c r="Q202" s="76">
        <f t="shared" si="54"/>
        <v>1.2069778500008805E-2</v>
      </c>
      <c r="R202" s="542"/>
      <c r="S202" s="542"/>
      <c r="T202" s="544">
        <v>1.732483</v>
      </c>
      <c r="U202" s="543">
        <v>0</v>
      </c>
      <c r="W202" s="543">
        <v>222</v>
      </c>
      <c r="X202" s="543">
        <v>47</v>
      </c>
      <c r="Y202" s="542"/>
      <c r="Z202" s="546">
        <f t="shared" si="52"/>
        <v>0.66387943167219665</v>
      </c>
      <c r="AA202" s="543">
        <v>28</v>
      </c>
      <c r="AB202" s="543">
        <v>41</v>
      </c>
      <c r="AC202" s="547">
        <v>235</v>
      </c>
      <c r="AD202" s="547">
        <v>28</v>
      </c>
      <c r="AE202" s="543">
        <f t="shared" si="55"/>
        <v>263</v>
      </c>
      <c r="AF202" s="549">
        <v>18947410</v>
      </c>
      <c r="AH202" s="549">
        <v>67200</v>
      </c>
      <c r="AI202" s="543">
        <v>256</v>
      </c>
      <c r="AJ202" s="76">
        <f t="shared" si="56"/>
        <v>0.97338403041825095</v>
      </c>
      <c r="AK202" s="549">
        <v>18271210</v>
      </c>
      <c r="AL202" s="76">
        <f t="shared" si="57"/>
        <v>0.96431174498255967</v>
      </c>
      <c r="AM202" s="543">
        <v>256</v>
      </c>
      <c r="AN202" s="549">
        <v>18271210</v>
      </c>
      <c r="AO202" s="543">
        <v>245</v>
      </c>
      <c r="AP202" s="549">
        <v>17092610</v>
      </c>
      <c r="AQ202" s="543">
        <v>214</v>
      </c>
      <c r="AR202" s="549">
        <v>16800700</v>
      </c>
      <c r="AS202" s="543">
        <v>31</v>
      </c>
      <c r="AT202" s="76">
        <f t="shared" si="58"/>
        <v>0.12653061224489795</v>
      </c>
      <c r="AU202" s="549">
        <v>291910</v>
      </c>
      <c r="AV202" s="543">
        <v>2</v>
      </c>
      <c r="AW202" s="549">
        <v>138800</v>
      </c>
      <c r="AX202" s="543">
        <v>4</v>
      </c>
      <c r="AY202" s="549">
        <v>485400</v>
      </c>
      <c r="AZ202" s="543">
        <v>176</v>
      </c>
      <c r="BA202" s="76">
        <f t="shared" si="59"/>
        <v>0.66920152091254748</v>
      </c>
      <c r="BB202" s="543">
        <v>44</v>
      </c>
      <c r="BC202" s="76">
        <f t="shared" si="60"/>
        <v>0.16730038022813687</v>
      </c>
      <c r="BD202" s="543">
        <v>43</v>
      </c>
      <c r="BE202" s="76">
        <f t="shared" si="61"/>
        <v>0.1634980988593156</v>
      </c>
      <c r="BF202" s="543">
        <v>219</v>
      </c>
      <c r="BG202" s="76">
        <f t="shared" si="62"/>
        <v>0.83269961977186313</v>
      </c>
      <c r="BH202" s="543">
        <v>33</v>
      </c>
      <c r="BI202" s="76">
        <f t="shared" si="63"/>
        <v>0.12547528517110265</v>
      </c>
      <c r="BJ202" s="543">
        <v>33</v>
      </c>
      <c r="BK202" s="543">
        <v>0</v>
      </c>
      <c r="BL202" s="543">
        <v>0</v>
      </c>
      <c r="BM202" s="550">
        <v>1964</v>
      </c>
      <c r="BN202" s="542"/>
      <c r="BO202" s="543">
        <v>258</v>
      </c>
      <c r="BP202" s="76">
        <f t="shared" si="64"/>
        <v>0.98098859315589348</v>
      </c>
      <c r="BQ202" s="543">
        <v>5</v>
      </c>
      <c r="BR202" s="76">
        <f t="shared" si="65"/>
        <v>1.9011406844106463E-2</v>
      </c>
      <c r="BS202" s="543">
        <v>0</v>
      </c>
      <c r="BT202" s="76">
        <f t="shared" si="66"/>
        <v>0</v>
      </c>
      <c r="BU202" s="76">
        <v>0.7734375</v>
      </c>
      <c r="BW202" s="543">
        <v>0</v>
      </c>
      <c r="BX202" s="543">
        <v>0</v>
      </c>
      <c r="BY202" s="543">
        <v>0</v>
      </c>
      <c r="BZ202" s="543">
        <v>0</v>
      </c>
      <c r="CA202" s="543">
        <v>0</v>
      </c>
      <c r="CB202" s="543">
        <v>0</v>
      </c>
      <c r="CC202" s="543">
        <v>0</v>
      </c>
      <c r="CD202" s="543">
        <v>0</v>
      </c>
      <c r="CE202" s="543">
        <v>0</v>
      </c>
      <c r="CF202" s="543">
        <v>0</v>
      </c>
      <c r="CG202" s="543">
        <v>0</v>
      </c>
      <c r="CH202" s="543">
        <v>0</v>
      </c>
      <c r="CI202" s="542"/>
      <c r="CJ202" s="542"/>
      <c r="CK202" s="542"/>
      <c r="CL202" s="542"/>
      <c r="CM202" s="542"/>
      <c r="CN202" s="542"/>
      <c r="CO202" s="542"/>
      <c r="CP202" s="542"/>
      <c r="CQ202" s="542"/>
      <c r="CS202" s="542"/>
      <c r="CT202" s="542"/>
      <c r="CU202" s="542"/>
      <c r="CV202" s="542"/>
      <c r="CW202" s="543">
        <v>3</v>
      </c>
      <c r="CX202" s="547">
        <v>3</v>
      </c>
      <c r="CY202" s="543">
        <v>3</v>
      </c>
      <c r="CZ202" s="543">
        <v>0</v>
      </c>
      <c r="DA202" s="543">
        <v>0</v>
      </c>
      <c r="DB202" s="543">
        <v>0</v>
      </c>
      <c r="DC202" s="543">
        <v>0</v>
      </c>
      <c r="DD202" s="543">
        <v>0</v>
      </c>
      <c r="DF202" s="551">
        <v>1240016.677106</v>
      </c>
      <c r="DG202" s="76">
        <f t="shared" si="67"/>
        <v>6.5445181009225015E-2</v>
      </c>
      <c r="DH202" s="551">
        <v>8553.3557130000008</v>
      </c>
      <c r="DI202" s="551">
        <v>1208674.03941</v>
      </c>
      <c r="DJ202" s="551">
        <v>31342.637695000001</v>
      </c>
      <c r="DK202" s="547">
        <v>154</v>
      </c>
      <c r="DL202" s="543">
        <v>109</v>
      </c>
      <c r="DM202" s="543">
        <v>0</v>
      </c>
      <c r="DN202" s="543">
        <v>0</v>
      </c>
      <c r="DO202" s="320">
        <v>0.145728</v>
      </c>
      <c r="DP202" s="543">
        <v>144</v>
      </c>
      <c r="DQ202" s="543">
        <v>32</v>
      </c>
      <c r="DR202" s="543">
        <v>85</v>
      </c>
      <c r="DS202" s="543">
        <v>2</v>
      </c>
      <c r="DT202" s="76">
        <f t="shared" si="68"/>
        <v>9.0090090090090089E-3</v>
      </c>
      <c r="DU202" s="542"/>
      <c r="DV202" s="542"/>
      <c r="DW202" s="542"/>
      <c r="DX202" s="552">
        <v>442.1379</v>
      </c>
      <c r="DZ202" s="542"/>
      <c r="EA202" s="542"/>
      <c r="EB202" s="542"/>
      <c r="EC202" s="542"/>
      <c r="ED202" s="542"/>
      <c r="EE202" s="542"/>
      <c r="EF202" s="542"/>
      <c r="EG202" s="542"/>
      <c r="EH202" s="542"/>
      <c r="EI202" s="542"/>
      <c r="EJ202" s="542"/>
      <c r="EK202" s="542"/>
      <c r="EL202" s="542"/>
      <c r="EM202" s="542"/>
      <c r="EN202" s="542"/>
      <c r="EO202" s="542"/>
    </row>
    <row r="203" spans="2:145" x14ac:dyDescent="0.25">
      <c r="B203" s="541" t="s">
        <v>1507</v>
      </c>
      <c r="C203" s="3" t="s">
        <v>1508</v>
      </c>
      <c r="D203" s="3" t="s">
        <v>1358</v>
      </c>
      <c r="E203" s="541" t="s">
        <v>1094</v>
      </c>
      <c r="F203" s="542"/>
      <c r="G203" s="543">
        <v>3216.6090570000001</v>
      </c>
      <c r="H203" s="542"/>
      <c r="I203" s="542"/>
      <c r="J203" s="542"/>
      <c r="K203" s="542"/>
      <c r="L203" s="542"/>
      <c r="N203" s="543">
        <v>1424.2686269999999</v>
      </c>
      <c r="O203" s="76">
        <f t="shared" si="53"/>
        <v>0.44278574168051282</v>
      </c>
      <c r="P203" s="622">
        <v>27.955964999999999</v>
      </c>
      <c r="Q203" s="76">
        <f t="shared" si="54"/>
        <v>8.6911292310024729E-3</v>
      </c>
      <c r="R203" s="542"/>
      <c r="S203" s="542"/>
      <c r="T203" s="544">
        <v>2.8</v>
      </c>
      <c r="U203" s="543">
        <v>0</v>
      </c>
      <c r="W203" s="543">
        <v>101</v>
      </c>
      <c r="X203" s="543">
        <v>7</v>
      </c>
      <c r="Y203" s="542"/>
      <c r="Z203" s="546">
        <f t="shared" si="52"/>
        <v>7.0913588971443384E-2</v>
      </c>
      <c r="AA203" s="543">
        <v>33</v>
      </c>
      <c r="AB203" s="543">
        <v>24</v>
      </c>
      <c r="AC203" s="547">
        <v>92</v>
      </c>
      <c r="AD203" s="547">
        <v>33</v>
      </c>
      <c r="AE203" s="543">
        <f t="shared" si="55"/>
        <v>125</v>
      </c>
      <c r="AF203" s="549">
        <v>25463770</v>
      </c>
      <c r="AH203" s="549">
        <v>40200</v>
      </c>
      <c r="AI203" s="543">
        <v>111</v>
      </c>
      <c r="AJ203" s="76">
        <f t="shared" si="56"/>
        <v>0.88800000000000001</v>
      </c>
      <c r="AK203" s="549">
        <v>6815320</v>
      </c>
      <c r="AL203" s="76">
        <f t="shared" si="57"/>
        <v>0.26764772066351528</v>
      </c>
      <c r="AM203" s="543">
        <v>111</v>
      </c>
      <c r="AN203" s="549">
        <v>6815320</v>
      </c>
      <c r="AO203" s="543">
        <v>105</v>
      </c>
      <c r="AP203" s="549">
        <v>6176020</v>
      </c>
      <c r="AQ203" s="543">
        <v>96</v>
      </c>
      <c r="AR203" s="549">
        <v>6022500</v>
      </c>
      <c r="AS203" s="543">
        <v>9</v>
      </c>
      <c r="AT203" s="76">
        <f t="shared" si="58"/>
        <v>8.5714285714285715E-2</v>
      </c>
      <c r="AU203" s="549">
        <v>153520</v>
      </c>
      <c r="AV203" s="543">
        <v>6</v>
      </c>
      <c r="AW203" s="549">
        <v>9169300</v>
      </c>
      <c r="AX203" s="543">
        <v>6</v>
      </c>
      <c r="AY203" s="549">
        <v>3058750</v>
      </c>
      <c r="AZ203" s="543">
        <v>42</v>
      </c>
      <c r="BA203" s="76">
        <f t="shared" si="59"/>
        <v>0.33600000000000002</v>
      </c>
      <c r="BB203" s="543">
        <v>27</v>
      </c>
      <c r="BC203" s="76">
        <f t="shared" si="60"/>
        <v>0.216</v>
      </c>
      <c r="BD203" s="543">
        <v>56</v>
      </c>
      <c r="BE203" s="76">
        <f t="shared" si="61"/>
        <v>0.44800000000000001</v>
      </c>
      <c r="BF203" s="543">
        <v>82</v>
      </c>
      <c r="BG203" s="76">
        <f t="shared" si="62"/>
        <v>0.65600000000000003</v>
      </c>
      <c r="BH203" s="543">
        <v>32</v>
      </c>
      <c r="BI203" s="76">
        <f t="shared" si="63"/>
        <v>0.25600000000000001</v>
      </c>
      <c r="BJ203" s="543">
        <v>32</v>
      </c>
      <c r="BK203" s="543">
        <v>0</v>
      </c>
      <c r="BL203" s="543">
        <v>0</v>
      </c>
      <c r="BM203" s="550">
        <v>1940</v>
      </c>
      <c r="BN203" s="542"/>
      <c r="BO203" s="543">
        <v>113</v>
      </c>
      <c r="BP203" s="76">
        <f t="shared" si="64"/>
        <v>0.90400000000000003</v>
      </c>
      <c r="BQ203" s="543">
        <v>12</v>
      </c>
      <c r="BR203" s="76">
        <f t="shared" si="65"/>
        <v>9.6000000000000002E-2</v>
      </c>
      <c r="BS203" s="543">
        <v>4</v>
      </c>
      <c r="BT203" s="76">
        <f t="shared" si="66"/>
        <v>3.2000000000000001E-2</v>
      </c>
      <c r="BU203" s="76">
        <v>0.63063063063063063</v>
      </c>
      <c r="BW203" s="543">
        <v>3</v>
      </c>
      <c r="BX203" s="543">
        <v>1</v>
      </c>
      <c r="BY203" s="543">
        <v>0</v>
      </c>
      <c r="BZ203" s="543">
        <v>3</v>
      </c>
      <c r="CA203" s="543">
        <v>0</v>
      </c>
      <c r="CB203" s="543">
        <v>0</v>
      </c>
      <c r="CC203" s="543">
        <v>0</v>
      </c>
      <c r="CD203" s="543">
        <v>0</v>
      </c>
      <c r="CE203" s="543">
        <v>1</v>
      </c>
      <c r="CF203" s="543">
        <v>1</v>
      </c>
      <c r="CG203" s="543">
        <v>0</v>
      </c>
      <c r="CH203" s="543">
        <v>1</v>
      </c>
      <c r="CI203" s="542"/>
      <c r="CJ203" s="542"/>
      <c r="CK203" s="542"/>
      <c r="CL203" s="542"/>
      <c r="CM203" s="542"/>
      <c r="CN203" s="542"/>
      <c r="CO203" s="542"/>
      <c r="CP203" s="542"/>
      <c r="CQ203" s="542"/>
      <c r="CS203" s="542"/>
      <c r="CT203" s="542"/>
      <c r="CU203" s="542"/>
      <c r="CV203" s="542"/>
      <c r="CW203" s="543">
        <v>5</v>
      </c>
      <c r="CX203" s="547">
        <v>3</v>
      </c>
      <c r="CY203" s="543">
        <v>3</v>
      </c>
      <c r="CZ203" s="543">
        <v>1</v>
      </c>
      <c r="DA203" s="543">
        <v>0</v>
      </c>
      <c r="DB203" s="543">
        <v>0</v>
      </c>
      <c r="DC203" s="543">
        <v>1</v>
      </c>
      <c r="DD203" s="543">
        <v>0</v>
      </c>
      <c r="DF203" s="551">
        <v>715109.71514600003</v>
      </c>
      <c r="DG203" s="76">
        <f t="shared" si="67"/>
        <v>2.8083418721815349E-2</v>
      </c>
      <c r="DH203" s="551">
        <v>5772.1997410000004</v>
      </c>
      <c r="DI203" s="551">
        <v>621204.13511300005</v>
      </c>
      <c r="DJ203" s="551">
        <v>93905.580033000006</v>
      </c>
      <c r="DK203" s="547">
        <v>50</v>
      </c>
      <c r="DL203" s="543">
        <v>74</v>
      </c>
      <c r="DM203" s="543">
        <v>1</v>
      </c>
      <c r="DN203" s="543">
        <v>0</v>
      </c>
      <c r="DO203" s="320">
        <v>0.128</v>
      </c>
      <c r="DP203" s="543">
        <v>49</v>
      </c>
      <c r="DQ203" s="543">
        <v>22</v>
      </c>
      <c r="DR203" s="543">
        <v>52</v>
      </c>
      <c r="DS203" s="543">
        <v>2</v>
      </c>
      <c r="DT203" s="76">
        <f t="shared" si="68"/>
        <v>1.9801980198019802E-2</v>
      </c>
      <c r="DU203" s="542"/>
      <c r="DV203" s="542"/>
      <c r="DW203" s="542"/>
      <c r="DX203" s="552">
        <v>415.64600000000002</v>
      </c>
      <c r="DZ203" s="542"/>
      <c r="EA203" s="542"/>
      <c r="EB203" s="542"/>
      <c r="EC203" s="542"/>
      <c r="ED203" s="542"/>
      <c r="EE203" s="542"/>
      <c r="EF203" s="542"/>
      <c r="EG203" s="542"/>
      <c r="EH203" s="542"/>
      <c r="EI203" s="542"/>
      <c r="EJ203" s="542"/>
      <c r="EK203" s="542"/>
      <c r="EL203" s="542"/>
      <c r="EM203" s="542"/>
      <c r="EN203" s="542"/>
      <c r="EO203" s="542"/>
    </row>
    <row r="204" spans="2:145" x14ac:dyDescent="0.25">
      <c r="B204" s="541" t="s">
        <v>1509</v>
      </c>
      <c r="C204" s="3" t="s">
        <v>1510</v>
      </c>
      <c r="D204" s="3" t="s">
        <v>1218</v>
      </c>
      <c r="E204" s="541" t="s">
        <v>1094</v>
      </c>
      <c r="F204" s="542"/>
      <c r="G204" s="543">
        <v>21.529790999999999</v>
      </c>
      <c r="H204" s="542"/>
      <c r="I204" s="542"/>
      <c r="J204" s="542"/>
      <c r="K204" s="542"/>
      <c r="L204" s="542"/>
      <c r="N204" s="543">
        <v>16.458770999999999</v>
      </c>
      <c r="O204" s="76">
        <f t="shared" si="53"/>
        <v>0.76446496856379142</v>
      </c>
      <c r="P204" s="622">
        <v>1.130206</v>
      </c>
      <c r="Q204" s="76">
        <f t="shared" si="54"/>
        <v>5.2494982417618456E-2</v>
      </c>
      <c r="R204" s="542"/>
      <c r="S204" s="542"/>
      <c r="T204" s="544">
        <v>2.0692140000000001</v>
      </c>
      <c r="U204" s="543">
        <v>0</v>
      </c>
      <c r="W204" s="543">
        <v>93</v>
      </c>
      <c r="X204" s="543">
        <v>0</v>
      </c>
      <c r="Y204" s="542"/>
      <c r="Z204" s="546">
        <f t="shared" si="52"/>
        <v>5.6504826514689341</v>
      </c>
      <c r="AA204" s="543">
        <v>5</v>
      </c>
      <c r="AB204" s="543">
        <v>8</v>
      </c>
      <c r="AC204" s="547">
        <v>96</v>
      </c>
      <c r="AD204" s="547">
        <v>5</v>
      </c>
      <c r="AE204" s="543">
        <f t="shared" si="55"/>
        <v>101</v>
      </c>
      <c r="AF204" s="549">
        <v>5453900</v>
      </c>
      <c r="AH204" s="549">
        <v>47400</v>
      </c>
      <c r="AI204" s="543">
        <v>94</v>
      </c>
      <c r="AJ204" s="76">
        <f t="shared" si="56"/>
        <v>0.93069306930693074</v>
      </c>
      <c r="AK204" s="549">
        <v>4853200</v>
      </c>
      <c r="AL204" s="76">
        <f t="shared" si="57"/>
        <v>0.88985863327160386</v>
      </c>
      <c r="AM204" s="543">
        <v>94</v>
      </c>
      <c r="AN204" s="549">
        <v>4853200</v>
      </c>
      <c r="AO204" s="543">
        <v>89</v>
      </c>
      <c r="AP204" s="549">
        <v>4573200</v>
      </c>
      <c r="AQ204" s="543">
        <v>89</v>
      </c>
      <c r="AR204" s="549">
        <v>4573200</v>
      </c>
      <c r="AS204" s="543">
        <v>0</v>
      </c>
      <c r="AT204" s="76">
        <f t="shared" si="58"/>
        <v>0</v>
      </c>
      <c r="AU204" s="549">
        <v>0</v>
      </c>
      <c r="AV204" s="543">
        <v>4</v>
      </c>
      <c r="AW204" s="549">
        <v>312100</v>
      </c>
      <c r="AX204" s="543">
        <v>3</v>
      </c>
      <c r="AY204" s="549">
        <v>288600</v>
      </c>
      <c r="AZ204" s="543">
        <v>89</v>
      </c>
      <c r="BA204" s="76">
        <f t="shared" si="59"/>
        <v>0.88118811881188119</v>
      </c>
      <c r="BB204" s="543">
        <v>11</v>
      </c>
      <c r="BC204" s="76">
        <f t="shared" si="60"/>
        <v>0.10891089108910891</v>
      </c>
      <c r="BD204" s="543">
        <v>1</v>
      </c>
      <c r="BE204" s="76">
        <f t="shared" si="61"/>
        <v>9.9009900990099011E-3</v>
      </c>
      <c r="BF204" s="543">
        <v>44</v>
      </c>
      <c r="BG204" s="76">
        <f t="shared" si="62"/>
        <v>0.43564356435643564</v>
      </c>
      <c r="BH204" s="543">
        <v>1</v>
      </c>
      <c r="BI204" s="76">
        <f t="shared" si="63"/>
        <v>9.9009900990099011E-3</v>
      </c>
      <c r="BJ204" s="543">
        <v>1</v>
      </c>
      <c r="BK204" s="543">
        <v>0</v>
      </c>
      <c r="BL204" s="543">
        <v>0</v>
      </c>
      <c r="BM204" s="550">
        <v>1920</v>
      </c>
      <c r="BN204" s="542"/>
      <c r="BO204" s="543">
        <v>101</v>
      </c>
      <c r="BP204" s="76">
        <f t="shared" si="64"/>
        <v>1</v>
      </c>
      <c r="BQ204" s="543">
        <v>0</v>
      </c>
      <c r="BR204" s="76">
        <f t="shared" si="65"/>
        <v>0</v>
      </c>
      <c r="BS204" s="543">
        <v>0</v>
      </c>
      <c r="BT204" s="76">
        <f t="shared" si="66"/>
        <v>0</v>
      </c>
      <c r="BU204" s="76">
        <v>0.65957446808510634</v>
      </c>
      <c r="BW204" s="543">
        <v>2</v>
      </c>
      <c r="BX204" s="543">
        <v>0</v>
      </c>
      <c r="BY204" s="543">
        <v>0</v>
      </c>
      <c r="BZ204" s="543">
        <v>2</v>
      </c>
      <c r="CA204" s="543">
        <v>0</v>
      </c>
      <c r="CB204" s="543">
        <v>0</v>
      </c>
      <c r="CC204" s="543">
        <v>0</v>
      </c>
      <c r="CD204" s="543">
        <v>0</v>
      </c>
      <c r="CE204" s="543">
        <v>0</v>
      </c>
      <c r="CF204" s="543">
        <v>0</v>
      </c>
      <c r="CG204" s="543">
        <v>2</v>
      </c>
      <c r="CH204" s="543">
        <v>0</v>
      </c>
      <c r="CI204" s="542"/>
      <c r="CJ204" s="542"/>
      <c r="CK204" s="542"/>
      <c r="CL204" s="542"/>
      <c r="CM204" s="542"/>
      <c r="CN204" s="542"/>
      <c r="CO204" s="542"/>
      <c r="CP204" s="542"/>
      <c r="CQ204" s="542"/>
      <c r="CS204" s="542"/>
      <c r="CT204" s="542"/>
      <c r="CU204" s="542"/>
      <c r="CV204" s="542"/>
      <c r="CW204" s="543">
        <v>1</v>
      </c>
      <c r="CX204" s="547">
        <v>0</v>
      </c>
      <c r="CY204" s="543">
        <v>1</v>
      </c>
      <c r="CZ204" s="543">
        <v>0</v>
      </c>
      <c r="DA204" s="543">
        <v>0</v>
      </c>
      <c r="DB204" s="543">
        <v>0</v>
      </c>
      <c r="DC204" s="543">
        <v>0</v>
      </c>
      <c r="DD204" s="543">
        <v>0</v>
      </c>
      <c r="DF204" s="551">
        <v>126033.139282</v>
      </c>
      <c r="DG204" s="76">
        <f t="shared" si="67"/>
        <v>2.3108810077559178E-2</v>
      </c>
      <c r="DH204" s="551">
        <v>9134.4066160000002</v>
      </c>
      <c r="DI204" s="551">
        <v>126033.139282</v>
      </c>
      <c r="DJ204" s="551">
        <v>0</v>
      </c>
      <c r="DK204" s="547">
        <v>90</v>
      </c>
      <c r="DL204" s="543">
        <v>11</v>
      </c>
      <c r="DM204" s="543">
        <v>0</v>
      </c>
      <c r="DN204" s="543">
        <v>0</v>
      </c>
      <c r="DO204" s="320">
        <v>0.15301000000000001</v>
      </c>
      <c r="DP204" s="543">
        <v>90</v>
      </c>
      <c r="DQ204" s="543">
        <v>3</v>
      </c>
      <c r="DR204" s="543">
        <v>8</v>
      </c>
      <c r="DS204" s="543">
        <v>0</v>
      </c>
      <c r="DT204" s="76">
        <f t="shared" si="68"/>
        <v>0</v>
      </c>
      <c r="DU204" s="542"/>
      <c r="DV204" s="542"/>
      <c r="DW204" s="542"/>
      <c r="DX204" s="552">
        <v>19.0106</v>
      </c>
      <c r="DZ204" s="542"/>
      <c r="EA204" s="542"/>
      <c r="EB204" s="542"/>
      <c r="EC204" s="542"/>
      <c r="ED204" s="542"/>
      <c r="EE204" s="542"/>
      <c r="EF204" s="542"/>
      <c r="EG204" s="542"/>
      <c r="EH204" s="542"/>
      <c r="EI204" s="542"/>
      <c r="EJ204" s="542"/>
      <c r="EK204" s="542"/>
      <c r="EL204" s="542"/>
      <c r="EM204" s="542"/>
      <c r="EN204" s="542"/>
      <c r="EO204" s="542"/>
    </row>
    <row r="205" spans="2:145" x14ac:dyDescent="0.25">
      <c r="B205" s="541" t="s">
        <v>1511</v>
      </c>
      <c r="C205" s="3" t="s">
        <v>1512</v>
      </c>
      <c r="D205" s="3" t="s">
        <v>73</v>
      </c>
      <c r="E205" s="541" t="s">
        <v>1094</v>
      </c>
      <c r="F205" s="542"/>
      <c r="G205" s="543">
        <v>20.501059999999999</v>
      </c>
      <c r="H205" s="542"/>
      <c r="I205" s="542"/>
      <c r="J205" s="542"/>
      <c r="K205" s="542"/>
      <c r="L205" s="542"/>
      <c r="N205" s="543">
        <v>19.431687</v>
      </c>
      <c r="O205" s="76">
        <f t="shared" si="53"/>
        <v>0.94783816056340509</v>
      </c>
      <c r="P205" s="622">
        <v>2.0992820000000001</v>
      </c>
      <c r="Q205" s="76">
        <f t="shared" si="54"/>
        <v>0.10239870523768041</v>
      </c>
      <c r="R205" s="542"/>
      <c r="S205" s="542"/>
      <c r="T205" s="544">
        <v>0</v>
      </c>
      <c r="U205" s="543">
        <v>0</v>
      </c>
      <c r="W205" s="543">
        <v>49</v>
      </c>
      <c r="X205" s="543">
        <v>0</v>
      </c>
      <c r="Y205" s="542"/>
      <c r="Z205" s="546">
        <f t="shared" si="52"/>
        <v>2.5216544502801019</v>
      </c>
      <c r="AA205" s="543">
        <v>0</v>
      </c>
      <c r="AB205" s="543">
        <v>4</v>
      </c>
      <c r="AC205" s="547">
        <v>53</v>
      </c>
      <c r="AD205" s="547">
        <v>0</v>
      </c>
      <c r="AE205" s="543">
        <f t="shared" si="55"/>
        <v>53</v>
      </c>
      <c r="AF205" s="549">
        <v>3908133</v>
      </c>
      <c r="AH205" s="549">
        <v>49400</v>
      </c>
      <c r="AI205" s="543">
        <v>51</v>
      </c>
      <c r="AJ205" s="76">
        <f t="shared" si="56"/>
        <v>0.96226415094339623</v>
      </c>
      <c r="AK205" s="549">
        <v>3021633</v>
      </c>
      <c r="AL205" s="76">
        <f t="shared" si="57"/>
        <v>0.77316534519168101</v>
      </c>
      <c r="AM205" s="543">
        <v>51</v>
      </c>
      <c r="AN205" s="549">
        <v>3021633</v>
      </c>
      <c r="AO205" s="543">
        <v>48</v>
      </c>
      <c r="AP205" s="549">
        <v>2565433</v>
      </c>
      <c r="AQ205" s="543">
        <v>47</v>
      </c>
      <c r="AR205" s="549">
        <v>2553433</v>
      </c>
      <c r="AS205" s="543">
        <v>1</v>
      </c>
      <c r="AT205" s="76">
        <f t="shared" si="58"/>
        <v>2.0833333333333332E-2</v>
      </c>
      <c r="AU205" s="549">
        <v>12000</v>
      </c>
      <c r="AV205" s="543">
        <v>0</v>
      </c>
      <c r="AW205" s="549">
        <v>0</v>
      </c>
      <c r="AX205" s="543">
        <v>1</v>
      </c>
      <c r="AY205" s="549">
        <v>756700</v>
      </c>
      <c r="AZ205" s="543">
        <v>9</v>
      </c>
      <c r="BA205" s="76">
        <f t="shared" si="59"/>
        <v>0.16981132075471697</v>
      </c>
      <c r="BB205" s="543">
        <v>7</v>
      </c>
      <c r="BC205" s="76">
        <f t="shared" si="60"/>
        <v>0.13207547169811321</v>
      </c>
      <c r="BD205" s="543">
        <v>37</v>
      </c>
      <c r="BE205" s="76">
        <f t="shared" si="61"/>
        <v>0.69811320754716977</v>
      </c>
      <c r="BF205" s="543">
        <v>44</v>
      </c>
      <c r="BG205" s="76">
        <f t="shared" si="62"/>
        <v>0.83018867924528306</v>
      </c>
      <c r="BH205" s="543">
        <v>0</v>
      </c>
      <c r="BI205" s="76">
        <f t="shared" si="63"/>
        <v>0</v>
      </c>
      <c r="BJ205" s="543">
        <v>0</v>
      </c>
      <c r="BK205" s="543">
        <v>0</v>
      </c>
      <c r="BL205" s="543">
        <v>0</v>
      </c>
      <c r="BM205" s="550">
        <v>1945</v>
      </c>
      <c r="BN205" s="542"/>
      <c r="BO205" s="543">
        <v>48</v>
      </c>
      <c r="BP205" s="76">
        <f t="shared" si="64"/>
        <v>0.90566037735849059</v>
      </c>
      <c r="BQ205" s="543">
        <v>5</v>
      </c>
      <c r="BR205" s="76">
        <f t="shared" si="65"/>
        <v>9.4339622641509441E-2</v>
      </c>
      <c r="BS205" s="543">
        <v>0</v>
      </c>
      <c r="BT205" s="76">
        <f t="shared" si="66"/>
        <v>0</v>
      </c>
      <c r="BU205" s="76">
        <v>0.80392156862745101</v>
      </c>
      <c r="BW205" s="543">
        <v>0</v>
      </c>
      <c r="BX205" s="543">
        <v>0</v>
      </c>
      <c r="BY205" s="543">
        <v>0</v>
      </c>
      <c r="BZ205" s="543">
        <v>0</v>
      </c>
      <c r="CA205" s="543">
        <v>0</v>
      </c>
      <c r="CB205" s="543">
        <v>0</v>
      </c>
      <c r="CC205" s="543">
        <v>0</v>
      </c>
      <c r="CD205" s="543">
        <v>0</v>
      </c>
      <c r="CE205" s="543">
        <v>0</v>
      </c>
      <c r="CF205" s="543">
        <v>0</v>
      </c>
      <c r="CG205" s="543">
        <v>0</v>
      </c>
      <c r="CH205" s="543">
        <v>0</v>
      </c>
      <c r="CI205" s="542"/>
      <c r="CJ205" s="542"/>
      <c r="CK205" s="542"/>
      <c r="CL205" s="542"/>
      <c r="CM205" s="542"/>
      <c r="CN205" s="542"/>
      <c r="CO205" s="542"/>
      <c r="CP205" s="542"/>
      <c r="CQ205" s="542"/>
      <c r="CS205" s="542"/>
      <c r="CT205" s="542"/>
      <c r="CU205" s="542"/>
      <c r="CV205" s="542"/>
      <c r="CW205" s="543">
        <v>1</v>
      </c>
      <c r="CX205" s="547">
        <v>0</v>
      </c>
      <c r="CY205" s="543">
        <v>1</v>
      </c>
      <c r="CZ205" s="543">
        <v>0</v>
      </c>
      <c r="DA205" s="543">
        <v>0</v>
      </c>
      <c r="DB205" s="543">
        <v>0</v>
      </c>
      <c r="DC205" s="543">
        <v>0</v>
      </c>
      <c r="DD205" s="543">
        <v>0</v>
      </c>
      <c r="DF205" s="551">
        <v>0</v>
      </c>
      <c r="DG205" s="76">
        <f t="shared" si="67"/>
        <v>0</v>
      </c>
      <c r="DH205" s="551">
        <v>0</v>
      </c>
      <c r="DI205" s="551">
        <v>0</v>
      </c>
      <c r="DJ205" s="551">
        <v>0</v>
      </c>
      <c r="DK205" s="547">
        <v>53</v>
      </c>
      <c r="DL205" s="543">
        <v>0</v>
      </c>
      <c r="DM205" s="543">
        <v>0</v>
      </c>
      <c r="DN205" s="543">
        <v>0</v>
      </c>
      <c r="DO205" s="320">
        <v>0</v>
      </c>
      <c r="DP205" s="543">
        <v>53</v>
      </c>
      <c r="DQ205" s="543">
        <v>0</v>
      </c>
      <c r="DR205" s="543">
        <v>0</v>
      </c>
      <c r="DS205" s="543">
        <v>0</v>
      </c>
      <c r="DT205" s="76">
        <f t="shared" si="68"/>
        <v>0</v>
      </c>
      <c r="DU205" s="542"/>
      <c r="DV205" s="542"/>
      <c r="DW205" s="542"/>
      <c r="DX205" s="552">
        <v>0</v>
      </c>
      <c r="DZ205" s="542"/>
      <c r="EA205" s="542"/>
      <c r="EB205" s="542"/>
      <c r="EC205" s="542"/>
      <c r="ED205" s="542"/>
      <c r="EE205" s="542"/>
      <c r="EF205" s="542"/>
      <c r="EG205" s="542"/>
      <c r="EH205" s="542"/>
      <c r="EI205" s="542"/>
      <c r="EJ205" s="542"/>
      <c r="EK205" s="542"/>
      <c r="EL205" s="542"/>
      <c r="EM205" s="542"/>
      <c r="EN205" s="542"/>
      <c r="EO205" s="542"/>
    </row>
    <row r="206" spans="2:145" x14ac:dyDescent="0.25">
      <c r="B206" s="541" t="s">
        <v>1513</v>
      </c>
      <c r="C206" s="3" t="s">
        <v>1514</v>
      </c>
      <c r="D206" s="3" t="s">
        <v>1215</v>
      </c>
      <c r="E206" s="541" t="s">
        <v>1094</v>
      </c>
      <c r="F206" s="542"/>
      <c r="G206" s="543">
        <v>39.970773999999999</v>
      </c>
      <c r="H206" s="542"/>
      <c r="I206" s="542"/>
      <c r="J206" s="542"/>
      <c r="K206" s="542"/>
      <c r="L206" s="542"/>
      <c r="N206" s="543">
        <v>31.945788</v>
      </c>
      <c r="O206" s="76">
        <f t="shared" si="53"/>
        <v>0.79922865641781171</v>
      </c>
      <c r="P206" s="622">
        <v>3.0691839999999999</v>
      </c>
      <c r="Q206" s="76">
        <f t="shared" si="54"/>
        <v>7.6785703474243461E-2</v>
      </c>
      <c r="R206" s="542"/>
      <c r="S206" s="542"/>
      <c r="T206" s="544">
        <v>0</v>
      </c>
      <c r="U206" s="543">
        <v>0</v>
      </c>
      <c r="W206" s="543">
        <v>25</v>
      </c>
      <c r="X206" s="543">
        <v>0</v>
      </c>
      <c r="Y206" s="542"/>
      <c r="Z206" s="546">
        <f t="shared" si="52"/>
        <v>0.78257578119531745</v>
      </c>
      <c r="AA206" s="543">
        <v>0</v>
      </c>
      <c r="AB206" s="543">
        <v>2</v>
      </c>
      <c r="AC206" s="547">
        <v>27</v>
      </c>
      <c r="AD206" s="547">
        <v>0</v>
      </c>
      <c r="AE206" s="543">
        <f t="shared" si="55"/>
        <v>27</v>
      </c>
      <c r="AF206" s="549">
        <v>2227610</v>
      </c>
      <c r="AH206" s="549">
        <v>38650</v>
      </c>
      <c r="AI206" s="543">
        <v>20</v>
      </c>
      <c r="AJ206" s="76">
        <f t="shared" si="56"/>
        <v>0.7407407407407407</v>
      </c>
      <c r="AK206" s="549">
        <v>723220</v>
      </c>
      <c r="AL206" s="76">
        <f t="shared" si="57"/>
        <v>0.32466185732691089</v>
      </c>
      <c r="AM206" s="543">
        <v>20</v>
      </c>
      <c r="AN206" s="549">
        <v>723220</v>
      </c>
      <c r="AO206" s="543">
        <v>20</v>
      </c>
      <c r="AP206" s="549">
        <v>723220</v>
      </c>
      <c r="AQ206" s="543">
        <v>16</v>
      </c>
      <c r="AR206" s="549">
        <v>563500</v>
      </c>
      <c r="AS206" s="543">
        <v>4</v>
      </c>
      <c r="AT206" s="76">
        <f t="shared" si="58"/>
        <v>0.2</v>
      </c>
      <c r="AU206" s="549">
        <v>159720</v>
      </c>
      <c r="AV206" s="543">
        <v>2</v>
      </c>
      <c r="AW206" s="549">
        <v>517100</v>
      </c>
      <c r="AX206" s="543">
        <v>5</v>
      </c>
      <c r="AY206" s="549">
        <v>987290</v>
      </c>
      <c r="AZ206" s="543">
        <v>13</v>
      </c>
      <c r="BA206" s="76">
        <f t="shared" si="59"/>
        <v>0.48148148148148145</v>
      </c>
      <c r="BB206" s="543">
        <v>7</v>
      </c>
      <c r="BC206" s="76">
        <f t="shared" si="60"/>
        <v>0.25925925925925924</v>
      </c>
      <c r="BD206" s="543">
        <v>7</v>
      </c>
      <c r="BE206" s="76">
        <f t="shared" si="61"/>
        <v>0.25925925925925924</v>
      </c>
      <c r="BF206" s="543">
        <v>26</v>
      </c>
      <c r="BG206" s="76">
        <f t="shared" si="62"/>
        <v>0.96296296296296291</v>
      </c>
      <c r="BH206" s="543">
        <v>0</v>
      </c>
      <c r="BI206" s="76">
        <f t="shared" si="63"/>
        <v>0</v>
      </c>
      <c r="BJ206" s="543">
        <v>0</v>
      </c>
      <c r="BK206" s="543">
        <v>0</v>
      </c>
      <c r="BL206" s="543">
        <v>0</v>
      </c>
      <c r="BM206" s="550">
        <v>1964</v>
      </c>
      <c r="BN206" s="542"/>
      <c r="BO206" s="543">
        <v>21</v>
      </c>
      <c r="BP206" s="76">
        <f t="shared" si="64"/>
        <v>0.77777777777777779</v>
      </c>
      <c r="BQ206" s="543">
        <v>6</v>
      </c>
      <c r="BR206" s="76">
        <f t="shared" si="65"/>
        <v>0.22222222222222221</v>
      </c>
      <c r="BS206" s="543">
        <v>0</v>
      </c>
      <c r="BT206" s="76">
        <f t="shared" si="66"/>
        <v>0</v>
      </c>
      <c r="BU206" s="76">
        <v>0.8</v>
      </c>
      <c r="BW206" s="543">
        <v>0</v>
      </c>
      <c r="BX206" s="543">
        <v>0</v>
      </c>
      <c r="BY206" s="543">
        <v>0</v>
      </c>
      <c r="BZ206" s="543">
        <v>0</v>
      </c>
      <c r="CA206" s="543">
        <v>0</v>
      </c>
      <c r="CB206" s="543">
        <v>0</v>
      </c>
      <c r="CC206" s="543">
        <v>0</v>
      </c>
      <c r="CD206" s="543">
        <v>0</v>
      </c>
      <c r="CE206" s="543">
        <v>0</v>
      </c>
      <c r="CF206" s="543">
        <v>0</v>
      </c>
      <c r="CG206" s="543">
        <v>0</v>
      </c>
      <c r="CH206" s="543">
        <v>0</v>
      </c>
      <c r="CI206" s="542"/>
      <c r="CJ206" s="542"/>
      <c r="CK206" s="542"/>
      <c r="CL206" s="542"/>
      <c r="CM206" s="542"/>
      <c r="CN206" s="542"/>
      <c r="CO206" s="542"/>
      <c r="CP206" s="542"/>
      <c r="CQ206" s="542"/>
      <c r="CS206" s="542"/>
      <c r="CT206" s="542"/>
      <c r="CU206" s="542"/>
      <c r="CV206" s="542"/>
      <c r="CW206" s="543">
        <v>4</v>
      </c>
      <c r="CX206" s="547">
        <v>0</v>
      </c>
      <c r="CY206" s="543">
        <v>2</v>
      </c>
      <c r="CZ206" s="543">
        <v>1</v>
      </c>
      <c r="DA206" s="543">
        <v>0</v>
      </c>
      <c r="DB206" s="543">
        <v>1</v>
      </c>
      <c r="DC206" s="543">
        <v>0</v>
      </c>
      <c r="DD206" s="543">
        <v>0</v>
      </c>
      <c r="DF206" s="551">
        <v>0</v>
      </c>
      <c r="DG206" s="76">
        <f t="shared" si="67"/>
        <v>0</v>
      </c>
      <c r="DH206" s="551">
        <v>0</v>
      </c>
      <c r="DI206" s="551">
        <v>0</v>
      </c>
      <c r="DJ206" s="551">
        <v>0</v>
      </c>
      <c r="DK206" s="547">
        <v>27</v>
      </c>
      <c r="DL206" s="543">
        <v>0</v>
      </c>
      <c r="DM206" s="543">
        <v>0</v>
      </c>
      <c r="DN206" s="543">
        <v>0</v>
      </c>
      <c r="DO206" s="320">
        <v>0</v>
      </c>
      <c r="DP206" s="543">
        <v>27</v>
      </c>
      <c r="DQ206" s="543">
        <v>0</v>
      </c>
      <c r="DR206" s="543">
        <v>0</v>
      </c>
      <c r="DS206" s="543">
        <v>0</v>
      </c>
      <c r="DT206" s="76">
        <f t="shared" si="68"/>
        <v>0</v>
      </c>
      <c r="DU206" s="542"/>
      <c r="DV206" s="542"/>
      <c r="DW206" s="542"/>
      <c r="DX206" s="552">
        <v>0</v>
      </c>
      <c r="DZ206" s="542"/>
      <c r="EA206" s="542"/>
      <c r="EB206" s="542"/>
      <c r="EC206" s="542"/>
      <c r="ED206" s="542"/>
      <c r="EE206" s="542"/>
      <c r="EF206" s="542"/>
      <c r="EG206" s="542"/>
      <c r="EH206" s="542"/>
      <c r="EI206" s="542"/>
      <c r="EJ206" s="542"/>
      <c r="EK206" s="542"/>
      <c r="EL206" s="542"/>
      <c r="EM206" s="542"/>
      <c r="EN206" s="542"/>
      <c r="EO206" s="542"/>
    </row>
    <row r="207" spans="2:145" x14ac:dyDescent="0.25">
      <c r="B207" s="541" t="s">
        <v>1515</v>
      </c>
      <c r="C207" s="3" t="s">
        <v>1516</v>
      </c>
      <c r="D207" s="3" t="s">
        <v>1146</v>
      </c>
      <c r="E207" s="541" t="s">
        <v>1094</v>
      </c>
      <c r="F207" s="542"/>
      <c r="G207" s="543">
        <v>57.137886999999999</v>
      </c>
      <c r="H207" s="542"/>
      <c r="I207" s="542"/>
      <c r="J207" s="542"/>
      <c r="K207" s="542"/>
      <c r="L207" s="542"/>
      <c r="N207" s="543">
        <v>4.4986969999999999</v>
      </c>
      <c r="O207" s="76">
        <f t="shared" si="53"/>
        <v>7.8734045590450344E-2</v>
      </c>
      <c r="P207" s="622">
        <v>5.062627</v>
      </c>
      <c r="Q207" s="76">
        <f t="shared" si="54"/>
        <v>8.8603679026492521E-2</v>
      </c>
      <c r="R207" s="542"/>
      <c r="S207" s="542"/>
      <c r="T207" s="544">
        <v>0.69570600000000005</v>
      </c>
      <c r="U207" s="543">
        <v>0</v>
      </c>
      <c r="W207" s="543">
        <v>37</v>
      </c>
      <c r="X207" s="543">
        <v>0</v>
      </c>
      <c r="Y207" s="542"/>
      <c r="Z207" s="546">
        <f t="shared" si="52"/>
        <v>8.2246037019163545</v>
      </c>
      <c r="AA207" s="543">
        <v>35</v>
      </c>
      <c r="AB207" s="543">
        <v>0</v>
      </c>
      <c r="AC207" s="547">
        <v>2</v>
      </c>
      <c r="AD207" s="547">
        <v>35</v>
      </c>
      <c r="AE207" s="543">
        <f t="shared" si="55"/>
        <v>37</v>
      </c>
      <c r="AF207" s="549">
        <v>899950</v>
      </c>
      <c r="AH207" s="549">
        <v>19400</v>
      </c>
      <c r="AI207" s="543">
        <v>34</v>
      </c>
      <c r="AJ207" s="76">
        <f t="shared" si="56"/>
        <v>0.91891891891891897</v>
      </c>
      <c r="AK207" s="549">
        <v>654500</v>
      </c>
      <c r="AL207" s="76">
        <f t="shared" si="57"/>
        <v>0.72726262570142786</v>
      </c>
      <c r="AM207" s="543">
        <v>34</v>
      </c>
      <c r="AN207" s="549">
        <v>654500</v>
      </c>
      <c r="AO207" s="543">
        <v>34</v>
      </c>
      <c r="AP207" s="549">
        <v>654500</v>
      </c>
      <c r="AQ207" s="543">
        <v>28</v>
      </c>
      <c r="AR207" s="549">
        <v>573600</v>
      </c>
      <c r="AS207" s="543">
        <v>6</v>
      </c>
      <c r="AT207" s="76">
        <f t="shared" si="58"/>
        <v>0.17647058823529413</v>
      </c>
      <c r="AU207" s="549">
        <v>80900</v>
      </c>
      <c r="AV207" s="543">
        <v>2</v>
      </c>
      <c r="AW207" s="549">
        <v>177000</v>
      </c>
      <c r="AX207" s="543">
        <v>1</v>
      </c>
      <c r="AY207" s="549">
        <v>68450</v>
      </c>
      <c r="AZ207" s="543">
        <v>19</v>
      </c>
      <c r="BA207" s="76">
        <f t="shared" si="59"/>
        <v>0.51351351351351349</v>
      </c>
      <c r="BB207" s="543">
        <v>5</v>
      </c>
      <c r="BC207" s="76">
        <f t="shared" si="60"/>
        <v>0.13513513513513514</v>
      </c>
      <c r="BD207" s="543">
        <v>13</v>
      </c>
      <c r="BE207" s="76">
        <f t="shared" si="61"/>
        <v>0.35135135135135137</v>
      </c>
      <c r="BF207" s="543">
        <v>32</v>
      </c>
      <c r="BG207" s="76">
        <f t="shared" si="62"/>
        <v>0.86486486486486491</v>
      </c>
      <c r="BH207" s="543">
        <v>2</v>
      </c>
      <c r="BI207" s="76">
        <f t="shared" si="63"/>
        <v>5.4054054054054057E-2</v>
      </c>
      <c r="BJ207" s="543">
        <v>2</v>
      </c>
      <c r="BK207" s="543">
        <v>0</v>
      </c>
      <c r="BL207" s="543">
        <v>0</v>
      </c>
      <c r="BM207" s="550">
        <v>1920</v>
      </c>
      <c r="BN207" s="542"/>
      <c r="BO207" s="543">
        <v>37</v>
      </c>
      <c r="BP207" s="76">
        <f t="shared" si="64"/>
        <v>1</v>
      </c>
      <c r="BQ207" s="543">
        <v>0</v>
      </c>
      <c r="BR207" s="76">
        <f t="shared" si="65"/>
        <v>0</v>
      </c>
      <c r="BS207" s="543">
        <v>0</v>
      </c>
      <c r="BT207" s="76">
        <f t="shared" si="66"/>
        <v>0</v>
      </c>
      <c r="BU207" s="76">
        <v>0.70588235294117652</v>
      </c>
      <c r="BW207" s="543">
        <v>0</v>
      </c>
      <c r="BX207" s="543">
        <v>0</v>
      </c>
      <c r="BY207" s="543">
        <v>0</v>
      </c>
      <c r="BZ207" s="543">
        <v>0</v>
      </c>
      <c r="CA207" s="543">
        <v>0</v>
      </c>
      <c r="CB207" s="543">
        <v>0</v>
      </c>
      <c r="CC207" s="543">
        <v>0</v>
      </c>
      <c r="CD207" s="543">
        <v>0</v>
      </c>
      <c r="CE207" s="543">
        <v>0</v>
      </c>
      <c r="CF207" s="543">
        <v>0</v>
      </c>
      <c r="CG207" s="543">
        <v>0</v>
      </c>
      <c r="CH207" s="543">
        <v>0</v>
      </c>
      <c r="CI207" s="542"/>
      <c r="CJ207" s="542"/>
      <c r="CK207" s="542"/>
      <c r="CL207" s="542"/>
      <c r="CM207" s="542"/>
      <c r="CN207" s="542"/>
      <c r="CO207" s="542"/>
      <c r="CP207" s="542"/>
      <c r="CQ207" s="542"/>
      <c r="CS207" s="542"/>
      <c r="CT207" s="542"/>
      <c r="CU207" s="542"/>
      <c r="CV207" s="542"/>
      <c r="CW207" s="543">
        <v>1</v>
      </c>
      <c r="CX207" s="547">
        <v>0</v>
      </c>
      <c r="CY207" s="543">
        <v>1</v>
      </c>
      <c r="CZ207" s="543">
        <v>0</v>
      </c>
      <c r="DA207" s="543">
        <v>0</v>
      </c>
      <c r="DB207" s="543">
        <v>0</v>
      </c>
      <c r="DC207" s="543">
        <v>0</v>
      </c>
      <c r="DD207" s="543">
        <v>0</v>
      </c>
      <c r="DF207" s="551">
        <v>25862.220222</v>
      </c>
      <c r="DG207" s="76">
        <f t="shared" si="67"/>
        <v>2.8737396768709372E-2</v>
      </c>
      <c r="DH207" s="551">
        <v>994.42968199999996</v>
      </c>
      <c r="DI207" s="551">
        <v>15871.119242999999</v>
      </c>
      <c r="DJ207" s="551">
        <v>9991.1009790000007</v>
      </c>
      <c r="DK207" s="547">
        <v>31</v>
      </c>
      <c r="DL207" s="543">
        <v>6</v>
      </c>
      <c r="DM207" s="543">
        <v>0</v>
      </c>
      <c r="DN207" s="543">
        <v>0</v>
      </c>
      <c r="DO207" s="320">
        <v>5.1049999999999998E-2</v>
      </c>
      <c r="DP207" s="543">
        <v>26</v>
      </c>
      <c r="DQ207" s="543">
        <v>8</v>
      </c>
      <c r="DR207" s="543">
        <v>3</v>
      </c>
      <c r="DS207" s="543">
        <v>0</v>
      </c>
      <c r="DT207" s="76">
        <f t="shared" si="68"/>
        <v>0</v>
      </c>
      <c r="DU207" s="542"/>
      <c r="DV207" s="542"/>
      <c r="DW207" s="542"/>
      <c r="DX207" s="552">
        <v>37.198599999999999</v>
      </c>
      <c r="DZ207" s="542"/>
      <c r="EA207" s="542"/>
      <c r="EB207" s="542"/>
      <c r="EC207" s="542"/>
      <c r="ED207" s="542"/>
      <c r="EE207" s="542"/>
      <c r="EF207" s="542"/>
      <c r="EG207" s="542"/>
      <c r="EH207" s="542"/>
      <c r="EI207" s="542"/>
      <c r="EJ207" s="542"/>
      <c r="EK207" s="542"/>
      <c r="EL207" s="542"/>
      <c r="EM207" s="542"/>
      <c r="EN207" s="542"/>
      <c r="EO207" s="542"/>
    </row>
    <row r="208" spans="2:145" x14ac:dyDescent="0.25">
      <c r="B208" s="541" t="s">
        <v>1517</v>
      </c>
      <c r="C208" s="3" t="s">
        <v>1519</v>
      </c>
      <c r="D208" s="3" t="s">
        <v>1135</v>
      </c>
      <c r="E208" s="541" t="s">
        <v>1094</v>
      </c>
      <c r="F208" s="542"/>
      <c r="G208" s="543">
        <v>1583.221045</v>
      </c>
      <c r="H208" s="542"/>
      <c r="I208" s="542"/>
      <c r="J208" s="542"/>
      <c r="K208" s="542"/>
      <c r="L208" s="542"/>
      <c r="N208" s="543">
        <v>1226.533897</v>
      </c>
      <c r="O208" s="76">
        <f t="shared" si="53"/>
        <v>0.77470792904979358</v>
      </c>
      <c r="P208" s="622">
        <v>20.022072000000001</v>
      </c>
      <c r="Q208" s="76">
        <f t="shared" si="54"/>
        <v>1.2646416028407456E-2</v>
      </c>
      <c r="R208" s="542"/>
      <c r="S208" s="542"/>
      <c r="T208" s="544">
        <v>1.033569</v>
      </c>
      <c r="U208" s="543">
        <v>0</v>
      </c>
      <c r="W208" s="543">
        <v>30</v>
      </c>
      <c r="X208" s="543">
        <v>9</v>
      </c>
      <c r="Y208" s="542"/>
      <c r="Z208" s="546">
        <f t="shared" si="52"/>
        <v>2.4459169105213893E-2</v>
      </c>
      <c r="AA208" s="543">
        <v>9</v>
      </c>
      <c r="AB208" s="543">
        <v>23</v>
      </c>
      <c r="AC208" s="547">
        <v>44</v>
      </c>
      <c r="AD208" s="547">
        <v>9</v>
      </c>
      <c r="AE208" s="543">
        <f t="shared" si="55"/>
        <v>53</v>
      </c>
      <c r="AF208" s="549">
        <v>2011966</v>
      </c>
      <c r="AH208" s="549">
        <v>25590</v>
      </c>
      <c r="AI208" s="543">
        <v>46</v>
      </c>
      <c r="AJ208" s="76">
        <f t="shared" si="56"/>
        <v>0.86792452830188682</v>
      </c>
      <c r="AK208" s="549">
        <v>1493960</v>
      </c>
      <c r="AL208" s="76">
        <f t="shared" si="57"/>
        <v>0.7425373987433187</v>
      </c>
      <c r="AM208" s="543">
        <v>46</v>
      </c>
      <c r="AN208" s="549">
        <v>1493960</v>
      </c>
      <c r="AO208" s="543">
        <v>46</v>
      </c>
      <c r="AP208" s="549">
        <v>1493960</v>
      </c>
      <c r="AQ208" s="543">
        <v>22</v>
      </c>
      <c r="AR208" s="549">
        <v>957180</v>
      </c>
      <c r="AS208" s="543">
        <v>24</v>
      </c>
      <c r="AT208" s="76">
        <f t="shared" si="58"/>
        <v>0.52173913043478259</v>
      </c>
      <c r="AU208" s="549">
        <v>536780</v>
      </c>
      <c r="AV208" s="543">
        <v>0</v>
      </c>
      <c r="AW208" s="549">
        <v>0</v>
      </c>
      <c r="AX208" s="543">
        <v>7</v>
      </c>
      <c r="AY208" s="549">
        <v>518006</v>
      </c>
      <c r="AZ208" s="543">
        <v>4</v>
      </c>
      <c r="BA208" s="76">
        <f t="shared" si="59"/>
        <v>7.5471698113207544E-2</v>
      </c>
      <c r="BB208" s="543">
        <v>12</v>
      </c>
      <c r="BC208" s="76">
        <f t="shared" si="60"/>
        <v>0.22641509433962265</v>
      </c>
      <c r="BD208" s="543">
        <v>37</v>
      </c>
      <c r="BE208" s="76">
        <f t="shared" si="61"/>
        <v>0.69811320754716977</v>
      </c>
      <c r="BF208" s="543">
        <v>53</v>
      </c>
      <c r="BG208" s="76">
        <f t="shared" si="62"/>
        <v>1</v>
      </c>
      <c r="BH208" s="543">
        <v>4</v>
      </c>
      <c r="BI208" s="76">
        <f t="shared" si="63"/>
        <v>7.5471698113207544E-2</v>
      </c>
      <c r="BJ208" s="543">
        <v>4</v>
      </c>
      <c r="BK208" s="543">
        <v>0</v>
      </c>
      <c r="BL208" s="543">
        <v>0</v>
      </c>
      <c r="BM208" s="550">
        <v>1980</v>
      </c>
      <c r="BN208" s="542"/>
      <c r="BO208" s="543">
        <v>35</v>
      </c>
      <c r="BP208" s="76">
        <f t="shared" si="64"/>
        <v>0.660377358490566</v>
      </c>
      <c r="BQ208" s="543">
        <v>18</v>
      </c>
      <c r="BR208" s="76">
        <f t="shared" si="65"/>
        <v>0.33962264150943394</v>
      </c>
      <c r="BS208" s="543">
        <v>0</v>
      </c>
      <c r="BT208" s="76">
        <f t="shared" si="66"/>
        <v>0</v>
      </c>
      <c r="BU208" s="76">
        <v>0.84782608695652173</v>
      </c>
      <c r="BW208" s="543">
        <v>1</v>
      </c>
      <c r="BX208" s="543">
        <v>0</v>
      </c>
      <c r="BY208" s="543">
        <v>0</v>
      </c>
      <c r="BZ208" s="543">
        <v>1</v>
      </c>
      <c r="CA208" s="543">
        <v>0</v>
      </c>
      <c r="CB208" s="543">
        <v>0</v>
      </c>
      <c r="CC208" s="543">
        <v>0</v>
      </c>
      <c r="CD208" s="543">
        <v>0</v>
      </c>
      <c r="CE208" s="543">
        <v>0</v>
      </c>
      <c r="CF208" s="543">
        <v>0</v>
      </c>
      <c r="CG208" s="543">
        <v>1</v>
      </c>
      <c r="CH208" s="543">
        <v>0</v>
      </c>
      <c r="CI208" s="542"/>
      <c r="CJ208" s="542"/>
      <c r="CK208" s="542"/>
      <c r="CL208" s="542"/>
      <c r="CM208" s="542"/>
      <c r="CN208" s="542"/>
      <c r="CO208" s="542"/>
      <c r="CP208" s="542"/>
      <c r="CQ208" s="542"/>
      <c r="CS208" s="542"/>
      <c r="CT208" s="542"/>
      <c r="CU208" s="542"/>
      <c r="CV208" s="542"/>
      <c r="CW208" s="543">
        <v>4</v>
      </c>
      <c r="CX208" s="547">
        <v>1</v>
      </c>
      <c r="CY208" s="543">
        <v>4</v>
      </c>
      <c r="CZ208" s="543">
        <v>0</v>
      </c>
      <c r="DA208" s="543">
        <v>0</v>
      </c>
      <c r="DB208" s="543">
        <v>0</v>
      </c>
      <c r="DC208" s="543">
        <v>0</v>
      </c>
      <c r="DD208" s="543">
        <v>0</v>
      </c>
      <c r="DF208" s="551">
        <v>63883.749170000003</v>
      </c>
      <c r="DG208" s="76">
        <f t="shared" si="67"/>
        <v>3.175190294965223E-2</v>
      </c>
      <c r="DH208" s="551">
        <v>5001.4785160000001</v>
      </c>
      <c r="DI208" s="551">
        <v>57164.343163999998</v>
      </c>
      <c r="DJ208" s="551">
        <v>6719.4060060000002</v>
      </c>
      <c r="DK208" s="547">
        <v>42</v>
      </c>
      <c r="DL208" s="543">
        <v>11</v>
      </c>
      <c r="DM208" s="543">
        <v>0</v>
      </c>
      <c r="DN208" s="543">
        <v>0</v>
      </c>
      <c r="DO208" s="320">
        <v>0.10949</v>
      </c>
      <c r="DP208" s="543">
        <v>41</v>
      </c>
      <c r="DQ208" s="543">
        <v>4</v>
      </c>
      <c r="DR208" s="543">
        <v>7</v>
      </c>
      <c r="DS208" s="543">
        <v>1</v>
      </c>
      <c r="DT208" s="76">
        <f t="shared" si="68"/>
        <v>3.3333333333333333E-2</v>
      </c>
      <c r="DU208" s="542"/>
      <c r="DV208" s="542"/>
      <c r="DW208" s="542"/>
      <c r="DX208" s="552">
        <v>92.503600000000006</v>
      </c>
      <c r="DZ208" s="542"/>
      <c r="EA208" s="542"/>
      <c r="EB208" s="542"/>
      <c r="EC208" s="542"/>
      <c r="ED208" s="542"/>
      <c r="EE208" s="542"/>
      <c r="EF208" s="542"/>
      <c r="EG208" s="542"/>
      <c r="EH208" s="542"/>
      <c r="EI208" s="542"/>
      <c r="EJ208" s="542"/>
      <c r="EK208" s="542"/>
      <c r="EL208" s="542"/>
      <c r="EM208" s="542"/>
      <c r="EN208" s="542"/>
      <c r="EO208" s="542"/>
    </row>
    <row r="209" spans="2:145" x14ac:dyDescent="0.25">
      <c r="B209" s="541" t="s">
        <v>1517</v>
      </c>
      <c r="C209" s="3" t="s">
        <v>1518</v>
      </c>
      <c r="D209" s="3" t="s">
        <v>1174</v>
      </c>
      <c r="E209" s="541" t="s">
        <v>1094</v>
      </c>
      <c r="F209" s="542"/>
      <c r="G209" s="543">
        <v>359.84582999999998</v>
      </c>
      <c r="H209" s="542"/>
      <c r="I209" s="542"/>
      <c r="J209" s="542"/>
      <c r="K209" s="542"/>
      <c r="L209" s="542"/>
      <c r="N209" s="543">
        <v>163.76232200000001</v>
      </c>
      <c r="O209" s="76">
        <f t="shared" si="53"/>
        <v>0.4550902312804348</v>
      </c>
      <c r="P209" s="622">
        <v>8.6028520000000004</v>
      </c>
      <c r="Q209" s="76">
        <f t="shared" si="54"/>
        <v>2.3907049304975971E-2</v>
      </c>
      <c r="R209" s="542"/>
      <c r="S209" s="542"/>
      <c r="T209" s="544">
        <v>2.351807</v>
      </c>
      <c r="U209" s="543">
        <v>0</v>
      </c>
      <c r="W209" s="543">
        <v>46</v>
      </c>
      <c r="X209" s="543">
        <v>0</v>
      </c>
      <c r="Y209" s="542"/>
      <c r="Z209" s="546">
        <f t="shared" si="52"/>
        <v>0.28089489351524949</v>
      </c>
      <c r="AA209" s="543">
        <v>25</v>
      </c>
      <c r="AB209" s="543">
        <v>28</v>
      </c>
      <c r="AC209" s="547">
        <v>49</v>
      </c>
      <c r="AD209" s="547">
        <v>25</v>
      </c>
      <c r="AE209" s="543">
        <f t="shared" si="55"/>
        <v>74</v>
      </c>
      <c r="AF209" s="549">
        <v>3565900</v>
      </c>
      <c r="AH209" s="549">
        <v>39300</v>
      </c>
      <c r="AI209" s="543">
        <v>72</v>
      </c>
      <c r="AJ209" s="76">
        <f t="shared" si="56"/>
        <v>0.97297297297297303</v>
      </c>
      <c r="AK209" s="549">
        <v>3217800</v>
      </c>
      <c r="AL209" s="76">
        <f t="shared" si="57"/>
        <v>0.90238088561092566</v>
      </c>
      <c r="AM209" s="543">
        <v>72</v>
      </c>
      <c r="AN209" s="549">
        <v>3217800</v>
      </c>
      <c r="AO209" s="543">
        <v>72</v>
      </c>
      <c r="AP209" s="549">
        <v>3217800</v>
      </c>
      <c r="AQ209" s="543">
        <v>41</v>
      </c>
      <c r="AR209" s="549">
        <v>2038800</v>
      </c>
      <c r="AS209" s="543">
        <v>31</v>
      </c>
      <c r="AT209" s="76">
        <f t="shared" si="58"/>
        <v>0.43055555555555558</v>
      </c>
      <c r="AU209" s="549">
        <v>1179000</v>
      </c>
      <c r="AV209" s="543">
        <v>0</v>
      </c>
      <c r="AW209" s="549">
        <v>0</v>
      </c>
      <c r="AX209" s="543">
        <v>2</v>
      </c>
      <c r="AY209" s="549">
        <v>348100</v>
      </c>
      <c r="AZ209" s="543">
        <v>10</v>
      </c>
      <c r="BA209" s="76">
        <f t="shared" si="59"/>
        <v>0.13513513513513514</v>
      </c>
      <c r="BB209" s="543">
        <v>2</v>
      </c>
      <c r="BC209" s="76">
        <f t="shared" si="60"/>
        <v>2.7027027027027029E-2</v>
      </c>
      <c r="BD209" s="543">
        <v>62</v>
      </c>
      <c r="BE209" s="76">
        <f t="shared" si="61"/>
        <v>0.83783783783783783</v>
      </c>
      <c r="BF209" s="543">
        <v>72</v>
      </c>
      <c r="BG209" s="76">
        <f t="shared" si="62"/>
        <v>0.97297297297297303</v>
      </c>
      <c r="BH209" s="543">
        <v>8</v>
      </c>
      <c r="BI209" s="76">
        <f t="shared" si="63"/>
        <v>0.10810810810810811</v>
      </c>
      <c r="BJ209" s="543">
        <v>7</v>
      </c>
      <c r="BK209" s="543">
        <v>1</v>
      </c>
      <c r="BL209" s="543">
        <v>0</v>
      </c>
      <c r="BM209" s="550">
        <v>1979</v>
      </c>
      <c r="BN209" s="542"/>
      <c r="BO209" s="543">
        <v>63</v>
      </c>
      <c r="BP209" s="76">
        <f t="shared" si="64"/>
        <v>0.85135135135135132</v>
      </c>
      <c r="BQ209" s="543">
        <v>11</v>
      </c>
      <c r="BR209" s="76">
        <f t="shared" si="65"/>
        <v>0.14864864864864866</v>
      </c>
      <c r="BS209" s="543">
        <v>1</v>
      </c>
      <c r="BT209" s="76">
        <f t="shared" si="66"/>
        <v>1.3513513513513514E-2</v>
      </c>
      <c r="BU209" s="76">
        <v>0.70833333333333337</v>
      </c>
      <c r="BW209" s="543">
        <v>0</v>
      </c>
      <c r="BX209" s="543">
        <v>0</v>
      </c>
      <c r="BY209" s="543">
        <v>0</v>
      </c>
      <c r="BZ209" s="543">
        <v>0</v>
      </c>
      <c r="CA209" s="543">
        <v>0</v>
      </c>
      <c r="CB209" s="543">
        <v>0</v>
      </c>
      <c r="CC209" s="543">
        <v>0</v>
      </c>
      <c r="CD209" s="543">
        <v>0</v>
      </c>
      <c r="CE209" s="543">
        <v>0</v>
      </c>
      <c r="CF209" s="543">
        <v>0</v>
      </c>
      <c r="CG209" s="543">
        <v>0</v>
      </c>
      <c r="CH209" s="543">
        <v>0</v>
      </c>
      <c r="CI209" s="542"/>
      <c r="CJ209" s="542"/>
      <c r="CK209" s="542"/>
      <c r="CL209" s="542"/>
      <c r="CM209" s="542"/>
      <c r="CN209" s="542"/>
      <c r="CO209" s="542"/>
      <c r="CP209" s="542"/>
      <c r="CQ209" s="542"/>
      <c r="CS209" s="542"/>
      <c r="CT209" s="542"/>
      <c r="CU209" s="542"/>
      <c r="CV209" s="542"/>
      <c r="CW209" s="543">
        <v>1</v>
      </c>
      <c r="CX209" s="547">
        <v>0</v>
      </c>
      <c r="CY209" s="543">
        <v>1</v>
      </c>
      <c r="CZ209" s="543">
        <v>0</v>
      </c>
      <c r="DA209" s="543">
        <v>0</v>
      </c>
      <c r="DB209" s="543">
        <v>0</v>
      </c>
      <c r="DC209" s="543">
        <v>0</v>
      </c>
      <c r="DD209" s="543">
        <v>0</v>
      </c>
      <c r="DF209" s="551">
        <v>317537.85791000002</v>
      </c>
      <c r="DG209" s="76">
        <f t="shared" si="67"/>
        <v>8.9048447211082765E-2</v>
      </c>
      <c r="DH209" s="551">
        <v>7963.8542479999996</v>
      </c>
      <c r="DI209" s="551">
        <v>317537.85791000002</v>
      </c>
      <c r="DJ209" s="551">
        <v>0</v>
      </c>
      <c r="DK209" s="547">
        <v>54</v>
      </c>
      <c r="DL209" s="543">
        <v>19</v>
      </c>
      <c r="DM209" s="543">
        <v>1</v>
      </c>
      <c r="DN209" s="543">
        <v>0</v>
      </c>
      <c r="DO209" s="320">
        <v>0.194052</v>
      </c>
      <c r="DP209" s="543">
        <v>50</v>
      </c>
      <c r="DQ209" s="543">
        <v>10</v>
      </c>
      <c r="DR209" s="543">
        <v>8</v>
      </c>
      <c r="DS209" s="543">
        <v>6</v>
      </c>
      <c r="DT209" s="76">
        <f t="shared" si="68"/>
        <v>0.13043478260869565</v>
      </c>
      <c r="DU209" s="542"/>
      <c r="DV209" s="542"/>
      <c r="DW209" s="542"/>
      <c r="DX209" s="552">
        <v>278.70440000000002</v>
      </c>
      <c r="DZ209" s="542"/>
      <c r="EA209" s="542"/>
      <c r="EB209" s="542"/>
      <c r="EC209" s="542"/>
      <c r="ED209" s="542"/>
      <c r="EE209" s="542"/>
      <c r="EF209" s="542"/>
      <c r="EG209" s="542"/>
      <c r="EH209" s="542"/>
      <c r="EI209" s="542"/>
      <c r="EJ209" s="542"/>
      <c r="EK209" s="542"/>
      <c r="EL209" s="542"/>
      <c r="EM209" s="542"/>
      <c r="EN209" s="542"/>
      <c r="EO209" s="542"/>
    </row>
    <row r="210" spans="2:145" x14ac:dyDescent="0.25">
      <c r="B210" s="541" t="s">
        <v>1520</v>
      </c>
      <c r="C210" s="3" t="s">
        <v>1522</v>
      </c>
      <c r="D210" s="3" t="s">
        <v>1143</v>
      </c>
      <c r="E210" s="541" t="s">
        <v>1094</v>
      </c>
      <c r="F210" s="542"/>
      <c r="G210" s="543">
        <v>1095.0850579999999</v>
      </c>
      <c r="H210" s="542"/>
      <c r="I210" s="542"/>
      <c r="J210" s="542"/>
      <c r="K210" s="542"/>
      <c r="L210" s="542"/>
      <c r="N210" s="543">
        <v>526.105053</v>
      </c>
      <c r="O210" s="76">
        <f t="shared" si="53"/>
        <v>0.48042391698855602</v>
      </c>
      <c r="P210" s="622">
        <v>23.188521000000001</v>
      </c>
      <c r="Q210" s="76">
        <f t="shared" si="54"/>
        <v>2.1175086657058563E-2</v>
      </c>
      <c r="R210" s="542"/>
      <c r="S210" s="542"/>
      <c r="T210" s="544">
        <v>1.9249270000000001</v>
      </c>
      <c r="U210" s="543">
        <v>0</v>
      </c>
      <c r="W210" s="543">
        <v>203</v>
      </c>
      <c r="X210" s="543">
        <v>36</v>
      </c>
      <c r="Y210" s="542"/>
      <c r="Z210" s="546">
        <f t="shared" si="52"/>
        <v>0.38585449587004822</v>
      </c>
      <c r="AA210" s="543">
        <v>49</v>
      </c>
      <c r="AB210" s="543">
        <v>24</v>
      </c>
      <c r="AC210" s="547">
        <v>178</v>
      </c>
      <c r="AD210" s="547">
        <v>49</v>
      </c>
      <c r="AE210" s="543">
        <f t="shared" si="55"/>
        <v>227</v>
      </c>
      <c r="AF210" s="549">
        <v>16475910</v>
      </c>
      <c r="AH210" s="549">
        <v>33300</v>
      </c>
      <c r="AI210" s="543">
        <v>204</v>
      </c>
      <c r="AJ210" s="76">
        <f t="shared" si="56"/>
        <v>0.89867841409691629</v>
      </c>
      <c r="AK210" s="549">
        <v>7641952</v>
      </c>
      <c r="AL210" s="76">
        <f t="shared" si="57"/>
        <v>0.46382579171651217</v>
      </c>
      <c r="AM210" s="543">
        <v>204</v>
      </c>
      <c r="AN210" s="549">
        <v>7641952</v>
      </c>
      <c r="AO210" s="543">
        <v>203</v>
      </c>
      <c r="AP210" s="549">
        <v>7458511</v>
      </c>
      <c r="AQ210" s="543">
        <v>131</v>
      </c>
      <c r="AR210" s="549">
        <v>5180851</v>
      </c>
      <c r="AS210" s="543">
        <v>72</v>
      </c>
      <c r="AT210" s="76">
        <f t="shared" si="58"/>
        <v>0.35467980295566504</v>
      </c>
      <c r="AU210" s="549">
        <v>2277660</v>
      </c>
      <c r="AV210" s="543">
        <v>11</v>
      </c>
      <c r="AW210" s="549">
        <v>346870</v>
      </c>
      <c r="AX210" s="543">
        <v>9</v>
      </c>
      <c r="AY210" s="549">
        <v>8173188</v>
      </c>
      <c r="AZ210" s="543">
        <v>55</v>
      </c>
      <c r="BA210" s="76">
        <f t="shared" si="59"/>
        <v>0.24229074889867841</v>
      </c>
      <c r="BB210" s="543">
        <v>33</v>
      </c>
      <c r="BC210" s="76">
        <f t="shared" si="60"/>
        <v>0.14537444933920704</v>
      </c>
      <c r="BD210" s="543">
        <v>139</v>
      </c>
      <c r="BE210" s="76">
        <f t="shared" si="61"/>
        <v>0.61233480176211452</v>
      </c>
      <c r="BF210" s="543">
        <v>215</v>
      </c>
      <c r="BG210" s="76">
        <f t="shared" si="62"/>
        <v>0.94713656387665202</v>
      </c>
      <c r="BH210" s="543">
        <v>31</v>
      </c>
      <c r="BI210" s="76">
        <f t="shared" si="63"/>
        <v>0.13656387665198239</v>
      </c>
      <c r="BJ210" s="543">
        <v>30</v>
      </c>
      <c r="BK210" s="543">
        <v>1</v>
      </c>
      <c r="BL210" s="543">
        <v>0</v>
      </c>
      <c r="BM210" s="550">
        <v>1976</v>
      </c>
      <c r="BN210" s="542"/>
      <c r="BO210" s="543">
        <v>164</v>
      </c>
      <c r="BP210" s="76">
        <f t="shared" si="64"/>
        <v>0.72246696035242286</v>
      </c>
      <c r="BQ210" s="543">
        <v>63</v>
      </c>
      <c r="BR210" s="76">
        <f t="shared" si="65"/>
        <v>0.27753303964757708</v>
      </c>
      <c r="BS210" s="543">
        <v>5</v>
      </c>
      <c r="BT210" s="76">
        <f t="shared" si="66"/>
        <v>2.2026431718061675E-2</v>
      </c>
      <c r="BU210" s="76">
        <v>0.78921568627450978</v>
      </c>
      <c r="BW210" s="543">
        <v>1</v>
      </c>
      <c r="BX210" s="543">
        <v>1</v>
      </c>
      <c r="BY210" s="543">
        <v>0</v>
      </c>
      <c r="BZ210" s="543">
        <v>0</v>
      </c>
      <c r="CA210" s="543">
        <v>1</v>
      </c>
      <c r="CB210" s="543">
        <v>0</v>
      </c>
      <c r="CC210" s="543">
        <v>1</v>
      </c>
      <c r="CD210" s="543">
        <v>0</v>
      </c>
      <c r="CE210" s="543">
        <v>0</v>
      </c>
      <c r="CF210" s="543">
        <v>0</v>
      </c>
      <c r="CG210" s="543">
        <v>0</v>
      </c>
      <c r="CH210" s="543">
        <v>0</v>
      </c>
      <c r="CI210" s="542"/>
      <c r="CJ210" s="542"/>
      <c r="CK210" s="542"/>
      <c r="CL210" s="542"/>
      <c r="CM210" s="542"/>
      <c r="CN210" s="542"/>
      <c r="CO210" s="542"/>
      <c r="CP210" s="542"/>
      <c r="CQ210" s="542"/>
      <c r="CS210" s="542"/>
      <c r="CT210" s="542"/>
      <c r="CU210" s="542"/>
      <c r="CV210" s="542"/>
      <c r="CW210" s="543">
        <v>7</v>
      </c>
      <c r="CX210" s="547">
        <v>2</v>
      </c>
      <c r="CY210" s="543">
        <v>5</v>
      </c>
      <c r="CZ210" s="543">
        <v>2</v>
      </c>
      <c r="DA210" s="543">
        <v>0</v>
      </c>
      <c r="DB210" s="543">
        <v>0</v>
      </c>
      <c r="DC210" s="543">
        <v>0</v>
      </c>
      <c r="DD210" s="543">
        <v>0</v>
      </c>
      <c r="DF210" s="551">
        <v>1198436.124046</v>
      </c>
      <c r="DG210" s="76">
        <f t="shared" si="67"/>
        <v>7.2738690855072646E-2</v>
      </c>
      <c r="DH210" s="551">
        <v>5224.2379149999997</v>
      </c>
      <c r="DI210" s="551">
        <v>602998.12366100005</v>
      </c>
      <c r="DJ210" s="551">
        <v>595438.00038600003</v>
      </c>
      <c r="DK210" s="547">
        <v>137</v>
      </c>
      <c r="DL210" s="543">
        <v>88</v>
      </c>
      <c r="DM210" s="543">
        <v>0</v>
      </c>
      <c r="DN210" s="543">
        <v>2</v>
      </c>
      <c r="DO210" s="320">
        <v>0.15251000000000001</v>
      </c>
      <c r="DP210" s="543">
        <v>124</v>
      </c>
      <c r="DQ210" s="543">
        <v>30</v>
      </c>
      <c r="DR210" s="543">
        <v>65</v>
      </c>
      <c r="DS210" s="543">
        <v>8</v>
      </c>
      <c r="DT210" s="76">
        <f t="shared" si="68"/>
        <v>3.9408866995073892E-2</v>
      </c>
      <c r="DU210" s="542"/>
      <c r="DV210" s="542"/>
      <c r="DW210" s="542"/>
      <c r="DX210" s="552">
        <v>642.1712</v>
      </c>
      <c r="DZ210" s="542"/>
      <c r="EA210" s="542"/>
      <c r="EB210" s="542"/>
      <c r="EC210" s="542"/>
      <c r="ED210" s="542"/>
      <c r="EE210" s="542"/>
      <c r="EF210" s="542"/>
      <c r="EG210" s="542"/>
      <c r="EH210" s="542"/>
      <c r="EI210" s="542"/>
      <c r="EJ210" s="542"/>
      <c r="EK210" s="542"/>
      <c r="EL210" s="542"/>
      <c r="EM210" s="542"/>
      <c r="EN210" s="542"/>
      <c r="EO210" s="542"/>
    </row>
    <row r="211" spans="2:145" x14ac:dyDescent="0.25">
      <c r="B211" s="541" t="s">
        <v>1520</v>
      </c>
      <c r="C211" s="3" t="s">
        <v>1521</v>
      </c>
      <c r="D211" s="3" t="s">
        <v>1158</v>
      </c>
      <c r="E211" s="541" t="s">
        <v>1094</v>
      </c>
      <c r="F211" s="542"/>
      <c r="G211" s="543">
        <v>480.21125999999998</v>
      </c>
      <c r="H211" s="542"/>
      <c r="I211" s="542"/>
      <c r="J211" s="542"/>
      <c r="K211" s="542"/>
      <c r="L211" s="542"/>
      <c r="N211" s="543">
        <v>219.42522099999999</v>
      </c>
      <c r="O211" s="76">
        <f t="shared" si="53"/>
        <v>0.45693476866827321</v>
      </c>
      <c r="P211" s="622">
        <v>14.448956000000001</v>
      </c>
      <c r="Q211" s="76">
        <f t="shared" si="54"/>
        <v>3.0088748856076389E-2</v>
      </c>
      <c r="R211" s="542"/>
      <c r="S211" s="542"/>
      <c r="T211" s="544">
        <v>1.883972</v>
      </c>
      <c r="U211" s="543">
        <v>0</v>
      </c>
      <c r="W211" s="543">
        <v>137</v>
      </c>
      <c r="X211" s="543">
        <v>40</v>
      </c>
      <c r="Y211" s="542"/>
      <c r="Z211" s="546">
        <f t="shared" si="52"/>
        <v>0.62435849158834844</v>
      </c>
      <c r="AA211" s="543">
        <v>10</v>
      </c>
      <c r="AB211" s="543">
        <v>29</v>
      </c>
      <c r="AC211" s="547">
        <v>156</v>
      </c>
      <c r="AD211" s="547">
        <v>10</v>
      </c>
      <c r="AE211" s="543">
        <f t="shared" si="55"/>
        <v>166</v>
      </c>
      <c r="AF211" s="549">
        <v>6548881</v>
      </c>
      <c r="AH211" s="549">
        <v>28000</v>
      </c>
      <c r="AI211" s="543">
        <v>157</v>
      </c>
      <c r="AJ211" s="76">
        <f t="shared" si="56"/>
        <v>0.94578313253012047</v>
      </c>
      <c r="AK211" s="549">
        <v>5357497</v>
      </c>
      <c r="AL211" s="76">
        <f t="shared" si="57"/>
        <v>0.81807823351806208</v>
      </c>
      <c r="AM211" s="543">
        <v>157</v>
      </c>
      <c r="AN211" s="549">
        <v>5357497</v>
      </c>
      <c r="AO211" s="543">
        <v>156</v>
      </c>
      <c r="AP211" s="549">
        <v>5181276</v>
      </c>
      <c r="AQ211" s="543">
        <v>63</v>
      </c>
      <c r="AR211" s="549">
        <v>3246166</v>
      </c>
      <c r="AS211" s="543">
        <v>93</v>
      </c>
      <c r="AT211" s="76">
        <f t="shared" si="58"/>
        <v>0.59615384615384615</v>
      </c>
      <c r="AU211" s="549">
        <v>1935110</v>
      </c>
      <c r="AV211" s="543">
        <v>6</v>
      </c>
      <c r="AW211" s="549">
        <v>545588</v>
      </c>
      <c r="AX211" s="543">
        <v>3</v>
      </c>
      <c r="AY211" s="549">
        <v>645796</v>
      </c>
      <c r="AZ211" s="543">
        <v>16</v>
      </c>
      <c r="BA211" s="76">
        <f t="shared" si="59"/>
        <v>9.6385542168674704E-2</v>
      </c>
      <c r="BB211" s="543">
        <v>34</v>
      </c>
      <c r="BC211" s="76">
        <f t="shared" si="60"/>
        <v>0.20481927710843373</v>
      </c>
      <c r="BD211" s="543">
        <v>116</v>
      </c>
      <c r="BE211" s="76">
        <f t="shared" si="61"/>
        <v>0.6987951807228916</v>
      </c>
      <c r="BF211" s="543">
        <v>165</v>
      </c>
      <c r="BG211" s="76">
        <f t="shared" si="62"/>
        <v>0.99397590361445787</v>
      </c>
      <c r="BH211" s="543">
        <v>18</v>
      </c>
      <c r="BI211" s="76">
        <f t="shared" si="63"/>
        <v>0.10843373493975904</v>
      </c>
      <c r="BJ211" s="543">
        <v>18</v>
      </c>
      <c r="BK211" s="543">
        <v>0</v>
      </c>
      <c r="BL211" s="543">
        <v>0</v>
      </c>
      <c r="BM211" s="550">
        <v>1984</v>
      </c>
      <c r="BN211" s="542"/>
      <c r="BO211" s="543">
        <v>80</v>
      </c>
      <c r="BP211" s="76">
        <f t="shared" si="64"/>
        <v>0.48192771084337349</v>
      </c>
      <c r="BQ211" s="543">
        <v>86</v>
      </c>
      <c r="BR211" s="76">
        <f t="shared" si="65"/>
        <v>0.51807228915662651</v>
      </c>
      <c r="BS211" s="543">
        <v>5</v>
      </c>
      <c r="BT211" s="76">
        <f t="shared" si="66"/>
        <v>3.0120481927710843E-2</v>
      </c>
      <c r="BU211" s="76">
        <v>0.61783439490445857</v>
      </c>
      <c r="BW211" s="543">
        <v>0</v>
      </c>
      <c r="BX211" s="543">
        <v>0</v>
      </c>
      <c r="BY211" s="543">
        <v>0</v>
      </c>
      <c r="BZ211" s="543">
        <v>0</v>
      </c>
      <c r="CA211" s="543">
        <v>0</v>
      </c>
      <c r="CB211" s="543">
        <v>0</v>
      </c>
      <c r="CC211" s="543">
        <v>0</v>
      </c>
      <c r="CD211" s="543">
        <v>0</v>
      </c>
      <c r="CE211" s="543">
        <v>0</v>
      </c>
      <c r="CF211" s="543">
        <v>0</v>
      </c>
      <c r="CG211" s="543">
        <v>0</v>
      </c>
      <c r="CH211" s="543">
        <v>0</v>
      </c>
      <c r="CI211" s="542"/>
      <c r="CJ211" s="542"/>
      <c r="CK211" s="542"/>
      <c r="CL211" s="542"/>
      <c r="CM211" s="542"/>
      <c r="CN211" s="542"/>
      <c r="CO211" s="542"/>
      <c r="CP211" s="542"/>
      <c r="CQ211" s="542"/>
      <c r="CS211" s="542"/>
      <c r="CT211" s="542"/>
      <c r="CU211" s="542"/>
      <c r="CV211" s="542"/>
      <c r="CW211" s="543">
        <v>3</v>
      </c>
      <c r="CX211" s="547">
        <v>0</v>
      </c>
      <c r="CY211" s="543">
        <v>3</v>
      </c>
      <c r="CZ211" s="543">
        <v>0</v>
      </c>
      <c r="DA211" s="543">
        <v>0</v>
      </c>
      <c r="DB211" s="543">
        <v>0</v>
      </c>
      <c r="DC211" s="543">
        <v>0</v>
      </c>
      <c r="DD211" s="543">
        <v>0</v>
      </c>
      <c r="DF211" s="551">
        <v>382047.74026799999</v>
      </c>
      <c r="DG211" s="76">
        <f t="shared" si="67"/>
        <v>5.833786570072047E-2</v>
      </c>
      <c r="DH211" s="551">
        <v>2627.6062010000001</v>
      </c>
      <c r="DI211" s="551">
        <v>351003.831725</v>
      </c>
      <c r="DJ211" s="551">
        <v>31043.908542000001</v>
      </c>
      <c r="DK211" s="547">
        <v>110</v>
      </c>
      <c r="DL211" s="543">
        <v>56</v>
      </c>
      <c r="DM211" s="543">
        <v>0</v>
      </c>
      <c r="DN211" s="543">
        <v>0</v>
      </c>
      <c r="DO211" s="320">
        <v>0.106013</v>
      </c>
      <c r="DP211" s="543">
        <v>97</v>
      </c>
      <c r="DQ211" s="543">
        <v>30</v>
      </c>
      <c r="DR211" s="543">
        <v>34</v>
      </c>
      <c r="DS211" s="543">
        <v>5</v>
      </c>
      <c r="DT211" s="76">
        <f t="shared" si="68"/>
        <v>3.6496350364963501E-2</v>
      </c>
      <c r="DU211" s="542"/>
      <c r="DV211" s="542"/>
      <c r="DW211" s="542"/>
      <c r="DX211" s="552">
        <v>396.02100000000002</v>
      </c>
      <c r="DZ211" s="542"/>
      <c r="EA211" s="542"/>
      <c r="EB211" s="542"/>
      <c r="EC211" s="542"/>
      <c r="ED211" s="542"/>
      <c r="EE211" s="542"/>
      <c r="EF211" s="542"/>
      <c r="EG211" s="542"/>
      <c r="EH211" s="542"/>
      <c r="EI211" s="542"/>
      <c r="EJ211" s="542"/>
      <c r="EK211" s="542"/>
      <c r="EL211" s="542"/>
      <c r="EM211" s="542"/>
      <c r="EN211" s="542"/>
      <c r="EO211" s="542"/>
    </row>
    <row r="212" spans="2:145" x14ac:dyDescent="0.25">
      <c r="B212" s="541" t="s">
        <v>1523</v>
      </c>
      <c r="C212" s="3" t="s">
        <v>1524</v>
      </c>
      <c r="D212" s="3" t="s">
        <v>1283</v>
      </c>
      <c r="E212" s="541" t="s">
        <v>1094</v>
      </c>
      <c r="F212" s="542"/>
      <c r="G212" s="543">
        <v>1365.201558</v>
      </c>
      <c r="H212" s="542"/>
      <c r="I212" s="542"/>
      <c r="J212" s="542"/>
      <c r="K212" s="542"/>
      <c r="L212" s="542"/>
      <c r="N212" s="543">
        <v>1116.321377</v>
      </c>
      <c r="O212" s="76">
        <f t="shared" si="53"/>
        <v>0.81769711619388585</v>
      </c>
      <c r="P212" s="622">
        <v>29.312701000000001</v>
      </c>
      <c r="Q212" s="76">
        <f t="shared" si="54"/>
        <v>2.1471335736638533E-2</v>
      </c>
      <c r="R212" s="542"/>
      <c r="S212" s="542"/>
      <c r="T212" s="544">
        <v>3</v>
      </c>
      <c r="U212" s="543">
        <v>3</v>
      </c>
      <c r="W212" s="543">
        <v>73</v>
      </c>
      <c r="X212" s="543">
        <v>0</v>
      </c>
      <c r="Y212" s="542"/>
      <c r="Z212" s="546">
        <f t="shared" si="52"/>
        <v>6.5393354910196266E-2</v>
      </c>
      <c r="AA212" s="543">
        <v>0</v>
      </c>
      <c r="AB212" s="543">
        <v>0</v>
      </c>
      <c r="AC212" s="547">
        <v>73</v>
      </c>
      <c r="AD212" s="547">
        <v>0</v>
      </c>
      <c r="AE212" s="543">
        <f t="shared" si="55"/>
        <v>73</v>
      </c>
      <c r="AF212" s="549">
        <v>5351482</v>
      </c>
      <c r="AH212" s="549">
        <v>46300</v>
      </c>
      <c r="AI212" s="543">
        <v>67</v>
      </c>
      <c r="AJ212" s="76">
        <f t="shared" si="56"/>
        <v>0.9178082191780822</v>
      </c>
      <c r="AK212" s="549">
        <v>4187570</v>
      </c>
      <c r="AL212" s="76">
        <f t="shared" si="57"/>
        <v>0.78250660284384776</v>
      </c>
      <c r="AM212" s="543">
        <v>67</v>
      </c>
      <c r="AN212" s="549">
        <v>4187570</v>
      </c>
      <c r="AO212" s="543">
        <v>67</v>
      </c>
      <c r="AP212" s="549">
        <v>4187570</v>
      </c>
      <c r="AQ212" s="543">
        <v>53</v>
      </c>
      <c r="AR212" s="549">
        <v>3883470</v>
      </c>
      <c r="AS212" s="543">
        <v>14</v>
      </c>
      <c r="AT212" s="76">
        <f t="shared" si="58"/>
        <v>0.20895522388059701</v>
      </c>
      <c r="AU212" s="549">
        <v>304100</v>
      </c>
      <c r="AV212" s="543">
        <v>1</v>
      </c>
      <c r="AW212" s="549">
        <v>10800</v>
      </c>
      <c r="AX212" s="543">
        <v>5</v>
      </c>
      <c r="AY212" s="549">
        <v>1153112</v>
      </c>
      <c r="AZ212" s="543">
        <v>26</v>
      </c>
      <c r="BA212" s="76">
        <f t="shared" si="59"/>
        <v>0.35616438356164382</v>
      </c>
      <c r="BB212" s="543">
        <v>15</v>
      </c>
      <c r="BC212" s="76">
        <f t="shared" si="60"/>
        <v>0.20547945205479451</v>
      </c>
      <c r="BD212" s="543">
        <v>32</v>
      </c>
      <c r="BE212" s="76">
        <f t="shared" si="61"/>
        <v>0.43835616438356162</v>
      </c>
      <c r="BF212" s="543">
        <v>64</v>
      </c>
      <c r="BG212" s="76">
        <f t="shared" si="62"/>
        <v>0.87671232876712324</v>
      </c>
      <c r="BH212" s="543">
        <v>10</v>
      </c>
      <c r="BI212" s="76">
        <f t="shared" si="63"/>
        <v>0.13698630136986301</v>
      </c>
      <c r="BJ212" s="543">
        <v>6</v>
      </c>
      <c r="BK212" s="543">
        <v>3</v>
      </c>
      <c r="BL212" s="543">
        <v>1</v>
      </c>
      <c r="BM212" s="550">
        <v>1952</v>
      </c>
      <c r="BN212" s="542"/>
      <c r="BO212" s="543">
        <v>55</v>
      </c>
      <c r="BP212" s="76">
        <f t="shared" si="64"/>
        <v>0.75342465753424659</v>
      </c>
      <c r="BQ212" s="543">
        <v>18</v>
      </c>
      <c r="BR212" s="76">
        <f t="shared" si="65"/>
        <v>0.24657534246575341</v>
      </c>
      <c r="BS212" s="543">
        <v>4</v>
      </c>
      <c r="BT212" s="76">
        <f t="shared" si="66"/>
        <v>5.4794520547945202E-2</v>
      </c>
      <c r="BU212" s="76">
        <v>0.73134328358208955</v>
      </c>
      <c r="BW212" s="543">
        <v>1</v>
      </c>
      <c r="BX212" s="543">
        <v>0</v>
      </c>
      <c r="BY212" s="543">
        <v>0</v>
      </c>
      <c r="BZ212" s="543">
        <v>0</v>
      </c>
      <c r="CA212" s="543">
        <v>0</v>
      </c>
      <c r="CB212" s="543">
        <v>1</v>
      </c>
      <c r="CC212" s="543">
        <v>0</v>
      </c>
      <c r="CD212" s="543">
        <v>0</v>
      </c>
      <c r="CE212" s="543">
        <v>0</v>
      </c>
      <c r="CF212" s="543">
        <v>0</v>
      </c>
      <c r="CG212" s="543">
        <v>1</v>
      </c>
      <c r="CH212" s="543">
        <v>0</v>
      </c>
      <c r="CI212" s="542"/>
      <c r="CJ212" s="542"/>
      <c r="CK212" s="542"/>
      <c r="CL212" s="542"/>
      <c r="CM212" s="542"/>
      <c r="CN212" s="542"/>
      <c r="CO212" s="542"/>
      <c r="CP212" s="542"/>
      <c r="CQ212" s="542"/>
      <c r="CS212" s="542"/>
      <c r="CT212" s="542"/>
      <c r="CU212" s="542"/>
      <c r="CV212" s="542"/>
      <c r="CW212" s="543">
        <v>5</v>
      </c>
      <c r="CX212" s="547">
        <v>0</v>
      </c>
      <c r="CY212" s="543">
        <v>3</v>
      </c>
      <c r="CZ212" s="543">
        <v>2</v>
      </c>
      <c r="DA212" s="543">
        <v>0</v>
      </c>
      <c r="DB212" s="543">
        <v>0</v>
      </c>
      <c r="DC212" s="543">
        <v>0</v>
      </c>
      <c r="DD212" s="543">
        <v>0</v>
      </c>
      <c r="DF212" s="551">
        <v>374929.86868900002</v>
      </c>
      <c r="DG212" s="76">
        <f t="shared" si="67"/>
        <v>7.0060941752023084E-2</v>
      </c>
      <c r="DH212" s="551">
        <v>9045</v>
      </c>
      <c r="DI212" s="551">
        <v>374340.63016399997</v>
      </c>
      <c r="DJ212" s="551">
        <v>589.23852499999998</v>
      </c>
      <c r="DK212" s="547">
        <v>50</v>
      </c>
      <c r="DL212" s="543">
        <v>22</v>
      </c>
      <c r="DM212" s="543">
        <v>0</v>
      </c>
      <c r="DN212" s="543">
        <v>1</v>
      </c>
      <c r="DO212" s="320">
        <v>0.23</v>
      </c>
      <c r="DP212" s="543">
        <v>47</v>
      </c>
      <c r="DQ212" s="543">
        <v>6</v>
      </c>
      <c r="DR212" s="543">
        <v>16</v>
      </c>
      <c r="DS212" s="543">
        <v>4</v>
      </c>
      <c r="DT212" s="76">
        <f t="shared" si="68"/>
        <v>5.4794520547945202E-2</v>
      </c>
      <c r="DU212" s="542"/>
      <c r="DV212" s="542"/>
      <c r="DW212" s="542"/>
      <c r="DX212" s="552">
        <v>342.07029999999997</v>
      </c>
      <c r="DZ212" s="542"/>
      <c r="EA212" s="542"/>
      <c r="EB212" s="542"/>
      <c r="EC212" s="542"/>
      <c r="ED212" s="542"/>
      <c r="EE212" s="542"/>
      <c r="EF212" s="542"/>
      <c r="EG212" s="542"/>
      <c r="EH212" s="542"/>
      <c r="EI212" s="542"/>
      <c r="EJ212" s="542"/>
      <c r="EK212" s="542"/>
      <c r="EL212" s="542"/>
      <c r="EM212" s="542"/>
      <c r="EN212" s="542"/>
      <c r="EO212" s="542"/>
    </row>
    <row r="213" spans="2:145" x14ac:dyDescent="0.25">
      <c r="B213" s="541" t="s">
        <v>1523</v>
      </c>
      <c r="C213" s="6" t="s">
        <v>1525</v>
      </c>
      <c r="D213" s="3" t="s">
        <v>1255</v>
      </c>
      <c r="E213" s="541" t="s">
        <v>1094</v>
      </c>
      <c r="F213" s="542"/>
      <c r="G213" s="543">
        <v>2922.7047029999999</v>
      </c>
      <c r="H213" s="542"/>
      <c r="I213" s="542"/>
      <c r="J213" s="542"/>
      <c r="K213" s="542"/>
      <c r="L213" s="542"/>
      <c r="N213" s="543">
        <v>1423.7347890000001</v>
      </c>
      <c r="O213" s="76">
        <f t="shared" si="53"/>
        <v>0.48712919493324541</v>
      </c>
      <c r="P213" s="622">
        <v>19.888521000000001</v>
      </c>
      <c r="Q213" s="76">
        <f t="shared" si="54"/>
        <v>6.8048342275514526E-3</v>
      </c>
      <c r="R213" s="542"/>
      <c r="S213" s="542"/>
      <c r="T213" s="544">
        <v>1.7</v>
      </c>
      <c r="U213" s="543">
        <v>0</v>
      </c>
      <c r="W213" s="543">
        <v>98</v>
      </c>
      <c r="X213" s="543">
        <v>0</v>
      </c>
      <c r="Y213" s="542"/>
      <c r="Z213" s="546">
        <f t="shared" si="52"/>
        <v>6.8833044438587496E-2</v>
      </c>
      <c r="AA213" s="543">
        <v>11</v>
      </c>
      <c r="AB213" s="543">
        <v>55</v>
      </c>
      <c r="AC213" s="547">
        <v>142</v>
      </c>
      <c r="AD213" s="547">
        <v>11</v>
      </c>
      <c r="AE213" s="543">
        <f t="shared" si="55"/>
        <v>153</v>
      </c>
      <c r="AF213" s="549">
        <v>7472587</v>
      </c>
      <c r="AH213" s="549">
        <v>42000</v>
      </c>
      <c r="AI213" s="543">
        <v>138</v>
      </c>
      <c r="AJ213" s="76">
        <f t="shared" si="56"/>
        <v>0.90196078431372551</v>
      </c>
      <c r="AK213" s="549">
        <v>6565487</v>
      </c>
      <c r="AL213" s="76">
        <f t="shared" si="57"/>
        <v>0.87860964348759008</v>
      </c>
      <c r="AM213" s="543">
        <v>138</v>
      </c>
      <c r="AN213" s="549">
        <v>6565487</v>
      </c>
      <c r="AO213" s="543">
        <v>138</v>
      </c>
      <c r="AP213" s="549">
        <v>6565487</v>
      </c>
      <c r="AQ213" s="543">
        <v>92</v>
      </c>
      <c r="AR213" s="549">
        <v>5613567</v>
      </c>
      <c r="AS213" s="543">
        <v>46</v>
      </c>
      <c r="AT213" s="76">
        <f t="shared" si="58"/>
        <v>0.33333333333333331</v>
      </c>
      <c r="AU213" s="549">
        <v>951920</v>
      </c>
      <c r="AV213" s="543">
        <v>12</v>
      </c>
      <c r="AW213" s="549">
        <v>793500</v>
      </c>
      <c r="AX213" s="543">
        <v>2</v>
      </c>
      <c r="AY213" s="549">
        <v>88600</v>
      </c>
      <c r="AZ213" s="543">
        <v>35</v>
      </c>
      <c r="BA213" s="76">
        <f t="shared" si="59"/>
        <v>0.22875816993464052</v>
      </c>
      <c r="BB213" s="543">
        <v>20</v>
      </c>
      <c r="BC213" s="76">
        <f t="shared" si="60"/>
        <v>0.13071895424836602</v>
      </c>
      <c r="BD213" s="543">
        <v>98</v>
      </c>
      <c r="BE213" s="76">
        <f t="shared" si="61"/>
        <v>0.64052287581699341</v>
      </c>
      <c r="BF213" s="543">
        <v>135</v>
      </c>
      <c r="BG213" s="76">
        <f t="shared" si="62"/>
        <v>0.88235294117647056</v>
      </c>
      <c r="BH213" s="543">
        <v>12</v>
      </c>
      <c r="BI213" s="76">
        <f t="shared" si="63"/>
        <v>7.8431372549019607E-2</v>
      </c>
      <c r="BJ213" s="543">
        <v>11</v>
      </c>
      <c r="BK213" s="543">
        <v>1</v>
      </c>
      <c r="BL213" s="543">
        <v>0</v>
      </c>
      <c r="BM213" s="550">
        <v>1972</v>
      </c>
      <c r="BN213" s="542"/>
      <c r="BO213" s="543">
        <v>106</v>
      </c>
      <c r="BP213" s="76">
        <f t="shared" si="64"/>
        <v>0.69281045751633985</v>
      </c>
      <c r="BQ213" s="543">
        <v>47</v>
      </c>
      <c r="BR213" s="76">
        <f t="shared" si="65"/>
        <v>0.30718954248366015</v>
      </c>
      <c r="BS213" s="543">
        <v>1</v>
      </c>
      <c r="BT213" s="76">
        <f t="shared" si="66"/>
        <v>6.5359477124183009E-3</v>
      </c>
      <c r="BU213" s="76">
        <v>0.6376811594202898</v>
      </c>
      <c r="BW213" s="543">
        <v>0</v>
      </c>
      <c r="BX213" s="543">
        <v>0</v>
      </c>
      <c r="BY213" s="543">
        <v>0</v>
      </c>
      <c r="BZ213" s="543">
        <v>0</v>
      </c>
      <c r="CA213" s="543">
        <v>0</v>
      </c>
      <c r="CB213" s="543">
        <v>0</v>
      </c>
      <c r="CC213" s="543">
        <v>0</v>
      </c>
      <c r="CD213" s="543">
        <v>0</v>
      </c>
      <c r="CE213" s="543">
        <v>0</v>
      </c>
      <c r="CF213" s="543">
        <v>0</v>
      </c>
      <c r="CG213" s="543">
        <v>0</v>
      </c>
      <c r="CH213" s="543">
        <v>0</v>
      </c>
      <c r="CI213" s="542"/>
      <c r="CJ213" s="542"/>
      <c r="CK213" s="542"/>
      <c r="CL213" s="542"/>
      <c r="CM213" s="542"/>
      <c r="CN213" s="542"/>
      <c r="CO213" s="542"/>
      <c r="CP213" s="542"/>
      <c r="CQ213" s="542"/>
      <c r="CS213" s="542"/>
      <c r="CT213" s="542"/>
      <c r="CU213" s="542"/>
      <c r="CV213" s="542"/>
      <c r="CW213" s="543">
        <v>1</v>
      </c>
      <c r="CX213" s="547">
        <v>0</v>
      </c>
      <c r="CY213" s="543">
        <v>1</v>
      </c>
      <c r="CZ213" s="543">
        <v>0</v>
      </c>
      <c r="DA213" s="543">
        <v>0</v>
      </c>
      <c r="DB213" s="543">
        <v>0</v>
      </c>
      <c r="DC213" s="543">
        <v>0</v>
      </c>
      <c r="DD213" s="543">
        <v>0</v>
      </c>
      <c r="DF213" s="551">
        <v>278266.86563999997</v>
      </c>
      <c r="DG213" s="76">
        <f t="shared" si="67"/>
        <v>3.7238357430967345E-2</v>
      </c>
      <c r="DH213" s="551">
        <v>2823.967212</v>
      </c>
      <c r="DI213" s="551">
        <v>241323.99344799999</v>
      </c>
      <c r="DJ213" s="551">
        <v>36942.872192000003</v>
      </c>
      <c r="DK213" s="547">
        <v>109</v>
      </c>
      <c r="DL213" s="543">
        <v>44</v>
      </c>
      <c r="DM213" s="543">
        <v>0</v>
      </c>
      <c r="DN213" s="543">
        <v>0</v>
      </c>
      <c r="DO213" s="320">
        <v>9.9067000000000002E-2</v>
      </c>
      <c r="DP213" s="543">
        <v>103</v>
      </c>
      <c r="DQ213" s="543">
        <v>24</v>
      </c>
      <c r="DR213" s="543">
        <v>24</v>
      </c>
      <c r="DS213" s="543">
        <v>2</v>
      </c>
      <c r="DT213" s="76">
        <f t="shared" si="68"/>
        <v>2.0408163265306121E-2</v>
      </c>
      <c r="DU213" s="542"/>
      <c r="DV213" s="542"/>
      <c r="DW213" s="542"/>
      <c r="DX213" s="552">
        <v>144.25640000000001</v>
      </c>
      <c r="DZ213" s="542"/>
      <c r="EA213" s="542"/>
      <c r="EB213" s="542"/>
      <c r="EC213" s="542"/>
      <c r="ED213" s="542"/>
      <c r="EE213" s="542"/>
      <c r="EF213" s="542"/>
      <c r="EG213" s="542"/>
      <c r="EH213" s="542"/>
      <c r="EI213" s="542"/>
      <c r="EJ213" s="542"/>
      <c r="EK213" s="542"/>
      <c r="EL213" s="542"/>
      <c r="EM213" s="542"/>
      <c r="EN213" s="542"/>
      <c r="EO213" s="542"/>
    </row>
    <row r="214" spans="2:145" x14ac:dyDescent="0.25">
      <c r="B214" s="541" t="s">
        <v>1526</v>
      </c>
      <c r="C214" s="3" t="s">
        <v>1527</v>
      </c>
      <c r="D214" s="3" t="s">
        <v>81</v>
      </c>
      <c r="E214" s="541" t="s">
        <v>1094</v>
      </c>
      <c r="F214" s="542"/>
      <c r="G214" s="543">
        <v>422.440405</v>
      </c>
      <c r="H214" s="542"/>
      <c r="I214" s="542"/>
      <c r="J214" s="542"/>
      <c r="K214" s="542"/>
      <c r="L214" s="542"/>
      <c r="N214" s="543">
        <v>422.42899299999999</v>
      </c>
      <c r="O214" s="76">
        <f t="shared" si="53"/>
        <v>0.99997298553863467</v>
      </c>
      <c r="P214" s="622">
        <v>10.923646</v>
      </c>
      <c r="Q214" s="76">
        <f t="shared" si="54"/>
        <v>2.5858430847778398E-2</v>
      </c>
      <c r="R214" s="542"/>
      <c r="S214" s="542"/>
      <c r="T214" s="544">
        <v>5</v>
      </c>
      <c r="U214" s="543">
        <v>0</v>
      </c>
      <c r="W214" s="543">
        <v>28</v>
      </c>
      <c r="X214" s="543">
        <v>0</v>
      </c>
      <c r="Y214" s="542"/>
      <c r="Z214" s="546">
        <f t="shared" si="52"/>
        <v>6.6283329184273113E-2</v>
      </c>
      <c r="AA214" s="543">
        <v>0</v>
      </c>
      <c r="AB214" s="543">
        <v>0</v>
      </c>
      <c r="AC214" s="547">
        <v>28</v>
      </c>
      <c r="AD214" s="547">
        <v>0</v>
      </c>
      <c r="AE214" s="543">
        <f t="shared" si="55"/>
        <v>28</v>
      </c>
      <c r="AF214" s="549">
        <v>824570</v>
      </c>
      <c r="AH214" s="549">
        <v>10300</v>
      </c>
      <c r="AI214" s="543">
        <v>27</v>
      </c>
      <c r="AJ214" s="76">
        <f t="shared" si="56"/>
        <v>0.9642857142857143</v>
      </c>
      <c r="AK214" s="549">
        <v>744890</v>
      </c>
      <c r="AL214" s="76">
        <f t="shared" si="57"/>
        <v>0.90336781595255711</v>
      </c>
      <c r="AM214" s="543">
        <v>27</v>
      </c>
      <c r="AN214" s="549">
        <v>744890</v>
      </c>
      <c r="AO214" s="543">
        <v>27</v>
      </c>
      <c r="AP214" s="549">
        <v>744890</v>
      </c>
      <c r="AQ214" s="543">
        <v>14</v>
      </c>
      <c r="AR214" s="549">
        <v>654400</v>
      </c>
      <c r="AS214" s="543">
        <v>13</v>
      </c>
      <c r="AT214" s="76">
        <f t="shared" si="58"/>
        <v>0.48148148148148145</v>
      </c>
      <c r="AU214" s="549">
        <v>90490</v>
      </c>
      <c r="AV214" s="543">
        <v>0</v>
      </c>
      <c r="AW214" s="549">
        <v>0</v>
      </c>
      <c r="AX214" s="543">
        <v>1</v>
      </c>
      <c r="AY214" s="549">
        <v>79680</v>
      </c>
      <c r="AZ214" s="543">
        <v>1</v>
      </c>
      <c r="BA214" s="76">
        <f t="shared" si="59"/>
        <v>3.5714285714285712E-2</v>
      </c>
      <c r="BB214" s="543">
        <v>3</v>
      </c>
      <c r="BC214" s="76">
        <f t="shared" si="60"/>
        <v>0.10714285714285714</v>
      </c>
      <c r="BD214" s="543">
        <v>24</v>
      </c>
      <c r="BE214" s="76">
        <f t="shared" si="61"/>
        <v>0.8571428571428571</v>
      </c>
      <c r="BF214" s="543">
        <v>27</v>
      </c>
      <c r="BG214" s="76">
        <f t="shared" si="62"/>
        <v>0.9642857142857143</v>
      </c>
      <c r="BH214" s="543">
        <v>1</v>
      </c>
      <c r="BI214" s="76">
        <f t="shared" si="63"/>
        <v>3.5714285714285712E-2</v>
      </c>
      <c r="BJ214" s="543">
        <v>1</v>
      </c>
      <c r="BK214" s="543">
        <v>0</v>
      </c>
      <c r="BL214" s="543">
        <v>0</v>
      </c>
      <c r="BM214" s="550">
        <v>1986</v>
      </c>
      <c r="BN214" s="542"/>
      <c r="BO214" s="543">
        <v>19</v>
      </c>
      <c r="BP214" s="76">
        <f t="shared" si="64"/>
        <v>0.6785714285714286</v>
      </c>
      <c r="BQ214" s="543">
        <v>9</v>
      </c>
      <c r="BR214" s="76">
        <f t="shared" si="65"/>
        <v>0.32142857142857145</v>
      </c>
      <c r="BS214" s="543">
        <v>0</v>
      </c>
      <c r="BT214" s="76">
        <f t="shared" si="66"/>
        <v>0</v>
      </c>
      <c r="BU214" s="76">
        <v>0.7407407407407407</v>
      </c>
      <c r="BW214" s="543">
        <v>0</v>
      </c>
      <c r="BX214" s="543">
        <v>0</v>
      </c>
      <c r="BY214" s="543">
        <v>0</v>
      </c>
      <c r="BZ214" s="543">
        <v>0</v>
      </c>
      <c r="CA214" s="543">
        <v>0</v>
      </c>
      <c r="CB214" s="543">
        <v>0</v>
      </c>
      <c r="CC214" s="543">
        <v>0</v>
      </c>
      <c r="CD214" s="543">
        <v>0</v>
      </c>
      <c r="CE214" s="543">
        <v>0</v>
      </c>
      <c r="CF214" s="543">
        <v>0</v>
      </c>
      <c r="CG214" s="543">
        <v>0</v>
      </c>
      <c r="CH214" s="543">
        <v>0</v>
      </c>
      <c r="CI214" s="542"/>
      <c r="CJ214" s="542"/>
      <c r="CK214" s="542"/>
      <c r="CL214" s="542"/>
      <c r="CM214" s="542"/>
      <c r="CN214" s="542"/>
      <c r="CO214" s="542"/>
      <c r="CP214" s="542"/>
      <c r="CQ214" s="542"/>
      <c r="CS214" s="542"/>
      <c r="CT214" s="542"/>
      <c r="CU214" s="542"/>
      <c r="CV214" s="542"/>
      <c r="CW214" s="543">
        <v>1</v>
      </c>
      <c r="CX214" s="547">
        <v>0</v>
      </c>
      <c r="CY214" s="543">
        <v>1</v>
      </c>
      <c r="CZ214" s="543">
        <v>0</v>
      </c>
      <c r="DA214" s="543">
        <v>0</v>
      </c>
      <c r="DB214" s="543">
        <v>0</v>
      </c>
      <c r="DC214" s="543">
        <v>0</v>
      </c>
      <c r="DD214" s="543">
        <v>0</v>
      </c>
      <c r="DF214" s="551">
        <v>5285</v>
      </c>
      <c r="DG214" s="76">
        <f t="shared" si="67"/>
        <v>6.409401263688953E-3</v>
      </c>
      <c r="DH214" s="551">
        <v>5285</v>
      </c>
      <c r="DI214" s="551">
        <v>5285</v>
      </c>
      <c r="DJ214" s="551">
        <v>0</v>
      </c>
      <c r="DK214" s="547">
        <v>27</v>
      </c>
      <c r="DL214" s="543">
        <v>1</v>
      </c>
      <c r="DM214" s="543">
        <v>0</v>
      </c>
      <c r="DN214" s="543">
        <v>0</v>
      </c>
      <c r="DO214" s="320">
        <v>0.755</v>
      </c>
      <c r="DP214" s="543">
        <v>27</v>
      </c>
      <c r="DQ214" s="543">
        <v>0</v>
      </c>
      <c r="DR214" s="543">
        <v>0</v>
      </c>
      <c r="DS214" s="543">
        <v>1</v>
      </c>
      <c r="DT214" s="76">
        <f t="shared" si="68"/>
        <v>3.5714285714285712E-2</v>
      </c>
      <c r="DU214" s="542"/>
      <c r="DV214" s="542"/>
      <c r="DW214" s="542"/>
      <c r="DX214" s="552">
        <v>28.5</v>
      </c>
      <c r="DZ214" s="542"/>
      <c r="EA214" s="542"/>
      <c r="EB214" s="542"/>
      <c r="EC214" s="542"/>
      <c r="ED214" s="542"/>
      <c r="EE214" s="542"/>
      <c r="EF214" s="542"/>
      <c r="EG214" s="542"/>
      <c r="EH214" s="542"/>
      <c r="EI214" s="542"/>
      <c r="EJ214" s="542"/>
      <c r="EK214" s="542"/>
      <c r="EL214" s="542"/>
      <c r="EM214" s="542"/>
      <c r="EN214" s="542"/>
      <c r="EO214" s="542"/>
    </row>
    <row r="215" spans="2:145" x14ac:dyDescent="0.25">
      <c r="B215" s="541" t="s">
        <v>1526</v>
      </c>
      <c r="C215" s="3" t="s">
        <v>1528</v>
      </c>
      <c r="D215" s="3" t="s">
        <v>1135</v>
      </c>
      <c r="E215" s="541" t="s">
        <v>1094</v>
      </c>
      <c r="F215" s="542"/>
      <c r="G215" s="543">
        <v>332.57074899999998</v>
      </c>
      <c r="H215" s="542"/>
      <c r="I215" s="542"/>
      <c r="J215" s="542"/>
      <c r="K215" s="542"/>
      <c r="L215" s="542"/>
      <c r="N215" s="543">
        <v>302.890084</v>
      </c>
      <c r="O215" s="76">
        <f t="shared" si="53"/>
        <v>0.91075383181098712</v>
      </c>
      <c r="P215" s="622">
        <v>8.264742</v>
      </c>
      <c r="Q215" s="76">
        <f t="shared" si="54"/>
        <v>2.4851079130834806E-2</v>
      </c>
      <c r="R215" s="542"/>
      <c r="S215" s="542"/>
      <c r="T215" s="544">
        <v>1.3084720000000001</v>
      </c>
      <c r="U215" s="543">
        <v>0</v>
      </c>
      <c r="W215" s="543">
        <v>34</v>
      </c>
      <c r="X215" s="543">
        <v>2</v>
      </c>
      <c r="Y215" s="542"/>
      <c r="Z215" s="546">
        <f t="shared" si="52"/>
        <v>0.11225194153269144</v>
      </c>
      <c r="AA215" s="543">
        <v>1</v>
      </c>
      <c r="AB215" s="543">
        <v>14</v>
      </c>
      <c r="AC215" s="547">
        <v>47</v>
      </c>
      <c r="AD215" s="547">
        <v>1</v>
      </c>
      <c r="AE215" s="543">
        <f t="shared" si="55"/>
        <v>48</v>
      </c>
      <c r="AF215" s="549">
        <v>1474440</v>
      </c>
      <c r="AH215" s="549">
        <v>23500</v>
      </c>
      <c r="AI215" s="543">
        <v>45</v>
      </c>
      <c r="AJ215" s="76">
        <f t="shared" si="56"/>
        <v>0.9375</v>
      </c>
      <c r="AK215" s="549">
        <v>1343540</v>
      </c>
      <c r="AL215" s="76">
        <f t="shared" si="57"/>
        <v>0.91122053118472102</v>
      </c>
      <c r="AM215" s="543">
        <v>45</v>
      </c>
      <c r="AN215" s="549">
        <v>1343540</v>
      </c>
      <c r="AO215" s="543">
        <v>45</v>
      </c>
      <c r="AP215" s="549">
        <v>1343540</v>
      </c>
      <c r="AQ215" s="543">
        <v>41</v>
      </c>
      <c r="AR215" s="549">
        <v>1231400</v>
      </c>
      <c r="AS215" s="543">
        <v>4</v>
      </c>
      <c r="AT215" s="76">
        <f t="shared" si="58"/>
        <v>8.8888888888888892E-2</v>
      </c>
      <c r="AU215" s="549">
        <v>112140</v>
      </c>
      <c r="AV215" s="543">
        <v>1</v>
      </c>
      <c r="AW215" s="549">
        <v>37800</v>
      </c>
      <c r="AX215" s="543">
        <v>2</v>
      </c>
      <c r="AY215" s="549">
        <v>93100</v>
      </c>
      <c r="AZ215" s="543">
        <v>5</v>
      </c>
      <c r="BA215" s="76">
        <f t="shared" si="59"/>
        <v>0.10416666666666667</v>
      </c>
      <c r="BB215" s="543">
        <v>8</v>
      </c>
      <c r="BC215" s="76">
        <f t="shared" si="60"/>
        <v>0.16666666666666666</v>
      </c>
      <c r="BD215" s="543">
        <v>35</v>
      </c>
      <c r="BE215" s="76">
        <f t="shared" si="61"/>
        <v>0.72916666666666663</v>
      </c>
      <c r="BF215" s="543">
        <v>43</v>
      </c>
      <c r="BG215" s="76">
        <f t="shared" si="62"/>
        <v>0.89583333333333337</v>
      </c>
      <c r="BH215" s="543">
        <v>4</v>
      </c>
      <c r="BI215" s="76">
        <f t="shared" si="63"/>
        <v>8.3333333333333329E-2</v>
      </c>
      <c r="BJ215" s="543">
        <v>3</v>
      </c>
      <c r="BK215" s="543">
        <v>1</v>
      </c>
      <c r="BL215" s="543">
        <v>0</v>
      </c>
      <c r="BM215" s="550">
        <v>1927.5</v>
      </c>
      <c r="BN215" s="542"/>
      <c r="BO215" s="543">
        <v>42</v>
      </c>
      <c r="BP215" s="76">
        <f t="shared" si="64"/>
        <v>0.875</v>
      </c>
      <c r="BQ215" s="543">
        <v>6</v>
      </c>
      <c r="BR215" s="76">
        <f t="shared" si="65"/>
        <v>0.125</v>
      </c>
      <c r="BS215" s="543">
        <v>1</v>
      </c>
      <c r="BT215" s="76">
        <f t="shared" si="66"/>
        <v>2.0833333333333332E-2</v>
      </c>
      <c r="BU215" s="76">
        <v>0.77777777777777779</v>
      </c>
      <c r="BW215" s="543">
        <v>0</v>
      </c>
      <c r="BX215" s="543">
        <v>0</v>
      </c>
      <c r="BY215" s="543">
        <v>0</v>
      </c>
      <c r="BZ215" s="543">
        <v>0</v>
      </c>
      <c r="CA215" s="543">
        <v>0</v>
      </c>
      <c r="CB215" s="543">
        <v>0</v>
      </c>
      <c r="CC215" s="543">
        <v>0</v>
      </c>
      <c r="CD215" s="543">
        <v>0</v>
      </c>
      <c r="CE215" s="543">
        <v>0</v>
      </c>
      <c r="CF215" s="543">
        <v>0</v>
      </c>
      <c r="CG215" s="543">
        <v>0</v>
      </c>
      <c r="CH215" s="543">
        <v>0</v>
      </c>
      <c r="CI215" s="542"/>
      <c r="CJ215" s="542"/>
      <c r="CK215" s="542"/>
      <c r="CL215" s="542"/>
      <c r="CM215" s="542"/>
      <c r="CN215" s="542"/>
      <c r="CO215" s="542"/>
      <c r="CP215" s="542"/>
      <c r="CQ215" s="542"/>
      <c r="CS215" s="542"/>
      <c r="CT215" s="542"/>
      <c r="CU215" s="542"/>
      <c r="CV215" s="542"/>
      <c r="CW215" s="543">
        <v>2</v>
      </c>
      <c r="CX215" s="547">
        <v>1</v>
      </c>
      <c r="CY215" s="543">
        <v>1</v>
      </c>
      <c r="CZ215" s="543">
        <v>1</v>
      </c>
      <c r="DA215" s="543">
        <v>0</v>
      </c>
      <c r="DB215" s="543">
        <v>0</v>
      </c>
      <c r="DC215" s="543">
        <v>0</v>
      </c>
      <c r="DD215" s="543">
        <v>0</v>
      </c>
      <c r="DF215" s="551">
        <v>50329.432837</v>
      </c>
      <c r="DG215" s="76">
        <f t="shared" si="67"/>
        <v>3.4134608961368385E-2</v>
      </c>
      <c r="DH215" s="551">
        <v>761.09362799999997</v>
      </c>
      <c r="DI215" s="551">
        <v>34654.443091000001</v>
      </c>
      <c r="DJ215" s="551">
        <v>15674.989745999999</v>
      </c>
      <c r="DK215" s="547">
        <v>39</v>
      </c>
      <c r="DL215" s="543">
        <v>9</v>
      </c>
      <c r="DM215" s="543">
        <v>0</v>
      </c>
      <c r="DN215" s="543">
        <v>0</v>
      </c>
      <c r="DO215" s="320">
        <v>6.0541999999999999E-2</v>
      </c>
      <c r="DP215" s="543">
        <v>32</v>
      </c>
      <c r="DQ215" s="543">
        <v>8</v>
      </c>
      <c r="DR215" s="543">
        <v>7</v>
      </c>
      <c r="DS215" s="543">
        <v>1</v>
      </c>
      <c r="DT215" s="76">
        <f t="shared" si="68"/>
        <v>2.9411764705882353E-2</v>
      </c>
      <c r="DU215" s="542"/>
      <c r="DV215" s="542"/>
      <c r="DW215" s="542"/>
      <c r="DX215" s="552">
        <v>33.444099999999999</v>
      </c>
      <c r="DZ215" s="542"/>
      <c r="EA215" s="542"/>
      <c r="EB215" s="542"/>
      <c r="EC215" s="542"/>
      <c r="ED215" s="542"/>
      <c r="EE215" s="542"/>
      <c r="EF215" s="542"/>
      <c r="EG215" s="542"/>
      <c r="EH215" s="542"/>
      <c r="EI215" s="542"/>
      <c r="EJ215" s="542"/>
      <c r="EK215" s="542"/>
      <c r="EL215" s="542"/>
      <c r="EM215" s="542"/>
      <c r="EN215" s="542"/>
      <c r="EO215" s="542"/>
    </row>
    <row r="216" spans="2:145" x14ac:dyDescent="0.25">
      <c r="B216" s="541" t="s">
        <v>1529</v>
      </c>
      <c r="C216" s="3" t="s">
        <v>1530</v>
      </c>
      <c r="D216" s="3" t="s">
        <v>1158</v>
      </c>
      <c r="E216" s="541" t="s">
        <v>1094</v>
      </c>
      <c r="F216" s="542"/>
      <c r="G216" s="543">
        <v>119.21381599999999</v>
      </c>
      <c r="H216" s="542"/>
      <c r="I216" s="542"/>
      <c r="J216" s="542"/>
      <c r="K216" s="542"/>
      <c r="L216" s="542"/>
      <c r="N216" s="543">
        <v>56.368133</v>
      </c>
      <c r="O216" s="76">
        <f t="shared" si="53"/>
        <v>0.47283221770201539</v>
      </c>
      <c r="P216" s="622">
        <v>6.3725129999999996</v>
      </c>
      <c r="Q216" s="76">
        <f t="shared" si="54"/>
        <v>5.3454483832645706E-2</v>
      </c>
      <c r="R216" s="542"/>
      <c r="S216" s="542"/>
      <c r="T216" s="544">
        <v>0.80609200000000003</v>
      </c>
      <c r="U216" s="543">
        <v>0</v>
      </c>
      <c r="W216" s="543">
        <v>75</v>
      </c>
      <c r="X216" s="543">
        <v>0</v>
      </c>
      <c r="Y216" s="542"/>
      <c r="Z216" s="546">
        <f t="shared" si="52"/>
        <v>1.3305390121755496</v>
      </c>
      <c r="AA216" s="543">
        <v>12</v>
      </c>
      <c r="AB216" s="543">
        <v>1</v>
      </c>
      <c r="AC216" s="547">
        <v>64</v>
      </c>
      <c r="AD216" s="547">
        <v>12</v>
      </c>
      <c r="AE216" s="543">
        <f t="shared" si="55"/>
        <v>76</v>
      </c>
      <c r="AF216" s="549">
        <v>2088934</v>
      </c>
      <c r="AH216" s="549">
        <v>22050</v>
      </c>
      <c r="AI216" s="543">
        <v>73</v>
      </c>
      <c r="AJ216" s="76">
        <f t="shared" si="56"/>
        <v>0.96052631578947367</v>
      </c>
      <c r="AK216" s="549">
        <v>1797516</v>
      </c>
      <c r="AL216" s="76">
        <f t="shared" si="57"/>
        <v>0.86049439570613528</v>
      </c>
      <c r="AM216" s="543">
        <v>73</v>
      </c>
      <c r="AN216" s="549">
        <v>1797516</v>
      </c>
      <c r="AO216" s="543">
        <v>73</v>
      </c>
      <c r="AP216" s="549">
        <v>1797516</v>
      </c>
      <c r="AQ216" s="543">
        <v>29</v>
      </c>
      <c r="AR216" s="549">
        <v>916026</v>
      </c>
      <c r="AS216" s="543">
        <v>44</v>
      </c>
      <c r="AT216" s="76">
        <f t="shared" si="58"/>
        <v>0.60273972602739723</v>
      </c>
      <c r="AU216" s="549">
        <v>881490</v>
      </c>
      <c r="AV216" s="543">
        <v>1</v>
      </c>
      <c r="AW216" s="549">
        <v>128748</v>
      </c>
      <c r="AX216" s="543">
        <v>2</v>
      </c>
      <c r="AY216" s="549">
        <v>162670</v>
      </c>
      <c r="AZ216" s="543">
        <v>2</v>
      </c>
      <c r="BA216" s="76">
        <f t="shared" si="59"/>
        <v>2.6315789473684209E-2</v>
      </c>
      <c r="BB216" s="543">
        <v>21</v>
      </c>
      <c r="BC216" s="76">
        <f t="shared" si="60"/>
        <v>0.27631578947368424</v>
      </c>
      <c r="BD216" s="543">
        <v>53</v>
      </c>
      <c r="BE216" s="76">
        <f t="shared" si="61"/>
        <v>0.69736842105263153</v>
      </c>
      <c r="BF216" s="543">
        <v>75</v>
      </c>
      <c r="BG216" s="76">
        <f t="shared" si="62"/>
        <v>0.98684210526315785</v>
      </c>
      <c r="BH216" s="543">
        <v>0</v>
      </c>
      <c r="BI216" s="76">
        <f t="shared" si="63"/>
        <v>0</v>
      </c>
      <c r="BJ216" s="543">
        <v>0</v>
      </c>
      <c r="BK216" s="543">
        <v>0</v>
      </c>
      <c r="BL216" s="543">
        <v>0</v>
      </c>
      <c r="BM216" s="550">
        <v>1985</v>
      </c>
      <c r="BN216" s="542"/>
      <c r="BO216" s="543">
        <v>39</v>
      </c>
      <c r="BP216" s="76">
        <f t="shared" si="64"/>
        <v>0.51315789473684215</v>
      </c>
      <c r="BQ216" s="543">
        <v>37</v>
      </c>
      <c r="BR216" s="76">
        <f t="shared" si="65"/>
        <v>0.48684210526315791</v>
      </c>
      <c r="BS216" s="543">
        <v>0</v>
      </c>
      <c r="BT216" s="76">
        <f t="shared" si="66"/>
        <v>0</v>
      </c>
      <c r="BU216" s="76">
        <v>0.64383561643835618</v>
      </c>
      <c r="BW216" s="543">
        <v>0</v>
      </c>
      <c r="BX216" s="543">
        <v>0</v>
      </c>
      <c r="BY216" s="543">
        <v>0</v>
      </c>
      <c r="BZ216" s="543">
        <v>0</v>
      </c>
      <c r="CA216" s="543">
        <v>0</v>
      </c>
      <c r="CB216" s="543">
        <v>0</v>
      </c>
      <c r="CC216" s="543">
        <v>0</v>
      </c>
      <c r="CD216" s="543">
        <v>0</v>
      </c>
      <c r="CE216" s="543">
        <v>0</v>
      </c>
      <c r="CF216" s="543">
        <v>0</v>
      </c>
      <c r="CG216" s="543">
        <v>0</v>
      </c>
      <c r="CH216" s="543">
        <v>0</v>
      </c>
      <c r="CI216" s="542"/>
      <c r="CJ216" s="542"/>
      <c r="CK216" s="542"/>
      <c r="CL216" s="542"/>
      <c r="CM216" s="542"/>
      <c r="CN216" s="542"/>
      <c r="CO216" s="542"/>
      <c r="CP216" s="542"/>
      <c r="CQ216" s="542"/>
      <c r="CS216" s="542"/>
      <c r="CT216" s="542"/>
      <c r="CU216" s="542"/>
      <c r="CV216" s="542"/>
      <c r="CW216" s="543">
        <v>2</v>
      </c>
      <c r="CX216" s="547">
        <v>0</v>
      </c>
      <c r="CY216" s="543">
        <v>1</v>
      </c>
      <c r="CZ216" s="543">
        <v>1</v>
      </c>
      <c r="DA216" s="543">
        <v>0</v>
      </c>
      <c r="DB216" s="543">
        <v>0</v>
      </c>
      <c r="DC216" s="543">
        <v>0</v>
      </c>
      <c r="DD216" s="543">
        <v>0</v>
      </c>
      <c r="DF216" s="551">
        <v>59443.507479</v>
      </c>
      <c r="DG216" s="76">
        <f t="shared" si="67"/>
        <v>2.8456383724425952E-2</v>
      </c>
      <c r="DH216" s="551">
        <v>1869.9186890000001</v>
      </c>
      <c r="DI216" s="551">
        <v>58981.147874000002</v>
      </c>
      <c r="DJ216" s="551">
        <v>462.35960499999999</v>
      </c>
      <c r="DK216" s="547">
        <v>58</v>
      </c>
      <c r="DL216" s="543">
        <v>18</v>
      </c>
      <c r="DM216" s="543">
        <v>0</v>
      </c>
      <c r="DN216" s="543">
        <v>0</v>
      </c>
      <c r="DO216" s="320">
        <v>9.257E-2</v>
      </c>
      <c r="DP216" s="543">
        <v>52</v>
      </c>
      <c r="DQ216" s="543">
        <v>13</v>
      </c>
      <c r="DR216" s="543">
        <v>11</v>
      </c>
      <c r="DS216" s="543">
        <v>0</v>
      </c>
      <c r="DT216" s="76">
        <f t="shared" si="68"/>
        <v>0</v>
      </c>
      <c r="DU216" s="542"/>
      <c r="DV216" s="542"/>
      <c r="DW216" s="542"/>
      <c r="DX216" s="552">
        <v>22.416</v>
      </c>
      <c r="DZ216" s="542"/>
      <c r="EA216" s="542"/>
      <c r="EB216" s="542"/>
      <c r="EC216" s="542"/>
      <c r="ED216" s="542"/>
      <c r="EE216" s="542"/>
      <c r="EF216" s="542"/>
      <c r="EG216" s="542"/>
      <c r="EH216" s="542"/>
      <c r="EI216" s="542"/>
      <c r="EJ216" s="542"/>
      <c r="EK216" s="542"/>
      <c r="EL216" s="542"/>
      <c r="EM216" s="542"/>
      <c r="EN216" s="542"/>
      <c r="EO216" s="542"/>
    </row>
    <row r="217" spans="2:145" x14ac:dyDescent="0.25">
      <c r="B217" s="541" t="s">
        <v>1531</v>
      </c>
      <c r="C217" s="3" t="s">
        <v>1532</v>
      </c>
      <c r="D217" s="3" t="s">
        <v>1135</v>
      </c>
      <c r="E217" s="541" t="s">
        <v>1094</v>
      </c>
      <c r="F217" s="542"/>
      <c r="G217" s="543">
        <v>1622.2214759999999</v>
      </c>
      <c r="H217" s="542"/>
      <c r="I217" s="542"/>
      <c r="J217" s="542"/>
      <c r="K217" s="542"/>
      <c r="L217" s="542"/>
      <c r="N217" s="543">
        <v>1074.557151</v>
      </c>
      <c r="O217" s="76">
        <f t="shared" si="53"/>
        <v>0.66239854847045554</v>
      </c>
      <c r="P217" s="622">
        <v>20.184922</v>
      </c>
      <c r="Q217" s="76">
        <f t="shared" si="54"/>
        <v>1.2442765860658598E-2</v>
      </c>
      <c r="R217" s="542"/>
      <c r="S217" s="542"/>
      <c r="T217" s="544">
        <v>2</v>
      </c>
      <c r="U217" s="543">
        <v>0</v>
      </c>
      <c r="W217" s="543">
        <v>69</v>
      </c>
      <c r="X217" s="543">
        <v>18</v>
      </c>
      <c r="Y217" s="542"/>
      <c r="Z217" s="546">
        <f t="shared" si="52"/>
        <v>6.4212499014861618E-2</v>
      </c>
      <c r="AA217" s="543">
        <v>1</v>
      </c>
      <c r="AB217" s="543">
        <v>3</v>
      </c>
      <c r="AC217" s="547">
        <v>71</v>
      </c>
      <c r="AD217" s="547">
        <v>1</v>
      </c>
      <c r="AE217" s="543">
        <f t="shared" si="55"/>
        <v>72</v>
      </c>
      <c r="AF217" s="549">
        <v>11279356</v>
      </c>
      <c r="AH217" s="549">
        <v>22600</v>
      </c>
      <c r="AI217" s="543">
        <v>66</v>
      </c>
      <c r="AJ217" s="76">
        <f t="shared" si="56"/>
        <v>0.91666666666666663</v>
      </c>
      <c r="AK217" s="549">
        <v>2052920</v>
      </c>
      <c r="AL217" s="76">
        <f t="shared" si="57"/>
        <v>0.18200684507165124</v>
      </c>
      <c r="AM217" s="543">
        <v>66</v>
      </c>
      <c r="AN217" s="549">
        <v>2052920</v>
      </c>
      <c r="AO217" s="543">
        <v>66</v>
      </c>
      <c r="AP217" s="549">
        <v>2052920</v>
      </c>
      <c r="AQ217" s="543">
        <v>59</v>
      </c>
      <c r="AR217" s="549">
        <v>1919500</v>
      </c>
      <c r="AS217" s="543">
        <v>7</v>
      </c>
      <c r="AT217" s="76">
        <f t="shared" si="58"/>
        <v>0.10606060606060606</v>
      </c>
      <c r="AU217" s="549">
        <v>133420</v>
      </c>
      <c r="AV217" s="543">
        <v>2</v>
      </c>
      <c r="AW217" s="549">
        <v>29900</v>
      </c>
      <c r="AX217" s="543">
        <v>4</v>
      </c>
      <c r="AY217" s="549">
        <v>9196536</v>
      </c>
      <c r="AZ217" s="543">
        <v>6</v>
      </c>
      <c r="BA217" s="76">
        <f t="shared" si="59"/>
        <v>8.3333333333333329E-2</v>
      </c>
      <c r="BB217" s="543">
        <v>26</v>
      </c>
      <c r="BC217" s="76">
        <f t="shared" si="60"/>
        <v>0.3611111111111111</v>
      </c>
      <c r="BD217" s="543">
        <v>40</v>
      </c>
      <c r="BE217" s="76">
        <f t="shared" si="61"/>
        <v>0.55555555555555558</v>
      </c>
      <c r="BF217" s="543">
        <v>62</v>
      </c>
      <c r="BG217" s="76">
        <f t="shared" si="62"/>
        <v>0.86111111111111116</v>
      </c>
      <c r="BH217" s="543">
        <v>14</v>
      </c>
      <c r="BI217" s="76">
        <f t="shared" si="63"/>
        <v>0.19444444444444445</v>
      </c>
      <c r="BJ217" s="543">
        <v>10</v>
      </c>
      <c r="BK217" s="543">
        <v>4</v>
      </c>
      <c r="BL217" s="543">
        <v>0</v>
      </c>
      <c r="BM217" s="550">
        <v>1966</v>
      </c>
      <c r="BN217" s="542"/>
      <c r="BO217" s="543">
        <v>54</v>
      </c>
      <c r="BP217" s="76">
        <f t="shared" si="64"/>
        <v>0.75</v>
      </c>
      <c r="BQ217" s="543">
        <v>18</v>
      </c>
      <c r="BR217" s="76">
        <f t="shared" si="65"/>
        <v>0.25</v>
      </c>
      <c r="BS217" s="543">
        <v>2</v>
      </c>
      <c r="BT217" s="76">
        <f t="shared" si="66"/>
        <v>2.7777777777777776E-2</v>
      </c>
      <c r="BU217" s="76">
        <v>0.60606060606060608</v>
      </c>
      <c r="BW217" s="543">
        <v>2</v>
      </c>
      <c r="BX217" s="543">
        <v>1</v>
      </c>
      <c r="BY217" s="543">
        <v>0</v>
      </c>
      <c r="BZ217" s="543">
        <v>2</v>
      </c>
      <c r="CA217" s="543">
        <v>0</v>
      </c>
      <c r="CB217" s="543">
        <v>0</v>
      </c>
      <c r="CC217" s="543">
        <v>1</v>
      </c>
      <c r="CD217" s="543">
        <v>0</v>
      </c>
      <c r="CE217" s="543">
        <v>0</v>
      </c>
      <c r="CF217" s="543">
        <v>0</v>
      </c>
      <c r="CG217" s="543">
        <v>1</v>
      </c>
      <c r="CH217" s="543">
        <v>0</v>
      </c>
      <c r="CI217" s="542"/>
      <c r="CJ217" s="542"/>
      <c r="CK217" s="542"/>
      <c r="CL217" s="542"/>
      <c r="CM217" s="542"/>
      <c r="CN217" s="542"/>
      <c r="CO217" s="542"/>
      <c r="CP217" s="542"/>
      <c r="CQ217" s="542"/>
      <c r="CS217" s="542"/>
      <c r="CT217" s="542"/>
      <c r="CU217" s="542"/>
      <c r="CV217" s="542"/>
      <c r="CW217" s="543">
        <v>2</v>
      </c>
      <c r="CX217" s="547">
        <v>2</v>
      </c>
      <c r="CY217" s="543">
        <v>1</v>
      </c>
      <c r="CZ217" s="543">
        <v>1</v>
      </c>
      <c r="DA217" s="543">
        <v>0</v>
      </c>
      <c r="DB217" s="543">
        <v>0</v>
      </c>
      <c r="DC217" s="543">
        <v>0</v>
      </c>
      <c r="DD217" s="543">
        <v>0</v>
      </c>
      <c r="DF217" s="551">
        <v>135768.09606899999</v>
      </c>
      <c r="DG217" s="76">
        <f t="shared" si="67"/>
        <v>1.203686594066186E-2</v>
      </c>
      <c r="DH217" s="551">
        <v>3312.813232</v>
      </c>
      <c r="DI217" s="551">
        <v>130715.364575</v>
      </c>
      <c r="DJ217" s="551">
        <v>5052.7314939999997</v>
      </c>
      <c r="DK217" s="547">
        <v>48</v>
      </c>
      <c r="DL217" s="543">
        <v>24</v>
      </c>
      <c r="DM217" s="543">
        <v>0</v>
      </c>
      <c r="DN217" s="543">
        <v>0</v>
      </c>
      <c r="DO217" s="320">
        <v>0.18911900000000001</v>
      </c>
      <c r="DP217" s="543">
        <v>44</v>
      </c>
      <c r="DQ217" s="543">
        <v>6</v>
      </c>
      <c r="DR217" s="543">
        <v>18</v>
      </c>
      <c r="DS217" s="543">
        <v>4</v>
      </c>
      <c r="DT217" s="76">
        <f t="shared" si="68"/>
        <v>5.7971014492753624E-2</v>
      </c>
      <c r="DU217" s="542"/>
      <c r="DV217" s="542"/>
      <c r="DW217" s="542"/>
      <c r="DX217" s="552">
        <v>116.1199</v>
      </c>
      <c r="DZ217" s="542"/>
      <c r="EA217" s="542"/>
      <c r="EB217" s="542"/>
      <c r="EC217" s="542"/>
      <c r="ED217" s="542"/>
      <c r="EE217" s="542"/>
      <c r="EF217" s="542"/>
      <c r="EG217" s="542"/>
      <c r="EH217" s="542"/>
      <c r="EI217" s="542"/>
      <c r="EJ217" s="542"/>
      <c r="EK217" s="542"/>
      <c r="EL217" s="542"/>
      <c r="EM217" s="542"/>
      <c r="EN217" s="542"/>
      <c r="EO217" s="542"/>
    </row>
    <row r="218" spans="2:145" x14ac:dyDescent="0.25">
      <c r="B218" s="541" t="s">
        <v>1533</v>
      </c>
      <c r="C218" s="3" t="s">
        <v>1534</v>
      </c>
      <c r="D218" s="3" t="s">
        <v>1193</v>
      </c>
      <c r="E218" s="541" t="s">
        <v>1094</v>
      </c>
      <c r="F218" s="542"/>
      <c r="G218" s="543">
        <v>212.599895</v>
      </c>
      <c r="H218" s="542"/>
      <c r="I218" s="542"/>
      <c r="J218" s="542"/>
      <c r="K218" s="542"/>
      <c r="L218" s="542"/>
      <c r="N218" s="543">
        <v>103.57666999999999</v>
      </c>
      <c r="O218" s="76">
        <f t="shared" si="53"/>
        <v>0.48719059809507426</v>
      </c>
      <c r="P218" s="622">
        <v>5.5510200000000003</v>
      </c>
      <c r="Q218" s="76">
        <f t="shared" si="54"/>
        <v>2.611017282017002E-2</v>
      </c>
      <c r="R218" s="542"/>
      <c r="S218" s="542"/>
      <c r="T218" s="544">
        <v>1.920274</v>
      </c>
      <c r="U218" s="543">
        <v>0</v>
      </c>
      <c r="W218" s="543">
        <v>30</v>
      </c>
      <c r="X218" s="543">
        <v>0</v>
      </c>
      <c r="Y218" s="542"/>
      <c r="Z218" s="546">
        <f t="shared" si="52"/>
        <v>0.28964051460623325</v>
      </c>
      <c r="AA218" s="543">
        <v>0</v>
      </c>
      <c r="AB218" s="543">
        <v>0</v>
      </c>
      <c r="AC218" s="547">
        <v>30</v>
      </c>
      <c r="AD218" s="547">
        <v>0</v>
      </c>
      <c r="AE218" s="543">
        <f t="shared" si="55"/>
        <v>30</v>
      </c>
      <c r="AF218" s="549">
        <v>1563070</v>
      </c>
      <c r="AH218" s="549">
        <v>52250</v>
      </c>
      <c r="AI218" s="543">
        <v>28</v>
      </c>
      <c r="AJ218" s="76">
        <f t="shared" si="56"/>
        <v>0.93333333333333335</v>
      </c>
      <c r="AK218" s="549">
        <v>1537370</v>
      </c>
      <c r="AL218" s="76">
        <f t="shared" si="57"/>
        <v>0.98355799804231414</v>
      </c>
      <c r="AM218" s="543">
        <v>28</v>
      </c>
      <c r="AN218" s="549">
        <v>1537370</v>
      </c>
      <c r="AO218" s="543">
        <v>28</v>
      </c>
      <c r="AP218" s="549">
        <v>1537370</v>
      </c>
      <c r="AQ218" s="543">
        <v>25</v>
      </c>
      <c r="AR218" s="549">
        <v>1469300</v>
      </c>
      <c r="AS218" s="543">
        <v>3</v>
      </c>
      <c r="AT218" s="76">
        <f t="shared" si="58"/>
        <v>0.10714285714285714</v>
      </c>
      <c r="AU218" s="549">
        <v>68070</v>
      </c>
      <c r="AV218" s="543">
        <v>1</v>
      </c>
      <c r="AW218" s="549">
        <v>7600</v>
      </c>
      <c r="AX218" s="543">
        <v>1</v>
      </c>
      <c r="AY218" s="549">
        <v>18100</v>
      </c>
      <c r="AZ218" s="543">
        <v>7</v>
      </c>
      <c r="BA218" s="76">
        <f t="shared" si="59"/>
        <v>0.23333333333333334</v>
      </c>
      <c r="BB218" s="543">
        <v>10</v>
      </c>
      <c r="BC218" s="76">
        <f t="shared" si="60"/>
        <v>0.33333333333333331</v>
      </c>
      <c r="BD218" s="543">
        <v>13</v>
      </c>
      <c r="BE218" s="76">
        <f t="shared" si="61"/>
        <v>0.43333333333333335</v>
      </c>
      <c r="BF218" s="543">
        <v>26</v>
      </c>
      <c r="BG218" s="76">
        <f t="shared" si="62"/>
        <v>0.8666666666666667</v>
      </c>
      <c r="BH218" s="543">
        <v>4</v>
      </c>
      <c r="BI218" s="76">
        <f t="shared" si="63"/>
        <v>0.13333333333333333</v>
      </c>
      <c r="BJ218" s="543">
        <v>4</v>
      </c>
      <c r="BK218" s="543">
        <v>0</v>
      </c>
      <c r="BL218" s="543">
        <v>0</v>
      </c>
      <c r="BM218" s="550">
        <v>1970</v>
      </c>
      <c r="BN218" s="542"/>
      <c r="BO218" s="543">
        <v>23</v>
      </c>
      <c r="BP218" s="76">
        <f t="shared" si="64"/>
        <v>0.76666666666666672</v>
      </c>
      <c r="BQ218" s="543">
        <v>7</v>
      </c>
      <c r="BR218" s="76">
        <f t="shared" si="65"/>
        <v>0.23333333333333334</v>
      </c>
      <c r="BS218" s="543">
        <v>0</v>
      </c>
      <c r="BT218" s="76">
        <f t="shared" si="66"/>
        <v>0</v>
      </c>
      <c r="BU218" s="76">
        <v>0.6785714285714286</v>
      </c>
      <c r="BW218" s="543">
        <v>0</v>
      </c>
      <c r="BX218" s="543">
        <v>0</v>
      </c>
      <c r="BY218" s="543">
        <v>0</v>
      </c>
      <c r="BZ218" s="543">
        <v>0</v>
      </c>
      <c r="CA218" s="543">
        <v>0</v>
      </c>
      <c r="CB218" s="543">
        <v>0</v>
      </c>
      <c r="CC218" s="543">
        <v>0</v>
      </c>
      <c r="CD218" s="543">
        <v>0</v>
      </c>
      <c r="CE218" s="543">
        <v>0</v>
      </c>
      <c r="CF218" s="543">
        <v>0</v>
      </c>
      <c r="CG218" s="543">
        <v>0</v>
      </c>
      <c r="CH218" s="543">
        <v>0</v>
      </c>
      <c r="CI218" s="542"/>
      <c r="CJ218" s="542"/>
      <c r="CK218" s="542"/>
      <c r="CL218" s="542"/>
      <c r="CM218" s="542"/>
      <c r="CN218" s="542"/>
      <c r="CO218" s="542"/>
      <c r="CP218" s="542"/>
      <c r="CQ218" s="542"/>
      <c r="CS218" s="542"/>
      <c r="CT218" s="542"/>
      <c r="CU218" s="542"/>
      <c r="CV218" s="542"/>
      <c r="CW218" s="543">
        <v>1</v>
      </c>
      <c r="CX218" s="547">
        <v>0</v>
      </c>
      <c r="CY218" s="543">
        <v>1</v>
      </c>
      <c r="CZ218" s="543">
        <v>0</v>
      </c>
      <c r="DA218" s="543">
        <v>0</v>
      </c>
      <c r="DB218" s="543">
        <v>0</v>
      </c>
      <c r="DC218" s="543">
        <v>0</v>
      </c>
      <c r="DD218" s="543">
        <v>0</v>
      </c>
      <c r="DF218" s="551">
        <v>102116.880959</v>
      </c>
      <c r="DG218" s="76">
        <f t="shared" si="67"/>
        <v>6.5330971075511654E-2</v>
      </c>
      <c r="DH218" s="551">
        <v>3919.0992230000002</v>
      </c>
      <c r="DI218" s="551">
        <v>99198.316021999999</v>
      </c>
      <c r="DJ218" s="551">
        <v>2918.5649370000001</v>
      </c>
      <c r="DK218" s="547">
        <v>12</v>
      </c>
      <c r="DL218" s="543">
        <v>18</v>
      </c>
      <c r="DM218" s="543">
        <v>0</v>
      </c>
      <c r="DN218" s="543">
        <v>0</v>
      </c>
      <c r="DO218" s="320">
        <v>0.11382200000000001</v>
      </c>
      <c r="DP218" s="543">
        <v>11</v>
      </c>
      <c r="DQ218" s="543">
        <v>8</v>
      </c>
      <c r="DR218" s="543">
        <v>11</v>
      </c>
      <c r="DS218" s="543">
        <v>0</v>
      </c>
      <c r="DT218" s="76">
        <f t="shared" si="68"/>
        <v>0</v>
      </c>
      <c r="DU218" s="542"/>
      <c r="DV218" s="542"/>
      <c r="DW218" s="542"/>
      <c r="DX218" s="552">
        <v>39.191499999999998</v>
      </c>
      <c r="DZ218" s="542"/>
      <c r="EA218" s="542"/>
      <c r="EB218" s="542"/>
      <c r="EC218" s="542"/>
      <c r="ED218" s="542"/>
      <c r="EE218" s="542"/>
      <c r="EF218" s="542"/>
      <c r="EG218" s="542"/>
      <c r="EH218" s="542"/>
      <c r="EI218" s="542"/>
      <c r="EJ218" s="542"/>
      <c r="EK218" s="542"/>
      <c r="EL218" s="542"/>
      <c r="EM218" s="542"/>
      <c r="EN218" s="542"/>
      <c r="EO218" s="542"/>
    </row>
    <row r="219" spans="2:145" x14ac:dyDescent="0.25">
      <c r="B219" s="541" t="s">
        <v>1535</v>
      </c>
      <c r="C219" s="3" t="s">
        <v>1536</v>
      </c>
      <c r="D219" s="3" t="s">
        <v>1158</v>
      </c>
      <c r="E219" s="541" t="s">
        <v>1094</v>
      </c>
      <c r="F219" s="542"/>
      <c r="G219" s="543">
        <v>22.780685999999999</v>
      </c>
      <c r="H219" s="542"/>
      <c r="I219" s="542"/>
      <c r="J219" s="542"/>
      <c r="K219" s="542"/>
      <c r="L219" s="542"/>
      <c r="N219" s="543">
        <v>7.0763020000000001</v>
      </c>
      <c r="O219" s="76">
        <f t="shared" si="53"/>
        <v>0.31062725679112563</v>
      </c>
      <c r="P219" s="622">
        <v>1.621915</v>
      </c>
      <c r="Q219" s="76">
        <f t="shared" si="54"/>
        <v>7.1196934104618276E-2</v>
      </c>
      <c r="R219" s="542"/>
      <c r="S219" s="542"/>
      <c r="T219" s="544">
        <v>0.91649400000000003</v>
      </c>
      <c r="U219" s="543">
        <v>0</v>
      </c>
      <c r="W219" s="543">
        <v>31</v>
      </c>
      <c r="X219" s="543">
        <v>0</v>
      </c>
      <c r="Y219" s="542"/>
      <c r="Z219" s="546">
        <f t="shared" si="52"/>
        <v>4.3808192471152303</v>
      </c>
      <c r="AA219" s="543">
        <v>21</v>
      </c>
      <c r="AB219" s="543">
        <v>1</v>
      </c>
      <c r="AC219" s="547">
        <v>11</v>
      </c>
      <c r="AD219" s="547">
        <v>21</v>
      </c>
      <c r="AE219" s="543">
        <f t="shared" si="55"/>
        <v>32</v>
      </c>
      <c r="AF219" s="549">
        <v>1100980</v>
      </c>
      <c r="AH219" s="549">
        <v>27750</v>
      </c>
      <c r="AI219" s="543">
        <v>29</v>
      </c>
      <c r="AJ219" s="76">
        <f t="shared" si="56"/>
        <v>0.90625</v>
      </c>
      <c r="AK219" s="549">
        <v>802700</v>
      </c>
      <c r="AL219" s="76">
        <f t="shared" si="57"/>
        <v>0.72907773074896909</v>
      </c>
      <c r="AM219" s="543">
        <v>29</v>
      </c>
      <c r="AN219" s="549">
        <v>802700</v>
      </c>
      <c r="AO219" s="543">
        <v>29</v>
      </c>
      <c r="AP219" s="549">
        <v>802700</v>
      </c>
      <c r="AQ219" s="543">
        <v>16</v>
      </c>
      <c r="AR219" s="549">
        <v>502100</v>
      </c>
      <c r="AS219" s="543">
        <v>13</v>
      </c>
      <c r="AT219" s="76">
        <f t="shared" si="58"/>
        <v>0.44827586206896552</v>
      </c>
      <c r="AU219" s="549">
        <v>300600</v>
      </c>
      <c r="AV219" s="543">
        <v>1</v>
      </c>
      <c r="AW219" s="549">
        <v>4200</v>
      </c>
      <c r="AX219" s="543">
        <v>2</v>
      </c>
      <c r="AY219" s="549">
        <v>294080</v>
      </c>
      <c r="AZ219" s="543">
        <v>0</v>
      </c>
      <c r="BA219" s="76">
        <f t="shared" si="59"/>
        <v>0</v>
      </c>
      <c r="BB219" s="543">
        <v>10</v>
      </c>
      <c r="BC219" s="76">
        <f t="shared" si="60"/>
        <v>0.3125</v>
      </c>
      <c r="BD219" s="543">
        <v>22</v>
      </c>
      <c r="BE219" s="76">
        <f t="shared" si="61"/>
        <v>0.6875</v>
      </c>
      <c r="BF219" s="543">
        <v>29</v>
      </c>
      <c r="BG219" s="76">
        <f t="shared" si="62"/>
        <v>0.90625</v>
      </c>
      <c r="BH219" s="543">
        <v>4</v>
      </c>
      <c r="BI219" s="76">
        <f t="shared" si="63"/>
        <v>0.125</v>
      </c>
      <c r="BJ219" s="543">
        <v>4</v>
      </c>
      <c r="BK219" s="543">
        <v>0</v>
      </c>
      <c r="BL219" s="543">
        <v>0</v>
      </c>
      <c r="BM219" s="550">
        <v>1982</v>
      </c>
      <c r="BN219" s="542"/>
      <c r="BO219" s="543">
        <v>26</v>
      </c>
      <c r="BP219" s="76">
        <f t="shared" si="64"/>
        <v>0.8125</v>
      </c>
      <c r="BQ219" s="543">
        <v>6</v>
      </c>
      <c r="BR219" s="76">
        <f t="shared" si="65"/>
        <v>0.1875</v>
      </c>
      <c r="BS219" s="543">
        <v>0</v>
      </c>
      <c r="BT219" s="76">
        <f t="shared" si="66"/>
        <v>0</v>
      </c>
      <c r="BU219" s="76">
        <v>0.75862068965517238</v>
      </c>
      <c r="BW219" s="543">
        <v>0</v>
      </c>
      <c r="BX219" s="543">
        <v>0</v>
      </c>
      <c r="BY219" s="543">
        <v>0</v>
      </c>
      <c r="BZ219" s="543">
        <v>0</v>
      </c>
      <c r="CA219" s="543">
        <v>0</v>
      </c>
      <c r="CB219" s="543">
        <v>0</v>
      </c>
      <c r="CC219" s="543">
        <v>0</v>
      </c>
      <c r="CD219" s="543">
        <v>0</v>
      </c>
      <c r="CE219" s="543">
        <v>0</v>
      </c>
      <c r="CF219" s="543">
        <v>0</v>
      </c>
      <c r="CG219" s="543">
        <v>0</v>
      </c>
      <c r="CH219" s="543">
        <v>0</v>
      </c>
      <c r="CI219" s="542"/>
      <c r="CJ219" s="542"/>
      <c r="CK219" s="542"/>
      <c r="CL219" s="542"/>
      <c r="CM219" s="542"/>
      <c r="CN219" s="542"/>
      <c r="CO219" s="542"/>
      <c r="CP219" s="542"/>
      <c r="CQ219" s="542"/>
      <c r="CS219" s="542"/>
      <c r="CT219" s="542"/>
      <c r="CU219" s="542"/>
      <c r="CV219" s="542"/>
      <c r="CW219" s="543">
        <v>2</v>
      </c>
      <c r="CX219" s="547">
        <v>0</v>
      </c>
      <c r="CY219" s="543">
        <v>2</v>
      </c>
      <c r="CZ219" s="543">
        <v>0</v>
      </c>
      <c r="DA219" s="543">
        <v>0</v>
      </c>
      <c r="DB219" s="543">
        <v>0</v>
      </c>
      <c r="DC219" s="543">
        <v>0</v>
      </c>
      <c r="DD219" s="543">
        <v>0</v>
      </c>
      <c r="DF219" s="551">
        <v>40301.001305999998</v>
      </c>
      <c r="DG219" s="76">
        <f t="shared" si="67"/>
        <v>3.6604662487965269E-2</v>
      </c>
      <c r="DH219" s="551">
        <v>2301.9059229999998</v>
      </c>
      <c r="DI219" s="551">
        <v>30382.155209</v>
      </c>
      <c r="DJ219" s="551">
        <v>9918.8460969999996</v>
      </c>
      <c r="DK219" s="547">
        <v>25</v>
      </c>
      <c r="DL219" s="543">
        <v>7</v>
      </c>
      <c r="DM219" s="543">
        <v>0</v>
      </c>
      <c r="DN219" s="543">
        <v>0</v>
      </c>
      <c r="DO219" s="320">
        <v>0.109615</v>
      </c>
      <c r="DP219" s="543">
        <v>21</v>
      </c>
      <c r="DQ219" s="543">
        <v>3</v>
      </c>
      <c r="DR219" s="543">
        <v>8</v>
      </c>
      <c r="DS219" s="543">
        <v>0</v>
      </c>
      <c r="DT219" s="76">
        <f t="shared" si="68"/>
        <v>0</v>
      </c>
      <c r="DU219" s="542"/>
      <c r="DV219" s="542"/>
      <c r="DW219" s="542"/>
      <c r="DX219" s="552">
        <v>33.635899999999999</v>
      </c>
      <c r="DZ219" s="542"/>
      <c r="EA219" s="542"/>
      <c r="EB219" s="542"/>
      <c r="EC219" s="542"/>
      <c r="ED219" s="542"/>
      <c r="EE219" s="542"/>
      <c r="EF219" s="542"/>
      <c r="EG219" s="542"/>
      <c r="EH219" s="542"/>
      <c r="EI219" s="542"/>
      <c r="EJ219" s="542"/>
      <c r="EK219" s="542"/>
      <c r="EL219" s="542"/>
      <c r="EM219" s="542"/>
      <c r="EN219" s="542"/>
      <c r="EO219" s="542"/>
    </row>
    <row r="220" spans="2:145" x14ac:dyDescent="0.25">
      <c r="B220" s="541" t="s">
        <v>1537</v>
      </c>
      <c r="C220" s="3" t="s">
        <v>1538</v>
      </c>
      <c r="D220" s="3" t="s">
        <v>1149</v>
      </c>
      <c r="E220" s="541" t="s">
        <v>1094</v>
      </c>
      <c r="F220" s="542"/>
      <c r="G220" s="543">
        <v>311.19587200000001</v>
      </c>
      <c r="H220" s="542"/>
      <c r="I220" s="542"/>
      <c r="J220" s="542"/>
      <c r="K220" s="542"/>
      <c r="L220" s="542"/>
      <c r="N220" s="543">
        <v>240.11251200000001</v>
      </c>
      <c r="O220" s="76">
        <f t="shared" si="53"/>
        <v>0.77158000347768108</v>
      </c>
      <c r="P220" s="622">
        <v>9.6446780000000008</v>
      </c>
      <c r="Q220" s="76">
        <f t="shared" si="54"/>
        <v>3.0992306993069627E-2</v>
      </c>
      <c r="R220" s="542"/>
      <c r="S220" s="542"/>
      <c r="T220" s="544">
        <v>2</v>
      </c>
      <c r="U220" s="543">
        <v>0</v>
      </c>
      <c r="W220" s="543">
        <v>53</v>
      </c>
      <c r="X220" s="543">
        <v>0</v>
      </c>
      <c r="Y220" s="542"/>
      <c r="Z220" s="546">
        <f t="shared" si="52"/>
        <v>0.22072985517722624</v>
      </c>
      <c r="AA220" s="543">
        <v>0</v>
      </c>
      <c r="AB220" s="543">
        <v>0</v>
      </c>
      <c r="AC220" s="547">
        <v>53</v>
      </c>
      <c r="AD220" s="547">
        <v>0</v>
      </c>
      <c r="AE220" s="543">
        <f t="shared" si="55"/>
        <v>53</v>
      </c>
      <c r="AF220" s="549">
        <v>1773627</v>
      </c>
      <c r="AH220" s="549">
        <v>22100</v>
      </c>
      <c r="AI220" s="543">
        <v>48</v>
      </c>
      <c r="AJ220" s="76">
        <f t="shared" si="56"/>
        <v>0.90566037735849059</v>
      </c>
      <c r="AK220" s="549">
        <v>1364979</v>
      </c>
      <c r="AL220" s="76">
        <f t="shared" si="57"/>
        <v>0.76959755348785286</v>
      </c>
      <c r="AM220" s="543">
        <v>48</v>
      </c>
      <c r="AN220" s="549">
        <v>1364979</v>
      </c>
      <c r="AO220" s="543">
        <v>48</v>
      </c>
      <c r="AP220" s="549">
        <v>1364979</v>
      </c>
      <c r="AQ220" s="543">
        <v>26</v>
      </c>
      <c r="AR220" s="549">
        <v>885729</v>
      </c>
      <c r="AS220" s="543">
        <v>22</v>
      </c>
      <c r="AT220" s="76">
        <f t="shared" si="58"/>
        <v>0.45833333333333331</v>
      </c>
      <c r="AU220" s="549">
        <v>479250</v>
      </c>
      <c r="AV220" s="543">
        <v>2</v>
      </c>
      <c r="AW220" s="549">
        <v>273678</v>
      </c>
      <c r="AX220" s="543">
        <v>3</v>
      </c>
      <c r="AY220" s="549">
        <v>134970</v>
      </c>
      <c r="AZ220" s="543">
        <v>1</v>
      </c>
      <c r="BA220" s="76">
        <f t="shared" si="59"/>
        <v>1.8867924528301886E-2</v>
      </c>
      <c r="BB220" s="543">
        <v>23</v>
      </c>
      <c r="BC220" s="76">
        <f t="shared" si="60"/>
        <v>0.43396226415094341</v>
      </c>
      <c r="BD220" s="543">
        <v>29</v>
      </c>
      <c r="BE220" s="76">
        <f t="shared" si="61"/>
        <v>0.54716981132075471</v>
      </c>
      <c r="BF220" s="543">
        <v>51</v>
      </c>
      <c r="BG220" s="76">
        <f t="shared" si="62"/>
        <v>0.96226415094339623</v>
      </c>
      <c r="BH220" s="543">
        <v>3</v>
      </c>
      <c r="BI220" s="76">
        <f t="shared" si="63"/>
        <v>5.6603773584905662E-2</v>
      </c>
      <c r="BJ220" s="543">
        <v>3</v>
      </c>
      <c r="BK220" s="543">
        <v>0</v>
      </c>
      <c r="BL220" s="543">
        <v>0</v>
      </c>
      <c r="BM220" s="550">
        <v>1976</v>
      </c>
      <c r="BN220" s="542"/>
      <c r="BO220" s="543">
        <v>37</v>
      </c>
      <c r="BP220" s="76">
        <f t="shared" si="64"/>
        <v>0.69811320754716977</v>
      </c>
      <c r="BQ220" s="543">
        <v>16</v>
      </c>
      <c r="BR220" s="76">
        <f t="shared" si="65"/>
        <v>0.30188679245283018</v>
      </c>
      <c r="BS220" s="543">
        <v>3</v>
      </c>
      <c r="BT220" s="76">
        <f t="shared" si="66"/>
        <v>5.6603773584905662E-2</v>
      </c>
      <c r="BU220" s="76">
        <v>0.83333333333333337</v>
      </c>
      <c r="BW220" s="543">
        <v>0</v>
      </c>
      <c r="BX220" s="543">
        <v>0</v>
      </c>
      <c r="BY220" s="543">
        <v>0</v>
      </c>
      <c r="BZ220" s="543">
        <v>0</v>
      </c>
      <c r="CA220" s="543">
        <v>0</v>
      </c>
      <c r="CB220" s="543">
        <v>0</v>
      </c>
      <c r="CC220" s="543">
        <v>0</v>
      </c>
      <c r="CD220" s="543">
        <v>0</v>
      </c>
      <c r="CE220" s="543">
        <v>0</v>
      </c>
      <c r="CF220" s="543">
        <v>0</v>
      </c>
      <c r="CG220" s="543">
        <v>0</v>
      </c>
      <c r="CH220" s="543">
        <v>0</v>
      </c>
      <c r="CI220" s="542"/>
      <c r="CJ220" s="542"/>
      <c r="CK220" s="542"/>
      <c r="CL220" s="542"/>
      <c r="CM220" s="542"/>
      <c r="CN220" s="542"/>
      <c r="CO220" s="542"/>
      <c r="CP220" s="542"/>
      <c r="CQ220" s="542"/>
      <c r="CS220" s="542"/>
      <c r="CT220" s="542"/>
      <c r="CU220" s="542"/>
      <c r="CV220" s="542"/>
      <c r="CW220" s="543">
        <v>2</v>
      </c>
      <c r="CX220" s="547">
        <v>0</v>
      </c>
      <c r="CY220" s="543">
        <v>2</v>
      </c>
      <c r="CZ220" s="543">
        <v>0</v>
      </c>
      <c r="DA220" s="543">
        <v>0</v>
      </c>
      <c r="DB220" s="543">
        <v>0</v>
      </c>
      <c r="DC220" s="543">
        <v>0</v>
      </c>
      <c r="DD220" s="543">
        <v>0</v>
      </c>
      <c r="DF220" s="551">
        <v>18580.2</v>
      </c>
      <c r="DG220" s="76">
        <f t="shared" si="67"/>
        <v>1.0475821579170819E-2</v>
      </c>
      <c r="DH220" s="551">
        <v>2270.1</v>
      </c>
      <c r="DI220" s="551">
        <v>18580.2</v>
      </c>
      <c r="DJ220" s="551">
        <v>0</v>
      </c>
      <c r="DK220" s="547">
        <v>50</v>
      </c>
      <c r="DL220" s="543">
        <v>3</v>
      </c>
      <c r="DM220" s="543">
        <v>0</v>
      </c>
      <c r="DN220" s="543">
        <v>0</v>
      </c>
      <c r="DO220" s="320">
        <v>0.23</v>
      </c>
      <c r="DP220" s="543">
        <v>50</v>
      </c>
      <c r="DQ220" s="543">
        <v>0</v>
      </c>
      <c r="DR220" s="543">
        <v>2</v>
      </c>
      <c r="DS220" s="543">
        <v>1</v>
      </c>
      <c r="DT220" s="76">
        <f t="shared" si="68"/>
        <v>1.8867924528301886E-2</v>
      </c>
      <c r="DU220" s="542"/>
      <c r="DV220" s="542"/>
      <c r="DW220" s="542"/>
      <c r="DX220" s="552">
        <v>31.648800000000001</v>
      </c>
      <c r="DZ220" s="542"/>
      <c r="EA220" s="542"/>
      <c r="EB220" s="542"/>
      <c r="EC220" s="542"/>
      <c r="ED220" s="542"/>
      <c r="EE220" s="542"/>
      <c r="EF220" s="542"/>
      <c r="EG220" s="542"/>
      <c r="EH220" s="542"/>
      <c r="EI220" s="542"/>
      <c r="EJ220" s="542"/>
      <c r="EK220" s="542"/>
      <c r="EL220" s="542"/>
      <c r="EM220" s="542"/>
      <c r="EN220" s="542"/>
      <c r="EO220" s="542"/>
    </row>
    <row r="221" spans="2:145" x14ac:dyDescent="0.25">
      <c r="B221" s="541" t="s">
        <v>1539</v>
      </c>
      <c r="C221" s="3" t="s">
        <v>1540</v>
      </c>
      <c r="D221" s="3" t="s">
        <v>1255</v>
      </c>
      <c r="E221" s="541" t="s">
        <v>1094</v>
      </c>
      <c r="F221" s="542"/>
      <c r="G221" s="543">
        <v>503.74419499999999</v>
      </c>
      <c r="H221" s="542"/>
      <c r="I221" s="542"/>
      <c r="J221" s="542"/>
      <c r="K221" s="542"/>
      <c r="L221" s="542"/>
      <c r="N221" s="543">
        <v>188.48490200000001</v>
      </c>
      <c r="O221" s="76">
        <f t="shared" si="53"/>
        <v>0.37416788892227337</v>
      </c>
      <c r="P221" s="622">
        <v>11.015525</v>
      </c>
      <c r="Q221" s="76">
        <f t="shared" si="54"/>
        <v>2.1867299135824286E-2</v>
      </c>
      <c r="R221" s="542"/>
      <c r="S221" s="542"/>
      <c r="T221" s="544">
        <v>0.4</v>
      </c>
      <c r="U221" s="543">
        <v>0</v>
      </c>
      <c r="W221" s="543">
        <v>30</v>
      </c>
      <c r="X221" s="543">
        <v>0</v>
      </c>
      <c r="Y221" s="542"/>
      <c r="Z221" s="546">
        <f t="shared" si="52"/>
        <v>0.15916394194798689</v>
      </c>
      <c r="AA221" s="543">
        <v>15</v>
      </c>
      <c r="AB221" s="543">
        <v>2</v>
      </c>
      <c r="AC221" s="547">
        <v>17</v>
      </c>
      <c r="AD221" s="547">
        <v>15</v>
      </c>
      <c r="AE221" s="543">
        <f t="shared" si="55"/>
        <v>32</v>
      </c>
      <c r="AF221" s="549">
        <v>1466100</v>
      </c>
      <c r="AH221" s="549">
        <v>41950</v>
      </c>
      <c r="AI221" s="543">
        <v>30</v>
      </c>
      <c r="AJ221" s="76">
        <f t="shared" si="56"/>
        <v>0.9375</v>
      </c>
      <c r="AK221" s="549">
        <v>1367800</v>
      </c>
      <c r="AL221" s="76">
        <f t="shared" si="57"/>
        <v>0.93295136757383534</v>
      </c>
      <c r="AM221" s="543">
        <v>30</v>
      </c>
      <c r="AN221" s="549">
        <v>1367800</v>
      </c>
      <c r="AO221" s="543">
        <v>27</v>
      </c>
      <c r="AP221" s="549">
        <v>1100200</v>
      </c>
      <c r="AQ221" s="543">
        <v>21</v>
      </c>
      <c r="AR221" s="549">
        <v>1018780</v>
      </c>
      <c r="AS221" s="543">
        <v>6</v>
      </c>
      <c r="AT221" s="76">
        <f t="shared" si="58"/>
        <v>0.22222222222222221</v>
      </c>
      <c r="AU221" s="549">
        <v>81420</v>
      </c>
      <c r="AV221" s="543">
        <v>0</v>
      </c>
      <c r="AW221" s="549">
        <v>0</v>
      </c>
      <c r="AX221" s="543">
        <v>0</v>
      </c>
      <c r="AY221" s="549">
        <v>0</v>
      </c>
      <c r="AZ221" s="543">
        <v>6</v>
      </c>
      <c r="BA221" s="76">
        <f t="shared" si="59"/>
        <v>0.1875</v>
      </c>
      <c r="BB221" s="543">
        <v>8</v>
      </c>
      <c r="BC221" s="76">
        <f t="shared" si="60"/>
        <v>0.25</v>
      </c>
      <c r="BD221" s="543">
        <v>18</v>
      </c>
      <c r="BE221" s="76">
        <f t="shared" si="61"/>
        <v>0.5625</v>
      </c>
      <c r="BF221" s="543">
        <v>27</v>
      </c>
      <c r="BG221" s="76">
        <f t="shared" si="62"/>
        <v>0.84375</v>
      </c>
      <c r="BH221" s="543">
        <v>0</v>
      </c>
      <c r="BI221" s="76">
        <f t="shared" si="63"/>
        <v>0</v>
      </c>
      <c r="BJ221" s="543">
        <v>0</v>
      </c>
      <c r="BK221" s="543">
        <v>0</v>
      </c>
      <c r="BL221" s="543">
        <v>0</v>
      </c>
      <c r="BM221" s="550">
        <v>1950.5</v>
      </c>
      <c r="BN221" s="542"/>
      <c r="BO221" s="543">
        <v>28</v>
      </c>
      <c r="BP221" s="76">
        <f t="shared" si="64"/>
        <v>0.875</v>
      </c>
      <c r="BQ221" s="543">
        <v>4</v>
      </c>
      <c r="BR221" s="76">
        <f t="shared" si="65"/>
        <v>0.125</v>
      </c>
      <c r="BS221" s="543">
        <v>0</v>
      </c>
      <c r="BT221" s="76">
        <f t="shared" si="66"/>
        <v>0</v>
      </c>
      <c r="BU221" s="76">
        <v>0.7</v>
      </c>
      <c r="BW221" s="543">
        <v>0</v>
      </c>
      <c r="BX221" s="543">
        <v>0</v>
      </c>
      <c r="BY221" s="543">
        <v>0</v>
      </c>
      <c r="BZ221" s="543">
        <v>0</v>
      </c>
      <c r="CA221" s="543">
        <v>0</v>
      </c>
      <c r="CB221" s="543">
        <v>0</v>
      </c>
      <c r="CC221" s="543">
        <v>0</v>
      </c>
      <c r="CD221" s="543">
        <v>0</v>
      </c>
      <c r="CE221" s="543">
        <v>0</v>
      </c>
      <c r="CF221" s="543">
        <v>0</v>
      </c>
      <c r="CG221" s="543">
        <v>0</v>
      </c>
      <c r="CH221" s="543">
        <v>0</v>
      </c>
      <c r="CI221" s="542"/>
      <c r="CJ221" s="542"/>
      <c r="CK221" s="542"/>
      <c r="CL221" s="542"/>
      <c r="CM221" s="542"/>
      <c r="CN221" s="542"/>
      <c r="CO221" s="542"/>
      <c r="CP221" s="542"/>
      <c r="CQ221" s="542"/>
      <c r="CS221" s="542"/>
      <c r="CT221" s="542"/>
      <c r="CU221" s="542"/>
      <c r="CV221" s="542"/>
      <c r="CW221" s="543">
        <v>0</v>
      </c>
      <c r="CX221" s="547">
        <v>0</v>
      </c>
      <c r="CY221" s="543">
        <v>0</v>
      </c>
      <c r="CZ221" s="543">
        <v>0</v>
      </c>
      <c r="DA221" s="543">
        <v>0</v>
      </c>
      <c r="DB221" s="543">
        <v>0</v>
      </c>
      <c r="DC221" s="543">
        <v>0</v>
      </c>
      <c r="DD221" s="543">
        <v>0</v>
      </c>
      <c r="DF221" s="551">
        <v>16380.000301</v>
      </c>
      <c r="DG221" s="76">
        <f t="shared" si="67"/>
        <v>1.1172498670622741E-2</v>
      </c>
      <c r="DH221" s="551">
        <v>1750</v>
      </c>
      <c r="DI221" s="551">
        <v>14376.800298</v>
      </c>
      <c r="DJ221" s="551">
        <v>2003.200004</v>
      </c>
      <c r="DK221" s="547">
        <v>27</v>
      </c>
      <c r="DL221" s="543">
        <v>5</v>
      </c>
      <c r="DM221" s="543">
        <v>0</v>
      </c>
      <c r="DN221" s="543">
        <v>0</v>
      </c>
      <c r="DO221" s="320">
        <v>0.05</v>
      </c>
      <c r="DP221" s="543">
        <v>26</v>
      </c>
      <c r="DQ221" s="543">
        <v>4</v>
      </c>
      <c r="DR221" s="543">
        <v>2</v>
      </c>
      <c r="DS221" s="543">
        <v>0</v>
      </c>
      <c r="DT221" s="76">
        <f t="shared" si="68"/>
        <v>0</v>
      </c>
      <c r="DU221" s="542"/>
      <c r="DV221" s="542"/>
      <c r="DW221" s="542"/>
      <c r="DX221" s="552">
        <v>6.8112000000000004</v>
      </c>
      <c r="DZ221" s="542"/>
      <c r="EA221" s="542"/>
      <c r="EB221" s="542"/>
      <c r="EC221" s="542"/>
      <c r="ED221" s="542"/>
      <c r="EE221" s="542"/>
      <c r="EF221" s="542"/>
      <c r="EG221" s="542"/>
      <c r="EH221" s="542"/>
      <c r="EI221" s="542"/>
      <c r="EJ221" s="542"/>
      <c r="EK221" s="542"/>
      <c r="EL221" s="542"/>
      <c r="EM221" s="542"/>
      <c r="EN221" s="542"/>
      <c r="EO221" s="542"/>
    </row>
    <row r="222" spans="2:145" x14ac:dyDescent="0.25">
      <c r="B222" s="541" t="s">
        <v>1541</v>
      </c>
      <c r="C222" s="3" t="s">
        <v>1542</v>
      </c>
      <c r="D222" s="3" t="s">
        <v>1195</v>
      </c>
      <c r="E222" s="541" t="s">
        <v>1094</v>
      </c>
      <c r="F222" s="542"/>
      <c r="G222" s="543">
        <v>1257.8592180000001</v>
      </c>
      <c r="H222" s="542"/>
      <c r="I222" s="542"/>
      <c r="J222" s="542"/>
      <c r="K222" s="542"/>
      <c r="L222" s="542"/>
      <c r="N222" s="543">
        <v>619.39396999999997</v>
      </c>
      <c r="O222" s="76">
        <f t="shared" si="53"/>
        <v>0.49241915242696099</v>
      </c>
      <c r="P222" s="622">
        <v>14.696192</v>
      </c>
      <c r="Q222" s="76">
        <f t="shared" si="54"/>
        <v>1.1683495092055683E-2</v>
      </c>
      <c r="R222" s="542"/>
      <c r="S222" s="542"/>
      <c r="T222" s="544">
        <v>0.73309899999999995</v>
      </c>
      <c r="U222" s="543">
        <v>0</v>
      </c>
      <c r="W222" s="543">
        <v>30</v>
      </c>
      <c r="X222" s="543">
        <v>0</v>
      </c>
      <c r="Y222" s="542"/>
      <c r="Z222" s="546">
        <f t="shared" si="52"/>
        <v>4.8434439876771811E-2</v>
      </c>
      <c r="AA222" s="543">
        <v>14</v>
      </c>
      <c r="AB222" s="543">
        <v>15</v>
      </c>
      <c r="AC222" s="547">
        <v>31</v>
      </c>
      <c r="AD222" s="547">
        <v>14</v>
      </c>
      <c r="AE222" s="543">
        <f t="shared" si="55"/>
        <v>45</v>
      </c>
      <c r="AF222" s="549">
        <v>3628720</v>
      </c>
      <c r="AH222" s="549">
        <v>68900</v>
      </c>
      <c r="AI222" s="543">
        <v>43</v>
      </c>
      <c r="AJ222" s="76">
        <f t="shared" si="56"/>
        <v>0.9555555555555556</v>
      </c>
      <c r="AK222" s="549">
        <v>3499920</v>
      </c>
      <c r="AL222" s="76">
        <f t="shared" si="57"/>
        <v>0.96450539033047467</v>
      </c>
      <c r="AM222" s="543">
        <v>43</v>
      </c>
      <c r="AN222" s="549">
        <v>3499920</v>
      </c>
      <c r="AO222" s="543">
        <v>43</v>
      </c>
      <c r="AP222" s="549">
        <v>3499920</v>
      </c>
      <c r="AQ222" s="543">
        <v>38</v>
      </c>
      <c r="AR222" s="549">
        <v>3443800</v>
      </c>
      <c r="AS222" s="543">
        <v>5</v>
      </c>
      <c r="AT222" s="76">
        <f t="shared" si="58"/>
        <v>0.11627906976744186</v>
      </c>
      <c r="AU222" s="549">
        <v>56120</v>
      </c>
      <c r="AV222" s="543">
        <v>1</v>
      </c>
      <c r="AW222" s="549">
        <v>28200</v>
      </c>
      <c r="AX222" s="543">
        <v>0</v>
      </c>
      <c r="AY222" s="549">
        <v>0</v>
      </c>
      <c r="AZ222" s="543">
        <v>8</v>
      </c>
      <c r="BA222" s="76">
        <f t="shared" si="59"/>
        <v>0.17777777777777778</v>
      </c>
      <c r="BB222" s="543">
        <v>10</v>
      </c>
      <c r="BC222" s="76">
        <f t="shared" si="60"/>
        <v>0.22222222222222221</v>
      </c>
      <c r="BD222" s="543">
        <v>27</v>
      </c>
      <c r="BE222" s="76">
        <f t="shared" si="61"/>
        <v>0.6</v>
      </c>
      <c r="BF222" s="543">
        <v>35</v>
      </c>
      <c r="BG222" s="76">
        <f t="shared" si="62"/>
        <v>0.77777777777777779</v>
      </c>
      <c r="BH222" s="543">
        <v>1</v>
      </c>
      <c r="BI222" s="76">
        <f t="shared" si="63"/>
        <v>2.2222222222222223E-2</v>
      </c>
      <c r="BJ222" s="543">
        <v>1</v>
      </c>
      <c r="BK222" s="543">
        <v>0</v>
      </c>
      <c r="BL222" s="543">
        <v>0</v>
      </c>
      <c r="BM222" s="550">
        <v>1976</v>
      </c>
      <c r="BN222" s="542"/>
      <c r="BO222" s="543">
        <v>34</v>
      </c>
      <c r="BP222" s="76">
        <f t="shared" si="64"/>
        <v>0.75555555555555554</v>
      </c>
      <c r="BQ222" s="543">
        <v>11</v>
      </c>
      <c r="BR222" s="76">
        <f t="shared" si="65"/>
        <v>0.24444444444444444</v>
      </c>
      <c r="BS222" s="543">
        <v>0</v>
      </c>
      <c r="BT222" s="76">
        <f t="shared" si="66"/>
        <v>0</v>
      </c>
      <c r="BU222" s="76">
        <v>0.95348837209302328</v>
      </c>
      <c r="BW222" s="543">
        <v>0</v>
      </c>
      <c r="BX222" s="543">
        <v>0</v>
      </c>
      <c r="BY222" s="543">
        <v>0</v>
      </c>
      <c r="BZ222" s="543">
        <v>0</v>
      </c>
      <c r="CA222" s="543">
        <v>0</v>
      </c>
      <c r="CB222" s="543">
        <v>0</v>
      </c>
      <c r="CC222" s="543">
        <v>0</v>
      </c>
      <c r="CD222" s="543">
        <v>0</v>
      </c>
      <c r="CE222" s="543">
        <v>0</v>
      </c>
      <c r="CF222" s="543">
        <v>0</v>
      </c>
      <c r="CG222" s="543">
        <v>0</v>
      </c>
      <c r="CH222" s="543">
        <v>0</v>
      </c>
      <c r="CI222" s="542"/>
      <c r="CJ222" s="542"/>
      <c r="CK222" s="542"/>
      <c r="CL222" s="542"/>
      <c r="CM222" s="542"/>
      <c r="CN222" s="542"/>
      <c r="CO222" s="542"/>
      <c r="CP222" s="542"/>
      <c r="CQ222" s="542"/>
      <c r="CS222" s="542"/>
      <c r="CT222" s="542"/>
      <c r="CU222" s="542"/>
      <c r="CV222" s="542"/>
      <c r="CW222" s="543">
        <v>0</v>
      </c>
      <c r="CX222" s="547">
        <v>0</v>
      </c>
      <c r="CY222" s="543">
        <v>0</v>
      </c>
      <c r="CZ222" s="543">
        <v>0</v>
      </c>
      <c r="DA222" s="543">
        <v>0</v>
      </c>
      <c r="DB222" s="543">
        <v>0</v>
      </c>
      <c r="DC222" s="543">
        <v>0</v>
      </c>
      <c r="DD222" s="543">
        <v>0</v>
      </c>
      <c r="DF222" s="551">
        <v>60956.460467999997</v>
      </c>
      <c r="DG222" s="76">
        <f t="shared" si="67"/>
        <v>1.6798336732511739E-2</v>
      </c>
      <c r="DH222" s="551">
        <v>2142.880474</v>
      </c>
      <c r="DI222" s="551">
        <v>60956.460467999997</v>
      </c>
      <c r="DJ222" s="551">
        <v>0</v>
      </c>
      <c r="DK222" s="547">
        <v>36</v>
      </c>
      <c r="DL222" s="543">
        <v>9</v>
      </c>
      <c r="DM222" s="543">
        <v>0</v>
      </c>
      <c r="DN222" s="543">
        <v>0</v>
      </c>
      <c r="DO222" s="320">
        <v>0.102142</v>
      </c>
      <c r="DP222" s="543">
        <v>34</v>
      </c>
      <c r="DQ222" s="543">
        <v>4</v>
      </c>
      <c r="DR222" s="543">
        <v>7</v>
      </c>
      <c r="DS222" s="543">
        <v>0</v>
      </c>
      <c r="DT222" s="76">
        <f t="shared" si="68"/>
        <v>0</v>
      </c>
      <c r="DU222" s="542"/>
      <c r="DV222" s="542"/>
      <c r="DW222" s="542"/>
      <c r="DX222" s="552">
        <v>18.671399999999998</v>
      </c>
      <c r="DZ222" s="542"/>
      <c r="EA222" s="542"/>
      <c r="EB222" s="542"/>
      <c r="EC222" s="542"/>
      <c r="ED222" s="542"/>
      <c r="EE222" s="542"/>
      <c r="EF222" s="542"/>
      <c r="EG222" s="542"/>
      <c r="EH222" s="542"/>
      <c r="EI222" s="542"/>
      <c r="EJ222" s="542"/>
      <c r="EK222" s="542"/>
      <c r="EL222" s="542"/>
      <c r="EM222" s="542"/>
      <c r="EN222" s="542"/>
      <c r="EO222" s="542"/>
    </row>
    <row r="223" spans="2:145" x14ac:dyDescent="0.25">
      <c r="B223" s="541" t="s">
        <v>1543</v>
      </c>
      <c r="C223" s="3" t="s">
        <v>1544</v>
      </c>
      <c r="D223" s="3" t="s">
        <v>1283</v>
      </c>
      <c r="E223" s="541" t="s">
        <v>1094</v>
      </c>
      <c r="F223" s="542"/>
      <c r="G223" s="543">
        <v>1227.9322119999999</v>
      </c>
      <c r="H223" s="542"/>
      <c r="I223" s="542"/>
      <c r="J223" s="542"/>
      <c r="K223" s="542"/>
      <c r="L223" s="542"/>
      <c r="N223" s="543">
        <v>922.29180799999995</v>
      </c>
      <c r="O223" s="76">
        <f t="shared" si="53"/>
        <v>0.75109342273692226</v>
      </c>
      <c r="P223" s="622">
        <v>25.319324000000002</v>
      </c>
      <c r="Q223" s="76">
        <f t="shared" si="54"/>
        <v>2.0619480255152721E-2</v>
      </c>
      <c r="R223" s="542"/>
      <c r="S223" s="542"/>
      <c r="T223" s="544">
        <v>2.225098</v>
      </c>
      <c r="U223" s="543">
        <v>1</v>
      </c>
      <c r="W223" s="543">
        <v>53</v>
      </c>
      <c r="X223" s="543">
        <v>0</v>
      </c>
      <c r="Y223" s="542"/>
      <c r="Z223" s="546">
        <f t="shared" si="52"/>
        <v>5.7465543486644524E-2</v>
      </c>
      <c r="AA223" s="543">
        <v>2</v>
      </c>
      <c r="AB223" s="543">
        <v>3</v>
      </c>
      <c r="AC223" s="547">
        <v>54</v>
      </c>
      <c r="AD223" s="547">
        <v>2</v>
      </c>
      <c r="AE223" s="543">
        <f t="shared" si="55"/>
        <v>56</v>
      </c>
      <c r="AF223" s="549">
        <v>3752004</v>
      </c>
      <c r="AH223" s="549">
        <v>42133.5</v>
      </c>
      <c r="AI223" s="543">
        <v>51</v>
      </c>
      <c r="AJ223" s="76">
        <f t="shared" si="56"/>
        <v>0.9107142857142857</v>
      </c>
      <c r="AK223" s="549">
        <v>2658254</v>
      </c>
      <c r="AL223" s="76">
        <f t="shared" si="57"/>
        <v>0.70848911674934245</v>
      </c>
      <c r="AM223" s="543">
        <v>51</v>
      </c>
      <c r="AN223" s="549">
        <v>2658254</v>
      </c>
      <c r="AO223" s="543">
        <v>51</v>
      </c>
      <c r="AP223" s="549">
        <v>2658254</v>
      </c>
      <c r="AQ223" s="543">
        <v>35</v>
      </c>
      <c r="AR223" s="549">
        <v>2255134</v>
      </c>
      <c r="AS223" s="543">
        <v>16</v>
      </c>
      <c r="AT223" s="76">
        <f t="shared" si="58"/>
        <v>0.31372549019607843</v>
      </c>
      <c r="AU223" s="549">
        <v>403120</v>
      </c>
      <c r="AV223" s="543">
        <v>0</v>
      </c>
      <c r="AW223" s="549">
        <v>0</v>
      </c>
      <c r="AX223" s="543">
        <v>5</v>
      </c>
      <c r="AY223" s="549">
        <v>1093750</v>
      </c>
      <c r="AZ223" s="543">
        <v>16</v>
      </c>
      <c r="BA223" s="76">
        <f t="shared" si="59"/>
        <v>0.2857142857142857</v>
      </c>
      <c r="BB223" s="543">
        <v>11</v>
      </c>
      <c r="BC223" s="76">
        <f t="shared" si="60"/>
        <v>0.19642857142857142</v>
      </c>
      <c r="BD223" s="543">
        <v>29</v>
      </c>
      <c r="BE223" s="76">
        <f t="shared" si="61"/>
        <v>0.5178571428571429</v>
      </c>
      <c r="BF223" s="543">
        <v>53</v>
      </c>
      <c r="BG223" s="76">
        <f t="shared" si="62"/>
        <v>0.9464285714285714</v>
      </c>
      <c r="BH223" s="543">
        <v>12</v>
      </c>
      <c r="BI223" s="76">
        <f t="shared" si="63"/>
        <v>0.21428571428571427</v>
      </c>
      <c r="BJ223" s="543">
        <v>7</v>
      </c>
      <c r="BK223" s="543">
        <v>5</v>
      </c>
      <c r="BL223" s="543">
        <v>0</v>
      </c>
      <c r="BM223" s="550">
        <v>1970</v>
      </c>
      <c r="BN223" s="542"/>
      <c r="BO223" s="543">
        <v>50</v>
      </c>
      <c r="BP223" s="76">
        <f t="shared" si="64"/>
        <v>0.8928571428571429</v>
      </c>
      <c r="BQ223" s="543">
        <v>6</v>
      </c>
      <c r="BR223" s="76">
        <f t="shared" si="65"/>
        <v>0.10714285714285714</v>
      </c>
      <c r="BS223" s="543">
        <v>1</v>
      </c>
      <c r="BT223" s="76">
        <f t="shared" si="66"/>
        <v>1.7857142857142856E-2</v>
      </c>
      <c r="BU223" s="76">
        <v>0.94117647058823528</v>
      </c>
      <c r="BW223" s="543">
        <v>1</v>
      </c>
      <c r="BX223" s="543">
        <v>0</v>
      </c>
      <c r="BY223" s="543">
        <v>0</v>
      </c>
      <c r="BZ223" s="543">
        <v>0</v>
      </c>
      <c r="CA223" s="543">
        <v>0</v>
      </c>
      <c r="CB223" s="543">
        <v>1</v>
      </c>
      <c r="CC223" s="543">
        <v>0</v>
      </c>
      <c r="CD223" s="543">
        <v>0</v>
      </c>
      <c r="CE223" s="543">
        <v>0</v>
      </c>
      <c r="CF223" s="543">
        <v>0</v>
      </c>
      <c r="CG223" s="543">
        <v>1</v>
      </c>
      <c r="CH223" s="543">
        <v>0</v>
      </c>
      <c r="CI223" s="542"/>
      <c r="CJ223" s="542"/>
      <c r="CK223" s="542"/>
      <c r="CL223" s="542"/>
      <c r="CM223" s="542"/>
      <c r="CN223" s="542"/>
      <c r="CO223" s="542"/>
      <c r="CP223" s="542"/>
      <c r="CQ223" s="542"/>
      <c r="CS223" s="542"/>
      <c r="CT223" s="542"/>
      <c r="CU223" s="542"/>
      <c r="CV223" s="542"/>
      <c r="CW223" s="543">
        <v>4</v>
      </c>
      <c r="CX223" s="547">
        <v>2</v>
      </c>
      <c r="CY223" s="543">
        <v>2</v>
      </c>
      <c r="CZ223" s="543">
        <v>2</v>
      </c>
      <c r="DA223" s="543">
        <v>0</v>
      </c>
      <c r="DB223" s="543">
        <v>0</v>
      </c>
      <c r="DC223" s="543">
        <v>0</v>
      </c>
      <c r="DD223" s="543">
        <v>0</v>
      </c>
      <c r="DF223" s="551">
        <v>318960.07186299999</v>
      </c>
      <c r="DG223" s="76">
        <f t="shared" si="67"/>
        <v>8.5010589504435491E-2</v>
      </c>
      <c r="DH223" s="551">
        <v>9887</v>
      </c>
      <c r="DI223" s="551">
        <v>288885.37001999997</v>
      </c>
      <c r="DJ223" s="551">
        <v>30074.701842999999</v>
      </c>
      <c r="DK223" s="547">
        <v>33</v>
      </c>
      <c r="DL223" s="543">
        <v>22</v>
      </c>
      <c r="DM223" s="543">
        <v>1</v>
      </c>
      <c r="DN223" s="543">
        <v>0</v>
      </c>
      <c r="DO223" s="320">
        <v>0.15773100000000001</v>
      </c>
      <c r="DP223" s="543">
        <v>32</v>
      </c>
      <c r="DQ223" s="543">
        <v>5</v>
      </c>
      <c r="DR223" s="543">
        <v>13</v>
      </c>
      <c r="DS223" s="543">
        <v>6</v>
      </c>
      <c r="DT223" s="76">
        <f t="shared" si="68"/>
        <v>0.11320754716981132</v>
      </c>
      <c r="DU223" s="542"/>
      <c r="DV223" s="542"/>
      <c r="DW223" s="542"/>
      <c r="DX223" s="552">
        <v>336.1653</v>
      </c>
      <c r="DZ223" s="542"/>
      <c r="EA223" s="542"/>
      <c r="EB223" s="542"/>
      <c r="EC223" s="542"/>
      <c r="ED223" s="542"/>
      <c r="EE223" s="542"/>
      <c r="EF223" s="542"/>
      <c r="EG223" s="542"/>
      <c r="EH223" s="542"/>
      <c r="EI223" s="542"/>
      <c r="EJ223" s="542"/>
      <c r="EK223" s="542"/>
      <c r="EL223" s="542"/>
      <c r="EM223" s="542"/>
      <c r="EN223" s="542"/>
      <c r="EO223" s="542"/>
    </row>
    <row r="224" spans="2:145" x14ac:dyDescent="0.25">
      <c r="B224" s="541" t="s">
        <v>1545</v>
      </c>
      <c r="C224" s="3" t="s">
        <v>1546</v>
      </c>
      <c r="D224" s="3" t="s">
        <v>1456</v>
      </c>
      <c r="E224" s="541" t="s">
        <v>1094</v>
      </c>
      <c r="F224" s="542"/>
      <c r="G224" s="543">
        <v>82.645926000000003</v>
      </c>
      <c r="H224" s="542"/>
      <c r="I224" s="542"/>
      <c r="J224" s="542"/>
      <c r="K224" s="542"/>
      <c r="L224" s="542"/>
      <c r="N224" s="543">
        <v>82.645926000000003</v>
      </c>
      <c r="O224" s="76">
        <f t="shared" si="53"/>
        <v>1</v>
      </c>
      <c r="P224" s="622">
        <v>2.3808509999999998</v>
      </c>
      <c r="Q224" s="76">
        <f t="shared" si="54"/>
        <v>2.8807844684322369E-2</v>
      </c>
      <c r="R224" s="542"/>
      <c r="S224" s="542"/>
      <c r="T224" s="544">
        <v>0</v>
      </c>
      <c r="U224" s="543">
        <v>0</v>
      </c>
      <c r="W224" s="543">
        <v>28</v>
      </c>
      <c r="X224" s="543">
        <v>0</v>
      </c>
      <c r="Y224" s="542"/>
      <c r="Z224" s="546">
        <f t="shared" si="52"/>
        <v>0.33879467936507845</v>
      </c>
      <c r="AA224" s="543">
        <v>0</v>
      </c>
      <c r="AB224" s="543">
        <v>3</v>
      </c>
      <c r="AC224" s="547">
        <v>31</v>
      </c>
      <c r="AD224" s="547">
        <v>0</v>
      </c>
      <c r="AE224" s="543">
        <f t="shared" si="55"/>
        <v>31</v>
      </c>
      <c r="AF224" s="549">
        <v>2919700</v>
      </c>
      <c r="AH224" s="549">
        <v>76000</v>
      </c>
      <c r="AI224" s="543">
        <v>28</v>
      </c>
      <c r="AJ224" s="76">
        <f t="shared" si="56"/>
        <v>0.90322580645161288</v>
      </c>
      <c r="AK224" s="549">
        <v>2052000</v>
      </c>
      <c r="AL224" s="76">
        <f t="shared" si="57"/>
        <v>0.70281193273281506</v>
      </c>
      <c r="AM224" s="543">
        <v>28</v>
      </c>
      <c r="AN224" s="549">
        <v>2052000</v>
      </c>
      <c r="AO224" s="543">
        <v>27</v>
      </c>
      <c r="AP224" s="549">
        <v>1998100</v>
      </c>
      <c r="AQ224" s="543">
        <v>22</v>
      </c>
      <c r="AR224" s="549">
        <v>1832000</v>
      </c>
      <c r="AS224" s="543">
        <v>5</v>
      </c>
      <c r="AT224" s="76">
        <f t="shared" si="58"/>
        <v>0.18518518518518517</v>
      </c>
      <c r="AU224" s="549">
        <v>166100</v>
      </c>
      <c r="AV224" s="543">
        <v>1</v>
      </c>
      <c r="AW224" s="549">
        <v>610700</v>
      </c>
      <c r="AX224" s="543">
        <v>2</v>
      </c>
      <c r="AY224" s="549">
        <v>257000</v>
      </c>
      <c r="AZ224" s="543">
        <v>13</v>
      </c>
      <c r="BA224" s="76">
        <f t="shared" si="59"/>
        <v>0.41935483870967744</v>
      </c>
      <c r="BB224" s="543">
        <v>5</v>
      </c>
      <c r="BC224" s="76">
        <f t="shared" si="60"/>
        <v>0.16129032258064516</v>
      </c>
      <c r="BD224" s="543">
        <v>13</v>
      </c>
      <c r="BE224" s="76">
        <f t="shared" si="61"/>
        <v>0.41935483870967744</v>
      </c>
      <c r="BF224" s="543">
        <v>28</v>
      </c>
      <c r="BG224" s="76">
        <f t="shared" si="62"/>
        <v>0.90322580645161288</v>
      </c>
      <c r="BH224" s="543">
        <v>0</v>
      </c>
      <c r="BI224" s="76">
        <f t="shared" si="63"/>
        <v>0</v>
      </c>
      <c r="BJ224" s="543">
        <v>0</v>
      </c>
      <c r="BK224" s="543">
        <v>0</v>
      </c>
      <c r="BL224" s="543">
        <v>0</v>
      </c>
      <c r="BM224" s="550">
        <v>1964</v>
      </c>
      <c r="BN224" s="542"/>
      <c r="BO224" s="543">
        <v>26</v>
      </c>
      <c r="BP224" s="76">
        <f t="shared" si="64"/>
        <v>0.83870967741935487</v>
      </c>
      <c r="BQ224" s="543">
        <v>5</v>
      </c>
      <c r="BR224" s="76">
        <f t="shared" si="65"/>
        <v>0.16129032258064516</v>
      </c>
      <c r="BS224" s="543">
        <v>0</v>
      </c>
      <c r="BT224" s="76">
        <f t="shared" si="66"/>
        <v>0</v>
      </c>
      <c r="BU224" s="76">
        <v>0.8571428571428571</v>
      </c>
      <c r="BW224" s="543">
        <v>0</v>
      </c>
      <c r="BX224" s="543">
        <v>0</v>
      </c>
      <c r="BY224" s="543">
        <v>0</v>
      </c>
      <c r="BZ224" s="543">
        <v>0</v>
      </c>
      <c r="CA224" s="543">
        <v>0</v>
      </c>
      <c r="CB224" s="543">
        <v>0</v>
      </c>
      <c r="CC224" s="543">
        <v>0</v>
      </c>
      <c r="CD224" s="543">
        <v>0</v>
      </c>
      <c r="CE224" s="543">
        <v>0</v>
      </c>
      <c r="CF224" s="543">
        <v>0</v>
      </c>
      <c r="CG224" s="543">
        <v>0</v>
      </c>
      <c r="CH224" s="543">
        <v>0</v>
      </c>
      <c r="CI224" s="542"/>
      <c r="CJ224" s="542"/>
      <c r="CK224" s="542"/>
      <c r="CL224" s="542"/>
      <c r="CM224" s="542"/>
      <c r="CN224" s="542"/>
      <c r="CO224" s="542"/>
      <c r="CP224" s="542"/>
      <c r="CQ224" s="542"/>
      <c r="CS224" s="542"/>
      <c r="CT224" s="542"/>
      <c r="CU224" s="542"/>
      <c r="CV224" s="542"/>
      <c r="CW224" s="543">
        <v>2</v>
      </c>
      <c r="CX224" s="547">
        <v>0</v>
      </c>
      <c r="CY224" s="543">
        <v>1</v>
      </c>
      <c r="CZ224" s="543">
        <v>1</v>
      </c>
      <c r="DA224" s="543">
        <v>0</v>
      </c>
      <c r="DB224" s="543">
        <v>0</v>
      </c>
      <c r="DC224" s="543">
        <v>0</v>
      </c>
      <c r="DD224" s="543">
        <v>0</v>
      </c>
      <c r="DF224" s="551">
        <v>0</v>
      </c>
      <c r="DG224" s="76">
        <f t="shared" si="67"/>
        <v>0</v>
      </c>
      <c r="DH224" s="551">
        <v>0</v>
      </c>
      <c r="DI224" s="551">
        <v>0</v>
      </c>
      <c r="DJ224" s="551">
        <v>0</v>
      </c>
      <c r="DK224" s="547">
        <v>31</v>
      </c>
      <c r="DL224" s="543">
        <v>0</v>
      </c>
      <c r="DM224" s="543">
        <v>0</v>
      </c>
      <c r="DN224" s="543">
        <v>0</v>
      </c>
      <c r="DO224" s="320">
        <v>0</v>
      </c>
      <c r="DP224" s="543">
        <v>31</v>
      </c>
      <c r="DQ224" s="543">
        <v>0</v>
      </c>
      <c r="DR224" s="543">
        <v>0</v>
      </c>
      <c r="DS224" s="543">
        <v>0</v>
      </c>
      <c r="DT224" s="76">
        <f t="shared" si="68"/>
        <v>0</v>
      </c>
      <c r="DU224" s="542"/>
      <c r="DV224" s="542"/>
      <c r="DW224" s="542"/>
      <c r="DX224" s="552">
        <v>0</v>
      </c>
      <c r="DZ224" s="542"/>
      <c r="EA224" s="542"/>
      <c r="EB224" s="542"/>
      <c r="EC224" s="542"/>
      <c r="ED224" s="542"/>
      <c r="EE224" s="542"/>
      <c r="EF224" s="542"/>
      <c r="EG224" s="542"/>
      <c r="EH224" s="542"/>
      <c r="EI224" s="542"/>
      <c r="EJ224" s="542"/>
      <c r="EK224" s="542"/>
      <c r="EL224" s="542"/>
      <c r="EM224" s="542"/>
      <c r="EN224" s="542"/>
      <c r="EO224" s="542"/>
    </row>
    <row r="225" spans="2:145" x14ac:dyDescent="0.25">
      <c r="B225" s="541" t="s">
        <v>1547</v>
      </c>
      <c r="C225" s="3" t="s">
        <v>1548</v>
      </c>
      <c r="D225" s="3" t="s">
        <v>1097</v>
      </c>
      <c r="E225" s="541" t="s">
        <v>1094</v>
      </c>
      <c r="F225" s="542"/>
      <c r="G225" s="543">
        <v>259.75475399999999</v>
      </c>
      <c r="H225" s="542"/>
      <c r="I225" s="542"/>
      <c r="J225" s="542"/>
      <c r="K225" s="542"/>
      <c r="L225" s="542"/>
      <c r="N225" s="543">
        <v>157.91072800000001</v>
      </c>
      <c r="O225" s="76">
        <f t="shared" si="53"/>
        <v>0.60792237896827872</v>
      </c>
      <c r="P225" s="622">
        <v>7.0869049999999998</v>
      </c>
      <c r="Q225" s="76">
        <f t="shared" si="54"/>
        <v>2.7283061776032017E-2</v>
      </c>
      <c r="R225" s="542"/>
      <c r="S225" s="542"/>
      <c r="T225" s="544">
        <v>1.4302980000000001</v>
      </c>
      <c r="U225" s="543">
        <v>0</v>
      </c>
      <c r="W225" s="543">
        <v>104</v>
      </c>
      <c r="X225" s="543">
        <v>29</v>
      </c>
      <c r="Y225" s="542"/>
      <c r="Z225" s="546">
        <f t="shared" si="52"/>
        <v>0.65859996541843568</v>
      </c>
      <c r="AA225" s="543">
        <v>5</v>
      </c>
      <c r="AB225" s="543">
        <v>29</v>
      </c>
      <c r="AC225" s="547">
        <v>128</v>
      </c>
      <c r="AD225" s="547">
        <v>5</v>
      </c>
      <c r="AE225" s="543">
        <f t="shared" si="55"/>
        <v>133</v>
      </c>
      <c r="AF225" s="549">
        <v>10584602</v>
      </c>
      <c r="AH225" s="549">
        <v>55600</v>
      </c>
      <c r="AI225" s="543">
        <v>112</v>
      </c>
      <c r="AJ225" s="76">
        <f t="shared" si="56"/>
        <v>0.84210526315789469</v>
      </c>
      <c r="AK225" s="549">
        <v>7448400</v>
      </c>
      <c r="AL225" s="76">
        <f t="shared" si="57"/>
        <v>0.70370147125040694</v>
      </c>
      <c r="AM225" s="543">
        <v>111</v>
      </c>
      <c r="AN225" s="549">
        <v>7198700</v>
      </c>
      <c r="AO225" s="543">
        <v>111</v>
      </c>
      <c r="AP225" s="549">
        <v>7198700</v>
      </c>
      <c r="AQ225" s="543">
        <v>70</v>
      </c>
      <c r="AR225" s="549">
        <v>5891100</v>
      </c>
      <c r="AS225" s="543">
        <v>41</v>
      </c>
      <c r="AT225" s="76">
        <f t="shared" si="58"/>
        <v>0.36936936936936937</v>
      </c>
      <c r="AU225" s="549">
        <v>1307600</v>
      </c>
      <c r="AV225" s="543">
        <v>15</v>
      </c>
      <c r="AW225" s="549">
        <v>2205092</v>
      </c>
      <c r="AX225" s="543">
        <v>6</v>
      </c>
      <c r="AY225" s="549">
        <v>931110</v>
      </c>
      <c r="AZ225" s="543">
        <v>33</v>
      </c>
      <c r="BA225" s="76">
        <f t="shared" si="59"/>
        <v>0.24812030075187969</v>
      </c>
      <c r="BB225" s="543">
        <v>28</v>
      </c>
      <c r="BC225" s="76">
        <f t="shared" si="60"/>
        <v>0.21052631578947367</v>
      </c>
      <c r="BD225" s="543">
        <v>72</v>
      </c>
      <c r="BE225" s="76">
        <f t="shared" si="61"/>
        <v>0.54135338345864659</v>
      </c>
      <c r="BF225" s="543">
        <v>125</v>
      </c>
      <c r="BG225" s="76">
        <f t="shared" si="62"/>
        <v>0.93984962406015038</v>
      </c>
      <c r="BH225" s="543">
        <v>9</v>
      </c>
      <c r="BI225" s="76">
        <f t="shared" si="63"/>
        <v>6.7669172932330823E-2</v>
      </c>
      <c r="BJ225" s="543">
        <v>9</v>
      </c>
      <c r="BK225" s="543">
        <v>0</v>
      </c>
      <c r="BL225" s="543">
        <v>0</v>
      </c>
      <c r="BM225" s="550">
        <v>1957</v>
      </c>
      <c r="BN225" s="542"/>
      <c r="BO225" s="543">
        <v>111</v>
      </c>
      <c r="BP225" s="76">
        <f t="shared" si="64"/>
        <v>0.83458646616541354</v>
      </c>
      <c r="BQ225" s="543">
        <v>22</v>
      </c>
      <c r="BR225" s="76">
        <f t="shared" si="65"/>
        <v>0.16541353383458646</v>
      </c>
      <c r="BS225" s="543">
        <v>0</v>
      </c>
      <c r="BT225" s="76">
        <f t="shared" si="66"/>
        <v>0</v>
      </c>
      <c r="BU225" s="76">
        <v>0.6875</v>
      </c>
      <c r="BW225" s="543">
        <v>0</v>
      </c>
      <c r="BX225" s="543">
        <v>0</v>
      </c>
      <c r="BY225" s="543">
        <v>0</v>
      </c>
      <c r="BZ225" s="543">
        <v>0</v>
      </c>
      <c r="CA225" s="543">
        <v>0</v>
      </c>
      <c r="CB225" s="543">
        <v>0</v>
      </c>
      <c r="CC225" s="543">
        <v>0</v>
      </c>
      <c r="CD225" s="543">
        <v>0</v>
      </c>
      <c r="CE225" s="543">
        <v>0</v>
      </c>
      <c r="CF225" s="543">
        <v>0</v>
      </c>
      <c r="CG225" s="543">
        <v>0</v>
      </c>
      <c r="CH225" s="543">
        <v>0</v>
      </c>
      <c r="CI225" s="542"/>
      <c r="CJ225" s="542"/>
      <c r="CK225" s="542"/>
      <c r="CL225" s="542"/>
      <c r="CM225" s="542"/>
      <c r="CN225" s="542"/>
      <c r="CO225" s="542"/>
      <c r="CP225" s="542"/>
      <c r="CQ225" s="542"/>
      <c r="CS225" s="542"/>
      <c r="CT225" s="542"/>
      <c r="CU225" s="542"/>
      <c r="CV225" s="542"/>
      <c r="CW225" s="543">
        <v>5</v>
      </c>
      <c r="CX225" s="547">
        <v>1</v>
      </c>
      <c r="CY225" s="543">
        <v>5</v>
      </c>
      <c r="CZ225" s="543">
        <v>0</v>
      </c>
      <c r="DA225" s="543">
        <v>0</v>
      </c>
      <c r="DB225" s="543">
        <v>0</v>
      </c>
      <c r="DC225" s="543">
        <v>0</v>
      </c>
      <c r="DD225" s="543">
        <v>0</v>
      </c>
      <c r="DF225" s="551">
        <v>360918.65707700001</v>
      </c>
      <c r="DG225" s="76">
        <f t="shared" si="67"/>
        <v>3.4098462755330808E-2</v>
      </c>
      <c r="DH225" s="551">
        <v>4589.9792790000001</v>
      </c>
      <c r="DI225" s="551">
        <v>237726.20189</v>
      </c>
      <c r="DJ225" s="551">
        <v>123192.455187</v>
      </c>
      <c r="DK225" s="547">
        <v>97</v>
      </c>
      <c r="DL225" s="543">
        <v>35</v>
      </c>
      <c r="DM225" s="543">
        <v>1</v>
      </c>
      <c r="DN225" s="543">
        <v>0</v>
      </c>
      <c r="DO225" s="320">
        <v>0.1389</v>
      </c>
      <c r="DP225" s="543">
        <v>96</v>
      </c>
      <c r="DQ225" s="543">
        <v>13</v>
      </c>
      <c r="DR225" s="543">
        <v>23</v>
      </c>
      <c r="DS225" s="543">
        <v>1</v>
      </c>
      <c r="DT225" s="76">
        <f t="shared" si="68"/>
        <v>9.6153846153846159E-3</v>
      </c>
      <c r="DU225" s="542"/>
      <c r="DV225" s="542"/>
      <c r="DW225" s="542"/>
      <c r="DX225" s="552">
        <v>140.48269999999999</v>
      </c>
      <c r="DZ225" s="542"/>
      <c r="EA225" s="542"/>
      <c r="EB225" s="542"/>
      <c r="EC225" s="542"/>
      <c r="ED225" s="542"/>
      <c r="EE225" s="542"/>
      <c r="EF225" s="542"/>
      <c r="EG225" s="542"/>
      <c r="EH225" s="542"/>
      <c r="EI225" s="542"/>
      <c r="EJ225" s="542"/>
      <c r="EK225" s="542"/>
      <c r="EL225" s="542"/>
      <c r="EM225" s="542"/>
      <c r="EN225" s="542"/>
      <c r="EO225" s="542"/>
    </row>
    <row r="226" spans="2:145" x14ac:dyDescent="0.25">
      <c r="B226" s="541" t="s">
        <v>1549</v>
      </c>
      <c r="C226" s="3" t="s">
        <v>1550</v>
      </c>
      <c r="D226" s="3" t="s">
        <v>1161</v>
      </c>
      <c r="E226" s="541" t="s">
        <v>1094</v>
      </c>
      <c r="F226" s="542"/>
      <c r="G226" s="543">
        <v>435.15729900000002</v>
      </c>
      <c r="H226" s="542"/>
      <c r="I226" s="542"/>
      <c r="J226" s="542"/>
      <c r="K226" s="542"/>
      <c r="L226" s="542"/>
      <c r="N226" s="543">
        <v>431.981064</v>
      </c>
      <c r="O226" s="76">
        <f t="shared" si="53"/>
        <v>0.99270094973174283</v>
      </c>
      <c r="P226" s="622">
        <v>14.418869000000001</v>
      </c>
      <c r="Q226" s="76">
        <f t="shared" si="54"/>
        <v>3.3134843499430765E-2</v>
      </c>
      <c r="R226" s="542"/>
      <c r="S226" s="542"/>
      <c r="T226" s="544">
        <v>5.5</v>
      </c>
      <c r="U226" s="543">
        <v>0</v>
      </c>
      <c r="W226" s="543">
        <v>33</v>
      </c>
      <c r="X226" s="543">
        <v>0</v>
      </c>
      <c r="Y226" s="542"/>
      <c r="Z226" s="546">
        <f t="shared" si="52"/>
        <v>7.6392237415295591E-2</v>
      </c>
      <c r="AA226" s="543">
        <v>0</v>
      </c>
      <c r="AB226" s="543">
        <v>0</v>
      </c>
      <c r="AC226" s="547">
        <v>33</v>
      </c>
      <c r="AD226" s="547">
        <v>0</v>
      </c>
      <c r="AE226" s="543">
        <f t="shared" si="55"/>
        <v>33</v>
      </c>
      <c r="AF226" s="549">
        <v>1240350</v>
      </c>
      <c r="AH226" s="549">
        <v>29700</v>
      </c>
      <c r="AI226" s="543">
        <v>32</v>
      </c>
      <c r="AJ226" s="76">
        <f t="shared" si="56"/>
        <v>0.96969696969696972</v>
      </c>
      <c r="AK226" s="549">
        <v>1090350</v>
      </c>
      <c r="AL226" s="76">
        <f t="shared" si="57"/>
        <v>0.87906639255048979</v>
      </c>
      <c r="AM226" s="543">
        <v>32</v>
      </c>
      <c r="AN226" s="549">
        <v>1090350</v>
      </c>
      <c r="AO226" s="543">
        <v>32</v>
      </c>
      <c r="AP226" s="549">
        <v>1090350</v>
      </c>
      <c r="AQ226" s="543">
        <v>23</v>
      </c>
      <c r="AR226" s="549">
        <v>909200</v>
      </c>
      <c r="AS226" s="543">
        <v>9</v>
      </c>
      <c r="AT226" s="76">
        <f t="shared" si="58"/>
        <v>0.28125</v>
      </c>
      <c r="AU226" s="549">
        <v>181150</v>
      </c>
      <c r="AV226" s="543">
        <v>0</v>
      </c>
      <c r="AW226" s="549">
        <v>0</v>
      </c>
      <c r="AX226" s="543">
        <v>1</v>
      </c>
      <c r="AY226" s="549">
        <v>150000</v>
      </c>
      <c r="AZ226" s="543">
        <v>8</v>
      </c>
      <c r="BA226" s="76">
        <f t="shared" si="59"/>
        <v>0.24242424242424243</v>
      </c>
      <c r="BB226" s="543">
        <v>12</v>
      </c>
      <c r="BC226" s="76">
        <f t="shared" si="60"/>
        <v>0.36363636363636365</v>
      </c>
      <c r="BD226" s="543">
        <v>13</v>
      </c>
      <c r="BE226" s="76">
        <f t="shared" si="61"/>
        <v>0.39393939393939392</v>
      </c>
      <c r="BF226" s="543">
        <v>29</v>
      </c>
      <c r="BG226" s="76">
        <f t="shared" si="62"/>
        <v>0.87878787878787878</v>
      </c>
      <c r="BH226" s="543">
        <v>5</v>
      </c>
      <c r="BI226" s="76">
        <f t="shared" si="63"/>
        <v>0.15151515151515152</v>
      </c>
      <c r="BJ226" s="543">
        <v>3</v>
      </c>
      <c r="BK226" s="543">
        <v>2</v>
      </c>
      <c r="BL226" s="543">
        <v>0</v>
      </c>
      <c r="BM226" s="550">
        <v>1972</v>
      </c>
      <c r="BN226" s="542"/>
      <c r="BO226" s="543">
        <v>27</v>
      </c>
      <c r="BP226" s="76">
        <f t="shared" si="64"/>
        <v>0.81818181818181823</v>
      </c>
      <c r="BQ226" s="543">
        <v>6</v>
      </c>
      <c r="BR226" s="76">
        <f t="shared" si="65"/>
        <v>0.18181818181818182</v>
      </c>
      <c r="BS226" s="543">
        <v>4</v>
      </c>
      <c r="BT226" s="76">
        <f t="shared" si="66"/>
        <v>0.12121212121212122</v>
      </c>
      <c r="BU226" s="76">
        <v>0.84375</v>
      </c>
      <c r="BW226" s="543">
        <v>0</v>
      </c>
      <c r="BX226" s="543">
        <v>0</v>
      </c>
      <c r="BY226" s="543">
        <v>0</v>
      </c>
      <c r="BZ226" s="543">
        <v>0</v>
      </c>
      <c r="CA226" s="543">
        <v>0</v>
      </c>
      <c r="CB226" s="543">
        <v>0</v>
      </c>
      <c r="CC226" s="543">
        <v>0</v>
      </c>
      <c r="CD226" s="543">
        <v>0</v>
      </c>
      <c r="CE226" s="543">
        <v>0</v>
      </c>
      <c r="CF226" s="543">
        <v>0</v>
      </c>
      <c r="CG226" s="543">
        <v>0</v>
      </c>
      <c r="CH226" s="543">
        <v>0</v>
      </c>
      <c r="CI226" s="542"/>
      <c r="CJ226" s="542"/>
      <c r="CK226" s="542"/>
      <c r="CL226" s="542"/>
      <c r="CM226" s="542"/>
      <c r="CN226" s="542"/>
      <c r="CO226" s="542"/>
      <c r="CP226" s="542"/>
      <c r="CQ226" s="542"/>
      <c r="CS226" s="542"/>
      <c r="CT226" s="542"/>
      <c r="CU226" s="542"/>
      <c r="CV226" s="542"/>
      <c r="CW226" s="543">
        <v>1</v>
      </c>
      <c r="CX226" s="547">
        <v>0</v>
      </c>
      <c r="CY226" s="543">
        <v>1</v>
      </c>
      <c r="CZ226" s="543">
        <v>0</v>
      </c>
      <c r="DA226" s="543">
        <v>0</v>
      </c>
      <c r="DB226" s="543">
        <v>0</v>
      </c>
      <c r="DC226" s="543">
        <v>0</v>
      </c>
      <c r="DD226" s="543">
        <v>0</v>
      </c>
      <c r="DF226" s="551">
        <v>88744</v>
      </c>
      <c r="DG226" s="76">
        <f t="shared" si="67"/>
        <v>7.1547547063328901E-2</v>
      </c>
      <c r="DH226" s="551">
        <v>6784</v>
      </c>
      <c r="DI226" s="551">
        <v>88744</v>
      </c>
      <c r="DJ226" s="551">
        <v>0</v>
      </c>
      <c r="DK226" s="547">
        <v>26</v>
      </c>
      <c r="DL226" s="543">
        <v>7</v>
      </c>
      <c r="DM226" s="543">
        <v>0</v>
      </c>
      <c r="DN226" s="543">
        <v>0</v>
      </c>
      <c r="DO226" s="320">
        <v>0.26</v>
      </c>
      <c r="DP226" s="543">
        <v>26</v>
      </c>
      <c r="DQ226" s="543">
        <v>0</v>
      </c>
      <c r="DR226" s="543">
        <v>5</v>
      </c>
      <c r="DS226" s="543">
        <v>2</v>
      </c>
      <c r="DT226" s="76">
        <f t="shared" si="68"/>
        <v>6.0606060606060608E-2</v>
      </c>
      <c r="DU226" s="542"/>
      <c r="DV226" s="542"/>
      <c r="DW226" s="542"/>
      <c r="DX226" s="552">
        <v>100.9316</v>
      </c>
      <c r="DZ226" s="542"/>
      <c r="EA226" s="542"/>
      <c r="EB226" s="542"/>
      <c r="EC226" s="542"/>
      <c r="ED226" s="542"/>
      <c r="EE226" s="542"/>
      <c r="EF226" s="542"/>
      <c r="EG226" s="542"/>
      <c r="EH226" s="542"/>
      <c r="EI226" s="542"/>
      <c r="EJ226" s="542"/>
      <c r="EK226" s="542"/>
      <c r="EL226" s="542"/>
      <c r="EM226" s="542"/>
      <c r="EN226" s="542"/>
      <c r="EO226" s="542"/>
    </row>
    <row r="227" spans="2:145" x14ac:dyDescent="0.25">
      <c r="B227" s="541" t="s">
        <v>1551</v>
      </c>
      <c r="C227" s="3" t="s">
        <v>1552</v>
      </c>
      <c r="D227" s="3" t="s">
        <v>1195</v>
      </c>
      <c r="E227" s="541" t="s">
        <v>1094</v>
      </c>
      <c r="F227" s="542"/>
      <c r="G227" s="543">
        <v>222.30782199999999</v>
      </c>
      <c r="H227" s="542"/>
      <c r="I227" s="542"/>
      <c r="J227" s="542"/>
      <c r="K227" s="542"/>
      <c r="L227" s="542"/>
      <c r="N227" s="543">
        <v>134.78234900000001</v>
      </c>
      <c r="O227" s="76">
        <f t="shared" si="53"/>
        <v>0.60628702934258438</v>
      </c>
      <c r="P227" s="622">
        <v>6.934901</v>
      </c>
      <c r="Q227" s="76">
        <f t="shared" si="54"/>
        <v>3.1195038202479444E-2</v>
      </c>
      <c r="R227" s="542"/>
      <c r="S227" s="542"/>
      <c r="T227" s="544">
        <v>1.2503029999999999</v>
      </c>
      <c r="U227" s="543">
        <v>0</v>
      </c>
      <c r="W227" s="543">
        <v>25</v>
      </c>
      <c r="X227" s="543">
        <v>0</v>
      </c>
      <c r="Y227" s="542"/>
      <c r="Z227" s="546">
        <f t="shared" si="52"/>
        <v>0.18548422835396641</v>
      </c>
      <c r="AA227" s="543">
        <v>8</v>
      </c>
      <c r="AB227" s="543">
        <v>12</v>
      </c>
      <c r="AC227" s="547">
        <v>29</v>
      </c>
      <c r="AD227" s="547">
        <v>8</v>
      </c>
      <c r="AE227" s="543">
        <f t="shared" si="55"/>
        <v>37</v>
      </c>
      <c r="AF227" s="549">
        <v>2292470</v>
      </c>
      <c r="AH227" s="549">
        <v>55400</v>
      </c>
      <c r="AI227" s="543">
        <v>33</v>
      </c>
      <c r="AJ227" s="76">
        <f t="shared" si="56"/>
        <v>0.89189189189189189</v>
      </c>
      <c r="AK227" s="549">
        <v>2050330</v>
      </c>
      <c r="AL227" s="76">
        <f t="shared" si="57"/>
        <v>0.89437593512674107</v>
      </c>
      <c r="AM227" s="543">
        <v>33</v>
      </c>
      <c r="AN227" s="549">
        <v>2050330</v>
      </c>
      <c r="AO227" s="543">
        <v>33</v>
      </c>
      <c r="AP227" s="549">
        <v>2050330</v>
      </c>
      <c r="AQ227" s="543">
        <v>31</v>
      </c>
      <c r="AR227" s="549">
        <v>1996500</v>
      </c>
      <c r="AS227" s="543">
        <v>2</v>
      </c>
      <c r="AT227" s="76">
        <f t="shared" si="58"/>
        <v>6.0606060606060608E-2</v>
      </c>
      <c r="AU227" s="549">
        <v>53830</v>
      </c>
      <c r="AV227" s="543">
        <v>3</v>
      </c>
      <c r="AW227" s="549">
        <v>192300</v>
      </c>
      <c r="AX227" s="543">
        <v>1</v>
      </c>
      <c r="AY227" s="549">
        <v>49840</v>
      </c>
      <c r="AZ227" s="543">
        <v>21</v>
      </c>
      <c r="BA227" s="76">
        <f t="shared" si="59"/>
        <v>0.56756756756756754</v>
      </c>
      <c r="BB227" s="543">
        <v>5</v>
      </c>
      <c r="BC227" s="76">
        <f t="shared" si="60"/>
        <v>0.13513513513513514</v>
      </c>
      <c r="BD227" s="543">
        <v>11</v>
      </c>
      <c r="BE227" s="76">
        <f t="shared" si="61"/>
        <v>0.29729729729729731</v>
      </c>
      <c r="BF227" s="543">
        <v>37</v>
      </c>
      <c r="BG227" s="76">
        <f t="shared" si="62"/>
        <v>1</v>
      </c>
      <c r="BH227" s="543">
        <v>1</v>
      </c>
      <c r="BI227" s="76">
        <f t="shared" si="63"/>
        <v>2.7027027027027029E-2</v>
      </c>
      <c r="BJ227" s="543">
        <v>1</v>
      </c>
      <c r="BK227" s="543">
        <v>0</v>
      </c>
      <c r="BL227" s="543">
        <v>0</v>
      </c>
      <c r="BM227" s="550">
        <v>1963</v>
      </c>
      <c r="BN227" s="542"/>
      <c r="BO227" s="543">
        <v>29</v>
      </c>
      <c r="BP227" s="76">
        <f t="shared" si="64"/>
        <v>0.78378378378378377</v>
      </c>
      <c r="BQ227" s="543">
        <v>8</v>
      </c>
      <c r="BR227" s="76">
        <f t="shared" si="65"/>
        <v>0.21621621621621623</v>
      </c>
      <c r="BS227" s="543">
        <v>0</v>
      </c>
      <c r="BT227" s="76">
        <f t="shared" si="66"/>
        <v>0</v>
      </c>
      <c r="BU227" s="76">
        <v>0.81818181818181823</v>
      </c>
      <c r="BW227" s="543">
        <v>0</v>
      </c>
      <c r="BX227" s="543">
        <v>0</v>
      </c>
      <c r="BY227" s="543">
        <v>0</v>
      </c>
      <c r="BZ227" s="543">
        <v>0</v>
      </c>
      <c r="CA227" s="543">
        <v>0</v>
      </c>
      <c r="CB227" s="543">
        <v>0</v>
      </c>
      <c r="CC227" s="543">
        <v>0</v>
      </c>
      <c r="CD227" s="543">
        <v>0</v>
      </c>
      <c r="CE227" s="543">
        <v>0</v>
      </c>
      <c r="CF227" s="543">
        <v>0</v>
      </c>
      <c r="CG227" s="543">
        <v>0</v>
      </c>
      <c r="CH227" s="543">
        <v>0</v>
      </c>
      <c r="CI227" s="542"/>
      <c r="CJ227" s="542"/>
      <c r="CK227" s="542"/>
      <c r="CL227" s="542"/>
      <c r="CM227" s="542"/>
      <c r="CN227" s="542"/>
      <c r="CO227" s="542"/>
      <c r="CP227" s="542"/>
      <c r="CQ227" s="542"/>
      <c r="CS227" s="542"/>
      <c r="CT227" s="542"/>
      <c r="CU227" s="542"/>
      <c r="CV227" s="542"/>
      <c r="CW227" s="543">
        <v>1</v>
      </c>
      <c r="CX227" s="547">
        <v>1</v>
      </c>
      <c r="CY227" s="543">
        <v>1</v>
      </c>
      <c r="CZ227" s="543">
        <v>0</v>
      </c>
      <c r="DA227" s="543">
        <v>0</v>
      </c>
      <c r="DB227" s="543">
        <v>0</v>
      </c>
      <c r="DC227" s="543">
        <v>0</v>
      </c>
      <c r="DD227" s="543">
        <v>0</v>
      </c>
      <c r="DF227" s="551">
        <v>81998.594675</v>
      </c>
      <c r="DG227" s="76">
        <f t="shared" si="67"/>
        <v>3.5768666405667247E-2</v>
      </c>
      <c r="DH227" s="551">
        <v>4863.2302040000004</v>
      </c>
      <c r="DI227" s="551">
        <v>70379.425029999999</v>
      </c>
      <c r="DJ227" s="551">
        <v>11619.169645</v>
      </c>
      <c r="DK227" s="547">
        <v>27</v>
      </c>
      <c r="DL227" s="543">
        <v>10</v>
      </c>
      <c r="DM227" s="543">
        <v>0</v>
      </c>
      <c r="DN227" s="543">
        <v>0</v>
      </c>
      <c r="DO227" s="320">
        <v>7.4966000000000005E-2</v>
      </c>
      <c r="DP227" s="543">
        <v>25</v>
      </c>
      <c r="DQ227" s="543">
        <v>7</v>
      </c>
      <c r="DR227" s="543">
        <v>5</v>
      </c>
      <c r="DS227" s="543">
        <v>0</v>
      </c>
      <c r="DT227" s="76">
        <f t="shared" si="68"/>
        <v>0</v>
      </c>
      <c r="DU227" s="542"/>
      <c r="DV227" s="542"/>
      <c r="DW227" s="542"/>
      <c r="DX227" s="552">
        <v>6.5712000000000002</v>
      </c>
      <c r="DZ227" s="542"/>
      <c r="EA227" s="542"/>
      <c r="EB227" s="542"/>
      <c r="EC227" s="542"/>
      <c r="ED227" s="542"/>
      <c r="EE227" s="542"/>
      <c r="EF227" s="542"/>
      <c r="EG227" s="542"/>
      <c r="EH227" s="542"/>
      <c r="EI227" s="542"/>
      <c r="EJ227" s="542"/>
      <c r="EK227" s="542"/>
      <c r="EL227" s="542"/>
      <c r="EM227" s="542"/>
      <c r="EN227" s="542"/>
      <c r="EO227" s="542"/>
    </row>
    <row r="228" spans="2:145" x14ac:dyDescent="0.25">
      <c r="B228" s="541" t="s">
        <v>1553</v>
      </c>
      <c r="C228" s="3" t="s">
        <v>1554</v>
      </c>
      <c r="D228" s="3" t="s">
        <v>1215</v>
      </c>
      <c r="E228" s="541" t="s">
        <v>1094</v>
      </c>
      <c r="F228" s="542"/>
      <c r="G228" s="543">
        <v>380.06402000000003</v>
      </c>
      <c r="H228" s="542"/>
      <c r="I228" s="542"/>
      <c r="J228" s="542"/>
      <c r="K228" s="542"/>
      <c r="L228" s="542"/>
      <c r="N228" s="543">
        <v>209.311702</v>
      </c>
      <c r="O228" s="76">
        <f t="shared" si="53"/>
        <v>0.55072748533260263</v>
      </c>
      <c r="P228" s="622">
        <v>10.907902</v>
      </c>
      <c r="Q228" s="76">
        <f t="shared" si="54"/>
        <v>2.8700170039773824E-2</v>
      </c>
      <c r="R228" s="542"/>
      <c r="S228" s="542"/>
      <c r="T228" s="544">
        <v>3.4633790000000002</v>
      </c>
      <c r="U228" s="543">
        <v>0</v>
      </c>
      <c r="W228" s="543">
        <v>102</v>
      </c>
      <c r="X228" s="543">
        <v>10</v>
      </c>
      <c r="Y228" s="542"/>
      <c r="Z228" s="546">
        <f t="shared" si="52"/>
        <v>0.48731150253605982</v>
      </c>
      <c r="AA228" s="543">
        <v>10</v>
      </c>
      <c r="AB228" s="543">
        <v>9</v>
      </c>
      <c r="AC228" s="547">
        <v>101</v>
      </c>
      <c r="AD228" s="547">
        <v>10</v>
      </c>
      <c r="AE228" s="543">
        <f t="shared" si="55"/>
        <v>111</v>
      </c>
      <c r="AF228" s="549">
        <v>4339789</v>
      </c>
      <c r="AH228" s="549">
        <v>20400</v>
      </c>
      <c r="AI228" s="543">
        <v>76</v>
      </c>
      <c r="AJ228" s="76">
        <f t="shared" si="56"/>
        <v>0.68468468468468469</v>
      </c>
      <c r="AK228" s="549">
        <v>1688650</v>
      </c>
      <c r="AL228" s="76">
        <f t="shared" si="57"/>
        <v>0.38910877925171017</v>
      </c>
      <c r="AM228" s="543">
        <v>76</v>
      </c>
      <c r="AN228" s="549">
        <v>1688650</v>
      </c>
      <c r="AO228" s="543">
        <v>76</v>
      </c>
      <c r="AP228" s="549">
        <v>1688650</v>
      </c>
      <c r="AQ228" s="543">
        <v>62</v>
      </c>
      <c r="AR228" s="549">
        <v>1305000</v>
      </c>
      <c r="AS228" s="543">
        <v>14</v>
      </c>
      <c r="AT228" s="76">
        <f t="shared" si="58"/>
        <v>0.18421052631578946</v>
      </c>
      <c r="AU228" s="549">
        <v>383650</v>
      </c>
      <c r="AV228" s="543">
        <v>27</v>
      </c>
      <c r="AW228" s="549">
        <v>379322</v>
      </c>
      <c r="AX228" s="543">
        <v>7</v>
      </c>
      <c r="AY228" s="549">
        <v>1999600</v>
      </c>
      <c r="AZ228" s="543">
        <v>26</v>
      </c>
      <c r="BA228" s="76">
        <f t="shared" si="59"/>
        <v>0.23423423423423423</v>
      </c>
      <c r="BB228" s="543">
        <v>44</v>
      </c>
      <c r="BC228" s="76">
        <f t="shared" si="60"/>
        <v>0.3963963963963964</v>
      </c>
      <c r="BD228" s="543">
        <v>41</v>
      </c>
      <c r="BE228" s="76">
        <f t="shared" si="61"/>
        <v>0.36936936936936937</v>
      </c>
      <c r="BF228" s="543">
        <v>66</v>
      </c>
      <c r="BG228" s="76">
        <f t="shared" si="62"/>
        <v>0.59459459459459463</v>
      </c>
      <c r="BH228" s="543">
        <v>51</v>
      </c>
      <c r="BI228" s="76">
        <f t="shared" si="63"/>
        <v>0.45945945945945948</v>
      </c>
      <c r="BJ228" s="543">
        <v>47</v>
      </c>
      <c r="BK228" s="543">
        <v>4</v>
      </c>
      <c r="BL228" s="543">
        <v>0</v>
      </c>
      <c r="BM228" s="550">
        <v>1930</v>
      </c>
      <c r="BN228" s="542"/>
      <c r="BO228" s="543">
        <v>99</v>
      </c>
      <c r="BP228" s="76">
        <f t="shared" si="64"/>
        <v>0.89189189189189189</v>
      </c>
      <c r="BQ228" s="543">
        <v>12</v>
      </c>
      <c r="BR228" s="76">
        <f t="shared" si="65"/>
        <v>0.10810810810810811</v>
      </c>
      <c r="BS228" s="543">
        <v>3</v>
      </c>
      <c r="BT228" s="76">
        <f t="shared" si="66"/>
        <v>2.7027027027027029E-2</v>
      </c>
      <c r="BU228" s="76">
        <v>0.69736842105263153</v>
      </c>
      <c r="BW228" s="543">
        <v>1</v>
      </c>
      <c r="BX228" s="543">
        <v>0</v>
      </c>
      <c r="BY228" s="543">
        <v>0</v>
      </c>
      <c r="BZ228" s="543">
        <v>1</v>
      </c>
      <c r="CA228" s="543">
        <v>0</v>
      </c>
      <c r="CB228" s="543">
        <v>0</v>
      </c>
      <c r="CC228" s="543">
        <v>0</v>
      </c>
      <c r="CD228" s="543">
        <v>0</v>
      </c>
      <c r="CE228" s="543">
        <v>0</v>
      </c>
      <c r="CF228" s="543">
        <v>0</v>
      </c>
      <c r="CG228" s="543">
        <v>1</v>
      </c>
      <c r="CH228" s="543">
        <v>0</v>
      </c>
      <c r="CI228" s="542"/>
      <c r="CJ228" s="542"/>
      <c r="CK228" s="542"/>
      <c r="CL228" s="542"/>
      <c r="CM228" s="542"/>
      <c r="CN228" s="542"/>
      <c r="CO228" s="542"/>
      <c r="CP228" s="542"/>
      <c r="CQ228" s="542"/>
      <c r="CS228" s="542"/>
      <c r="CT228" s="542"/>
      <c r="CU228" s="542"/>
      <c r="CV228" s="542"/>
      <c r="CW228" s="543">
        <v>4</v>
      </c>
      <c r="CX228" s="547">
        <v>1</v>
      </c>
      <c r="CY228" s="543">
        <v>2</v>
      </c>
      <c r="CZ228" s="543">
        <v>1</v>
      </c>
      <c r="DA228" s="543">
        <v>0</v>
      </c>
      <c r="DB228" s="543">
        <v>0</v>
      </c>
      <c r="DC228" s="543">
        <v>1</v>
      </c>
      <c r="DD228" s="543">
        <v>0</v>
      </c>
      <c r="DF228" s="551">
        <v>475984.49677500001</v>
      </c>
      <c r="DG228" s="76">
        <f t="shared" si="67"/>
        <v>0.10967917951195323</v>
      </c>
      <c r="DH228" s="551">
        <v>3048.1240229999999</v>
      </c>
      <c r="DI228" s="551">
        <v>258575.865842</v>
      </c>
      <c r="DJ228" s="551">
        <v>217408.63093300001</v>
      </c>
      <c r="DK228" s="547">
        <v>47</v>
      </c>
      <c r="DL228" s="543">
        <v>64</v>
      </c>
      <c r="DM228" s="543">
        <v>0</v>
      </c>
      <c r="DN228" s="543">
        <v>0</v>
      </c>
      <c r="DO228" s="320">
        <v>0.164932</v>
      </c>
      <c r="DP228" s="543">
        <v>24</v>
      </c>
      <c r="DQ228" s="543">
        <v>14</v>
      </c>
      <c r="DR228" s="543">
        <v>67</v>
      </c>
      <c r="DS228" s="543">
        <v>6</v>
      </c>
      <c r="DT228" s="76">
        <f t="shared" si="68"/>
        <v>5.8823529411764705E-2</v>
      </c>
      <c r="DU228" s="542"/>
      <c r="DV228" s="542"/>
      <c r="DW228" s="542"/>
      <c r="DX228" s="552">
        <v>654.92190000000005</v>
      </c>
      <c r="DZ228" s="542"/>
      <c r="EA228" s="542"/>
      <c r="EB228" s="542"/>
      <c r="EC228" s="542"/>
      <c r="ED228" s="542"/>
      <c r="EE228" s="542"/>
      <c r="EF228" s="542"/>
      <c r="EG228" s="542"/>
      <c r="EH228" s="542"/>
      <c r="EI228" s="542"/>
      <c r="EJ228" s="542"/>
      <c r="EK228" s="542"/>
      <c r="EL228" s="542"/>
      <c r="EM228" s="542"/>
      <c r="EN228" s="542"/>
      <c r="EO228" s="542"/>
    </row>
    <row r="229" spans="2:145" x14ac:dyDescent="0.25">
      <c r="B229" s="541" t="s">
        <v>1555</v>
      </c>
      <c r="C229" s="3" t="s">
        <v>1556</v>
      </c>
      <c r="D229" s="3" t="s">
        <v>1097</v>
      </c>
      <c r="E229" s="541" t="s">
        <v>1094</v>
      </c>
      <c r="F229" s="542"/>
      <c r="G229" s="543">
        <v>161.53513899999999</v>
      </c>
      <c r="H229" s="542"/>
      <c r="I229" s="542"/>
      <c r="J229" s="542"/>
      <c r="K229" s="542"/>
      <c r="L229" s="542"/>
      <c r="N229" s="543">
        <v>88.027815000000004</v>
      </c>
      <c r="O229" s="76">
        <f t="shared" si="53"/>
        <v>0.54494530134400054</v>
      </c>
      <c r="P229" s="622">
        <v>4.8836000000000004</v>
      </c>
      <c r="Q229" s="76">
        <f t="shared" si="54"/>
        <v>3.0232431347336761E-2</v>
      </c>
      <c r="R229" s="542"/>
      <c r="S229" s="542"/>
      <c r="T229" s="544">
        <v>2.6777950000000001</v>
      </c>
      <c r="U229" s="543">
        <v>0</v>
      </c>
      <c r="W229" s="543">
        <v>34</v>
      </c>
      <c r="X229" s="543">
        <v>13</v>
      </c>
      <c r="Y229" s="542"/>
      <c r="Z229" s="546">
        <f t="shared" si="52"/>
        <v>0.38624155330903076</v>
      </c>
      <c r="AA229" s="543">
        <v>1</v>
      </c>
      <c r="AB229" s="543">
        <v>9</v>
      </c>
      <c r="AC229" s="547">
        <v>42</v>
      </c>
      <c r="AD229" s="547">
        <v>1</v>
      </c>
      <c r="AE229" s="543">
        <f t="shared" si="55"/>
        <v>43</v>
      </c>
      <c r="AF229" s="549">
        <v>2014515</v>
      </c>
      <c r="AH229" s="549">
        <v>42700</v>
      </c>
      <c r="AI229" s="543">
        <v>42</v>
      </c>
      <c r="AJ229" s="76">
        <f t="shared" si="56"/>
        <v>0.97674418604651159</v>
      </c>
      <c r="AK229" s="549">
        <v>1976515</v>
      </c>
      <c r="AL229" s="76">
        <f t="shared" si="57"/>
        <v>0.98113689895582812</v>
      </c>
      <c r="AM229" s="543">
        <v>42</v>
      </c>
      <c r="AN229" s="549">
        <v>1976515</v>
      </c>
      <c r="AO229" s="543">
        <v>42</v>
      </c>
      <c r="AP229" s="549">
        <v>1976515</v>
      </c>
      <c r="AQ229" s="543">
        <v>18</v>
      </c>
      <c r="AR229" s="549">
        <v>1235875</v>
      </c>
      <c r="AS229" s="543">
        <v>24</v>
      </c>
      <c r="AT229" s="76">
        <f t="shared" si="58"/>
        <v>0.5714285714285714</v>
      </c>
      <c r="AU229" s="549">
        <v>740640</v>
      </c>
      <c r="AV229" s="543">
        <v>0</v>
      </c>
      <c r="AW229" s="549">
        <v>0</v>
      </c>
      <c r="AX229" s="543">
        <v>1</v>
      </c>
      <c r="AY229" s="549">
        <v>38000</v>
      </c>
      <c r="AZ229" s="543">
        <v>3</v>
      </c>
      <c r="BA229" s="76">
        <f t="shared" si="59"/>
        <v>6.9767441860465115E-2</v>
      </c>
      <c r="BB229" s="543">
        <v>2</v>
      </c>
      <c r="BC229" s="76">
        <f t="shared" si="60"/>
        <v>4.6511627906976744E-2</v>
      </c>
      <c r="BD229" s="543">
        <v>38</v>
      </c>
      <c r="BE229" s="76">
        <f t="shared" si="61"/>
        <v>0.88372093023255816</v>
      </c>
      <c r="BF229" s="543">
        <v>42</v>
      </c>
      <c r="BG229" s="76">
        <f t="shared" si="62"/>
        <v>0.97674418604651159</v>
      </c>
      <c r="BH229" s="543">
        <v>2</v>
      </c>
      <c r="BI229" s="76">
        <f t="shared" si="63"/>
        <v>4.6511627906976744E-2</v>
      </c>
      <c r="BJ229" s="543">
        <v>2</v>
      </c>
      <c r="BK229" s="543">
        <v>0</v>
      </c>
      <c r="BL229" s="543">
        <v>0</v>
      </c>
      <c r="BM229" s="550">
        <v>1981</v>
      </c>
      <c r="BN229" s="542"/>
      <c r="BO229" s="543">
        <v>23</v>
      </c>
      <c r="BP229" s="76">
        <f t="shared" si="64"/>
        <v>0.53488372093023251</v>
      </c>
      <c r="BQ229" s="543">
        <v>20</v>
      </c>
      <c r="BR229" s="76">
        <f t="shared" si="65"/>
        <v>0.46511627906976744</v>
      </c>
      <c r="BS229" s="543">
        <v>1</v>
      </c>
      <c r="BT229" s="76">
        <f t="shared" si="66"/>
        <v>2.3255813953488372E-2</v>
      </c>
      <c r="BU229" s="76">
        <v>0.76190476190476186</v>
      </c>
      <c r="BW229" s="543">
        <v>0</v>
      </c>
      <c r="BX229" s="543">
        <v>0</v>
      </c>
      <c r="BY229" s="543">
        <v>0</v>
      </c>
      <c r="BZ229" s="543">
        <v>0</v>
      </c>
      <c r="CA229" s="543">
        <v>0</v>
      </c>
      <c r="CB229" s="543">
        <v>0</v>
      </c>
      <c r="CC229" s="543">
        <v>0</v>
      </c>
      <c r="CD229" s="543">
        <v>0</v>
      </c>
      <c r="CE229" s="543">
        <v>0</v>
      </c>
      <c r="CF229" s="543">
        <v>0</v>
      </c>
      <c r="CG229" s="543">
        <v>0</v>
      </c>
      <c r="CH229" s="543">
        <v>0</v>
      </c>
      <c r="CI229" s="542"/>
      <c r="CJ229" s="542"/>
      <c r="CK229" s="542"/>
      <c r="CL229" s="542"/>
      <c r="CM229" s="542"/>
      <c r="CN229" s="542"/>
      <c r="CO229" s="542"/>
      <c r="CP229" s="542"/>
      <c r="CQ229" s="542"/>
      <c r="CS229" s="542"/>
      <c r="CT229" s="542"/>
      <c r="CU229" s="542"/>
      <c r="CV229" s="542"/>
      <c r="CW229" s="543">
        <v>1</v>
      </c>
      <c r="CX229" s="547">
        <v>0</v>
      </c>
      <c r="CY229" s="543">
        <v>1</v>
      </c>
      <c r="CZ229" s="543">
        <v>0</v>
      </c>
      <c r="DA229" s="543">
        <v>0</v>
      </c>
      <c r="DB229" s="543">
        <v>0</v>
      </c>
      <c r="DC229" s="543">
        <v>0</v>
      </c>
      <c r="DD229" s="543">
        <v>0</v>
      </c>
      <c r="DF229" s="551">
        <v>113159.99928600001</v>
      </c>
      <c r="DG229" s="76">
        <f t="shared" si="67"/>
        <v>5.6172328965532647E-2</v>
      </c>
      <c r="DH229" s="551">
        <v>2712.8086549999998</v>
      </c>
      <c r="DI229" s="551">
        <v>113159.99928600001</v>
      </c>
      <c r="DJ229" s="551">
        <v>0</v>
      </c>
      <c r="DK229" s="547">
        <v>29</v>
      </c>
      <c r="DL229" s="543">
        <v>14</v>
      </c>
      <c r="DM229" s="543">
        <v>0</v>
      </c>
      <c r="DN229" s="543">
        <v>0</v>
      </c>
      <c r="DO229" s="320">
        <v>7.8700999999999993E-2</v>
      </c>
      <c r="DP229" s="543">
        <v>25</v>
      </c>
      <c r="DQ229" s="543">
        <v>10</v>
      </c>
      <c r="DR229" s="543">
        <v>7</v>
      </c>
      <c r="DS229" s="543">
        <v>1</v>
      </c>
      <c r="DT229" s="76">
        <f t="shared" si="68"/>
        <v>2.9411764705882353E-2</v>
      </c>
      <c r="DU229" s="542"/>
      <c r="DV229" s="542"/>
      <c r="DW229" s="542"/>
      <c r="DX229" s="552">
        <v>67.663799999999995</v>
      </c>
      <c r="DZ229" s="542"/>
      <c r="EA229" s="542"/>
      <c r="EB229" s="542"/>
      <c r="EC229" s="542"/>
      <c r="ED229" s="542"/>
      <c r="EE229" s="542"/>
      <c r="EF229" s="542"/>
      <c r="EG229" s="542"/>
      <c r="EH229" s="542"/>
      <c r="EI229" s="542"/>
      <c r="EJ229" s="542"/>
      <c r="EK229" s="542"/>
      <c r="EL229" s="542"/>
      <c r="EM229" s="542"/>
      <c r="EN229" s="542"/>
      <c r="EO229" s="542"/>
    </row>
    <row r="230" spans="2:145" x14ac:dyDescent="0.25">
      <c r="B230" s="541" t="s">
        <v>1557</v>
      </c>
      <c r="C230" s="3" t="s">
        <v>1558</v>
      </c>
      <c r="D230" s="3" t="s">
        <v>1097</v>
      </c>
      <c r="E230" s="541" t="s">
        <v>1094</v>
      </c>
      <c r="F230" s="542"/>
      <c r="G230" s="543">
        <v>269.11657000000002</v>
      </c>
      <c r="H230" s="542"/>
      <c r="I230" s="542"/>
      <c r="J230" s="542"/>
      <c r="K230" s="542"/>
      <c r="L230" s="542"/>
      <c r="N230" s="543">
        <v>141.45617799999999</v>
      </c>
      <c r="O230" s="76">
        <f t="shared" si="53"/>
        <v>0.52563161755517318</v>
      </c>
      <c r="P230" s="622">
        <v>6.979266</v>
      </c>
      <c r="Q230" s="76">
        <f t="shared" si="54"/>
        <v>2.5933988382803776E-2</v>
      </c>
      <c r="R230" s="542"/>
      <c r="S230" s="542"/>
      <c r="T230" s="544">
        <v>2.8307500000000001</v>
      </c>
      <c r="U230" s="543">
        <v>0</v>
      </c>
      <c r="W230" s="543">
        <v>154</v>
      </c>
      <c r="X230" s="543">
        <v>78</v>
      </c>
      <c r="Y230" s="542"/>
      <c r="Z230" s="546">
        <f t="shared" si="52"/>
        <v>1.0886763814585745</v>
      </c>
      <c r="AA230" s="543">
        <v>11</v>
      </c>
      <c r="AB230" s="543">
        <v>10</v>
      </c>
      <c r="AC230" s="547">
        <v>153</v>
      </c>
      <c r="AD230" s="547">
        <v>11</v>
      </c>
      <c r="AE230" s="543">
        <f t="shared" si="55"/>
        <v>164</v>
      </c>
      <c r="AF230" s="549">
        <v>9123715</v>
      </c>
      <c r="AH230" s="549">
        <v>51500</v>
      </c>
      <c r="AI230" s="543">
        <v>154</v>
      </c>
      <c r="AJ230" s="76">
        <f t="shared" si="56"/>
        <v>0.93902439024390238</v>
      </c>
      <c r="AK230" s="549">
        <v>8308986</v>
      </c>
      <c r="AL230" s="76">
        <f t="shared" si="57"/>
        <v>0.91070205502911916</v>
      </c>
      <c r="AM230" s="543">
        <v>154</v>
      </c>
      <c r="AN230" s="549">
        <v>8308986</v>
      </c>
      <c r="AO230" s="543">
        <v>154</v>
      </c>
      <c r="AP230" s="549">
        <v>8308986</v>
      </c>
      <c r="AQ230" s="543">
        <v>104</v>
      </c>
      <c r="AR230" s="549">
        <v>6561866</v>
      </c>
      <c r="AS230" s="543">
        <v>50</v>
      </c>
      <c r="AT230" s="76">
        <f t="shared" si="58"/>
        <v>0.32467532467532467</v>
      </c>
      <c r="AU230" s="549">
        <v>1747120</v>
      </c>
      <c r="AV230" s="543">
        <v>6</v>
      </c>
      <c r="AW230" s="549">
        <v>640329</v>
      </c>
      <c r="AX230" s="543">
        <v>4</v>
      </c>
      <c r="AY230" s="549">
        <v>174400</v>
      </c>
      <c r="AZ230" s="543">
        <v>40</v>
      </c>
      <c r="BA230" s="76">
        <f t="shared" si="59"/>
        <v>0.24390243902439024</v>
      </c>
      <c r="BB230" s="543">
        <v>15</v>
      </c>
      <c r="BC230" s="76">
        <f t="shared" si="60"/>
        <v>9.1463414634146339E-2</v>
      </c>
      <c r="BD230" s="543">
        <v>109</v>
      </c>
      <c r="BE230" s="76">
        <f t="shared" si="61"/>
        <v>0.66463414634146345</v>
      </c>
      <c r="BF230" s="543">
        <v>158</v>
      </c>
      <c r="BG230" s="76">
        <f t="shared" si="62"/>
        <v>0.96341463414634143</v>
      </c>
      <c r="BH230" s="543">
        <v>53</v>
      </c>
      <c r="BI230" s="76">
        <f t="shared" si="63"/>
        <v>0.32317073170731708</v>
      </c>
      <c r="BJ230" s="543">
        <v>51</v>
      </c>
      <c r="BK230" s="543">
        <v>2</v>
      </c>
      <c r="BL230" s="543">
        <v>0</v>
      </c>
      <c r="BM230" s="550">
        <v>1959</v>
      </c>
      <c r="BN230" s="542"/>
      <c r="BO230" s="543">
        <v>130</v>
      </c>
      <c r="BP230" s="76">
        <f t="shared" si="64"/>
        <v>0.79268292682926833</v>
      </c>
      <c r="BQ230" s="543">
        <v>34</v>
      </c>
      <c r="BR230" s="76">
        <f t="shared" si="65"/>
        <v>0.2073170731707317</v>
      </c>
      <c r="BS230" s="543">
        <v>10</v>
      </c>
      <c r="BT230" s="76">
        <f t="shared" si="66"/>
        <v>6.097560975609756E-2</v>
      </c>
      <c r="BU230" s="76">
        <v>0.68181818181818177</v>
      </c>
      <c r="BW230" s="543">
        <v>0</v>
      </c>
      <c r="BX230" s="543">
        <v>0</v>
      </c>
      <c r="BY230" s="543">
        <v>0</v>
      </c>
      <c r="BZ230" s="543">
        <v>0</v>
      </c>
      <c r="CA230" s="543">
        <v>0</v>
      </c>
      <c r="CB230" s="543">
        <v>0</v>
      </c>
      <c r="CC230" s="543">
        <v>0</v>
      </c>
      <c r="CD230" s="543">
        <v>0</v>
      </c>
      <c r="CE230" s="543">
        <v>0</v>
      </c>
      <c r="CF230" s="543">
        <v>0</v>
      </c>
      <c r="CG230" s="543">
        <v>0</v>
      </c>
      <c r="CH230" s="543">
        <v>0</v>
      </c>
      <c r="CI230" s="542"/>
      <c r="CJ230" s="542"/>
      <c r="CK230" s="542"/>
      <c r="CL230" s="542"/>
      <c r="CM230" s="542"/>
      <c r="CN230" s="542"/>
      <c r="CO230" s="542"/>
      <c r="CP230" s="542"/>
      <c r="CQ230" s="542"/>
      <c r="CS230" s="542"/>
      <c r="CT230" s="542"/>
      <c r="CU230" s="542"/>
      <c r="CV230" s="542"/>
      <c r="CW230" s="543">
        <v>4</v>
      </c>
      <c r="CX230" s="547">
        <v>4</v>
      </c>
      <c r="CY230" s="543">
        <v>3</v>
      </c>
      <c r="CZ230" s="543">
        <v>1</v>
      </c>
      <c r="DA230" s="543">
        <v>0</v>
      </c>
      <c r="DB230" s="543">
        <v>0</v>
      </c>
      <c r="DC230" s="543">
        <v>0</v>
      </c>
      <c r="DD230" s="543">
        <v>0</v>
      </c>
      <c r="DF230" s="551">
        <v>1438739.3003829999</v>
      </c>
      <c r="DG230" s="76">
        <f t="shared" si="67"/>
        <v>0.15769226684338561</v>
      </c>
      <c r="DH230" s="551">
        <v>11879.206695999999</v>
      </c>
      <c r="DI230" s="551">
        <v>1375081.54012</v>
      </c>
      <c r="DJ230" s="551">
        <v>63657.760262999996</v>
      </c>
      <c r="DK230" s="547">
        <v>71</v>
      </c>
      <c r="DL230" s="543">
        <v>93</v>
      </c>
      <c r="DM230" s="543">
        <v>0</v>
      </c>
      <c r="DN230" s="543">
        <v>0</v>
      </c>
      <c r="DO230" s="320">
        <v>0.23710400000000001</v>
      </c>
      <c r="DP230" s="543">
        <v>65</v>
      </c>
      <c r="DQ230" s="543">
        <v>18</v>
      </c>
      <c r="DR230" s="543">
        <v>73</v>
      </c>
      <c r="DS230" s="543">
        <v>8</v>
      </c>
      <c r="DT230" s="76">
        <f t="shared" si="68"/>
        <v>5.1948051948051951E-2</v>
      </c>
      <c r="DU230" s="542"/>
      <c r="DV230" s="542"/>
      <c r="DW230" s="542"/>
      <c r="DX230" s="552">
        <v>730.08630000000005</v>
      </c>
      <c r="DZ230" s="542"/>
      <c r="EA230" s="542"/>
      <c r="EB230" s="542"/>
      <c r="EC230" s="542"/>
      <c r="ED230" s="542"/>
      <c r="EE230" s="542"/>
      <c r="EF230" s="542"/>
      <c r="EG230" s="542"/>
      <c r="EH230" s="542"/>
      <c r="EI230" s="542"/>
      <c r="EJ230" s="542"/>
      <c r="EK230" s="542"/>
      <c r="EL230" s="542"/>
      <c r="EM230" s="542"/>
      <c r="EN230" s="542"/>
      <c r="EO230" s="542"/>
    </row>
    <row r="231" spans="2:145" x14ac:dyDescent="0.25">
      <c r="B231" s="554" t="s">
        <v>1559</v>
      </c>
      <c r="C231" s="3" t="s">
        <v>1560</v>
      </c>
      <c r="D231" s="3" t="s">
        <v>1097</v>
      </c>
      <c r="E231" s="541" t="s">
        <v>1094</v>
      </c>
      <c r="F231" s="542"/>
      <c r="G231" s="555">
        <v>15.492044999999999</v>
      </c>
      <c r="H231" s="542"/>
      <c r="I231" s="542"/>
      <c r="J231" s="542"/>
      <c r="K231" s="542"/>
      <c r="L231" s="542"/>
      <c r="N231" s="555">
        <v>15.4672242158</v>
      </c>
      <c r="O231" s="76">
        <f t="shared" si="53"/>
        <v>0.99839783681237704</v>
      </c>
      <c r="P231" s="623">
        <v>2.0108510000000002</v>
      </c>
      <c r="Q231" s="76">
        <f t="shared" si="54"/>
        <v>0.12979893874565948</v>
      </c>
      <c r="R231" s="542"/>
      <c r="S231" s="542"/>
      <c r="T231" s="553">
        <v>0</v>
      </c>
      <c r="U231" s="555">
        <v>0</v>
      </c>
      <c r="W231" s="555">
        <v>47</v>
      </c>
      <c r="X231" s="555">
        <v>0</v>
      </c>
      <c r="Y231" s="542"/>
      <c r="Z231" s="546">
        <f t="shared" si="52"/>
        <v>3.0386835636602978</v>
      </c>
      <c r="AA231" s="555">
        <v>0</v>
      </c>
      <c r="AB231" s="555">
        <v>1</v>
      </c>
      <c r="AC231" s="548">
        <v>48</v>
      </c>
      <c r="AD231" s="555">
        <v>0</v>
      </c>
      <c r="AE231" s="555">
        <f t="shared" si="55"/>
        <v>48</v>
      </c>
      <c r="AF231" s="551">
        <v>2473810</v>
      </c>
      <c r="AH231" s="551">
        <v>37550</v>
      </c>
      <c r="AI231" s="555">
        <v>45</v>
      </c>
      <c r="AJ231" s="76">
        <f t="shared" si="56"/>
        <v>0.9375</v>
      </c>
      <c r="AK231" s="551">
        <v>1813100</v>
      </c>
      <c r="AL231" s="76">
        <f t="shared" si="57"/>
        <v>0.7329180494864197</v>
      </c>
      <c r="AM231" s="555">
        <v>45</v>
      </c>
      <c r="AN231" s="551">
        <v>1813100</v>
      </c>
      <c r="AO231" s="555">
        <v>45</v>
      </c>
      <c r="AP231" s="551">
        <v>1813100</v>
      </c>
      <c r="AQ231" s="555">
        <v>45</v>
      </c>
      <c r="AR231" s="551">
        <v>1813100</v>
      </c>
      <c r="AS231" s="555">
        <v>0</v>
      </c>
      <c r="AT231" s="76">
        <f t="shared" si="58"/>
        <v>0</v>
      </c>
      <c r="AU231" s="551">
        <v>0</v>
      </c>
      <c r="AV231" s="555">
        <v>0</v>
      </c>
      <c r="AW231" s="551">
        <v>0</v>
      </c>
      <c r="AX231" s="555">
        <v>2</v>
      </c>
      <c r="AY231" s="551">
        <v>104710</v>
      </c>
      <c r="AZ231" s="555">
        <v>8</v>
      </c>
      <c r="BA231" s="76">
        <f t="shared" si="59"/>
        <v>0.16666666666666666</v>
      </c>
      <c r="BB231" s="555">
        <v>5</v>
      </c>
      <c r="BC231" s="76">
        <f t="shared" si="60"/>
        <v>0.10416666666666667</v>
      </c>
      <c r="BD231" s="555">
        <v>35</v>
      </c>
      <c r="BE231" s="76">
        <f t="shared" si="61"/>
        <v>0.72916666666666663</v>
      </c>
      <c r="BF231" s="555">
        <v>41</v>
      </c>
      <c r="BG231" s="76">
        <f t="shared" si="62"/>
        <v>0.85416666666666663</v>
      </c>
      <c r="BH231" s="555">
        <v>0</v>
      </c>
      <c r="BI231" s="76">
        <f t="shared" si="63"/>
        <v>0</v>
      </c>
      <c r="BJ231" s="555">
        <v>0</v>
      </c>
      <c r="BK231" s="555">
        <v>0</v>
      </c>
      <c r="BL231" s="555">
        <v>0</v>
      </c>
      <c r="BM231" s="550">
        <v>1945</v>
      </c>
      <c r="BN231" s="542"/>
      <c r="BO231" s="555">
        <v>47</v>
      </c>
      <c r="BP231" s="76">
        <f t="shared" si="64"/>
        <v>0.97916666666666663</v>
      </c>
      <c r="BQ231" s="555">
        <v>1</v>
      </c>
      <c r="BR231" s="76">
        <f t="shared" si="65"/>
        <v>2.0833333333333332E-2</v>
      </c>
      <c r="BS231" s="555">
        <v>0</v>
      </c>
      <c r="BT231" s="76">
        <f t="shared" si="66"/>
        <v>0</v>
      </c>
      <c r="BU231" s="320">
        <v>0.64444444444444449</v>
      </c>
      <c r="BW231" s="555">
        <v>0</v>
      </c>
      <c r="BX231" s="555">
        <v>0</v>
      </c>
      <c r="BY231" s="555">
        <v>0</v>
      </c>
      <c r="BZ231" s="555">
        <v>0</v>
      </c>
      <c r="CA231" s="555">
        <v>0</v>
      </c>
      <c r="CB231" s="555">
        <v>0</v>
      </c>
      <c r="CC231" s="555">
        <v>0</v>
      </c>
      <c r="CD231" s="555">
        <v>0</v>
      </c>
      <c r="CE231" s="555">
        <v>0</v>
      </c>
      <c r="CF231" s="555">
        <v>0</v>
      </c>
      <c r="CG231" s="555">
        <v>0</v>
      </c>
      <c r="CH231" s="555">
        <v>0</v>
      </c>
      <c r="CI231" s="542"/>
      <c r="CJ231" s="542"/>
      <c r="CK231" s="542"/>
      <c r="CL231" s="542"/>
      <c r="CM231" s="542"/>
      <c r="CN231" s="542"/>
      <c r="CO231" s="542"/>
      <c r="CP231" s="542"/>
      <c r="CQ231" s="542"/>
      <c r="CS231" s="542"/>
      <c r="CT231" s="542"/>
      <c r="CU231" s="542"/>
      <c r="CV231" s="542"/>
      <c r="CW231" s="555">
        <v>1</v>
      </c>
      <c r="CX231" s="548">
        <v>0</v>
      </c>
      <c r="CY231" s="555">
        <v>1</v>
      </c>
      <c r="CZ231" s="555">
        <v>0</v>
      </c>
      <c r="DA231" s="555">
        <v>0</v>
      </c>
      <c r="DB231" s="555">
        <v>0</v>
      </c>
      <c r="DC231" s="555">
        <v>0</v>
      </c>
      <c r="DD231" s="555">
        <v>0</v>
      </c>
      <c r="DF231" s="551">
        <v>0</v>
      </c>
      <c r="DG231" s="76">
        <f t="shared" si="67"/>
        <v>0</v>
      </c>
      <c r="DH231" s="551">
        <v>0</v>
      </c>
      <c r="DI231" s="551">
        <v>0</v>
      </c>
      <c r="DJ231" s="551">
        <v>0</v>
      </c>
      <c r="DK231" s="555">
        <v>48</v>
      </c>
      <c r="DL231" s="555">
        <v>0</v>
      </c>
      <c r="DM231" s="555">
        <v>0</v>
      </c>
      <c r="DN231" s="555">
        <v>0</v>
      </c>
      <c r="DO231" s="320">
        <v>0</v>
      </c>
      <c r="DP231" s="555">
        <v>48</v>
      </c>
      <c r="DQ231" s="555">
        <v>0</v>
      </c>
      <c r="DR231" s="555">
        <v>0</v>
      </c>
      <c r="DS231" s="555">
        <v>0</v>
      </c>
      <c r="DT231" s="76">
        <f t="shared" si="68"/>
        <v>0</v>
      </c>
      <c r="DU231" s="542"/>
      <c r="DV231" s="542"/>
      <c r="DW231" s="542"/>
      <c r="DX231" s="558">
        <v>0</v>
      </c>
      <c r="DZ231" s="542"/>
      <c r="EA231" s="542"/>
      <c r="EB231" s="542"/>
      <c r="EC231" s="542"/>
      <c r="ED231" s="542"/>
      <c r="EE231" s="542"/>
      <c r="EF231" s="542"/>
      <c r="EG231" s="542"/>
      <c r="EH231" s="542"/>
      <c r="EI231" s="542"/>
      <c r="EJ231" s="542"/>
      <c r="EK231" s="542"/>
      <c r="EL231" s="542"/>
      <c r="EM231" s="542"/>
      <c r="EN231" s="542"/>
      <c r="EO231" s="542"/>
    </row>
    <row r="232" spans="2:145" x14ac:dyDescent="0.25">
      <c r="B232" s="554" t="s">
        <v>1561</v>
      </c>
      <c r="C232" s="3" t="s">
        <v>1562</v>
      </c>
      <c r="D232" s="3" t="s">
        <v>1174</v>
      </c>
      <c r="E232" s="541" t="s">
        <v>1094</v>
      </c>
      <c r="F232" s="542"/>
      <c r="G232" s="555">
        <v>42.879966000000003</v>
      </c>
      <c r="H232" s="542"/>
      <c r="I232" s="542"/>
      <c r="J232" s="542"/>
      <c r="K232" s="542"/>
      <c r="L232" s="542"/>
      <c r="N232" s="555">
        <v>8.9051939999999998</v>
      </c>
      <c r="O232" s="76">
        <f t="shared" si="53"/>
        <v>0.20767726355006902</v>
      </c>
      <c r="P232" s="623">
        <v>2.5385450000000001</v>
      </c>
      <c r="Q232" s="76">
        <f t="shared" si="54"/>
        <v>5.9201189665122396E-2</v>
      </c>
      <c r="R232" s="542"/>
      <c r="S232" s="542"/>
      <c r="T232" s="553">
        <v>0.63256836000000005</v>
      </c>
      <c r="U232" s="555">
        <v>0</v>
      </c>
      <c r="W232" s="555">
        <v>49</v>
      </c>
      <c r="X232" s="555">
        <v>0</v>
      </c>
      <c r="Y232" s="542"/>
      <c r="Z232" s="546">
        <f t="shared" si="52"/>
        <v>5.5024067976508988</v>
      </c>
      <c r="AA232" s="555">
        <v>46</v>
      </c>
      <c r="AB232" s="555">
        <v>1</v>
      </c>
      <c r="AC232" s="548">
        <v>4</v>
      </c>
      <c r="AD232" s="555">
        <v>46</v>
      </c>
      <c r="AE232" s="555">
        <f t="shared" si="55"/>
        <v>50</v>
      </c>
      <c r="AF232" s="551">
        <v>1694090</v>
      </c>
      <c r="AH232" s="551">
        <v>28300</v>
      </c>
      <c r="AI232" s="555">
        <v>48</v>
      </c>
      <c r="AJ232" s="76">
        <f t="shared" si="56"/>
        <v>0.96</v>
      </c>
      <c r="AK232" s="551">
        <v>1584090</v>
      </c>
      <c r="AL232" s="76">
        <f t="shared" si="57"/>
        <v>0.93506838479655741</v>
      </c>
      <c r="AM232" s="555">
        <v>48</v>
      </c>
      <c r="AN232" s="551">
        <v>1584090</v>
      </c>
      <c r="AO232" s="555">
        <v>48</v>
      </c>
      <c r="AP232" s="551">
        <v>1584090</v>
      </c>
      <c r="AQ232" s="555">
        <v>31</v>
      </c>
      <c r="AR232" s="551">
        <v>1073700</v>
      </c>
      <c r="AS232" s="555">
        <v>17</v>
      </c>
      <c r="AT232" s="76">
        <f t="shared" si="58"/>
        <v>0.35416666666666669</v>
      </c>
      <c r="AU232" s="551">
        <v>510390</v>
      </c>
      <c r="AV232" s="555">
        <v>1</v>
      </c>
      <c r="AW232" s="551">
        <v>89400</v>
      </c>
      <c r="AX232" s="555">
        <v>1</v>
      </c>
      <c r="AY232" s="551">
        <v>20600</v>
      </c>
      <c r="AZ232" s="555">
        <v>5</v>
      </c>
      <c r="BA232" s="76">
        <f t="shared" si="59"/>
        <v>0.1</v>
      </c>
      <c r="BB232" s="555">
        <v>3</v>
      </c>
      <c r="BC232" s="76">
        <f t="shared" si="60"/>
        <v>0.06</v>
      </c>
      <c r="BD232" s="555">
        <v>42</v>
      </c>
      <c r="BE232" s="76">
        <f t="shared" si="61"/>
        <v>0.84</v>
      </c>
      <c r="BF232" s="555">
        <v>50</v>
      </c>
      <c r="BG232" s="76">
        <f t="shared" si="62"/>
        <v>1</v>
      </c>
      <c r="BH232" s="555">
        <v>1</v>
      </c>
      <c r="BI232" s="76">
        <f t="shared" si="63"/>
        <v>0.02</v>
      </c>
      <c r="BJ232" s="555">
        <v>1</v>
      </c>
      <c r="BK232" s="555">
        <v>0</v>
      </c>
      <c r="BL232" s="555">
        <v>0</v>
      </c>
      <c r="BM232" s="550">
        <v>1967</v>
      </c>
      <c r="BN232" s="542"/>
      <c r="BO232" s="555">
        <v>48</v>
      </c>
      <c r="BP232" s="76">
        <f t="shared" si="64"/>
        <v>0.96</v>
      </c>
      <c r="BQ232" s="555">
        <v>2</v>
      </c>
      <c r="BR232" s="76">
        <f t="shared" si="65"/>
        <v>0.04</v>
      </c>
      <c r="BS232" s="555">
        <v>0</v>
      </c>
      <c r="BT232" s="76">
        <f t="shared" si="66"/>
        <v>0</v>
      </c>
      <c r="BU232" s="320">
        <v>0.625</v>
      </c>
      <c r="BW232" s="555">
        <v>0</v>
      </c>
      <c r="BX232" s="555">
        <v>0</v>
      </c>
      <c r="BY232" s="555">
        <v>0</v>
      </c>
      <c r="BZ232" s="555">
        <v>0</v>
      </c>
      <c r="CA232" s="555">
        <v>0</v>
      </c>
      <c r="CB232" s="555">
        <v>0</v>
      </c>
      <c r="CC232" s="555">
        <v>0</v>
      </c>
      <c r="CD232" s="555">
        <v>0</v>
      </c>
      <c r="CE232" s="555">
        <v>0</v>
      </c>
      <c r="CF232" s="555">
        <v>0</v>
      </c>
      <c r="CG232" s="555">
        <v>0</v>
      </c>
      <c r="CH232" s="555">
        <v>0</v>
      </c>
      <c r="CI232" s="542"/>
      <c r="CJ232" s="542"/>
      <c r="CK232" s="542"/>
      <c r="CL232" s="542"/>
      <c r="CM232" s="542"/>
      <c r="CN232" s="542"/>
      <c r="CO232" s="542"/>
      <c r="CP232" s="542"/>
      <c r="CQ232" s="542"/>
      <c r="CS232" s="542"/>
      <c r="CT232" s="542"/>
      <c r="CU232" s="542"/>
      <c r="CV232" s="542"/>
      <c r="CW232" s="555">
        <v>1</v>
      </c>
      <c r="CX232" s="548">
        <v>0</v>
      </c>
      <c r="CY232" s="555">
        <v>1</v>
      </c>
      <c r="CZ232" s="555">
        <v>0</v>
      </c>
      <c r="DA232" s="555">
        <v>0</v>
      </c>
      <c r="DB232" s="555">
        <v>0</v>
      </c>
      <c r="DC232" s="555">
        <v>0</v>
      </c>
      <c r="DD232" s="555">
        <v>0</v>
      </c>
      <c r="DF232" s="551">
        <v>22270.421448000001</v>
      </c>
      <c r="DG232" s="76">
        <f t="shared" si="67"/>
        <v>1.3145949417091182E-2</v>
      </c>
      <c r="DH232" s="551">
        <v>991.46227999999996</v>
      </c>
      <c r="DI232" s="551">
        <v>19235.226379</v>
      </c>
      <c r="DJ232" s="551">
        <v>3035.195068</v>
      </c>
      <c r="DK232" s="555">
        <v>45</v>
      </c>
      <c r="DL232" s="555">
        <v>5</v>
      </c>
      <c r="DM232" s="555">
        <v>0</v>
      </c>
      <c r="DN232" s="555">
        <v>0</v>
      </c>
      <c r="DO232" s="320">
        <v>2.3948000000000001E-2</v>
      </c>
      <c r="DP232" s="555">
        <v>39</v>
      </c>
      <c r="DQ232" s="555">
        <v>7</v>
      </c>
      <c r="DR232" s="555">
        <v>4</v>
      </c>
      <c r="DS232" s="555">
        <v>0</v>
      </c>
      <c r="DT232" s="76">
        <f t="shared" si="68"/>
        <v>0</v>
      </c>
      <c r="DU232" s="542"/>
      <c r="DV232" s="542"/>
      <c r="DW232" s="542"/>
      <c r="DX232" s="558">
        <v>11.435600000000001</v>
      </c>
      <c r="DZ232" s="542"/>
      <c r="EA232" s="542"/>
      <c r="EB232" s="542"/>
      <c r="EC232" s="542"/>
      <c r="ED232" s="542"/>
      <c r="EE232" s="542"/>
      <c r="EF232" s="542"/>
      <c r="EG232" s="542"/>
      <c r="EH232" s="542"/>
      <c r="EI232" s="542"/>
      <c r="EJ232" s="542"/>
      <c r="EK232" s="542"/>
      <c r="EL232" s="542"/>
      <c r="EM232" s="542"/>
      <c r="EN232" s="542"/>
      <c r="EO232" s="542"/>
    </row>
    <row r="233" spans="2:145" x14ac:dyDescent="0.25">
      <c r="B233" s="541" t="s">
        <v>1563</v>
      </c>
      <c r="C233" s="3" t="s">
        <v>1564</v>
      </c>
      <c r="D233" s="3" t="s">
        <v>1107</v>
      </c>
      <c r="E233" s="541" t="s">
        <v>1094</v>
      </c>
      <c r="F233" s="542"/>
      <c r="G233" s="543">
        <v>225.58874399999999</v>
      </c>
      <c r="H233" s="542"/>
      <c r="I233" s="542"/>
      <c r="J233" s="542"/>
      <c r="K233" s="542"/>
      <c r="L233" s="542"/>
      <c r="N233" s="543">
        <v>113.073831</v>
      </c>
      <c r="O233" s="76">
        <f t="shared" si="53"/>
        <v>0.50123879851026609</v>
      </c>
      <c r="P233" s="622">
        <v>5.6270720000000001</v>
      </c>
      <c r="Q233" s="76">
        <f t="shared" si="54"/>
        <v>2.4943939578829344E-2</v>
      </c>
      <c r="R233" s="542"/>
      <c r="S233" s="542"/>
      <c r="T233" s="544">
        <v>1.449829</v>
      </c>
      <c r="U233" s="543">
        <v>0</v>
      </c>
      <c r="W233" s="543">
        <v>59</v>
      </c>
      <c r="X233" s="543">
        <v>7</v>
      </c>
      <c r="Y233" s="542"/>
      <c r="Z233" s="546">
        <f t="shared" si="52"/>
        <v>0.52178297558521747</v>
      </c>
      <c r="AA233" s="543">
        <v>6</v>
      </c>
      <c r="AB233" s="543">
        <v>9</v>
      </c>
      <c r="AC233" s="547">
        <v>62</v>
      </c>
      <c r="AD233" s="547">
        <v>6</v>
      </c>
      <c r="AE233" s="543">
        <f t="shared" si="55"/>
        <v>68</v>
      </c>
      <c r="AF233" s="549">
        <v>3744440</v>
      </c>
      <c r="AH233" s="549">
        <v>35675</v>
      </c>
      <c r="AI233" s="543">
        <v>60</v>
      </c>
      <c r="AJ233" s="76">
        <f t="shared" si="56"/>
        <v>0.88235294117647056</v>
      </c>
      <c r="AK233" s="549">
        <v>2321940</v>
      </c>
      <c r="AL233" s="76">
        <f t="shared" si="57"/>
        <v>0.62010340665092778</v>
      </c>
      <c r="AM233" s="543">
        <v>60</v>
      </c>
      <c r="AN233" s="549">
        <v>2321940</v>
      </c>
      <c r="AO233" s="543">
        <v>59</v>
      </c>
      <c r="AP233" s="549">
        <v>2266340</v>
      </c>
      <c r="AQ233" s="543">
        <v>49</v>
      </c>
      <c r="AR233" s="549">
        <v>2045550</v>
      </c>
      <c r="AS233" s="543">
        <v>10</v>
      </c>
      <c r="AT233" s="76">
        <f t="shared" si="58"/>
        <v>0.16949152542372881</v>
      </c>
      <c r="AU233" s="549">
        <v>220790</v>
      </c>
      <c r="AV233" s="543">
        <v>5</v>
      </c>
      <c r="AW233" s="549">
        <v>1183200</v>
      </c>
      <c r="AX233" s="543">
        <v>3</v>
      </c>
      <c r="AY233" s="549">
        <v>239300</v>
      </c>
      <c r="AZ233" s="543">
        <v>15</v>
      </c>
      <c r="BA233" s="76">
        <f t="shared" si="59"/>
        <v>0.22058823529411764</v>
      </c>
      <c r="BB233" s="543">
        <v>16</v>
      </c>
      <c r="BC233" s="76">
        <f t="shared" si="60"/>
        <v>0.23529411764705882</v>
      </c>
      <c r="BD233" s="543">
        <v>37</v>
      </c>
      <c r="BE233" s="76">
        <f t="shared" si="61"/>
        <v>0.54411764705882348</v>
      </c>
      <c r="BF233" s="543">
        <v>58</v>
      </c>
      <c r="BG233" s="76">
        <f t="shared" si="62"/>
        <v>0.8529411764705882</v>
      </c>
      <c r="BH233" s="543">
        <v>8</v>
      </c>
      <c r="BI233" s="76">
        <f t="shared" si="63"/>
        <v>0.11764705882352941</v>
      </c>
      <c r="BJ233" s="543">
        <v>8</v>
      </c>
      <c r="BK233" s="543">
        <v>0</v>
      </c>
      <c r="BL233" s="543">
        <v>0</v>
      </c>
      <c r="BM233" s="550">
        <v>1941</v>
      </c>
      <c r="BN233" s="542"/>
      <c r="BO233" s="543">
        <v>63</v>
      </c>
      <c r="BP233" s="76">
        <f t="shared" si="64"/>
        <v>0.92647058823529416</v>
      </c>
      <c r="BQ233" s="543">
        <v>5</v>
      </c>
      <c r="BR233" s="76">
        <f t="shared" si="65"/>
        <v>7.3529411764705885E-2</v>
      </c>
      <c r="BS233" s="543">
        <v>2</v>
      </c>
      <c r="BT233" s="76">
        <f t="shared" si="66"/>
        <v>2.9411764705882353E-2</v>
      </c>
      <c r="BU233" s="76">
        <v>0.65</v>
      </c>
      <c r="BW233" s="543">
        <v>1</v>
      </c>
      <c r="BX233" s="543">
        <v>0</v>
      </c>
      <c r="BY233" s="543">
        <v>0</v>
      </c>
      <c r="BZ233" s="543">
        <v>1</v>
      </c>
      <c r="CA233" s="543">
        <v>0</v>
      </c>
      <c r="CB233" s="543">
        <v>0</v>
      </c>
      <c r="CC233" s="543">
        <v>0</v>
      </c>
      <c r="CD233" s="543">
        <v>0</v>
      </c>
      <c r="CE233" s="543">
        <v>0</v>
      </c>
      <c r="CF233" s="543">
        <v>0</v>
      </c>
      <c r="CG233" s="543">
        <v>1</v>
      </c>
      <c r="CH233" s="543">
        <v>0</v>
      </c>
      <c r="CI233" s="542"/>
      <c r="CJ233" s="542"/>
      <c r="CK233" s="542"/>
      <c r="CL233" s="542"/>
      <c r="CM233" s="542"/>
      <c r="CN233" s="542"/>
      <c r="CO233" s="542"/>
      <c r="CP233" s="542"/>
      <c r="CQ233" s="542"/>
      <c r="CS233" s="542"/>
      <c r="CT233" s="542"/>
      <c r="CU233" s="542"/>
      <c r="CV233" s="542"/>
      <c r="CW233" s="543">
        <v>2</v>
      </c>
      <c r="CX233" s="547">
        <v>1</v>
      </c>
      <c r="CY233" s="543">
        <v>2</v>
      </c>
      <c r="CZ233" s="543">
        <v>0</v>
      </c>
      <c r="DA233" s="543">
        <v>0</v>
      </c>
      <c r="DB233" s="543">
        <v>0</v>
      </c>
      <c r="DC233" s="543">
        <v>0</v>
      </c>
      <c r="DD233" s="543">
        <v>0</v>
      </c>
      <c r="DF233" s="551">
        <v>133067.36955999999</v>
      </c>
      <c r="DG233" s="76">
        <f t="shared" si="67"/>
        <v>3.5537321885248524E-2</v>
      </c>
      <c r="DH233" s="551">
        <v>1364.6373229999999</v>
      </c>
      <c r="DI233" s="551">
        <v>117525.910332</v>
      </c>
      <c r="DJ233" s="551">
        <v>15541.459229</v>
      </c>
      <c r="DK233" s="547">
        <v>45</v>
      </c>
      <c r="DL233" s="543">
        <v>23</v>
      </c>
      <c r="DM233" s="543">
        <v>0</v>
      </c>
      <c r="DN233" s="543">
        <v>0</v>
      </c>
      <c r="DO233" s="320">
        <v>0.14032700000000001</v>
      </c>
      <c r="DP233" s="543">
        <v>38</v>
      </c>
      <c r="DQ233" s="543">
        <v>10</v>
      </c>
      <c r="DR233" s="543">
        <v>18</v>
      </c>
      <c r="DS233" s="543">
        <v>2</v>
      </c>
      <c r="DT233" s="76">
        <f t="shared" si="68"/>
        <v>3.3898305084745763E-2</v>
      </c>
      <c r="DU233" s="542"/>
      <c r="DV233" s="542"/>
      <c r="DW233" s="542"/>
      <c r="DX233" s="552">
        <v>199.0206</v>
      </c>
      <c r="DZ233" s="542"/>
      <c r="EA233" s="542"/>
      <c r="EB233" s="542"/>
      <c r="EC233" s="542"/>
      <c r="ED233" s="542"/>
      <c r="EE233" s="542"/>
      <c r="EF233" s="542"/>
      <c r="EG233" s="542"/>
      <c r="EH233" s="542"/>
      <c r="EI233" s="542"/>
      <c r="EJ233" s="542"/>
      <c r="EK233" s="542"/>
      <c r="EL233" s="542"/>
      <c r="EM233" s="542"/>
      <c r="EN233" s="542"/>
      <c r="EO233" s="542"/>
    </row>
    <row r="234" spans="2:145" x14ac:dyDescent="0.25">
      <c r="B234" s="541" t="s">
        <v>1563</v>
      </c>
      <c r="C234" s="3" t="s">
        <v>1565</v>
      </c>
      <c r="D234" s="3" t="s">
        <v>1271</v>
      </c>
      <c r="E234" s="541" t="s">
        <v>1094</v>
      </c>
      <c r="F234" s="542"/>
      <c r="G234" s="543">
        <v>95.418425999999997</v>
      </c>
      <c r="H234" s="542"/>
      <c r="I234" s="542"/>
      <c r="J234" s="542"/>
      <c r="K234" s="542"/>
      <c r="L234" s="542"/>
      <c r="N234" s="543">
        <v>48.402518999999998</v>
      </c>
      <c r="O234" s="76">
        <f t="shared" si="53"/>
        <v>0.50726595511017969</v>
      </c>
      <c r="P234" s="622">
        <v>3.8490690000000001</v>
      </c>
      <c r="Q234" s="76">
        <f t="shared" si="54"/>
        <v>4.0338843988057406E-2</v>
      </c>
      <c r="R234" s="542"/>
      <c r="S234" s="542"/>
      <c r="T234" s="544">
        <v>1.0083310000000001</v>
      </c>
      <c r="U234" s="543">
        <v>0</v>
      </c>
      <c r="W234" s="543">
        <v>35</v>
      </c>
      <c r="X234" s="543">
        <v>0</v>
      </c>
      <c r="Y234" s="542"/>
      <c r="Z234" s="546">
        <f t="shared" si="52"/>
        <v>0.72310286165065085</v>
      </c>
      <c r="AA234" s="543">
        <v>0</v>
      </c>
      <c r="AB234" s="543">
        <v>3</v>
      </c>
      <c r="AC234" s="547">
        <v>38</v>
      </c>
      <c r="AD234" s="547">
        <v>0</v>
      </c>
      <c r="AE234" s="543">
        <f t="shared" si="55"/>
        <v>38</v>
      </c>
      <c r="AF234" s="549">
        <v>904810</v>
      </c>
      <c r="AH234" s="549">
        <v>16000</v>
      </c>
      <c r="AI234" s="543">
        <v>37</v>
      </c>
      <c r="AJ234" s="76">
        <f t="shared" si="56"/>
        <v>0.97368421052631582</v>
      </c>
      <c r="AK234" s="549">
        <v>798410</v>
      </c>
      <c r="AL234" s="76">
        <f t="shared" si="57"/>
        <v>0.88240625103612913</v>
      </c>
      <c r="AM234" s="543">
        <v>37</v>
      </c>
      <c r="AN234" s="549">
        <v>798410</v>
      </c>
      <c r="AO234" s="543">
        <v>37</v>
      </c>
      <c r="AP234" s="549">
        <v>798410</v>
      </c>
      <c r="AQ234" s="543">
        <v>5</v>
      </c>
      <c r="AR234" s="549">
        <v>283600</v>
      </c>
      <c r="AS234" s="543">
        <v>32</v>
      </c>
      <c r="AT234" s="76">
        <f t="shared" si="58"/>
        <v>0.86486486486486491</v>
      </c>
      <c r="AU234" s="549">
        <v>514810</v>
      </c>
      <c r="AV234" s="543">
        <v>0</v>
      </c>
      <c r="AW234" s="549">
        <v>0</v>
      </c>
      <c r="AX234" s="543">
        <v>0</v>
      </c>
      <c r="AY234" s="549">
        <v>0</v>
      </c>
      <c r="AZ234" s="543">
        <v>5</v>
      </c>
      <c r="BA234" s="76">
        <f t="shared" si="59"/>
        <v>0.13157894736842105</v>
      </c>
      <c r="BB234" s="543">
        <v>1</v>
      </c>
      <c r="BC234" s="76">
        <f t="shared" si="60"/>
        <v>2.6315789473684209E-2</v>
      </c>
      <c r="BD234" s="543">
        <v>32</v>
      </c>
      <c r="BE234" s="76">
        <f t="shared" si="61"/>
        <v>0.84210526315789469</v>
      </c>
      <c r="BF234" s="543">
        <v>37</v>
      </c>
      <c r="BG234" s="76">
        <f t="shared" si="62"/>
        <v>0.97368421052631582</v>
      </c>
      <c r="BH234" s="543">
        <v>0</v>
      </c>
      <c r="BI234" s="76">
        <f t="shared" si="63"/>
        <v>0</v>
      </c>
      <c r="BJ234" s="543">
        <v>0</v>
      </c>
      <c r="BK234" s="543">
        <v>0</v>
      </c>
      <c r="BL234" s="543">
        <v>0</v>
      </c>
      <c r="BM234" s="550">
        <v>1948</v>
      </c>
      <c r="BN234" s="542"/>
      <c r="BO234" s="543">
        <v>38</v>
      </c>
      <c r="BP234" s="76">
        <f t="shared" si="64"/>
        <v>1</v>
      </c>
      <c r="BQ234" s="543">
        <v>0</v>
      </c>
      <c r="BR234" s="76">
        <f t="shared" si="65"/>
        <v>0</v>
      </c>
      <c r="BS234" s="543">
        <v>0</v>
      </c>
      <c r="BT234" s="76">
        <f t="shared" si="66"/>
        <v>0</v>
      </c>
      <c r="BU234" s="76">
        <v>8.1081081081081086E-2</v>
      </c>
      <c r="BW234" s="543">
        <v>0</v>
      </c>
      <c r="BX234" s="543">
        <v>0</v>
      </c>
      <c r="BY234" s="543">
        <v>0</v>
      </c>
      <c r="BZ234" s="543">
        <v>0</v>
      </c>
      <c r="CA234" s="543">
        <v>0</v>
      </c>
      <c r="CB234" s="543">
        <v>0</v>
      </c>
      <c r="CC234" s="543">
        <v>0</v>
      </c>
      <c r="CD234" s="543">
        <v>0</v>
      </c>
      <c r="CE234" s="543">
        <v>0</v>
      </c>
      <c r="CF234" s="543">
        <v>0</v>
      </c>
      <c r="CG234" s="543">
        <v>0</v>
      </c>
      <c r="CH234" s="543">
        <v>0</v>
      </c>
      <c r="CI234" s="542"/>
      <c r="CJ234" s="542"/>
      <c r="CK234" s="542"/>
      <c r="CL234" s="542"/>
      <c r="CM234" s="542"/>
      <c r="CN234" s="542"/>
      <c r="CO234" s="542"/>
      <c r="CP234" s="542"/>
      <c r="CQ234" s="542"/>
      <c r="CS234" s="542"/>
      <c r="CT234" s="542"/>
      <c r="CU234" s="542"/>
      <c r="CV234" s="542"/>
      <c r="CW234" s="543">
        <v>0</v>
      </c>
      <c r="CX234" s="547">
        <v>0</v>
      </c>
      <c r="CY234" s="543">
        <v>0</v>
      </c>
      <c r="CZ234" s="543">
        <v>0</v>
      </c>
      <c r="DA234" s="543">
        <v>0</v>
      </c>
      <c r="DB234" s="543">
        <v>0</v>
      </c>
      <c r="DC234" s="543">
        <v>0</v>
      </c>
      <c r="DD234" s="543">
        <v>0</v>
      </c>
      <c r="DF234" s="551">
        <v>14777.350562</v>
      </c>
      <c r="DG234" s="76">
        <f t="shared" si="67"/>
        <v>1.6331992973110377E-2</v>
      </c>
      <c r="DH234" s="551">
        <v>3682.7509770000001</v>
      </c>
      <c r="DI234" s="551">
        <v>14777.350562</v>
      </c>
      <c r="DJ234" s="551">
        <v>0</v>
      </c>
      <c r="DK234" s="547">
        <v>35</v>
      </c>
      <c r="DL234" s="543">
        <v>3</v>
      </c>
      <c r="DM234" s="543">
        <v>0</v>
      </c>
      <c r="DN234" s="543">
        <v>0</v>
      </c>
      <c r="DO234" s="320">
        <v>7.9366000000000006E-2</v>
      </c>
      <c r="DP234" s="543">
        <v>35</v>
      </c>
      <c r="DQ234" s="543">
        <v>1</v>
      </c>
      <c r="DR234" s="543">
        <v>2</v>
      </c>
      <c r="DS234" s="543">
        <v>0</v>
      </c>
      <c r="DT234" s="76">
        <f t="shared" si="68"/>
        <v>0</v>
      </c>
      <c r="DU234" s="542"/>
      <c r="DV234" s="542"/>
      <c r="DW234" s="542"/>
      <c r="DX234" s="552">
        <v>5.4939999999999998</v>
      </c>
      <c r="DZ234" s="542"/>
      <c r="EA234" s="542"/>
      <c r="EB234" s="542"/>
      <c r="EC234" s="542"/>
      <c r="ED234" s="542"/>
      <c r="EE234" s="542"/>
      <c r="EF234" s="542"/>
      <c r="EG234" s="542"/>
      <c r="EH234" s="542"/>
      <c r="EI234" s="542"/>
      <c r="EJ234" s="542"/>
      <c r="EK234" s="542"/>
      <c r="EL234" s="542"/>
      <c r="EM234" s="542"/>
      <c r="EN234" s="542"/>
      <c r="EO234" s="542"/>
    </row>
    <row r="235" spans="2:145" x14ac:dyDescent="0.25">
      <c r="B235" s="541" t="s">
        <v>1566</v>
      </c>
      <c r="C235" s="3" t="s">
        <v>1567</v>
      </c>
      <c r="D235" s="3" t="s">
        <v>1169</v>
      </c>
      <c r="E235" s="541" t="s">
        <v>1094</v>
      </c>
      <c r="F235" s="542"/>
      <c r="G235" s="543">
        <v>189.82890800000001</v>
      </c>
      <c r="H235" s="542"/>
      <c r="I235" s="542"/>
      <c r="J235" s="542"/>
      <c r="K235" s="542"/>
      <c r="L235" s="542"/>
      <c r="N235" s="543">
        <v>89.930043999999995</v>
      </c>
      <c r="O235" s="76">
        <f t="shared" si="53"/>
        <v>0.47374261880071494</v>
      </c>
      <c r="P235" s="622">
        <v>5.7758229999999999</v>
      </c>
      <c r="Q235" s="76">
        <f t="shared" si="54"/>
        <v>3.0426466974144948E-2</v>
      </c>
      <c r="R235" s="542"/>
      <c r="S235" s="542"/>
      <c r="T235" s="544">
        <v>1.358368</v>
      </c>
      <c r="U235" s="543">
        <v>0</v>
      </c>
      <c r="W235" s="543">
        <v>32</v>
      </c>
      <c r="X235" s="543">
        <v>0</v>
      </c>
      <c r="Y235" s="542"/>
      <c r="Z235" s="546">
        <f t="shared" si="52"/>
        <v>0.35583213992422824</v>
      </c>
      <c r="AA235" s="543">
        <v>10</v>
      </c>
      <c r="AB235" s="543">
        <v>0</v>
      </c>
      <c r="AC235" s="547">
        <v>22</v>
      </c>
      <c r="AD235" s="547">
        <v>10</v>
      </c>
      <c r="AE235" s="543">
        <f t="shared" si="55"/>
        <v>32</v>
      </c>
      <c r="AF235" s="549">
        <v>2224030</v>
      </c>
      <c r="AH235" s="549">
        <v>52750</v>
      </c>
      <c r="AI235" s="543">
        <v>30</v>
      </c>
      <c r="AJ235" s="76">
        <f t="shared" si="56"/>
        <v>0.9375</v>
      </c>
      <c r="AK235" s="549">
        <v>2174110</v>
      </c>
      <c r="AL235" s="76">
        <f t="shared" si="57"/>
        <v>0.97755425960980746</v>
      </c>
      <c r="AM235" s="543">
        <v>30</v>
      </c>
      <c r="AN235" s="549">
        <v>2174110</v>
      </c>
      <c r="AO235" s="543">
        <v>30</v>
      </c>
      <c r="AP235" s="549">
        <v>2174110</v>
      </c>
      <c r="AQ235" s="543">
        <v>21</v>
      </c>
      <c r="AR235" s="549">
        <v>1958800</v>
      </c>
      <c r="AS235" s="543">
        <v>9</v>
      </c>
      <c r="AT235" s="76">
        <f t="shared" si="58"/>
        <v>0.3</v>
      </c>
      <c r="AU235" s="549">
        <v>215310</v>
      </c>
      <c r="AV235" s="543">
        <v>1</v>
      </c>
      <c r="AW235" s="549">
        <v>6800</v>
      </c>
      <c r="AX235" s="543">
        <v>1</v>
      </c>
      <c r="AY235" s="549">
        <v>43120</v>
      </c>
      <c r="AZ235" s="543">
        <v>7</v>
      </c>
      <c r="BA235" s="76">
        <f t="shared" si="59"/>
        <v>0.21875</v>
      </c>
      <c r="BB235" s="543">
        <v>3</v>
      </c>
      <c r="BC235" s="76">
        <f t="shared" si="60"/>
        <v>9.375E-2</v>
      </c>
      <c r="BD235" s="543">
        <v>22</v>
      </c>
      <c r="BE235" s="76">
        <f t="shared" si="61"/>
        <v>0.6875</v>
      </c>
      <c r="BF235" s="543">
        <v>31</v>
      </c>
      <c r="BG235" s="76">
        <f t="shared" si="62"/>
        <v>0.96875</v>
      </c>
      <c r="BH235" s="543">
        <v>4</v>
      </c>
      <c r="BI235" s="76">
        <f t="shared" si="63"/>
        <v>0.125</v>
      </c>
      <c r="BJ235" s="543">
        <v>4</v>
      </c>
      <c r="BK235" s="543">
        <v>0</v>
      </c>
      <c r="BL235" s="543">
        <v>0</v>
      </c>
      <c r="BM235" s="550">
        <v>1968</v>
      </c>
      <c r="BN235" s="542"/>
      <c r="BO235" s="543">
        <v>27</v>
      </c>
      <c r="BP235" s="76">
        <f t="shared" si="64"/>
        <v>0.84375</v>
      </c>
      <c r="BQ235" s="543">
        <v>5</v>
      </c>
      <c r="BR235" s="76">
        <f t="shared" si="65"/>
        <v>0.15625</v>
      </c>
      <c r="BS235" s="543">
        <v>0</v>
      </c>
      <c r="BT235" s="76">
        <f t="shared" si="66"/>
        <v>0</v>
      </c>
      <c r="BU235" s="76">
        <v>0.83333333333333337</v>
      </c>
      <c r="BW235" s="543">
        <v>0</v>
      </c>
      <c r="BX235" s="543">
        <v>0</v>
      </c>
      <c r="BY235" s="543">
        <v>0</v>
      </c>
      <c r="BZ235" s="543">
        <v>0</v>
      </c>
      <c r="CA235" s="543">
        <v>0</v>
      </c>
      <c r="CB235" s="543">
        <v>0</v>
      </c>
      <c r="CC235" s="543">
        <v>0</v>
      </c>
      <c r="CD235" s="543">
        <v>0</v>
      </c>
      <c r="CE235" s="543">
        <v>0</v>
      </c>
      <c r="CF235" s="543">
        <v>0</v>
      </c>
      <c r="CG235" s="543">
        <v>0</v>
      </c>
      <c r="CH235" s="543">
        <v>0</v>
      </c>
      <c r="CI235" s="542"/>
      <c r="CJ235" s="542"/>
      <c r="CK235" s="542"/>
      <c r="CL235" s="542"/>
      <c r="CM235" s="542"/>
      <c r="CN235" s="542"/>
      <c r="CO235" s="542"/>
      <c r="CP235" s="542"/>
      <c r="CQ235" s="542"/>
      <c r="CS235" s="542"/>
      <c r="CT235" s="542"/>
      <c r="CU235" s="542"/>
      <c r="CV235" s="542"/>
      <c r="CW235" s="543">
        <v>1</v>
      </c>
      <c r="CX235" s="547">
        <v>0</v>
      </c>
      <c r="CY235" s="543">
        <v>1</v>
      </c>
      <c r="CZ235" s="543">
        <v>0</v>
      </c>
      <c r="DA235" s="543">
        <v>0</v>
      </c>
      <c r="DB235" s="543">
        <v>0</v>
      </c>
      <c r="DC235" s="543">
        <v>0</v>
      </c>
      <c r="DD235" s="543">
        <v>0</v>
      </c>
      <c r="DF235" s="551">
        <v>108055.719371</v>
      </c>
      <c r="DG235" s="76">
        <f t="shared" si="67"/>
        <v>4.8585549372535439E-2</v>
      </c>
      <c r="DH235" s="551">
        <v>4668.9159170000003</v>
      </c>
      <c r="DI235" s="551">
        <v>103324.073401</v>
      </c>
      <c r="DJ235" s="551">
        <v>4731.6459699999996</v>
      </c>
      <c r="DK235" s="547">
        <v>17</v>
      </c>
      <c r="DL235" s="543">
        <v>15</v>
      </c>
      <c r="DM235" s="543">
        <v>0</v>
      </c>
      <c r="DN235" s="543">
        <v>0</v>
      </c>
      <c r="DO235" s="320">
        <v>6.8196999999999994E-2</v>
      </c>
      <c r="DP235" s="543">
        <v>15</v>
      </c>
      <c r="DQ235" s="543">
        <v>9</v>
      </c>
      <c r="DR235" s="543">
        <v>7</v>
      </c>
      <c r="DS235" s="543">
        <v>1</v>
      </c>
      <c r="DT235" s="76">
        <f t="shared" si="68"/>
        <v>3.125E-2</v>
      </c>
      <c r="DU235" s="542"/>
      <c r="DV235" s="542"/>
      <c r="DW235" s="542"/>
      <c r="DX235" s="552">
        <v>90.223799999999997</v>
      </c>
      <c r="DZ235" s="542"/>
      <c r="EA235" s="542"/>
      <c r="EB235" s="542"/>
      <c r="EC235" s="542"/>
      <c r="ED235" s="542"/>
      <c r="EE235" s="542"/>
      <c r="EF235" s="542"/>
      <c r="EG235" s="542"/>
      <c r="EH235" s="542"/>
      <c r="EI235" s="542"/>
      <c r="EJ235" s="542"/>
      <c r="EK235" s="542"/>
      <c r="EL235" s="542"/>
      <c r="EM235" s="542"/>
      <c r="EN235" s="542"/>
      <c r="EO235" s="542"/>
    </row>
    <row r="236" spans="2:145" x14ac:dyDescent="0.25">
      <c r="B236" s="541" t="s">
        <v>1568</v>
      </c>
      <c r="C236" s="3" t="s">
        <v>1569</v>
      </c>
      <c r="D236" s="3" t="s">
        <v>1570</v>
      </c>
      <c r="E236" s="541" t="s">
        <v>1094</v>
      </c>
      <c r="F236" s="542"/>
      <c r="G236" s="543">
        <v>406.88103100000001</v>
      </c>
      <c r="H236" s="542"/>
      <c r="I236" s="542"/>
      <c r="J236" s="542"/>
      <c r="K236" s="542"/>
      <c r="L236" s="542"/>
      <c r="N236" s="543">
        <v>406.88103100000001</v>
      </c>
      <c r="O236" s="76">
        <f t="shared" si="53"/>
        <v>1</v>
      </c>
      <c r="P236" s="622">
        <v>13.471254999999999</v>
      </c>
      <c r="Q236" s="76">
        <f t="shared" si="54"/>
        <v>3.3108584509067465E-2</v>
      </c>
      <c r="R236" s="542"/>
      <c r="S236" s="542"/>
      <c r="T236" s="544">
        <v>5</v>
      </c>
      <c r="U236" s="543">
        <v>1</v>
      </c>
      <c r="W236" s="543">
        <v>73</v>
      </c>
      <c r="X236" s="543">
        <v>0</v>
      </c>
      <c r="Y236" s="542"/>
      <c r="Z236" s="546">
        <f t="shared" si="52"/>
        <v>0.17941362324163004</v>
      </c>
      <c r="AA236" s="543">
        <v>0</v>
      </c>
      <c r="AB236" s="543">
        <v>3</v>
      </c>
      <c r="AC236" s="547">
        <v>76</v>
      </c>
      <c r="AD236" s="547">
        <v>0</v>
      </c>
      <c r="AE236" s="543">
        <f t="shared" si="55"/>
        <v>76</v>
      </c>
      <c r="AF236" s="549">
        <v>4244717</v>
      </c>
      <c r="AH236" s="549">
        <v>43855</v>
      </c>
      <c r="AI236" s="543">
        <v>71</v>
      </c>
      <c r="AJ236" s="76">
        <f t="shared" si="56"/>
        <v>0.93421052631578949</v>
      </c>
      <c r="AK236" s="549">
        <v>3905580</v>
      </c>
      <c r="AL236" s="76">
        <f t="shared" si="57"/>
        <v>0.92010374307639353</v>
      </c>
      <c r="AM236" s="543">
        <v>71</v>
      </c>
      <c r="AN236" s="549">
        <v>3905580</v>
      </c>
      <c r="AO236" s="543">
        <v>71</v>
      </c>
      <c r="AP236" s="549">
        <v>3905580</v>
      </c>
      <c r="AQ236" s="543">
        <v>48</v>
      </c>
      <c r="AR236" s="549">
        <v>3261600</v>
      </c>
      <c r="AS236" s="543">
        <v>23</v>
      </c>
      <c r="AT236" s="76">
        <f t="shared" si="58"/>
        <v>0.323943661971831</v>
      </c>
      <c r="AU236" s="549">
        <v>643980</v>
      </c>
      <c r="AV236" s="543">
        <v>5</v>
      </c>
      <c r="AW236" s="549">
        <v>339137</v>
      </c>
      <c r="AX236" s="543">
        <v>0</v>
      </c>
      <c r="AY236" s="549">
        <v>0</v>
      </c>
      <c r="AZ236" s="543">
        <v>8</v>
      </c>
      <c r="BA236" s="76">
        <f t="shared" si="59"/>
        <v>0.10526315789473684</v>
      </c>
      <c r="BB236" s="543">
        <v>20</v>
      </c>
      <c r="BC236" s="76">
        <f t="shared" si="60"/>
        <v>0.26315789473684209</v>
      </c>
      <c r="BD236" s="543">
        <v>48</v>
      </c>
      <c r="BE236" s="76">
        <f t="shared" si="61"/>
        <v>0.63157894736842102</v>
      </c>
      <c r="BF236" s="543">
        <v>72</v>
      </c>
      <c r="BG236" s="76">
        <f t="shared" si="62"/>
        <v>0.94736842105263153</v>
      </c>
      <c r="BH236" s="543">
        <v>38</v>
      </c>
      <c r="BI236" s="76">
        <f t="shared" si="63"/>
        <v>0.5</v>
      </c>
      <c r="BJ236" s="543">
        <v>27</v>
      </c>
      <c r="BK236" s="543">
        <v>11</v>
      </c>
      <c r="BL236" s="543">
        <v>0</v>
      </c>
      <c r="BM236" s="550">
        <v>1979</v>
      </c>
      <c r="BN236" s="542"/>
      <c r="BO236" s="543">
        <v>74</v>
      </c>
      <c r="BP236" s="76">
        <f t="shared" si="64"/>
        <v>0.97368421052631582</v>
      </c>
      <c r="BQ236" s="543">
        <v>2</v>
      </c>
      <c r="BR236" s="76">
        <f t="shared" si="65"/>
        <v>2.6315789473684209E-2</v>
      </c>
      <c r="BS236" s="543">
        <v>2</v>
      </c>
      <c r="BT236" s="76">
        <f t="shared" si="66"/>
        <v>2.6315789473684209E-2</v>
      </c>
      <c r="BU236" s="76">
        <v>0.77464788732394363</v>
      </c>
      <c r="BW236" s="543">
        <v>0</v>
      </c>
      <c r="BX236" s="543">
        <v>0</v>
      </c>
      <c r="BY236" s="543">
        <v>0</v>
      </c>
      <c r="BZ236" s="543">
        <v>0</v>
      </c>
      <c r="CA236" s="543">
        <v>0</v>
      </c>
      <c r="CB236" s="543">
        <v>0</v>
      </c>
      <c r="CC236" s="543">
        <v>0</v>
      </c>
      <c r="CD236" s="543">
        <v>0</v>
      </c>
      <c r="CE236" s="543">
        <v>0</v>
      </c>
      <c r="CF236" s="543">
        <v>0</v>
      </c>
      <c r="CG236" s="543">
        <v>0</v>
      </c>
      <c r="CH236" s="543">
        <v>0</v>
      </c>
      <c r="CI236" s="542"/>
      <c r="CJ236" s="542"/>
      <c r="CK236" s="542"/>
      <c r="CL236" s="542"/>
      <c r="CM236" s="542"/>
      <c r="CN236" s="542"/>
      <c r="CO236" s="542"/>
      <c r="CP236" s="542"/>
      <c r="CQ236" s="542"/>
      <c r="CS236" s="542"/>
      <c r="CT236" s="542"/>
      <c r="CU236" s="542"/>
      <c r="CV236" s="542"/>
      <c r="CW236" s="543">
        <v>0</v>
      </c>
      <c r="CX236" s="547">
        <v>0</v>
      </c>
      <c r="CY236" s="543">
        <v>0</v>
      </c>
      <c r="CZ236" s="543">
        <v>0</v>
      </c>
      <c r="DA236" s="543">
        <v>0</v>
      </c>
      <c r="DB236" s="543">
        <v>0</v>
      </c>
      <c r="DC236" s="543">
        <v>0</v>
      </c>
      <c r="DD236" s="543">
        <v>0</v>
      </c>
      <c r="DF236" s="551">
        <v>973690.7</v>
      </c>
      <c r="DG236" s="76">
        <f t="shared" si="67"/>
        <v>0.22938883793666337</v>
      </c>
      <c r="DH236" s="551">
        <v>16583.5</v>
      </c>
      <c r="DI236" s="551">
        <v>920578.3</v>
      </c>
      <c r="DJ236" s="551">
        <v>53112.4</v>
      </c>
      <c r="DK236" s="547">
        <v>31</v>
      </c>
      <c r="DL236" s="543">
        <v>44</v>
      </c>
      <c r="DM236" s="543">
        <v>1</v>
      </c>
      <c r="DN236" s="543">
        <v>0</v>
      </c>
      <c r="DO236" s="320">
        <v>0.4</v>
      </c>
      <c r="DP236" s="543">
        <v>30</v>
      </c>
      <c r="DQ236" s="543">
        <v>1</v>
      </c>
      <c r="DR236" s="543">
        <v>31</v>
      </c>
      <c r="DS236" s="543">
        <v>14</v>
      </c>
      <c r="DT236" s="76">
        <f t="shared" si="68"/>
        <v>0.19178082191780821</v>
      </c>
      <c r="DU236" s="542"/>
      <c r="DV236" s="542"/>
      <c r="DW236" s="542"/>
      <c r="DX236" s="552">
        <v>746.68299999999999</v>
      </c>
      <c r="DZ236" s="542"/>
      <c r="EA236" s="542"/>
      <c r="EB236" s="542"/>
      <c r="EC236" s="542"/>
      <c r="ED236" s="542"/>
      <c r="EE236" s="542"/>
      <c r="EF236" s="542"/>
      <c r="EG236" s="542"/>
      <c r="EH236" s="542"/>
      <c r="EI236" s="542"/>
      <c r="EJ236" s="542"/>
      <c r="EK236" s="542"/>
      <c r="EL236" s="542"/>
      <c r="EM236" s="542"/>
      <c r="EN236" s="542"/>
      <c r="EO236" s="542"/>
    </row>
    <row r="237" spans="2:145" x14ac:dyDescent="0.25">
      <c r="B237" s="541" t="s">
        <v>1571</v>
      </c>
      <c r="C237" s="3" t="s">
        <v>1572</v>
      </c>
      <c r="D237" s="3" t="s">
        <v>1174</v>
      </c>
      <c r="E237" s="541" t="s">
        <v>1094</v>
      </c>
      <c r="F237" s="542"/>
      <c r="G237" s="543">
        <v>3058.9392109999999</v>
      </c>
      <c r="H237" s="542"/>
      <c r="I237" s="542"/>
      <c r="J237" s="542"/>
      <c r="K237" s="542"/>
      <c r="L237" s="542"/>
      <c r="N237" s="543">
        <v>1742.11123</v>
      </c>
      <c r="O237" s="76">
        <f t="shared" si="53"/>
        <v>0.56951482518362473</v>
      </c>
      <c r="P237" s="622">
        <v>27.597154</v>
      </c>
      <c r="Q237" s="76">
        <f t="shared" si="54"/>
        <v>9.0218053045186854E-3</v>
      </c>
      <c r="R237" s="542"/>
      <c r="S237" s="542"/>
      <c r="T237" s="544">
        <v>4.7117310000000003</v>
      </c>
      <c r="U237" s="543">
        <v>20</v>
      </c>
      <c r="W237" s="543">
        <v>450</v>
      </c>
      <c r="X237" s="543">
        <v>135</v>
      </c>
      <c r="Y237" s="542"/>
      <c r="Z237" s="546">
        <f t="shared" si="52"/>
        <v>0.25830727237778039</v>
      </c>
      <c r="AA237" s="543">
        <v>19</v>
      </c>
      <c r="AB237" s="543">
        <v>43</v>
      </c>
      <c r="AC237" s="547">
        <v>474</v>
      </c>
      <c r="AD237" s="547">
        <v>19</v>
      </c>
      <c r="AE237" s="543">
        <f t="shared" si="55"/>
        <v>493</v>
      </c>
      <c r="AF237" s="549">
        <v>57492033</v>
      </c>
      <c r="AH237" s="549">
        <v>58700</v>
      </c>
      <c r="AI237" s="543">
        <v>374</v>
      </c>
      <c r="AJ237" s="76">
        <f t="shared" si="56"/>
        <v>0.75862068965517238</v>
      </c>
      <c r="AK237" s="549">
        <v>25555800</v>
      </c>
      <c r="AL237" s="76">
        <f t="shared" si="57"/>
        <v>0.4445102854512033</v>
      </c>
      <c r="AM237" s="543">
        <v>373</v>
      </c>
      <c r="AN237" s="549">
        <v>23554700</v>
      </c>
      <c r="AO237" s="543">
        <v>365</v>
      </c>
      <c r="AP237" s="549">
        <v>22649800</v>
      </c>
      <c r="AQ237" s="543">
        <v>240</v>
      </c>
      <c r="AR237" s="549">
        <v>18346410</v>
      </c>
      <c r="AS237" s="543">
        <v>125</v>
      </c>
      <c r="AT237" s="76">
        <f t="shared" si="58"/>
        <v>0.34246575342465752</v>
      </c>
      <c r="AU237" s="549">
        <v>4303390</v>
      </c>
      <c r="AV237" s="543">
        <v>84</v>
      </c>
      <c r="AW237" s="549">
        <v>10066247</v>
      </c>
      <c r="AX237" s="543">
        <v>21</v>
      </c>
      <c r="AY237" s="549">
        <v>17861560</v>
      </c>
      <c r="AZ237" s="543">
        <v>103</v>
      </c>
      <c r="BA237" s="76">
        <f t="shared" si="59"/>
        <v>0.20892494929006086</v>
      </c>
      <c r="BB237" s="543">
        <v>135</v>
      </c>
      <c r="BC237" s="76">
        <f t="shared" si="60"/>
        <v>0.2738336713995943</v>
      </c>
      <c r="BD237" s="543">
        <v>255</v>
      </c>
      <c r="BE237" s="76">
        <f t="shared" si="61"/>
        <v>0.51724137931034486</v>
      </c>
      <c r="BF237" s="543">
        <v>410</v>
      </c>
      <c r="BG237" s="76">
        <f t="shared" si="62"/>
        <v>0.83164300202839758</v>
      </c>
      <c r="BH237" s="543">
        <v>234</v>
      </c>
      <c r="BI237" s="76">
        <f t="shared" si="63"/>
        <v>0.47464503042596351</v>
      </c>
      <c r="BJ237" s="543">
        <v>167</v>
      </c>
      <c r="BK237" s="543">
        <v>66</v>
      </c>
      <c r="BL237" s="543">
        <v>1</v>
      </c>
      <c r="BM237" s="550">
        <v>1978</v>
      </c>
      <c r="BN237" s="542"/>
      <c r="BO237" s="543">
        <v>374</v>
      </c>
      <c r="BP237" s="76">
        <f t="shared" si="64"/>
        <v>0.75862068965517238</v>
      </c>
      <c r="BQ237" s="543">
        <v>119</v>
      </c>
      <c r="BR237" s="76">
        <f t="shared" si="65"/>
        <v>0.2413793103448276</v>
      </c>
      <c r="BS237" s="543">
        <v>51</v>
      </c>
      <c r="BT237" s="76">
        <f t="shared" si="66"/>
        <v>0.10344827586206896</v>
      </c>
      <c r="BU237" s="76">
        <v>0.68449197860962563</v>
      </c>
      <c r="BW237" s="543">
        <v>5</v>
      </c>
      <c r="BX237" s="543">
        <v>3</v>
      </c>
      <c r="BY237" s="543">
        <v>1</v>
      </c>
      <c r="BZ237" s="543">
        <v>5</v>
      </c>
      <c r="CA237" s="543">
        <v>0</v>
      </c>
      <c r="CB237" s="543">
        <v>0</v>
      </c>
      <c r="CC237" s="543">
        <v>2</v>
      </c>
      <c r="CD237" s="543">
        <v>0</v>
      </c>
      <c r="CE237" s="543">
        <v>0</v>
      </c>
      <c r="CF237" s="543">
        <v>0</v>
      </c>
      <c r="CG237" s="543">
        <v>3</v>
      </c>
      <c r="CH237" s="543">
        <v>0</v>
      </c>
      <c r="CI237" s="542"/>
      <c r="CJ237" s="542"/>
      <c r="CK237" s="542"/>
      <c r="CL237" s="542"/>
      <c r="CM237" s="542"/>
      <c r="CN237" s="542"/>
      <c r="CO237" s="542"/>
      <c r="CP237" s="542"/>
      <c r="CQ237" s="542"/>
      <c r="CS237" s="542"/>
      <c r="CT237" s="542"/>
      <c r="CU237" s="542"/>
      <c r="CV237" s="542"/>
      <c r="CW237" s="543">
        <v>19</v>
      </c>
      <c r="CX237" s="547">
        <v>12</v>
      </c>
      <c r="CY237" s="543">
        <v>10</v>
      </c>
      <c r="CZ237" s="543">
        <v>7</v>
      </c>
      <c r="DA237" s="543">
        <v>0</v>
      </c>
      <c r="DB237" s="543">
        <v>0</v>
      </c>
      <c r="DC237" s="543">
        <v>2</v>
      </c>
      <c r="DD237" s="543">
        <v>0</v>
      </c>
      <c r="DF237" s="551">
        <v>8103795.2464049999</v>
      </c>
      <c r="DG237" s="76">
        <f t="shared" si="67"/>
        <v>0.14095509975103854</v>
      </c>
      <c r="DH237" s="551">
        <v>14292.014648</v>
      </c>
      <c r="DI237" s="551">
        <v>5516444.2524340004</v>
      </c>
      <c r="DJ237" s="551">
        <v>2587350.993971</v>
      </c>
      <c r="DK237" s="547">
        <v>151</v>
      </c>
      <c r="DL237" s="543">
        <v>314</v>
      </c>
      <c r="DM237" s="543">
        <v>22</v>
      </c>
      <c r="DN237" s="543">
        <v>6</v>
      </c>
      <c r="DO237" s="320">
        <v>0.27594999999999997</v>
      </c>
      <c r="DP237" s="543">
        <v>147</v>
      </c>
      <c r="DQ237" s="543">
        <v>57</v>
      </c>
      <c r="DR237" s="543">
        <v>198</v>
      </c>
      <c r="DS237" s="543">
        <v>91</v>
      </c>
      <c r="DT237" s="76">
        <f t="shared" si="68"/>
        <v>0.20222222222222222</v>
      </c>
      <c r="DU237" s="542"/>
      <c r="DV237" s="542"/>
      <c r="DW237" s="542"/>
      <c r="DX237" s="552">
        <v>5427.6669000000002</v>
      </c>
      <c r="DZ237" s="542"/>
      <c r="EA237" s="542"/>
      <c r="EB237" s="542"/>
      <c r="EC237" s="542"/>
      <c r="ED237" s="542"/>
      <c r="EE237" s="542"/>
      <c r="EF237" s="542"/>
      <c r="EG237" s="542"/>
      <c r="EH237" s="542"/>
      <c r="EI237" s="542"/>
      <c r="EJ237" s="542"/>
      <c r="EK237" s="542"/>
      <c r="EL237" s="542"/>
      <c r="EM237" s="542"/>
      <c r="EN237" s="542"/>
      <c r="EO237" s="542"/>
    </row>
    <row r="238" spans="2:145" x14ac:dyDescent="0.25">
      <c r="B238" s="541" t="s">
        <v>1573</v>
      </c>
      <c r="C238" s="3" t="s">
        <v>1574</v>
      </c>
      <c r="D238" s="3" t="s">
        <v>1115</v>
      </c>
      <c r="E238" s="541" t="s">
        <v>1094</v>
      </c>
      <c r="F238" s="542"/>
      <c r="G238" s="543">
        <v>40.425939999999997</v>
      </c>
      <c r="H238" s="542"/>
      <c r="I238" s="542"/>
      <c r="J238" s="542"/>
      <c r="K238" s="542"/>
      <c r="L238" s="542"/>
      <c r="N238" s="543">
        <v>40.425939999999997</v>
      </c>
      <c r="O238" s="76">
        <f t="shared" si="53"/>
        <v>1</v>
      </c>
      <c r="P238" s="622">
        <v>2.7158570000000002</v>
      </c>
      <c r="Q238" s="76">
        <f t="shared" si="54"/>
        <v>6.7181047614477254E-2</v>
      </c>
      <c r="R238" s="542"/>
      <c r="S238" s="542"/>
      <c r="T238" s="544">
        <v>0</v>
      </c>
      <c r="U238" s="543">
        <v>0</v>
      </c>
      <c r="W238" s="543">
        <v>41</v>
      </c>
      <c r="X238" s="543">
        <v>0</v>
      </c>
      <c r="Y238" s="542"/>
      <c r="Z238" s="546">
        <f t="shared" si="52"/>
        <v>1.0142002882307746</v>
      </c>
      <c r="AA238" s="543">
        <v>0</v>
      </c>
      <c r="AB238" s="543">
        <v>1</v>
      </c>
      <c r="AC238" s="547">
        <v>42</v>
      </c>
      <c r="AD238" s="547">
        <v>0</v>
      </c>
      <c r="AE238" s="543">
        <f t="shared" si="55"/>
        <v>42</v>
      </c>
      <c r="AF238" s="549">
        <v>1126070</v>
      </c>
      <c r="AH238" s="549">
        <v>20985</v>
      </c>
      <c r="AI238" s="543">
        <v>39</v>
      </c>
      <c r="AJ238" s="76">
        <f t="shared" si="56"/>
        <v>0.9285714285714286</v>
      </c>
      <c r="AK238" s="549">
        <v>926540</v>
      </c>
      <c r="AL238" s="76">
        <f t="shared" si="57"/>
        <v>0.82280852877707422</v>
      </c>
      <c r="AM238" s="543">
        <v>39</v>
      </c>
      <c r="AN238" s="549">
        <v>926540</v>
      </c>
      <c r="AO238" s="543">
        <v>37</v>
      </c>
      <c r="AP238" s="549">
        <v>909440</v>
      </c>
      <c r="AQ238" s="543">
        <v>25</v>
      </c>
      <c r="AR238" s="549">
        <v>694300</v>
      </c>
      <c r="AS238" s="543">
        <v>12</v>
      </c>
      <c r="AT238" s="76">
        <f t="shared" si="58"/>
        <v>0.32432432432432434</v>
      </c>
      <c r="AU238" s="549">
        <v>215140</v>
      </c>
      <c r="AV238" s="543">
        <v>1</v>
      </c>
      <c r="AW238" s="549">
        <v>26200</v>
      </c>
      <c r="AX238" s="543">
        <v>2</v>
      </c>
      <c r="AY238" s="549">
        <v>173330</v>
      </c>
      <c r="AZ238" s="543">
        <v>5</v>
      </c>
      <c r="BA238" s="76">
        <f t="shared" si="59"/>
        <v>0.11904761904761904</v>
      </c>
      <c r="BB238" s="543">
        <v>9</v>
      </c>
      <c r="BC238" s="76">
        <f t="shared" si="60"/>
        <v>0.21428571428571427</v>
      </c>
      <c r="BD238" s="543">
        <v>28</v>
      </c>
      <c r="BE238" s="76">
        <f t="shared" si="61"/>
        <v>0.66666666666666663</v>
      </c>
      <c r="BF238" s="543">
        <v>42</v>
      </c>
      <c r="BG238" s="76">
        <f t="shared" si="62"/>
        <v>1</v>
      </c>
      <c r="BH238" s="543">
        <v>0</v>
      </c>
      <c r="BI238" s="76">
        <f t="shared" si="63"/>
        <v>0</v>
      </c>
      <c r="BJ238" s="543">
        <v>0</v>
      </c>
      <c r="BK238" s="543">
        <v>0</v>
      </c>
      <c r="BL238" s="543">
        <v>0</v>
      </c>
      <c r="BM238" s="550">
        <v>1960</v>
      </c>
      <c r="BN238" s="542"/>
      <c r="BO238" s="543">
        <v>38</v>
      </c>
      <c r="BP238" s="76">
        <f t="shared" si="64"/>
        <v>0.90476190476190477</v>
      </c>
      <c r="BQ238" s="543">
        <v>4</v>
      </c>
      <c r="BR238" s="76">
        <f t="shared" si="65"/>
        <v>9.5238095238095233E-2</v>
      </c>
      <c r="BS238" s="543">
        <v>0</v>
      </c>
      <c r="BT238" s="76">
        <f t="shared" si="66"/>
        <v>0</v>
      </c>
      <c r="BU238" s="76">
        <v>0.74358974358974361</v>
      </c>
      <c r="BW238" s="543">
        <v>0</v>
      </c>
      <c r="BX238" s="543">
        <v>0</v>
      </c>
      <c r="BY238" s="543">
        <v>0</v>
      </c>
      <c r="BZ238" s="543">
        <v>0</v>
      </c>
      <c r="CA238" s="543">
        <v>0</v>
      </c>
      <c r="CB238" s="543">
        <v>0</v>
      </c>
      <c r="CC238" s="543">
        <v>0</v>
      </c>
      <c r="CD238" s="543">
        <v>0</v>
      </c>
      <c r="CE238" s="543">
        <v>0</v>
      </c>
      <c r="CF238" s="543">
        <v>0</v>
      </c>
      <c r="CG238" s="543">
        <v>0</v>
      </c>
      <c r="CH238" s="543">
        <v>0</v>
      </c>
      <c r="CI238" s="542"/>
      <c r="CJ238" s="542"/>
      <c r="CK238" s="542"/>
      <c r="CL238" s="542"/>
      <c r="CM238" s="542"/>
      <c r="CN238" s="542"/>
      <c r="CO238" s="542"/>
      <c r="CP238" s="542"/>
      <c r="CQ238" s="542"/>
      <c r="CS238" s="542"/>
      <c r="CT238" s="542"/>
      <c r="CU238" s="542"/>
      <c r="CV238" s="542"/>
      <c r="CW238" s="543">
        <v>3</v>
      </c>
      <c r="CX238" s="547">
        <v>0</v>
      </c>
      <c r="CY238" s="543">
        <v>1</v>
      </c>
      <c r="CZ238" s="543">
        <v>2</v>
      </c>
      <c r="DA238" s="543">
        <v>0</v>
      </c>
      <c r="DB238" s="543">
        <v>0</v>
      </c>
      <c r="DC238" s="543">
        <v>0</v>
      </c>
      <c r="DD238" s="543">
        <v>0</v>
      </c>
      <c r="DF238" s="551">
        <v>0</v>
      </c>
      <c r="DG238" s="76">
        <f t="shared" si="67"/>
        <v>0</v>
      </c>
      <c r="DH238" s="551">
        <v>0</v>
      </c>
      <c r="DI238" s="551">
        <v>0</v>
      </c>
      <c r="DJ238" s="551">
        <v>0</v>
      </c>
      <c r="DK238" s="547">
        <v>42</v>
      </c>
      <c r="DL238" s="543">
        <v>0</v>
      </c>
      <c r="DM238" s="543">
        <v>0</v>
      </c>
      <c r="DN238" s="543">
        <v>0</v>
      </c>
      <c r="DO238" s="320">
        <v>0</v>
      </c>
      <c r="DP238" s="543">
        <v>42</v>
      </c>
      <c r="DQ238" s="543">
        <v>0</v>
      </c>
      <c r="DR238" s="543">
        <v>0</v>
      </c>
      <c r="DS238" s="543">
        <v>0</v>
      </c>
      <c r="DT238" s="76">
        <f t="shared" si="68"/>
        <v>0</v>
      </c>
      <c r="DU238" s="542"/>
      <c r="DV238" s="542"/>
      <c r="DW238" s="542"/>
      <c r="DX238" s="552">
        <v>0</v>
      </c>
      <c r="DZ238" s="542"/>
      <c r="EA238" s="542"/>
      <c r="EB238" s="542"/>
      <c r="EC238" s="542"/>
      <c r="ED238" s="542"/>
      <c r="EE238" s="542"/>
      <c r="EF238" s="542"/>
      <c r="EG238" s="542"/>
      <c r="EH238" s="542"/>
      <c r="EI238" s="542"/>
      <c r="EJ238" s="542"/>
      <c r="EK238" s="542"/>
      <c r="EL238" s="542"/>
      <c r="EM238" s="542"/>
      <c r="EN238" s="542"/>
      <c r="EO238" s="542"/>
    </row>
    <row r="239" spans="2:145" x14ac:dyDescent="0.25">
      <c r="B239" s="541" t="s">
        <v>1575</v>
      </c>
      <c r="C239" s="3" t="s">
        <v>1576</v>
      </c>
      <c r="D239" s="3" t="s">
        <v>1292</v>
      </c>
      <c r="E239" s="541" t="s">
        <v>1094</v>
      </c>
      <c r="F239" s="542"/>
      <c r="G239" s="543">
        <v>1292.7040280000001</v>
      </c>
      <c r="H239" s="542"/>
      <c r="I239" s="542"/>
      <c r="J239" s="542"/>
      <c r="K239" s="542"/>
      <c r="L239" s="542"/>
      <c r="N239" s="543">
        <v>747.72389899999996</v>
      </c>
      <c r="O239" s="76">
        <f t="shared" si="53"/>
        <v>0.5784184800265818</v>
      </c>
      <c r="P239" s="622">
        <v>19.526554999999998</v>
      </c>
      <c r="Q239" s="76">
        <f t="shared" si="54"/>
        <v>1.5105201637075735E-2</v>
      </c>
      <c r="R239" s="542"/>
      <c r="S239" s="542"/>
      <c r="T239" s="544">
        <v>0.76452600000000004</v>
      </c>
      <c r="U239" s="543">
        <v>0</v>
      </c>
      <c r="W239" s="543">
        <v>73</v>
      </c>
      <c r="X239" s="543">
        <v>0</v>
      </c>
      <c r="Y239" s="542"/>
      <c r="Z239" s="546">
        <f t="shared" si="52"/>
        <v>9.7629619833777714E-2</v>
      </c>
      <c r="AA239" s="543">
        <v>20</v>
      </c>
      <c r="AB239" s="543">
        <v>79</v>
      </c>
      <c r="AC239" s="547">
        <v>132</v>
      </c>
      <c r="AD239" s="547">
        <v>20</v>
      </c>
      <c r="AE239" s="543">
        <f t="shared" si="55"/>
        <v>152</v>
      </c>
      <c r="AF239" s="549">
        <v>7650070</v>
      </c>
      <c r="AH239" s="549">
        <v>36630</v>
      </c>
      <c r="AI239" s="543">
        <v>143</v>
      </c>
      <c r="AJ239" s="76">
        <f t="shared" si="56"/>
        <v>0.94078947368421051</v>
      </c>
      <c r="AK239" s="549">
        <v>6749310</v>
      </c>
      <c r="AL239" s="76">
        <f t="shared" si="57"/>
        <v>0.88225467217947029</v>
      </c>
      <c r="AM239" s="543">
        <v>143</v>
      </c>
      <c r="AN239" s="549">
        <v>6749310</v>
      </c>
      <c r="AO239" s="543">
        <v>143</v>
      </c>
      <c r="AP239" s="549">
        <v>6749310</v>
      </c>
      <c r="AQ239" s="543">
        <v>94</v>
      </c>
      <c r="AR239" s="549">
        <v>5930850</v>
      </c>
      <c r="AS239" s="543">
        <v>49</v>
      </c>
      <c r="AT239" s="76">
        <f t="shared" si="58"/>
        <v>0.34265734265734266</v>
      </c>
      <c r="AU239" s="549">
        <v>818460</v>
      </c>
      <c r="AV239" s="543">
        <v>4</v>
      </c>
      <c r="AW239" s="549">
        <v>449540</v>
      </c>
      <c r="AX239" s="543">
        <v>5</v>
      </c>
      <c r="AY239" s="549">
        <v>451220</v>
      </c>
      <c r="AZ239" s="543">
        <v>55</v>
      </c>
      <c r="BA239" s="76">
        <f t="shared" si="59"/>
        <v>0.36184210526315791</v>
      </c>
      <c r="BB239" s="543">
        <v>28</v>
      </c>
      <c r="BC239" s="76">
        <f t="shared" si="60"/>
        <v>0.18421052631578946</v>
      </c>
      <c r="BD239" s="543">
        <v>69</v>
      </c>
      <c r="BE239" s="76">
        <f t="shared" si="61"/>
        <v>0.45394736842105265</v>
      </c>
      <c r="BF239" s="543">
        <v>144</v>
      </c>
      <c r="BG239" s="76">
        <f t="shared" si="62"/>
        <v>0.94736842105263153</v>
      </c>
      <c r="BH239" s="543">
        <v>0</v>
      </c>
      <c r="BI239" s="76">
        <f t="shared" si="63"/>
        <v>0</v>
      </c>
      <c r="BJ239" s="543">
        <v>0</v>
      </c>
      <c r="BK239" s="543">
        <v>0</v>
      </c>
      <c r="BL239" s="543">
        <v>0</v>
      </c>
      <c r="BM239" s="550">
        <v>1962</v>
      </c>
      <c r="BN239" s="542"/>
      <c r="BO239" s="543">
        <v>128</v>
      </c>
      <c r="BP239" s="76">
        <f t="shared" si="64"/>
        <v>0.84210526315789469</v>
      </c>
      <c r="BQ239" s="543">
        <v>24</v>
      </c>
      <c r="BR239" s="76">
        <f t="shared" si="65"/>
        <v>0.15789473684210525</v>
      </c>
      <c r="BS239" s="543">
        <v>0</v>
      </c>
      <c r="BT239" s="76">
        <f t="shared" si="66"/>
        <v>0</v>
      </c>
      <c r="BU239" s="76">
        <v>0.87412587412587417</v>
      </c>
      <c r="BW239" s="543">
        <v>0</v>
      </c>
      <c r="BX239" s="543">
        <v>0</v>
      </c>
      <c r="BY239" s="543">
        <v>0</v>
      </c>
      <c r="BZ239" s="543">
        <v>0</v>
      </c>
      <c r="CA239" s="543">
        <v>0</v>
      </c>
      <c r="CB239" s="543">
        <v>0</v>
      </c>
      <c r="CC239" s="543">
        <v>0</v>
      </c>
      <c r="CD239" s="543">
        <v>0</v>
      </c>
      <c r="CE239" s="543">
        <v>0</v>
      </c>
      <c r="CF239" s="543">
        <v>0</v>
      </c>
      <c r="CG239" s="543">
        <v>0</v>
      </c>
      <c r="CH239" s="543">
        <v>0</v>
      </c>
      <c r="CI239" s="542"/>
      <c r="CJ239" s="542"/>
      <c r="CK239" s="542"/>
      <c r="CL239" s="542"/>
      <c r="CM239" s="542"/>
      <c r="CN239" s="542"/>
      <c r="CO239" s="542"/>
      <c r="CP239" s="542"/>
      <c r="CQ239" s="542"/>
      <c r="CS239" s="542"/>
      <c r="CT239" s="542"/>
      <c r="CU239" s="542"/>
      <c r="CV239" s="542"/>
      <c r="CW239" s="543">
        <v>5</v>
      </c>
      <c r="CX239" s="547">
        <v>0</v>
      </c>
      <c r="CY239" s="543">
        <v>5</v>
      </c>
      <c r="CZ239" s="543">
        <v>0</v>
      </c>
      <c r="DA239" s="543">
        <v>0</v>
      </c>
      <c r="DB239" s="543">
        <v>0</v>
      </c>
      <c r="DC239" s="543">
        <v>0</v>
      </c>
      <c r="DD239" s="543">
        <v>0</v>
      </c>
      <c r="DF239" s="551">
        <v>24164.979370000001</v>
      </c>
      <c r="DG239" s="76">
        <f t="shared" si="67"/>
        <v>3.1587919287013062E-3</v>
      </c>
      <c r="DH239" s="551">
        <v>1042.33548</v>
      </c>
      <c r="DI239" s="551">
        <v>15334.135864</v>
      </c>
      <c r="DJ239" s="551">
        <v>8830.8435059999993</v>
      </c>
      <c r="DK239" s="547">
        <v>147</v>
      </c>
      <c r="DL239" s="543">
        <v>5</v>
      </c>
      <c r="DM239" s="543">
        <v>0</v>
      </c>
      <c r="DN239" s="543">
        <v>0</v>
      </c>
      <c r="DO239" s="320">
        <v>4.2941E-2</v>
      </c>
      <c r="DP239" s="543">
        <v>144</v>
      </c>
      <c r="DQ239" s="543">
        <v>8</v>
      </c>
      <c r="DR239" s="543">
        <v>0</v>
      </c>
      <c r="DS239" s="543">
        <v>0</v>
      </c>
      <c r="DT239" s="76">
        <f t="shared" si="68"/>
        <v>0</v>
      </c>
      <c r="DU239" s="542"/>
      <c r="DV239" s="542"/>
      <c r="DW239" s="542"/>
      <c r="DX239" s="552">
        <v>1.1000000000000001</v>
      </c>
      <c r="DZ239" s="542"/>
      <c r="EA239" s="542"/>
      <c r="EB239" s="542"/>
      <c r="EC239" s="542"/>
      <c r="ED239" s="542"/>
      <c r="EE239" s="542"/>
      <c r="EF239" s="542"/>
      <c r="EG239" s="542"/>
      <c r="EH239" s="542"/>
      <c r="EI239" s="542"/>
      <c r="EJ239" s="542"/>
      <c r="EK239" s="542"/>
      <c r="EL239" s="542"/>
      <c r="EM239" s="542"/>
      <c r="EN239" s="542"/>
      <c r="EO239" s="542"/>
    </row>
    <row r="240" spans="2:145" x14ac:dyDescent="0.25">
      <c r="B240" s="541" t="s">
        <v>1577</v>
      </c>
      <c r="C240" s="3" t="s">
        <v>1578</v>
      </c>
      <c r="D240" s="3" t="s">
        <v>1218</v>
      </c>
      <c r="E240" s="541" t="s">
        <v>1094</v>
      </c>
      <c r="F240" s="542"/>
      <c r="G240" s="543">
        <v>450.29777100000001</v>
      </c>
      <c r="H240" s="542"/>
      <c r="I240" s="542"/>
      <c r="J240" s="542"/>
      <c r="K240" s="542"/>
      <c r="L240" s="542"/>
      <c r="N240" s="543">
        <v>281.83736099999999</v>
      </c>
      <c r="O240" s="76">
        <f t="shared" si="53"/>
        <v>0.62589108618972045</v>
      </c>
      <c r="P240" s="622">
        <v>5.6282690000000004</v>
      </c>
      <c r="Q240" s="76">
        <f t="shared" si="54"/>
        <v>1.2498993693664098E-2</v>
      </c>
      <c r="R240" s="542"/>
      <c r="S240" s="542"/>
      <c r="T240" s="544">
        <v>2.4450069999999999</v>
      </c>
      <c r="U240" s="543">
        <v>0</v>
      </c>
      <c r="W240" s="543">
        <v>111</v>
      </c>
      <c r="X240" s="543">
        <v>22</v>
      </c>
      <c r="Y240" s="542"/>
      <c r="Z240" s="546">
        <f t="shared" si="52"/>
        <v>0.39384416461378946</v>
      </c>
      <c r="AA240" s="543">
        <v>17</v>
      </c>
      <c r="AB240" s="543">
        <v>20</v>
      </c>
      <c r="AC240" s="547">
        <v>114</v>
      </c>
      <c r="AD240" s="547">
        <v>17</v>
      </c>
      <c r="AE240" s="543">
        <f t="shared" si="55"/>
        <v>131</v>
      </c>
      <c r="AF240" s="549">
        <v>79659272</v>
      </c>
      <c r="AH240" s="549">
        <v>92500</v>
      </c>
      <c r="AI240" s="543">
        <v>114</v>
      </c>
      <c r="AJ240" s="76">
        <f t="shared" si="56"/>
        <v>0.87022900763358779</v>
      </c>
      <c r="AK240" s="549">
        <v>10598730</v>
      </c>
      <c r="AL240" s="76">
        <f t="shared" si="57"/>
        <v>0.1330508016693901</v>
      </c>
      <c r="AM240" s="543">
        <v>114</v>
      </c>
      <c r="AN240" s="549">
        <v>10598730</v>
      </c>
      <c r="AO240" s="543">
        <v>108</v>
      </c>
      <c r="AP240" s="549">
        <v>10158460</v>
      </c>
      <c r="AQ240" s="543">
        <v>92</v>
      </c>
      <c r="AR240" s="549">
        <v>9823300</v>
      </c>
      <c r="AS240" s="543">
        <v>16</v>
      </c>
      <c r="AT240" s="76">
        <f t="shared" si="58"/>
        <v>0.14814814814814814</v>
      </c>
      <c r="AU240" s="549">
        <v>335160</v>
      </c>
      <c r="AV240" s="543">
        <v>8</v>
      </c>
      <c r="AW240" s="549">
        <v>10990500</v>
      </c>
      <c r="AX240" s="543">
        <v>5</v>
      </c>
      <c r="AY240" s="549">
        <v>57473542</v>
      </c>
      <c r="AZ240" s="543">
        <v>84</v>
      </c>
      <c r="BA240" s="76">
        <f t="shared" si="59"/>
        <v>0.64122137404580148</v>
      </c>
      <c r="BB240" s="543">
        <v>26</v>
      </c>
      <c r="BC240" s="76">
        <f t="shared" si="60"/>
        <v>0.19847328244274809</v>
      </c>
      <c r="BD240" s="543">
        <v>21</v>
      </c>
      <c r="BE240" s="76">
        <f t="shared" si="61"/>
        <v>0.16030534351145037</v>
      </c>
      <c r="BF240" s="543">
        <v>110</v>
      </c>
      <c r="BG240" s="76">
        <f t="shared" si="62"/>
        <v>0.83969465648854957</v>
      </c>
      <c r="BH240" s="543">
        <v>7</v>
      </c>
      <c r="BI240" s="76">
        <f t="shared" si="63"/>
        <v>5.3435114503816793E-2</v>
      </c>
      <c r="BJ240" s="543">
        <v>7</v>
      </c>
      <c r="BK240" s="543">
        <v>0</v>
      </c>
      <c r="BL240" s="543">
        <v>0</v>
      </c>
      <c r="BM240" s="550">
        <v>1967</v>
      </c>
      <c r="BN240" s="542"/>
      <c r="BO240" s="543">
        <v>96</v>
      </c>
      <c r="BP240" s="76">
        <f t="shared" si="64"/>
        <v>0.73282442748091603</v>
      </c>
      <c r="BQ240" s="543">
        <v>35</v>
      </c>
      <c r="BR240" s="76">
        <f t="shared" si="65"/>
        <v>0.26717557251908397</v>
      </c>
      <c r="BS240" s="543">
        <v>0</v>
      </c>
      <c r="BT240" s="76">
        <f t="shared" si="66"/>
        <v>0</v>
      </c>
      <c r="BU240" s="76">
        <v>0.78947368421052633</v>
      </c>
      <c r="BW240" s="543">
        <v>4</v>
      </c>
      <c r="BX240" s="543">
        <v>4</v>
      </c>
      <c r="BY240" s="543">
        <v>0</v>
      </c>
      <c r="BZ240" s="543">
        <v>3</v>
      </c>
      <c r="CA240" s="543">
        <v>0</v>
      </c>
      <c r="CB240" s="543">
        <v>1</v>
      </c>
      <c r="CC240" s="543">
        <v>4</v>
      </c>
      <c r="CD240" s="543">
        <v>0</v>
      </c>
      <c r="CE240" s="543">
        <v>0</v>
      </c>
      <c r="CF240" s="543">
        <v>0</v>
      </c>
      <c r="CG240" s="543">
        <v>0</v>
      </c>
      <c r="CH240" s="543">
        <v>0</v>
      </c>
      <c r="CI240" s="542"/>
      <c r="CJ240" s="542"/>
      <c r="CK240" s="542"/>
      <c r="CL240" s="542"/>
      <c r="CM240" s="542"/>
      <c r="CN240" s="542"/>
      <c r="CO240" s="542"/>
      <c r="CP240" s="542"/>
      <c r="CQ240" s="542"/>
      <c r="CS240" s="542"/>
      <c r="CT240" s="542"/>
      <c r="CU240" s="542"/>
      <c r="CV240" s="542"/>
      <c r="CW240" s="543">
        <v>1</v>
      </c>
      <c r="CX240" s="547">
        <v>0</v>
      </c>
      <c r="CY240" s="543">
        <v>1</v>
      </c>
      <c r="CZ240" s="543">
        <v>0</v>
      </c>
      <c r="DA240" s="543">
        <v>0</v>
      </c>
      <c r="DB240" s="543">
        <v>0</v>
      </c>
      <c r="DC240" s="543">
        <v>0</v>
      </c>
      <c r="DD240" s="543">
        <v>0</v>
      </c>
      <c r="DF240" s="551">
        <v>825669.31292699999</v>
      </c>
      <c r="DG240" s="76">
        <f t="shared" si="67"/>
        <v>1.0365012034342969E-2</v>
      </c>
      <c r="DH240" s="551">
        <v>13003.830811</v>
      </c>
      <c r="DI240" s="551">
        <v>742624.46990999999</v>
      </c>
      <c r="DJ240" s="551">
        <v>83044.843018</v>
      </c>
      <c r="DK240" s="547">
        <v>79</v>
      </c>
      <c r="DL240" s="543">
        <v>50</v>
      </c>
      <c r="DM240" s="543">
        <v>2</v>
      </c>
      <c r="DN240" s="543">
        <v>0</v>
      </c>
      <c r="DO240" s="320">
        <v>0.160139</v>
      </c>
      <c r="DP240" s="543">
        <v>78</v>
      </c>
      <c r="DQ240" s="543">
        <v>14</v>
      </c>
      <c r="DR240" s="543">
        <v>39</v>
      </c>
      <c r="DS240" s="543">
        <v>0</v>
      </c>
      <c r="DT240" s="76">
        <f t="shared" si="68"/>
        <v>0</v>
      </c>
      <c r="DU240" s="542"/>
      <c r="DV240" s="542"/>
      <c r="DW240" s="542"/>
      <c r="DX240" s="552">
        <v>142.47919999999999</v>
      </c>
      <c r="DZ240" s="542"/>
      <c r="EA240" s="542"/>
      <c r="EB240" s="542"/>
      <c r="EC240" s="542"/>
      <c r="ED240" s="542"/>
      <c r="EE240" s="542"/>
      <c r="EF240" s="542"/>
      <c r="EG240" s="542"/>
      <c r="EH240" s="542"/>
      <c r="EI240" s="542"/>
      <c r="EJ240" s="542"/>
      <c r="EK240" s="542"/>
      <c r="EL240" s="542"/>
      <c r="EM240" s="542"/>
      <c r="EN240" s="542"/>
      <c r="EO240" s="542"/>
    </row>
    <row r="241" spans="2:145" x14ac:dyDescent="0.25">
      <c r="B241" s="541" t="s">
        <v>1579</v>
      </c>
      <c r="C241" s="3" t="s">
        <v>1580</v>
      </c>
      <c r="D241" s="3" t="s">
        <v>1149</v>
      </c>
      <c r="E241" s="541" t="s">
        <v>1094</v>
      </c>
      <c r="F241" s="542"/>
      <c r="G241" s="543">
        <v>89.974699999999999</v>
      </c>
      <c r="H241" s="542"/>
      <c r="I241" s="542"/>
      <c r="J241" s="542"/>
      <c r="K241" s="542"/>
      <c r="L241" s="542"/>
      <c r="N241" s="543">
        <v>77.194310999999999</v>
      </c>
      <c r="O241" s="76">
        <f t="shared" si="53"/>
        <v>0.85795574756014747</v>
      </c>
      <c r="P241" s="622">
        <v>3.5524930000000001</v>
      </c>
      <c r="Q241" s="76">
        <f t="shared" si="54"/>
        <v>3.9483243622929556E-2</v>
      </c>
      <c r="R241" s="542"/>
      <c r="S241" s="542"/>
      <c r="T241" s="544">
        <v>0.55645800000000001</v>
      </c>
      <c r="U241" s="543">
        <v>0</v>
      </c>
      <c r="W241" s="543">
        <v>64</v>
      </c>
      <c r="X241" s="543">
        <v>0</v>
      </c>
      <c r="Y241" s="542"/>
      <c r="Z241" s="546">
        <f t="shared" si="52"/>
        <v>0.82907664011665316</v>
      </c>
      <c r="AA241" s="543">
        <v>0</v>
      </c>
      <c r="AB241" s="543">
        <v>1</v>
      </c>
      <c r="AC241" s="547">
        <v>65</v>
      </c>
      <c r="AD241" s="547">
        <v>0</v>
      </c>
      <c r="AE241" s="543">
        <f t="shared" si="55"/>
        <v>65</v>
      </c>
      <c r="AF241" s="549">
        <v>2647428</v>
      </c>
      <c r="AH241" s="549">
        <v>30100</v>
      </c>
      <c r="AI241" s="543">
        <v>64</v>
      </c>
      <c r="AJ241" s="76">
        <f t="shared" si="56"/>
        <v>0.98461538461538467</v>
      </c>
      <c r="AK241" s="549">
        <v>2506128</v>
      </c>
      <c r="AL241" s="76">
        <f t="shared" si="57"/>
        <v>0.94662744369251972</v>
      </c>
      <c r="AM241" s="543">
        <v>64</v>
      </c>
      <c r="AN241" s="549">
        <v>2506128</v>
      </c>
      <c r="AO241" s="543">
        <v>64</v>
      </c>
      <c r="AP241" s="549">
        <v>2506128</v>
      </c>
      <c r="AQ241" s="543">
        <v>42</v>
      </c>
      <c r="AR241" s="549">
        <v>2049068</v>
      </c>
      <c r="AS241" s="543">
        <v>22</v>
      </c>
      <c r="AT241" s="76">
        <f t="shared" si="58"/>
        <v>0.34375</v>
      </c>
      <c r="AU241" s="549">
        <v>457060</v>
      </c>
      <c r="AV241" s="543">
        <v>0</v>
      </c>
      <c r="AW241" s="549">
        <v>0</v>
      </c>
      <c r="AX241" s="543">
        <v>1</v>
      </c>
      <c r="AY241" s="549">
        <v>141300</v>
      </c>
      <c r="AZ241" s="543">
        <v>3</v>
      </c>
      <c r="BA241" s="76">
        <f t="shared" si="59"/>
        <v>4.6153846153846156E-2</v>
      </c>
      <c r="BB241" s="543">
        <v>23</v>
      </c>
      <c r="BC241" s="76">
        <f t="shared" si="60"/>
        <v>0.35384615384615387</v>
      </c>
      <c r="BD241" s="543">
        <v>39</v>
      </c>
      <c r="BE241" s="76">
        <f t="shared" si="61"/>
        <v>0.6</v>
      </c>
      <c r="BF241" s="543">
        <v>61</v>
      </c>
      <c r="BG241" s="76">
        <f t="shared" si="62"/>
        <v>0.93846153846153846</v>
      </c>
      <c r="BH241" s="543">
        <v>0</v>
      </c>
      <c r="BI241" s="76">
        <f t="shared" si="63"/>
        <v>0</v>
      </c>
      <c r="BJ241" s="543">
        <v>0</v>
      </c>
      <c r="BK241" s="543">
        <v>0</v>
      </c>
      <c r="BL241" s="543">
        <v>0</v>
      </c>
      <c r="BM241" s="550">
        <v>1980</v>
      </c>
      <c r="BN241" s="542"/>
      <c r="BO241" s="543">
        <v>43</v>
      </c>
      <c r="BP241" s="76">
        <f t="shared" si="64"/>
        <v>0.66153846153846152</v>
      </c>
      <c r="BQ241" s="543">
        <v>22</v>
      </c>
      <c r="BR241" s="76">
        <f t="shared" si="65"/>
        <v>0.33846153846153848</v>
      </c>
      <c r="BS241" s="543">
        <v>0</v>
      </c>
      <c r="BT241" s="76">
        <f t="shared" si="66"/>
        <v>0</v>
      </c>
      <c r="BU241" s="76">
        <v>0.921875</v>
      </c>
      <c r="BW241" s="543">
        <v>0</v>
      </c>
      <c r="BX241" s="543">
        <v>0</v>
      </c>
      <c r="BY241" s="543">
        <v>0</v>
      </c>
      <c r="BZ241" s="543">
        <v>0</v>
      </c>
      <c r="CA241" s="543">
        <v>0</v>
      </c>
      <c r="CB241" s="543">
        <v>0</v>
      </c>
      <c r="CC241" s="543">
        <v>0</v>
      </c>
      <c r="CD241" s="543">
        <v>0</v>
      </c>
      <c r="CE241" s="543">
        <v>0</v>
      </c>
      <c r="CF241" s="543">
        <v>0</v>
      </c>
      <c r="CG241" s="543">
        <v>0</v>
      </c>
      <c r="CH241" s="543">
        <v>0</v>
      </c>
      <c r="CI241" s="542"/>
      <c r="CJ241" s="542"/>
      <c r="CK241" s="542"/>
      <c r="CL241" s="542"/>
      <c r="CM241" s="542"/>
      <c r="CN241" s="542"/>
      <c r="CO241" s="542"/>
      <c r="CP241" s="542"/>
      <c r="CQ241" s="542"/>
      <c r="CS241" s="542"/>
      <c r="CT241" s="542"/>
      <c r="CU241" s="542"/>
      <c r="CV241" s="542"/>
      <c r="CW241" s="543">
        <v>1</v>
      </c>
      <c r="CX241" s="547">
        <v>0</v>
      </c>
      <c r="CY241" s="543">
        <v>1</v>
      </c>
      <c r="CZ241" s="543">
        <v>0</v>
      </c>
      <c r="DA241" s="543">
        <v>0</v>
      </c>
      <c r="DB241" s="543">
        <v>0</v>
      </c>
      <c r="DC241" s="543">
        <v>0</v>
      </c>
      <c r="DD241" s="543">
        <v>0</v>
      </c>
      <c r="DF241" s="551">
        <v>0</v>
      </c>
      <c r="DG241" s="76">
        <f t="shared" si="67"/>
        <v>0</v>
      </c>
      <c r="DH241" s="551">
        <v>0</v>
      </c>
      <c r="DI241" s="551">
        <v>0</v>
      </c>
      <c r="DJ241" s="551">
        <v>0</v>
      </c>
      <c r="DK241" s="547">
        <v>65</v>
      </c>
      <c r="DL241" s="543">
        <v>0</v>
      </c>
      <c r="DM241" s="543">
        <v>0</v>
      </c>
      <c r="DN241" s="543">
        <v>0</v>
      </c>
      <c r="DO241" s="320">
        <v>0</v>
      </c>
      <c r="DP241" s="543">
        <v>65</v>
      </c>
      <c r="DQ241" s="543">
        <v>0</v>
      </c>
      <c r="DR241" s="543">
        <v>0</v>
      </c>
      <c r="DS241" s="543">
        <v>0</v>
      </c>
      <c r="DT241" s="76">
        <f t="shared" si="68"/>
        <v>0</v>
      </c>
      <c r="DU241" s="542"/>
      <c r="DV241" s="542"/>
      <c r="DW241" s="542"/>
      <c r="DX241" s="552">
        <v>0</v>
      </c>
      <c r="DZ241" s="542"/>
      <c r="EA241" s="542"/>
      <c r="EB241" s="542"/>
      <c r="EC241" s="542"/>
      <c r="ED241" s="542"/>
      <c r="EE241" s="542"/>
      <c r="EF241" s="542"/>
      <c r="EG241" s="542"/>
      <c r="EH241" s="542"/>
      <c r="EI241" s="542"/>
      <c r="EJ241" s="542"/>
      <c r="EK241" s="542"/>
      <c r="EL241" s="542"/>
      <c r="EM241" s="542"/>
      <c r="EN241" s="542"/>
      <c r="EO241" s="542"/>
    </row>
    <row r="242" spans="2:145" x14ac:dyDescent="0.25">
      <c r="B242" s="541" t="s">
        <v>1581</v>
      </c>
      <c r="C242" s="3" t="s">
        <v>1582</v>
      </c>
      <c r="D242" s="3" t="s">
        <v>1143</v>
      </c>
      <c r="E242" s="541" t="s">
        <v>1094</v>
      </c>
      <c r="F242" s="542"/>
      <c r="G242" s="543">
        <v>547.97407699999997</v>
      </c>
      <c r="H242" s="542"/>
      <c r="I242" s="542"/>
      <c r="J242" s="542"/>
      <c r="K242" s="542"/>
      <c r="L242" s="542"/>
      <c r="N242" s="543">
        <v>263.43011200000001</v>
      </c>
      <c r="O242" s="76">
        <f t="shared" si="53"/>
        <v>0.48073462424026314</v>
      </c>
      <c r="P242" s="622">
        <v>14.772098</v>
      </c>
      <c r="Q242" s="76">
        <f t="shared" si="54"/>
        <v>2.6957658436824194E-2</v>
      </c>
      <c r="R242" s="542"/>
      <c r="S242" s="542"/>
      <c r="T242" s="544">
        <v>2.7398359999999999</v>
      </c>
      <c r="U242" s="543">
        <v>7</v>
      </c>
      <c r="W242" s="543">
        <v>122</v>
      </c>
      <c r="X242" s="543">
        <v>0</v>
      </c>
      <c r="Y242" s="542"/>
      <c r="Z242" s="546">
        <f t="shared" si="52"/>
        <v>0.4631209358480628</v>
      </c>
      <c r="AA242" s="543">
        <v>8</v>
      </c>
      <c r="AB242" s="543">
        <v>8</v>
      </c>
      <c r="AC242" s="547">
        <v>122</v>
      </c>
      <c r="AD242" s="547">
        <v>8</v>
      </c>
      <c r="AE242" s="543">
        <f t="shared" si="55"/>
        <v>130</v>
      </c>
      <c r="AF242" s="549">
        <v>5342495</v>
      </c>
      <c r="AH242" s="549">
        <v>32795</v>
      </c>
      <c r="AI242" s="543">
        <v>120</v>
      </c>
      <c r="AJ242" s="76">
        <f t="shared" si="56"/>
        <v>0.92307692307692313</v>
      </c>
      <c r="AK242" s="549">
        <v>4429210</v>
      </c>
      <c r="AL242" s="76">
        <f t="shared" si="57"/>
        <v>0.82905271787807011</v>
      </c>
      <c r="AM242" s="543">
        <v>120</v>
      </c>
      <c r="AN242" s="549">
        <v>4429210</v>
      </c>
      <c r="AO242" s="543">
        <v>120</v>
      </c>
      <c r="AP242" s="549">
        <v>4429210</v>
      </c>
      <c r="AQ242" s="543">
        <v>60</v>
      </c>
      <c r="AR242" s="549">
        <v>2653000</v>
      </c>
      <c r="AS242" s="543">
        <v>60</v>
      </c>
      <c r="AT242" s="76">
        <f t="shared" si="58"/>
        <v>0.5</v>
      </c>
      <c r="AU242" s="549">
        <v>1776210</v>
      </c>
      <c r="AV242" s="543">
        <v>3</v>
      </c>
      <c r="AW242" s="549">
        <v>107200</v>
      </c>
      <c r="AX242" s="543">
        <v>3</v>
      </c>
      <c r="AY242" s="549">
        <v>252220</v>
      </c>
      <c r="AZ242" s="543">
        <v>12</v>
      </c>
      <c r="BA242" s="76">
        <f t="shared" si="59"/>
        <v>9.2307692307692313E-2</v>
      </c>
      <c r="BB242" s="543">
        <v>29</v>
      </c>
      <c r="BC242" s="76">
        <f t="shared" si="60"/>
        <v>0.22307692307692309</v>
      </c>
      <c r="BD242" s="543">
        <v>89</v>
      </c>
      <c r="BE242" s="76">
        <f t="shared" si="61"/>
        <v>0.68461538461538463</v>
      </c>
      <c r="BF242" s="543">
        <v>125</v>
      </c>
      <c r="BG242" s="76">
        <f t="shared" si="62"/>
        <v>0.96153846153846156</v>
      </c>
      <c r="BH242" s="543">
        <v>47</v>
      </c>
      <c r="BI242" s="76">
        <f t="shared" si="63"/>
        <v>0.36153846153846153</v>
      </c>
      <c r="BJ242" s="543">
        <v>31</v>
      </c>
      <c r="BK242" s="543">
        <v>15</v>
      </c>
      <c r="BL242" s="543">
        <v>1</v>
      </c>
      <c r="BM242" s="550">
        <v>1984</v>
      </c>
      <c r="BN242" s="542"/>
      <c r="BO242" s="543">
        <v>74</v>
      </c>
      <c r="BP242" s="76">
        <f t="shared" si="64"/>
        <v>0.56923076923076921</v>
      </c>
      <c r="BQ242" s="543">
        <v>56</v>
      </c>
      <c r="BR242" s="76">
        <f t="shared" si="65"/>
        <v>0.43076923076923079</v>
      </c>
      <c r="BS242" s="543">
        <v>16</v>
      </c>
      <c r="BT242" s="76">
        <f t="shared" si="66"/>
        <v>0.12307692307692308</v>
      </c>
      <c r="BU242" s="76">
        <v>0.7</v>
      </c>
      <c r="BW242" s="543">
        <v>0</v>
      </c>
      <c r="BX242" s="543">
        <v>0</v>
      </c>
      <c r="BY242" s="543">
        <v>0</v>
      </c>
      <c r="BZ242" s="543">
        <v>0</v>
      </c>
      <c r="CA242" s="543">
        <v>0</v>
      </c>
      <c r="CB242" s="543">
        <v>0</v>
      </c>
      <c r="CC242" s="543">
        <v>0</v>
      </c>
      <c r="CD242" s="543">
        <v>0</v>
      </c>
      <c r="CE242" s="543">
        <v>0</v>
      </c>
      <c r="CF242" s="543">
        <v>0</v>
      </c>
      <c r="CG242" s="543">
        <v>0</v>
      </c>
      <c r="CH242" s="543">
        <v>0</v>
      </c>
      <c r="CI242" s="542"/>
      <c r="CJ242" s="542"/>
      <c r="CK242" s="542"/>
      <c r="CL242" s="542"/>
      <c r="CM242" s="542"/>
      <c r="CN242" s="542"/>
      <c r="CO242" s="542"/>
      <c r="CP242" s="542"/>
      <c r="CQ242" s="542"/>
      <c r="CS242" s="542"/>
      <c r="CT242" s="542"/>
      <c r="CU242" s="542"/>
      <c r="CV242" s="542"/>
      <c r="CW242" s="543">
        <v>3</v>
      </c>
      <c r="CX242" s="547">
        <v>1</v>
      </c>
      <c r="CY242" s="543">
        <v>2</v>
      </c>
      <c r="CZ242" s="543">
        <v>1</v>
      </c>
      <c r="DA242" s="543">
        <v>0</v>
      </c>
      <c r="DB242" s="543">
        <v>0</v>
      </c>
      <c r="DC242" s="543">
        <v>0</v>
      </c>
      <c r="DD242" s="543">
        <v>0</v>
      </c>
      <c r="DF242" s="551">
        <v>864876.87416699994</v>
      </c>
      <c r="DG242" s="76">
        <f t="shared" si="67"/>
        <v>0.16188632355612873</v>
      </c>
      <c r="DH242" s="551">
        <v>8303.9718090000006</v>
      </c>
      <c r="DI242" s="551">
        <v>832446.47566200001</v>
      </c>
      <c r="DJ242" s="551">
        <v>32430.398505000001</v>
      </c>
      <c r="DK242" s="547">
        <v>62</v>
      </c>
      <c r="DL242" s="543">
        <v>68</v>
      </c>
      <c r="DM242" s="543">
        <v>0</v>
      </c>
      <c r="DN242" s="543">
        <v>0</v>
      </c>
      <c r="DO242" s="320">
        <v>0.307728</v>
      </c>
      <c r="DP242" s="543">
        <v>49</v>
      </c>
      <c r="DQ242" s="543">
        <v>14</v>
      </c>
      <c r="DR242" s="543">
        <v>41</v>
      </c>
      <c r="DS242" s="543">
        <v>26</v>
      </c>
      <c r="DT242" s="76">
        <f t="shared" si="68"/>
        <v>0.21311475409836064</v>
      </c>
      <c r="DU242" s="542"/>
      <c r="DV242" s="542"/>
      <c r="DW242" s="542"/>
      <c r="DX242" s="552">
        <v>1375.2873999999999</v>
      </c>
      <c r="DZ242" s="542"/>
      <c r="EA242" s="542"/>
      <c r="EB242" s="542"/>
      <c r="EC242" s="542"/>
      <c r="ED242" s="542"/>
      <c r="EE242" s="542"/>
      <c r="EF242" s="542"/>
      <c r="EG242" s="542"/>
      <c r="EH242" s="542"/>
      <c r="EI242" s="542"/>
      <c r="EJ242" s="542"/>
      <c r="EK242" s="542"/>
      <c r="EL242" s="542"/>
      <c r="EM242" s="542"/>
      <c r="EN242" s="542"/>
      <c r="EO242" s="542"/>
    </row>
    <row r="243" spans="2:145" x14ac:dyDescent="0.25">
      <c r="B243" s="541" t="s">
        <v>1583</v>
      </c>
      <c r="C243" s="3" t="s">
        <v>1584</v>
      </c>
      <c r="D243" s="3" t="s">
        <v>1124</v>
      </c>
      <c r="E243" s="541" t="s">
        <v>1094</v>
      </c>
      <c r="F243" s="542"/>
      <c r="G243" s="543">
        <v>434.163025</v>
      </c>
      <c r="H243" s="542"/>
      <c r="I243" s="542"/>
      <c r="J243" s="542"/>
      <c r="K243" s="542"/>
      <c r="L243" s="542"/>
      <c r="N243" s="543">
        <v>204.84358399999999</v>
      </c>
      <c r="O243" s="76">
        <f t="shared" si="53"/>
        <v>0.47181259620162264</v>
      </c>
      <c r="P243" s="622">
        <v>6.1248420000000001</v>
      </c>
      <c r="Q243" s="76">
        <f t="shared" si="54"/>
        <v>1.4107240016581328E-2</v>
      </c>
      <c r="R243" s="542"/>
      <c r="S243" s="542"/>
      <c r="T243" s="544">
        <v>2.1874389999999999</v>
      </c>
      <c r="U243" s="543">
        <v>0</v>
      </c>
      <c r="W243" s="543">
        <v>34</v>
      </c>
      <c r="X243" s="543">
        <v>1</v>
      </c>
      <c r="Y243" s="542"/>
      <c r="Z243" s="546">
        <f t="shared" si="52"/>
        <v>0.16598030231691319</v>
      </c>
      <c r="AA243" s="543">
        <v>13</v>
      </c>
      <c r="AB243" s="543">
        <v>27</v>
      </c>
      <c r="AC243" s="547">
        <v>48</v>
      </c>
      <c r="AD243" s="547">
        <v>13</v>
      </c>
      <c r="AE243" s="543">
        <f t="shared" si="55"/>
        <v>61</v>
      </c>
      <c r="AF243" s="549">
        <v>7950410</v>
      </c>
      <c r="AH243" s="549">
        <v>132400</v>
      </c>
      <c r="AI243" s="543">
        <v>52</v>
      </c>
      <c r="AJ243" s="76">
        <f t="shared" si="56"/>
        <v>0.85245901639344257</v>
      </c>
      <c r="AK243" s="549">
        <v>6550000</v>
      </c>
      <c r="AL243" s="76">
        <f t="shared" si="57"/>
        <v>0.82385688285258241</v>
      </c>
      <c r="AM243" s="543">
        <v>52</v>
      </c>
      <c r="AN243" s="549">
        <v>6550000</v>
      </c>
      <c r="AO243" s="543">
        <v>51</v>
      </c>
      <c r="AP243" s="549">
        <v>6433100</v>
      </c>
      <c r="AQ243" s="543">
        <v>48</v>
      </c>
      <c r="AR243" s="549">
        <v>6384300</v>
      </c>
      <c r="AS243" s="543">
        <v>3</v>
      </c>
      <c r="AT243" s="76">
        <f t="shared" si="58"/>
        <v>5.8823529411764705E-2</v>
      </c>
      <c r="AU243" s="549">
        <v>48800</v>
      </c>
      <c r="AV243" s="543">
        <v>5</v>
      </c>
      <c r="AW243" s="549">
        <v>782000</v>
      </c>
      <c r="AX243" s="543">
        <v>0</v>
      </c>
      <c r="AY243" s="549">
        <v>0</v>
      </c>
      <c r="AZ243" s="543">
        <v>2</v>
      </c>
      <c r="BA243" s="76">
        <f t="shared" si="59"/>
        <v>3.2786885245901641E-2</v>
      </c>
      <c r="BB243" s="543">
        <v>12</v>
      </c>
      <c r="BC243" s="76">
        <f t="shared" si="60"/>
        <v>0.19672131147540983</v>
      </c>
      <c r="BD243" s="543">
        <v>47</v>
      </c>
      <c r="BE243" s="76">
        <f t="shared" si="61"/>
        <v>0.77049180327868849</v>
      </c>
      <c r="BF243" s="543">
        <v>36</v>
      </c>
      <c r="BG243" s="76">
        <f t="shared" si="62"/>
        <v>0.5901639344262295</v>
      </c>
      <c r="BH243" s="543">
        <v>5</v>
      </c>
      <c r="BI243" s="76">
        <f t="shared" si="63"/>
        <v>8.1967213114754092E-2</v>
      </c>
      <c r="BJ243" s="543">
        <v>3</v>
      </c>
      <c r="BK243" s="543">
        <v>2</v>
      </c>
      <c r="BL243" s="543">
        <v>0</v>
      </c>
      <c r="BM243" s="550">
        <v>1999.5</v>
      </c>
      <c r="BN243" s="542"/>
      <c r="BO243" s="543">
        <v>23</v>
      </c>
      <c r="BP243" s="76">
        <f t="shared" si="64"/>
        <v>0.37704918032786883</v>
      </c>
      <c r="BQ243" s="543">
        <v>38</v>
      </c>
      <c r="BR243" s="76">
        <f t="shared" si="65"/>
        <v>0.62295081967213117</v>
      </c>
      <c r="BS243" s="543">
        <v>2</v>
      </c>
      <c r="BT243" s="76">
        <f t="shared" si="66"/>
        <v>3.2786885245901641E-2</v>
      </c>
      <c r="BU243" s="76">
        <v>0.80769230769230771</v>
      </c>
      <c r="BW243" s="543">
        <v>0</v>
      </c>
      <c r="BX243" s="543">
        <v>0</v>
      </c>
      <c r="BY243" s="543">
        <v>0</v>
      </c>
      <c r="BZ243" s="543">
        <v>0</v>
      </c>
      <c r="CA243" s="543">
        <v>0</v>
      </c>
      <c r="CB243" s="543">
        <v>0</v>
      </c>
      <c r="CC243" s="543">
        <v>0</v>
      </c>
      <c r="CD243" s="543">
        <v>0</v>
      </c>
      <c r="CE243" s="543">
        <v>0</v>
      </c>
      <c r="CF243" s="543">
        <v>0</v>
      </c>
      <c r="CG243" s="543">
        <v>0</v>
      </c>
      <c r="CH243" s="543">
        <v>0</v>
      </c>
      <c r="CI243" s="542"/>
      <c r="CJ243" s="542"/>
      <c r="CK243" s="542"/>
      <c r="CL243" s="542"/>
      <c r="CM243" s="542"/>
      <c r="CN243" s="542"/>
      <c r="CO243" s="542"/>
      <c r="CP243" s="542"/>
      <c r="CQ243" s="542"/>
      <c r="CS243" s="542"/>
      <c r="CT243" s="542"/>
      <c r="CU243" s="542"/>
      <c r="CV243" s="542"/>
      <c r="CW243" s="543">
        <v>0</v>
      </c>
      <c r="CX243" s="547">
        <v>0</v>
      </c>
      <c r="CY243" s="543">
        <v>0</v>
      </c>
      <c r="CZ243" s="543">
        <v>0</v>
      </c>
      <c r="DA243" s="543">
        <v>0</v>
      </c>
      <c r="DB243" s="543">
        <v>0</v>
      </c>
      <c r="DC243" s="543">
        <v>0</v>
      </c>
      <c r="DD243" s="543">
        <v>0</v>
      </c>
      <c r="DF243" s="551">
        <v>176533.33994100001</v>
      </c>
      <c r="DG243" s="76">
        <f t="shared" si="67"/>
        <v>2.2204306437152301E-2</v>
      </c>
      <c r="DH243" s="551">
        <v>4216.2236329999996</v>
      </c>
      <c r="DI243" s="551">
        <v>66587.515381000005</v>
      </c>
      <c r="DJ243" s="551">
        <v>109945.824561</v>
      </c>
      <c r="DK243" s="547">
        <v>45</v>
      </c>
      <c r="DL243" s="543">
        <v>16</v>
      </c>
      <c r="DM243" s="543">
        <v>0</v>
      </c>
      <c r="DN243" s="543">
        <v>0</v>
      </c>
      <c r="DO243" s="320">
        <v>0.1205</v>
      </c>
      <c r="DP243" s="543">
        <v>45</v>
      </c>
      <c r="DQ243" s="543">
        <v>7</v>
      </c>
      <c r="DR243" s="543">
        <v>9</v>
      </c>
      <c r="DS243" s="543">
        <v>0</v>
      </c>
      <c r="DT243" s="76">
        <f t="shared" si="68"/>
        <v>0</v>
      </c>
      <c r="DU243" s="542"/>
      <c r="DV243" s="542"/>
      <c r="DW243" s="542"/>
      <c r="DX243" s="552">
        <v>77.436599999999999</v>
      </c>
      <c r="DZ243" s="542"/>
      <c r="EA243" s="542"/>
      <c r="EB243" s="542"/>
      <c r="EC243" s="542"/>
      <c r="ED243" s="542"/>
      <c r="EE243" s="542"/>
      <c r="EF243" s="542"/>
      <c r="EG243" s="542"/>
      <c r="EH243" s="542"/>
      <c r="EI243" s="542"/>
      <c r="EJ243" s="542"/>
      <c r="EK243" s="542"/>
      <c r="EL243" s="542"/>
      <c r="EM243" s="542"/>
      <c r="EN243" s="542"/>
      <c r="EO243" s="542"/>
    </row>
    <row r="244" spans="2:145" x14ac:dyDescent="0.25">
      <c r="B244" s="541" t="s">
        <v>1585</v>
      </c>
      <c r="C244" s="3" t="s">
        <v>1586</v>
      </c>
      <c r="D244" s="3" t="s">
        <v>1456</v>
      </c>
      <c r="E244" s="541" t="s">
        <v>1094</v>
      </c>
      <c r="F244" s="542"/>
      <c r="G244" s="543">
        <v>17770.065684000001</v>
      </c>
      <c r="H244" s="542"/>
      <c r="I244" s="542"/>
      <c r="J244" s="542"/>
      <c r="K244" s="542"/>
      <c r="L244" s="542"/>
      <c r="N244" s="543">
        <v>11850.173731000001</v>
      </c>
      <c r="O244" s="76">
        <f t="shared" si="53"/>
        <v>0.66686156043135991</v>
      </c>
      <c r="P244" s="622">
        <v>170.536777</v>
      </c>
      <c r="Q244" s="76">
        <f t="shared" si="54"/>
        <v>9.5968568733850942E-3</v>
      </c>
      <c r="R244" s="542"/>
      <c r="S244" s="542"/>
      <c r="T244" s="544">
        <v>3.1292719999999998</v>
      </c>
      <c r="U244" s="543">
        <v>36</v>
      </c>
      <c r="W244" s="543">
        <v>1027</v>
      </c>
      <c r="X244" s="543">
        <v>7</v>
      </c>
      <c r="Y244" s="542"/>
      <c r="Z244" s="546">
        <f t="shared" si="52"/>
        <v>8.6665396078824786E-2</v>
      </c>
      <c r="AA244" s="543">
        <v>34</v>
      </c>
      <c r="AB244" s="543">
        <v>178</v>
      </c>
      <c r="AC244" s="547">
        <v>1171</v>
      </c>
      <c r="AD244" s="547">
        <v>34</v>
      </c>
      <c r="AE244" s="543">
        <f t="shared" si="55"/>
        <v>1205</v>
      </c>
      <c r="AF244" s="549">
        <v>151148163</v>
      </c>
      <c r="AH244" s="549">
        <v>33500</v>
      </c>
      <c r="AI244" s="543">
        <v>1032</v>
      </c>
      <c r="AJ244" s="76">
        <f t="shared" si="56"/>
        <v>0.8564315352697095</v>
      </c>
      <c r="AK244" s="549">
        <v>47650253</v>
      </c>
      <c r="AL244" s="76">
        <f t="shared" si="57"/>
        <v>0.31525525718761133</v>
      </c>
      <c r="AM244" s="543">
        <v>1032</v>
      </c>
      <c r="AN244" s="549">
        <v>47650253</v>
      </c>
      <c r="AO244" s="543">
        <v>1020</v>
      </c>
      <c r="AP244" s="549">
        <v>45824903</v>
      </c>
      <c r="AQ244" s="543">
        <v>771</v>
      </c>
      <c r="AR244" s="549">
        <v>40588653</v>
      </c>
      <c r="AS244" s="543">
        <v>249</v>
      </c>
      <c r="AT244" s="76">
        <f t="shared" si="58"/>
        <v>0.24411764705882352</v>
      </c>
      <c r="AU244" s="549">
        <v>5236250</v>
      </c>
      <c r="AV244" s="543">
        <v>119</v>
      </c>
      <c r="AW244" s="549">
        <v>54652107</v>
      </c>
      <c r="AX244" s="543">
        <v>32</v>
      </c>
      <c r="AY244" s="549">
        <v>43966319</v>
      </c>
      <c r="AZ244" s="543">
        <v>312</v>
      </c>
      <c r="BA244" s="76">
        <f t="shared" si="59"/>
        <v>0.25892116182572616</v>
      </c>
      <c r="BB244" s="543">
        <v>380</v>
      </c>
      <c r="BC244" s="76">
        <f t="shared" si="60"/>
        <v>0.31535269709543567</v>
      </c>
      <c r="BD244" s="543">
        <v>513</v>
      </c>
      <c r="BE244" s="76">
        <f t="shared" si="61"/>
        <v>0.42572614107883816</v>
      </c>
      <c r="BF244" s="543">
        <v>1063</v>
      </c>
      <c r="BG244" s="76">
        <f t="shared" si="62"/>
        <v>0.88215767634854769</v>
      </c>
      <c r="BH244" s="543">
        <v>331</v>
      </c>
      <c r="BI244" s="76">
        <f t="shared" si="63"/>
        <v>0.27468879668049795</v>
      </c>
      <c r="BJ244" s="543">
        <v>242</v>
      </c>
      <c r="BK244" s="543">
        <v>81</v>
      </c>
      <c r="BL244" s="543">
        <v>8</v>
      </c>
      <c r="BM244" s="550">
        <v>1965</v>
      </c>
      <c r="BN244" s="542"/>
      <c r="BO244" s="543">
        <v>972</v>
      </c>
      <c r="BP244" s="76">
        <f t="shared" si="64"/>
        <v>0.80663900414937761</v>
      </c>
      <c r="BQ244" s="543">
        <v>233</v>
      </c>
      <c r="BR244" s="76">
        <f t="shared" si="65"/>
        <v>0.19336099585062241</v>
      </c>
      <c r="BS244" s="543">
        <v>63</v>
      </c>
      <c r="BT244" s="76">
        <f t="shared" si="66"/>
        <v>5.2282157676348549E-2</v>
      </c>
      <c r="BU244" s="76">
        <v>0.77325581395348841</v>
      </c>
      <c r="BW244" s="543">
        <v>10</v>
      </c>
      <c r="BX244" s="543">
        <v>5</v>
      </c>
      <c r="BY244" s="543">
        <v>0</v>
      </c>
      <c r="BZ244" s="543">
        <v>4</v>
      </c>
      <c r="CA244" s="543">
        <v>0</v>
      </c>
      <c r="CB244" s="543">
        <v>6</v>
      </c>
      <c r="CC244" s="543">
        <v>4</v>
      </c>
      <c r="CD244" s="543">
        <v>0</v>
      </c>
      <c r="CE244" s="543">
        <v>1</v>
      </c>
      <c r="CF244" s="543">
        <v>4</v>
      </c>
      <c r="CG244" s="543">
        <v>1</v>
      </c>
      <c r="CH244" s="543">
        <v>0</v>
      </c>
      <c r="CI244" s="542"/>
      <c r="CJ244" s="542"/>
      <c r="CK244" s="542"/>
      <c r="CL244" s="542"/>
      <c r="CM244" s="542"/>
      <c r="CN244" s="542"/>
      <c r="CO244" s="542"/>
      <c r="CP244" s="542"/>
      <c r="CQ244" s="542"/>
      <c r="CS244" s="542"/>
      <c r="CT244" s="542"/>
      <c r="CU244" s="542"/>
      <c r="CV244" s="542"/>
      <c r="CW244" s="543">
        <v>27</v>
      </c>
      <c r="CX244" s="547">
        <v>3</v>
      </c>
      <c r="CY244" s="543">
        <v>10</v>
      </c>
      <c r="CZ244" s="543">
        <v>9</v>
      </c>
      <c r="DA244" s="543">
        <v>0</v>
      </c>
      <c r="DB244" s="543">
        <v>0</v>
      </c>
      <c r="DC244" s="543">
        <v>8</v>
      </c>
      <c r="DD244" s="543">
        <v>0</v>
      </c>
      <c r="DF244" s="551">
        <v>9603915.8315249998</v>
      </c>
      <c r="DG244" s="76">
        <f t="shared" si="67"/>
        <v>6.3539745643650322E-2</v>
      </c>
      <c r="DH244" s="551">
        <v>7040</v>
      </c>
      <c r="DI244" s="551">
        <v>7982690.0574439997</v>
      </c>
      <c r="DJ244" s="551">
        <v>1621225.7740809999</v>
      </c>
      <c r="DK244" s="547">
        <v>668</v>
      </c>
      <c r="DL244" s="543">
        <v>486</v>
      </c>
      <c r="DM244" s="543">
        <v>42</v>
      </c>
      <c r="DN244" s="543">
        <v>9</v>
      </c>
      <c r="DO244" s="320">
        <v>0.23199800000000001</v>
      </c>
      <c r="DP244" s="543">
        <v>629</v>
      </c>
      <c r="DQ244" s="543">
        <v>134</v>
      </c>
      <c r="DR244" s="543">
        <v>315</v>
      </c>
      <c r="DS244" s="543">
        <v>126</v>
      </c>
      <c r="DT244" s="76">
        <f t="shared" si="68"/>
        <v>0.12268743914313535</v>
      </c>
      <c r="DU244" s="542"/>
      <c r="DV244" s="542"/>
      <c r="DW244" s="542"/>
      <c r="DX244" s="552">
        <v>6810.0855000000001</v>
      </c>
      <c r="DZ244" s="542"/>
      <c r="EA244" s="542"/>
      <c r="EB244" s="542"/>
      <c r="EC244" s="542"/>
      <c r="ED244" s="542"/>
      <c r="EE244" s="542"/>
      <c r="EF244" s="542"/>
      <c r="EG244" s="542"/>
      <c r="EH244" s="542"/>
      <c r="EI244" s="542"/>
      <c r="EJ244" s="542"/>
      <c r="EK244" s="542"/>
      <c r="EL244" s="542"/>
      <c r="EM244" s="542"/>
      <c r="EN244" s="542"/>
      <c r="EO244" s="542"/>
    </row>
    <row r="245" spans="2:145" x14ac:dyDescent="0.25">
      <c r="B245" s="541" t="s">
        <v>1587</v>
      </c>
      <c r="C245" s="3" t="s">
        <v>1588</v>
      </c>
      <c r="D245" s="3" t="s">
        <v>1152</v>
      </c>
      <c r="E245" s="541" t="s">
        <v>1094</v>
      </c>
      <c r="F245" s="542"/>
      <c r="G245" s="543">
        <v>788.89714300000003</v>
      </c>
      <c r="H245" s="542"/>
      <c r="I245" s="542"/>
      <c r="J245" s="542"/>
      <c r="K245" s="542"/>
      <c r="L245" s="542"/>
      <c r="N245" s="543">
        <v>759.96317199999999</v>
      </c>
      <c r="O245" s="76">
        <f t="shared" si="53"/>
        <v>0.96332351909658265</v>
      </c>
      <c r="P245" s="622">
        <v>9.3469549999999995</v>
      </c>
      <c r="Q245" s="76">
        <f t="shared" si="54"/>
        <v>1.184812885042987E-2</v>
      </c>
      <c r="R245" s="542"/>
      <c r="S245" s="542"/>
      <c r="T245" s="544">
        <v>2</v>
      </c>
      <c r="U245" s="543">
        <v>0</v>
      </c>
      <c r="W245" s="543">
        <v>37</v>
      </c>
      <c r="X245" s="543">
        <v>0</v>
      </c>
      <c r="Y245" s="542"/>
      <c r="Z245" s="546">
        <f t="shared" si="52"/>
        <v>4.8686569774989044E-2</v>
      </c>
      <c r="AA245" s="543">
        <v>0</v>
      </c>
      <c r="AB245" s="543">
        <v>6</v>
      </c>
      <c r="AC245" s="547">
        <v>43</v>
      </c>
      <c r="AD245" s="547">
        <v>0</v>
      </c>
      <c r="AE245" s="543">
        <f t="shared" si="55"/>
        <v>43</v>
      </c>
      <c r="AF245" s="549">
        <v>8403560</v>
      </c>
      <c r="AH245" s="549">
        <v>47200</v>
      </c>
      <c r="AI245" s="543">
        <v>36</v>
      </c>
      <c r="AJ245" s="76">
        <f t="shared" si="56"/>
        <v>0.83720930232558144</v>
      </c>
      <c r="AK245" s="549">
        <v>1784840</v>
      </c>
      <c r="AL245" s="76">
        <f t="shared" si="57"/>
        <v>0.2123909390782002</v>
      </c>
      <c r="AM245" s="543">
        <v>36</v>
      </c>
      <c r="AN245" s="549">
        <v>1784840</v>
      </c>
      <c r="AO245" s="543">
        <v>36</v>
      </c>
      <c r="AP245" s="549">
        <v>1784840</v>
      </c>
      <c r="AQ245" s="543">
        <v>29</v>
      </c>
      <c r="AR245" s="549">
        <v>1525390</v>
      </c>
      <c r="AS245" s="543">
        <v>7</v>
      </c>
      <c r="AT245" s="76">
        <f t="shared" si="58"/>
        <v>0.19444444444444445</v>
      </c>
      <c r="AU245" s="549">
        <v>259450</v>
      </c>
      <c r="AV245" s="543">
        <v>2</v>
      </c>
      <c r="AW245" s="549">
        <v>38600</v>
      </c>
      <c r="AX245" s="543">
        <v>5</v>
      </c>
      <c r="AY245" s="549">
        <v>6580120</v>
      </c>
      <c r="AZ245" s="543">
        <v>12</v>
      </c>
      <c r="BA245" s="76">
        <f t="shared" si="59"/>
        <v>0.27906976744186046</v>
      </c>
      <c r="BB245" s="543">
        <v>8</v>
      </c>
      <c r="BC245" s="76">
        <f t="shared" si="60"/>
        <v>0.18604651162790697</v>
      </c>
      <c r="BD245" s="543">
        <v>23</v>
      </c>
      <c r="BE245" s="76">
        <f t="shared" si="61"/>
        <v>0.53488372093023251</v>
      </c>
      <c r="BF245" s="543">
        <v>39</v>
      </c>
      <c r="BG245" s="76">
        <f t="shared" si="62"/>
        <v>0.90697674418604646</v>
      </c>
      <c r="BH245" s="543">
        <v>2</v>
      </c>
      <c r="BI245" s="76">
        <f t="shared" si="63"/>
        <v>4.6511627906976744E-2</v>
      </c>
      <c r="BJ245" s="543">
        <v>2</v>
      </c>
      <c r="BK245" s="543">
        <v>0</v>
      </c>
      <c r="BL245" s="543">
        <v>0</v>
      </c>
      <c r="BM245" s="550">
        <v>1964</v>
      </c>
      <c r="BN245" s="542"/>
      <c r="BO245" s="543">
        <v>33</v>
      </c>
      <c r="BP245" s="76">
        <f t="shared" si="64"/>
        <v>0.76744186046511631</v>
      </c>
      <c r="BQ245" s="543">
        <v>10</v>
      </c>
      <c r="BR245" s="76">
        <f t="shared" si="65"/>
        <v>0.23255813953488372</v>
      </c>
      <c r="BS245" s="543">
        <v>1</v>
      </c>
      <c r="BT245" s="76">
        <f t="shared" si="66"/>
        <v>2.3255813953488372E-2</v>
      </c>
      <c r="BU245" s="76">
        <v>0.86111111111111116</v>
      </c>
      <c r="BW245" s="543">
        <v>3</v>
      </c>
      <c r="BX245" s="543">
        <v>3</v>
      </c>
      <c r="BY245" s="543">
        <v>0</v>
      </c>
      <c r="BZ245" s="543">
        <v>3</v>
      </c>
      <c r="CA245" s="543">
        <v>0</v>
      </c>
      <c r="CB245" s="543">
        <v>0</v>
      </c>
      <c r="CC245" s="543">
        <v>3</v>
      </c>
      <c r="CD245" s="543">
        <v>0</v>
      </c>
      <c r="CE245" s="543">
        <v>0</v>
      </c>
      <c r="CF245" s="543">
        <v>0</v>
      </c>
      <c r="CG245" s="543">
        <v>0</v>
      </c>
      <c r="CH245" s="543">
        <v>0</v>
      </c>
      <c r="CI245" s="542"/>
      <c r="CJ245" s="542"/>
      <c r="CK245" s="542"/>
      <c r="CL245" s="542"/>
      <c r="CM245" s="542"/>
      <c r="CN245" s="542"/>
      <c r="CO245" s="542"/>
      <c r="CP245" s="542"/>
      <c r="CQ245" s="542"/>
      <c r="CS245" s="542"/>
      <c r="CT245" s="542"/>
      <c r="CU245" s="542"/>
      <c r="CV245" s="542"/>
      <c r="CW245" s="543">
        <v>2</v>
      </c>
      <c r="CX245" s="547">
        <v>0</v>
      </c>
      <c r="CY245" s="543">
        <v>2</v>
      </c>
      <c r="CZ245" s="543">
        <v>0</v>
      </c>
      <c r="DA245" s="543">
        <v>0</v>
      </c>
      <c r="DB245" s="543">
        <v>0</v>
      </c>
      <c r="DC245" s="543">
        <v>0</v>
      </c>
      <c r="DD245" s="543">
        <v>0</v>
      </c>
      <c r="DF245" s="551">
        <v>48543</v>
      </c>
      <c r="DG245" s="76">
        <f t="shared" si="67"/>
        <v>5.7764804440023042E-3</v>
      </c>
      <c r="DH245" s="551">
        <v>4303</v>
      </c>
      <c r="DI245" s="551">
        <v>29586</v>
      </c>
      <c r="DJ245" s="551">
        <v>18957</v>
      </c>
      <c r="DK245" s="547">
        <v>38</v>
      </c>
      <c r="DL245" s="543">
        <v>5</v>
      </c>
      <c r="DM245" s="543">
        <v>0</v>
      </c>
      <c r="DN245" s="543">
        <v>0</v>
      </c>
      <c r="DO245" s="320">
        <v>0.13</v>
      </c>
      <c r="DP245" s="543">
        <v>38</v>
      </c>
      <c r="DQ245" s="543">
        <v>1</v>
      </c>
      <c r="DR245" s="543">
        <v>3</v>
      </c>
      <c r="DS245" s="543">
        <v>1</v>
      </c>
      <c r="DT245" s="76">
        <f t="shared" si="68"/>
        <v>2.7027027027027029E-2</v>
      </c>
      <c r="DU245" s="542"/>
      <c r="DV245" s="542"/>
      <c r="DW245" s="542"/>
      <c r="DX245" s="552">
        <v>35.027999999999999</v>
      </c>
      <c r="DZ245" s="542"/>
      <c r="EA245" s="542"/>
      <c r="EB245" s="542"/>
      <c r="EC245" s="542"/>
      <c r="ED245" s="542"/>
      <c r="EE245" s="542"/>
      <c r="EF245" s="542"/>
      <c r="EG245" s="542"/>
      <c r="EH245" s="542"/>
      <c r="EI245" s="542"/>
      <c r="EJ245" s="542"/>
      <c r="EK245" s="542"/>
      <c r="EL245" s="542"/>
      <c r="EM245" s="542"/>
      <c r="EN245" s="542"/>
      <c r="EO245" s="542"/>
    </row>
    <row r="246" spans="2:145" x14ac:dyDescent="0.25">
      <c r="B246" s="541" t="s">
        <v>1589</v>
      </c>
      <c r="C246" s="3" t="s">
        <v>1590</v>
      </c>
      <c r="D246" s="3" t="s">
        <v>1169</v>
      </c>
      <c r="E246" s="541" t="s">
        <v>1094</v>
      </c>
      <c r="F246" s="542"/>
      <c r="G246" s="543">
        <v>142.08684199999999</v>
      </c>
      <c r="H246" s="542"/>
      <c r="I246" s="542"/>
      <c r="J246" s="542"/>
      <c r="K246" s="542"/>
      <c r="L246" s="542"/>
      <c r="N246" s="543">
        <v>142.08684199999999</v>
      </c>
      <c r="O246" s="76">
        <f t="shared" si="53"/>
        <v>1</v>
      </c>
      <c r="P246" s="622">
        <v>6.2335659999999997</v>
      </c>
      <c r="Q246" s="76">
        <f t="shared" si="54"/>
        <v>4.3871521896446962E-2</v>
      </c>
      <c r="R246" s="542"/>
      <c r="S246" s="542"/>
      <c r="T246" s="544">
        <v>1.2</v>
      </c>
      <c r="U246" s="543">
        <v>0</v>
      </c>
      <c r="W246" s="543">
        <v>50</v>
      </c>
      <c r="X246" s="543">
        <v>0</v>
      </c>
      <c r="Y246" s="542"/>
      <c r="Z246" s="546">
        <f t="shared" si="52"/>
        <v>0.3518974684510196</v>
      </c>
      <c r="AA246" s="543">
        <v>0</v>
      </c>
      <c r="AB246" s="543">
        <v>1</v>
      </c>
      <c r="AC246" s="547">
        <v>51</v>
      </c>
      <c r="AD246" s="547">
        <v>0</v>
      </c>
      <c r="AE246" s="543">
        <f t="shared" si="55"/>
        <v>51</v>
      </c>
      <c r="AF246" s="549">
        <v>3002254</v>
      </c>
      <c r="AH246" s="549">
        <v>53000</v>
      </c>
      <c r="AI246" s="543">
        <v>48</v>
      </c>
      <c r="AJ246" s="76">
        <f t="shared" si="56"/>
        <v>0.94117647058823528</v>
      </c>
      <c r="AK246" s="549">
        <v>2827287</v>
      </c>
      <c r="AL246" s="76">
        <f t="shared" si="57"/>
        <v>0.94172145328143453</v>
      </c>
      <c r="AM246" s="543">
        <v>48</v>
      </c>
      <c r="AN246" s="549">
        <v>2827287</v>
      </c>
      <c r="AO246" s="543">
        <v>45</v>
      </c>
      <c r="AP246" s="549">
        <v>2761997</v>
      </c>
      <c r="AQ246" s="543">
        <v>34</v>
      </c>
      <c r="AR246" s="549">
        <v>2458667</v>
      </c>
      <c r="AS246" s="543">
        <v>11</v>
      </c>
      <c r="AT246" s="76">
        <f t="shared" si="58"/>
        <v>0.24444444444444444</v>
      </c>
      <c r="AU246" s="549">
        <v>303330</v>
      </c>
      <c r="AV246" s="543">
        <v>0</v>
      </c>
      <c r="AW246" s="549">
        <v>0</v>
      </c>
      <c r="AX246" s="543">
        <v>2</v>
      </c>
      <c r="AY246" s="549">
        <v>118767</v>
      </c>
      <c r="AZ246" s="543">
        <v>16</v>
      </c>
      <c r="BA246" s="76">
        <f t="shared" si="59"/>
        <v>0.31372549019607843</v>
      </c>
      <c r="BB246" s="543">
        <v>7</v>
      </c>
      <c r="BC246" s="76">
        <f t="shared" si="60"/>
        <v>0.13725490196078433</v>
      </c>
      <c r="BD246" s="543">
        <v>28</v>
      </c>
      <c r="BE246" s="76">
        <f t="shared" si="61"/>
        <v>0.5490196078431373</v>
      </c>
      <c r="BF246" s="543">
        <v>46</v>
      </c>
      <c r="BG246" s="76">
        <f t="shared" si="62"/>
        <v>0.90196078431372551</v>
      </c>
      <c r="BH246" s="543">
        <v>16</v>
      </c>
      <c r="BI246" s="76">
        <f t="shared" si="63"/>
        <v>0.31372549019607843</v>
      </c>
      <c r="BJ246" s="543">
        <v>16</v>
      </c>
      <c r="BK246" s="543">
        <v>0</v>
      </c>
      <c r="BL246" s="543">
        <v>0</v>
      </c>
      <c r="BM246" s="550">
        <v>1939</v>
      </c>
      <c r="BN246" s="542"/>
      <c r="BO246" s="543">
        <v>41</v>
      </c>
      <c r="BP246" s="76">
        <f t="shared" si="64"/>
        <v>0.80392156862745101</v>
      </c>
      <c r="BQ246" s="543">
        <v>10</v>
      </c>
      <c r="BR246" s="76">
        <f t="shared" si="65"/>
        <v>0.19607843137254902</v>
      </c>
      <c r="BS246" s="543">
        <v>4</v>
      </c>
      <c r="BT246" s="76">
        <f t="shared" si="66"/>
        <v>7.8431372549019607E-2</v>
      </c>
      <c r="BU246" s="76">
        <v>0.89583333333333337</v>
      </c>
      <c r="BW246" s="543">
        <v>0</v>
      </c>
      <c r="BX246" s="543">
        <v>0</v>
      </c>
      <c r="BY246" s="543">
        <v>0</v>
      </c>
      <c r="BZ246" s="543">
        <v>0</v>
      </c>
      <c r="CA246" s="543">
        <v>0</v>
      </c>
      <c r="CB246" s="543">
        <v>0</v>
      </c>
      <c r="CC246" s="543">
        <v>0</v>
      </c>
      <c r="CD246" s="543">
        <v>0</v>
      </c>
      <c r="CE246" s="543">
        <v>0</v>
      </c>
      <c r="CF246" s="543">
        <v>0</v>
      </c>
      <c r="CG246" s="543">
        <v>0</v>
      </c>
      <c r="CH246" s="543">
        <v>0</v>
      </c>
      <c r="CI246" s="542"/>
      <c r="CJ246" s="542"/>
      <c r="CK246" s="542"/>
      <c r="CL246" s="542"/>
      <c r="CM246" s="542"/>
      <c r="CN246" s="542"/>
      <c r="CO246" s="542"/>
      <c r="CP246" s="542"/>
      <c r="CQ246" s="542"/>
      <c r="CS246" s="542"/>
      <c r="CT246" s="542"/>
      <c r="CU246" s="542"/>
      <c r="CV246" s="542"/>
      <c r="CW246" s="543">
        <v>2</v>
      </c>
      <c r="CX246" s="547">
        <v>1</v>
      </c>
      <c r="CY246" s="543">
        <v>2</v>
      </c>
      <c r="CZ246" s="543">
        <v>0</v>
      </c>
      <c r="DA246" s="543">
        <v>0</v>
      </c>
      <c r="DB246" s="543">
        <v>0</v>
      </c>
      <c r="DC246" s="543">
        <v>0</v>
      </c>
      <c r="DD246" s="543">
        <v>0</v>
      </c>
      <c r="DF246" s="551">
        <v>393208.722014</v>
      </c>
      <c r="DG246" s="76">
        <f t="shared" si="67"/>
        <v>0.13097117099819003</v>
      </c>
      <c r="DH246" s="551">
        <v>11889.100336</v>
      </c>
      <c r="DI246" s="551">
        <v>374868.87450799998</v>
      </c>
      <c r="DJ246" s="551">
        <v>18339.847505000002</v>
      </c>
      <c r="DK246" s="547">
        <v>29</v>
      </c>
      <c r="DL246" s="543">
        <v>21</v>
      </c>
      <c r="DM246" s="543">
        <v>1</v>
      </c>
      <c r="DN246" s="543">
        <v>0</v>
      </c>
      <c r="DO246" s="320">
        <v>0.25700000000000001</v>
      </c>
      <c r="DP246" s="543">
        <v>25</v>
      </c>
      <c r="DQ246" s="543">
        <v>6</v>
      </c>
      <c r="DR246" s="543">
        <v>17</v>
      </c>
      <c r="DS246" s="543">
        <v>3</v>
      </c>
      <c r="DT246" s="76">
        <f t="shared" si="68"/>
        <v>0.06</v>
      </c>
      <c r="DU246" s="542"/>
      <c r="DV246" s="542"/>
      <c r="DW246" s="542"/>
      <c r="DX246" s="552">
        <v>201.8853</v>
      </c>
      <c r="DZ246" s="542"/>
      <c r="EA246" s="542"/>
      <c r="EB246" s="542"/>
      <c r="EC246" s="542"/>
      <c r="ED246" s="542"/>
      <c r="EE246" s="542"/>
      <c r="EF246" s="542"/>
      <c r="EG246" s="542"/>
      <c r="EH246" s="542"/>
      <c r="EI246" s="542"/>
      <c r="EJ246" s="542"/>
      <c r="EK246" s="542"/>
      <c r="EL246" s="542"/>
      <c r="EM246" s="542"/>
      <c r="EN246" s="542"/>
      <c r="EO246" s="542"/>
    </row>
    <row r="247" spans="2:145" x14ac:dyDescent="0.25">
      <c r="B247" s="541" t="s">
        <v>1591</v>
      </c>
      <c r="C247" s="6" t="s">
        <v>1592</v>
      </c>
      <c r="D247" s="3" t="s">
        <v>1097</v>
      </c>
      <c r="E247" s="541" t="s">
        <v>1094</v>
      </c>
      <c r="F247" s="542"/>
      <c r="G247" s="543">
        <v>824.25384699999995</v>
      </c>
      <c r="H247" s="542"/>
      <c r="I247" s="542"/>
      <c r="J247" s="542"/>
      <c r="K247" s="542"/>
      <c r="L247" s="542"/>
      <c r="N247" s="543">
        <v>531.93757300000004</v>
      </c>
      <c r="O247" s="76">
        <f t="shared" si="53"/>
        <v>0.64535649416265339</v>
      </c>
      <c r="P247" s="622">
        <v>17.309170000000002</v>
      </c>
      <c r="Q247" s="76">
        <f t="shared" si="54"/>
        <v>2.0999804930240142E-2</v>
      </c>
      <c r="R247" s="542"/>
      <c r="S247" s="542"/>
      <c r="T247" s="544">
        <v>2.1255489999999999</v>
      </c>
      <c r="U247" s="543">
        <v>0</v>
      </c>
      <c r="W247" s="543">
        <v>124</v>
      </c>
      <c r="X247" s="543">
        <v>21</v>
      </c>
      <c r="Y247" s="542"/>
      <c r="Z247" s="546">
        <f t="shared" si="52"/>
        <v>0.23311006083038993</v>
      </c>
      <c r="AA247" s="543">
        <v>8</v>
      </c>
      <c r="AB247" s="543">
        <v>11</v>
      </c>
      <c r="AC247" s="547">
        <v>127</v>
      </c>
      <c r="AD247" s="547">
        <v>8</v>
      </c>
      <c r="AE247" s="543">
        <f t="shared" si="55"/>
        <v>135</v>
      </c>
      <c r="AF247" s="549">
        <v>8002000</v>
      </c>
      <c r="AH247" s="549">
        <v>50000</v>
      </c>
      <c r="AI247" s="543">
        <v>127</v>
      </c>
      <c r="AJ247" s="76">
        <f t="shared" si="56"/>
        <v>0.94074074074074077</v>
      </c>
      <c r="AK247" s="549">
        <v>7570560</v>
      </c>
      <c r="AL247" s="76">
        <f t="shared" si="57"/>
        <v>0.9460834791302174</v>
      </c>
      <c r="AM247" s="543">
        <v>127</v>
      </c>
      <c r="AN247" s="549">
        <v>7570560</v>
      </c>
      <c r="AO247" s="543">
        <v>123</v>
      </c>
      <c r="AP247" s="549">
        <v>7253760</v>
      </c>
      <c r="AQ247" s="543">
        <v>80</v>
      </c>
      <c r="AR247" s="549">
        <v>6027400</v>
      </c>
      <c r="AS247" s="543">
        <v>43</v>
      </c>
      <c r="AT247" s="76">
        <f t="shared" si="58"/>
        <v>0.34959349593495936</v>
      </c>
      <c r="AU247" s="549">
        <v>1226360</v>
      </c>
      <c r="AV247" s="543">
        <v>5</v>
      </c>
      <c r="AW247" s="549">
        <v>329000</v>
      </c>
      <c r="AX247" s="543">
        <v>3</v>
      </c>
      <c r="AY247" s="549">
        <v>102440</v>
      </c>
      <c r="AZ247" s="543">
        <v>48</v>
      </c>
      <c r="BA247" s="76">
        <f t="shared" si="59"/>
        <v>0.35555555555555557</v>
      </c>
      <c r="BB247" s="543">
        <v>12</v>
      </c>
      <c r="BC247" s="76">
        <f t="shared" si="60"/>
        <v>8.8888888888888892E-2</v>
      </c>
      <c r="BD247" s="543">
        <v>75</v>
      </c>
      <c r="BE247" s="76">
        <f t="shared" si="61"/>
        <v>0.55555555555555558</v>
      </c>
      <c r="BF247" s="543">
        <v>126</v>
      </c>
      <c r="BG247" s="76">
        <f t="shared" si="62"/>
        <v>0.93333333333333335</v>
      </c>
      <c r="BH247" s="543">
        <v>27</v>
      </c>
      <c r="BI247" s="76">
        <f t="shared" si="63"/>
        <v>0.2</v>
      </c>
      <c r="BJ247" s="543">
        <v>21</v>
      </c>
      <c r="BK247" s="543">
        <v>6</v>
      </c>
      <c r="BL247" s="543">
        <v>0</v>
      </c>
      <c r="BM247" s="550">
        <v>1972</v>
      </c>
      <c r="BN247" s="542"/>
      <c r="BO247" s="543">
        <v>95</v>
      </c>
      <c r="BP247" s="76">
        <f t="shared" si="64"/>
        <v>0.70370370370370372</v>
      </c>
      <c r="BQ247" s="543">
        <v>40</v>
      </c>
      <c r="BR247" s="76">
        <f t="shared" si="65"/>
        <v>0.29629629629629628</v>
      </c>
      <c r="BS247" s="543">
        <v>4</v>
      </c>
      <c r="BT247" s="76">
        <f t="shared" si="66"/>
        <v>2.9629629629629631E-2</v>
      </c>
      <c r="BU247" s="76">
        <v>0.81889763779527558</v>
      </c>
      <c r="BW247" s="543">
        <v>0</v>
      </c>
      <c r="BX247" s="543">
        <v>0</v>
      </c>
      <c r="BY247" s="543">
        <v>0</v>
      </c>
      <c r="BZ247" s="543">
        <v>0</v>
      </c>
      <c r="CA247" s="543">
        <v>0</v>
      </c>
      <c r="CB247" s="543">
        <v>0</v>
      </c>
      <c r="CC247" s="543">
        <v>0</v>
      </c>
      <c r="CD247" s="543">
        <v>0</v>
      </c>
      <c r="CE247" s="543">
        <v>0</v>
      </c>
      <c r="CF247" s="543">
        <v>0</v>
      </c>
      <c r="CG247" s="543">
        <v>0</v>
      </c>
      <c r="CH247" s="543">
        <v>0</v>
      </c>
      <c r="CI247" s="542"/>
      <c r="CJ247" s="542"/>
      <c r="CK247" s="542"/>
      <c r="CL247" s="542"/>
      <c r="CM247" s="542"/>
      <c r="CN247" s="542"/>
      <c r="CO247" s="542"/>
      <c r="CP247" s="542"/>
      <c r="CQ247" s="542"/>
      <c r="CS247" s="542"/>
      <c r="CT247" s="542"/>
      <c r="CU247" s="542"/>
      <c r="CV247" s="542"/>
      <c r="CW247" s="543">
        <v>3</v>
      </c>
      <c r="CX247" s="547">
        <v>1</v>
      </c>
      <c r="CY247" s="543">
        <v>3</v>
      </c>
      <c r="CZ247" s="543">
        <v>0</v>
      </c>
      <c r="DA247" s="543">
        <v>0</v>
      </c>
      <c r="DB247" s="543">
        <v>0</v>
      </c>
      <c r="DC247" s="543">
        <v>0</v>
      </c>
      <c r="DD247" s="543">
        <v>0</v>
      </c>
      <c r="DF247" s="551">
        <v>686161.77194500004</v>
      </c>
      <c r="DG247" s="76">
        <f t="shared" si="67"/>
        <v>8.574878429705074E-2</v>
      </c>
      <c r="DH247" s="551">
        <v>5510.4423829999996</v>
      </c>
      <c r="DI247" s="551">
        <v>664892.56103800004</v>
      </c>
      <c r="DJ247" s="551">
        <v>21269.210907000001</v>
      </c>
      <c r="DK247" s="547">
        <v>67</v>
      </c>
      <c r="DL247" s="543">
        <v>68</v>
      </c>
      <c r="DM247" s="543">
        <v>0</v>
      </c>
      <c r="DN247" s="543">
        <v>0</v>
      </c>
      <c r="DO247" s="320">
        <v>0.149454</v>
      </c>
      <c r="DP247" s="543">
        <v>58</v>
      </c>
      <c r="DQ247" s="543">
        <v>27</v>
      </c>
      <c r="DR247" s="543">
        <v>38</v>
      </c>
      <c r="DS247" s="543">
        <v>12</v>
      </c>
      <c r="DT247" s="76">
        <f t="shared" si="68"/>
        <v>9.6774193548387094E-2</v>
      </c>
      <c r="DU247" s="542"/>
      <c r="DV247" s="542"/>
      <c r="DW247" s="542"/>
      <c r="DX247" s="552">
        <v>454.39449999999999</v>
      </c>
      <c r="DZ247" s="542"/>
      <c r="EA247" s="542"/>
      <c r="EB247" s="542"/>
      <c r="EC247" s="542"/>
      <c r="ED247" s="542"/>
      <c r="EE247" s="542"/>
      <c r="EF247" s="542"/>
      <c r="EG247" s="542"/>
      <c r="EH247" s="542"/>
      <c r="EI247" s="542"/>
      <c r="EJ247" s="542"/>
      <c r="EK247" s="542"/>
      <c r="EL247" s="542"/>
      <c r="EM247" s="542"/>
      <c r="EN247" s="542"/>
      <c r="EO247" s="542"/>
    </row>
    <row r="248" spans="2:145" x14ac:dyDescent="0.25">
      <c r="B248" s="541" t="s">
        <v>1591</v>
      </c>
      <c r="C248" s="3" t="s">
        <v>1593</v>
      </c>
      <c r="D248" s="3" t="s">
        <v>1193</v>
      </c>
      <c r="E248" s="541" t="s">
        <v>1094</v>
      </c>
      <c r="F248" s="542"/>
      <c r="G248" s="543">
        <v>657.96931900000004</v>
      </c>
      <c r="H248" s="542"/>
      <c r="I248" s="542"/>
      <c r="J248" s="542"/>
      <c r="K248" s="542"/>
      <c r="L248" s="542"/>
      <c r="N248" s="543">
        <v>317.48258299999998</v>
      </c>
      <c r="O248" s="76">
        <f t="shared" si="53"/>
        <v>0.48251882547125263</v>
      </c>
      <c r="P248" s="622">
        <v>9.6052900000000001</v>
      </c>
      <c r="Q248" s="76">
        <f t="shared" si="54"/>
        <v>1.459838585573927E-2</v>
      </c>
      <c r="R248" s="542"/>
      <c r="S248" s="542"/>
      <c r="T248" s="544">
        <v>2.4799790000000002</v>
      </c>
      <c r="U248" s="543">
        <v>2</v>
      </c>
      <c r="W248" s="543">
        <v>28</v>
      </c>
      <c r="X248" s="543">
        <v>0</v>
      </c>
      <c r="Y248" s="542"/>
      <c r="Z248" s="546">
        <f t="shared" si="52"/>
        <v>8.8193814398946108E-2</v>
      </c>
      <c r="AA248" s="543">
        <v>8</v>
      </c>
      <c r="AB248" s="543">
        <v>0</v>
      </c>
      <c r="AC248" s="547">
        <v>20</v>
      </c>
      <c r="AD248" s="547">
        <v>8</v>
      </c>
      <c r="AE248" s="543">
        <f t="shared" si="55"/>
        <v>28</v>
      </c>
      <c r="AF248" s="549">
        <v>2216190</v>
      </c>
      <c r="AH248" s="549">
        <v>62300</v>
      </c>
      <c r="AI248" s="543">
        <v>21</v>
      </c>
      <c r="AJ248" s="76">
        <f t="shared" si="56"/>
        <v>0.75</v>
      </c>
      <c r="AK248" s="549">
        <v>1329910</v>
      </c>
      <c r="AL248" s="76">
        <f t="shared" si="57"/>
        <v>0.6000884400705716</v>
      </c>
      <c r="AM248" s="543">
        <v>21</v>
      </c>
      <c r="AN248" s="549">
        <v>1329910</v>
      </c>
      <c r="AO248" s="543">
        <v>21</v>
      </c>
      <c r="AP248" s="549">
        <v>1329910</v>
      </c>
      <c r="AQ248" s="543">
        <v>16</v>
      </c>
      <c r="AR248" s="549">
        <v>1055110</v>
      </c>
      <c r="AS248" s="543">
        <v>5</v>
      </c>
      <c r="AT248" s="76">
        <f t="shared" si="58"/>
        <v>0.23809523809523808</v>
      </c>
      <c r="AU248" s="549">
        <v>274800</v>
      </c>
      <c r="AV248" s="543">
        <v>2</v>
      </c>
      <c r="AW248" s="549">
        <v>513700</v>
      </c>
      <c r="AX248" s="543">
        <v>4</v>
      </c>
      <c r="AY248" s="549">
        <v>286380</v>
      </c>
      <c r="AZ248" s="543">
        <v>9</v>
      </c>
      <c r="BA248" s="76">
        <f t="shared" si="59"/>
        <v>0.32142857142857145</v>
      </c>
      <c r="BB248" s="543">
        <v>9</v>
      </c>
      <c r="BC248" s="76">
        <f t="shared" si="60"/>
        <v>0.32142857142857145</v>
      </c>
      <c r="BD248" s="543">
        <v>10</v>
      </c>
      <c r="BE248" s="76">
        <f t="shared" si="61"/>
        <v>0.35714285714285715</v>
      </c>
      <c r="BF248" s="543">
        <v>24</v>
      </c>
      <c r="BG248" s="76">
        <f t="shared" si="62"/>
        <v>0.8571428571428571</v>
      </c>
      <c r="BH248" s="543">
        <v>11</v>
      </c>
      <c r="BI248" s="76">
        <f t="shared" si="63"/>
        <v>0.39285714285714285</v>
      </c>
      <c r="BJ248" s="543">
        <v>8</v>
      </c>
      <c r="BK248" s="543">
        <v>2</v>
      </c>
      <c r="BL248" s="543">
        <v>1</v>
      </c>
      <c r="BM248" s="550">
        <v>1980</v>
      </c>
      <c r="BN248" s="542"/>
      <c r="BO248" s="543">
        <v>21</v>
      </c>
      <c r="BP248" s="76">
        <f t="shared" si="64"/>
        <v>0.75</v>
      </c>
      <c r="BQ248" s="543">
        <v>7</v>
      </c>
      <c r="BR248" s="76">
        <f t="shared" si="65"/>
        <v>0.25</v>
      </c>
      <c r="BS248" s="543">
        <v>2</v>
      </c>
      <c r="BT248" s="76">
        <f t="shared" si="66"/>
        <v>7.1428571428571425E-2</v>
      </c>
      <c r="BU248" s="76">
        <v>0.80952380952380953</v>
      </c>
      <c r="BW248" s="543">
        <v>1</v>
      </c>
      <c r="BX248" s="543">
        <v>0</v>
      </c>
      <c r="BY248" s="543">
        <v>0</v>
      </c>
      <c r="BZ248" s="543">
        <v>1</v>
      </c>
      <c r="CA248" s="543">
        <v>0</v>
      </c>
      <c r="CB248" s="543">
        <v>0</v>
      </c>
      <c r="CC248" s="543">
        <v>0</v>
      </c>
      <c r="CD248" s="543">
        <v>0</v>
      </c>
      <c r="CE248" s="543">
        <v>0</v>
      </c>
      <c r="CF248" s="543">
        <v>0</v>
      </c>
      <c r="CG248" s="543">
        <v>1</v>
      </c>
      <c r="CH248" s="543">
        <v>0</v>
      </c>
      <c r="CI248" s="542"/>
      <c r="CJ248" s="542"/>
      <c r="CK248" s="542"/>
      <c r="CL248" s="542"/>
      <c r="CM248" s="542"/>
      <c r="CN248" s="542"/>
      <c r="CO248" s="542"/>
      <c r="CP248" s="542"/>
      <c r="CQ248" s="542"/>
      <c r="CS248" s="542"/>
      <c r="CT248" s="542"/>
      <c r="CU248" s="542"/>
      <c r="CV248" s="542"/>
      <c r="CW248" s="543">
        <v>1</v>
      </c>
      <c r="CX248" s="547">
        <v>1</v>
      </c>
      <c r="CY248" s="543">
        <v>1</v>
      </c>
      <c r="CZ248" s="543">
        <v>0</v>
      </c>
      <c r="DA248" s="543">
        <v>0</v>
      </c>
      <c r="DB248" s="543">
        <v>0</v>
      </c>
      <c r="DC248" s="543">
        <v>0</v>
      </c>
      <c r="DD248" s="543">
        <v>0</v>
      </c>
      <c r="DF248" s="551">
        <v>352442.598444</v>
      </c>
      <c r="DG248" s="76">
        <f t="shared" si="67"/>
        <v>0.15903085856537572</v>
      </c>
      <c r="DH248" s="551">
        <v>6227.4652040000001</v>
      </c>
      <c r="DI248" s="551">
        <v>256648.785034</v>
      </c>
      <c r="DJ248" s="551">
        <v>95793.813410000002</v>
      </c>
      <c r="DK248" s="547">
        <v>5</v>
      </c>
      <c r="DL248" s="543">
        <v>20</v>
      </c>
      <c r="DM248" s="543">
        <v>3</v>
      </c>
      <c r="DN248" s="543">
        <v>0</v>
      </c>
      <c r="DO248" s="320">
        <v>0.10638300000000001</v>
      </c>
      <c r="DP248" s="543">
        <v>6</v>
      </c>
      <c r="DQ248" s="543">
        <v>9</v>
      </c>
      <c r="DR248" s="543">
        <v>10</v>
      </c>
      <c r="DS248" s="543">
        <v>3</v>
      </c>
      <c r="DT248" s="76">
        <f t="shared" si="68"/>
        <v>0.10714285714285714</v>
      </c>
      <c r="DU248" s="542"/>
      <c r="DV248" s="542"/>
      <c r="DW248" s="542"/>
      <c r="DX248" s="552">
        <v>198.13310000000001</v>
      </c>
      <c r="DZ248" s="542"/>
      <c r="EA248" s="542"/>
      <c r="EB248" s="542"/>
      <c r="EC248" s="542"/>
      <c r="ED248" s="542"/>
      <c r="EE248" s="542"/>
      <c r="EF248" s="542"/>
      <c r="EG248" s="542"/>
      <c r="EH248" s="542"/>
      <c r="EI248" s="542"/>
      <c r="EJ248" s="542"/>
      <c r="EK248" s="542"/>
      <c r="EL248" s="542"/>
      <c r="EM248" s="542"/>
      <c r="EN248" s="542"/>
      <c r="EO248" s="542"/>
    </row>
    <row r="249" spans="2:145" x14ac:dyDescent="0.25">
      <c r="B249" s="541" t="s">
        <v>1594</v>
      </c>
      <c r="C249" s="3" t="s">
        <v>1595</v>
      </c>
      <c r="D249" s="3" t="s">
        <v>1112</v>
      </c>
      <c r="E249" s="541" t="s">
        <v>1094</v>
      </c>
      <c r="F249" s="542"/>
      <c r="G249" s="543">
        <v>110.171308</v>
      </c>
      <c r="H249" s="542"/>
      <c r="I249" s="542"/>
      <c r="J249" s="542"/>
      <c r="K249" s="542"/>
      <c r="L249" s="542"/>
      <c r="N249" s="543">
        <v>110.171308</v>
      </c>
      <c r="O249" s="76">
        <f t="shared" si="53"/>
        <v>1</v>
      </c>
      <c r="P249" s="622">
        <v>4.6693509999999998</v>
      </c>
      <c r="Q249" s="76">
        <f t="shared" si="54"/>
        <v>4.2382641041168359E-2</v>
      </c>
      <c r="R249" s="542"/>
      <c r="S249" s="542"/>
      <c r="T249" s="544">
        <v>1.2</v>
      </c>
      <c r="U249" s="543">
        <v>0</v>
      </c>
      <c r="W249" s="543">
        <v>87</v>
      </c>
      <c r="X249" s="543">
        <v>3</v>
      </c>
      <c r="Y249" s="542"/>
      <c r="Z249" s="546">
        <f t="shared" si="52"/>
        <v>0.78967928746021609</v>
      </c>
      <c r="AA249" s="543">
        <v>0</v>
      </c>
      <c r="AB249" s="543">
        <v>0</v>
      </c>
      <c r="AC249" s="547">
        <v>87</v>
      </c>
      <c r="AD249" s="547">
        <v>0</v>
      </c>
      <c r="AE249" s="543">
        <f t="shared" si="55"/>
        <v>87</v>
      </c>
      <c r="AF249" s="549">
        <v>4025350</v>
      </c>
      <c r="AH249" s="549">
        <v>39300</v>
      </c>
      <c r="AI249" s="543">
        <v>85</v>
      </c>
      <c r="AJ249" s="76">
        <f t="shared" si="56"/>
        <v>0.97701149425287359</v>
      </c>
      <c r="AK249" s="549">
        <v>3370260</v>
      </c>
      <c r="AL249" s="76">
        <f t="shared" si="57"/>
        <v>0.8372588718993379</v>
      </c>
      <c r="AM249" s="543">
        <v>85</v>
      </c>
      <c r="AN249" s="549">
        <v>3370260</v>
      </c>
      <c r="AO249" s="543">
        <v>82</v>
      </c>
      <c r="AP249" s="549">
        <v>3218560</v>
      </c>
      <c r="AQ249" s="543">
        <v>74</v>
      </c>
      <c r="AR249" s="549">
        <v>3041700</v>
      </c>
      <c r="AS249" s="543">
        <v>8</v>
      </c>
      <c r="AT249" s="76">
        <f t="shared" si="58"/>
        <v>9.7560975609756101E-2</v>
      </c>
      <c r="AU249" s="549">
        <v>176860</v>
      </c>
      <c r="AV249" s="543">
        <v>0</v>
      </c>
      <c r="AW249" s="549">
        <v>0</v>
      </c>
      <c r="AX249" s="543">
        <v>2</v>
      </c>
      <c r="AY249" s="549">
        <v>655090</v>
      </c>
      <c r="AZ249" s="543">
        <v>7</v>
      </c>
      <c r="BA249" s="76">
        <f t="shared" si="59"/>
        <v>8.0459770114942528E-2</v>
      </c>
      <c r="BB249" s="543">
        <v>12</v>
      </c>
      <c r="BC249" s="76">
        <f t="shared" si="60"/>
        <v>0.13793103448275862</v>
      </c>
      <c r="BD249" s="543">
        <v>68</v>
      </c>
      <c r="BE249" s="76">
        <f t="shared" si="61"/>
        <v>0.7816091954022989</v>
      </c>
      <c r="BF249" s="543">
        <v>83</v>
      </c>
      <c r="BG249" s="76">
        <f t="shared" si="62"/>
        <v>0.95402298850574707</v>
      </c>
      <c r="BH249" s="543">
        <v>1</v>
      </c>
      <c r="BI249" s="76">
        <f t="shared" si="63"/>
        <v>1.1494252873563218E-2</v>
      </c>
      <c r="BJ249" s="543">
        <v>1</v>
      </c>
      <c r="BK249" s="543">
        <v>0</v>
      </c>
      <c r="BL249" s="543">
        <v>0</v>
      </c>
      <c r="BM249" s="550">
        <v>1940</v>
      </c>
      <c r="BN249" s="542"/>
      <c r="BO249" s="543">
        <v>77</v>
      </c>
      <c r="BP249" s="76">
        <f t="shared" si="64"/>
        <v>0.88505747126436785</v>
      </c>
      <c r="BQ249" s="543">
        <v>10</v>
      </c>
      <c r="BR249" s="76">
        <f t="shared" si="65"/>
        <v>0.11494252873563218</v>
      </c>
      <c r="BS249" s="543">
        <v>0</v>
      </c>
      <c r="BT249" s="76">
        <f t="shared" si="66"/>
        <v>0</v>
      </c>
      <c r="BU249" s="76">
        <v>0.62352941176470589</v>
      </c>
      <c r="BW249" s="543">
        <v>0</v>
      </c>
      <c r="BX249" s="543">
        <v>0</v>
      </c>
      <c r="BY249" s="543">
        <v>0</v>
      </c>
      <c r="BZ249" s="543">
        <v>0</v>
      </c>
      <c r="CA249" s="543">
        <v>0</v>
      </c>
      <c r="CB249" s="543">
        <v>0</v>
      </c>
      <c r="CC249" s="543">
        <v>0</v>
      </c>
      <c r="CD249" s="543">
        <v>0</v>
      </c>
      <c r="CE249" s="543">
        <v>0</v>
      </c>
      <c r="CF249" s="543">
        <v>0</v>
      </c>
      <c r="CG249" s="543">
        <v>0</v>
      </c>
      <c r="CH249" s="543">
        <v>0</v>
      </c>
      <c r="CI249" s="542"/>
      <c r="CJ249" s="542"/>
      <c r="CK249" s="542"/>
      <c r="CL249" s="542"/>
      <c r="CM249" s="542"/>
      <c r="CN249" s="542"/>
      <c r="CO249" s="542"/>
      <c r="CP249" s="542"/>
      <c r="CQ249" s="542"/>
      <c r="CS249" s="542"/>
      <c r="CT249" s="542"/>
      <c r="CU249" s="542"/>
      <c r="CV249" s="542"/>
      <c r="CW249" s="543">
        <v>2</v>
      </c>
      <c r="CX249" s="547">
        <v>0</v>
      </c>
      <c r="CY249" s="543">
        <v>1</v>
      </c>
      <c r="CZ249" s="543">
        <v>1</v>
      </c>
      <c r="DA249" s="543">
        <v>0</v>
      </c>
      <c r="DB249" s="543">
        <v>0</v>
      </c>
      <c r="DC249" s="543">
        <v>0</v>
      </c>
      <c r="DD249" s="543">
        <v>0</v>
      </c>
      <c r="DF249" s="551">
        <v>136551.40004000001</v>
      </c>
      <c r="DG249" s="76">
        <f t="shared" si="67"/>
        <v>3.3922863860285445E-2</v>
      </c>
      <c r="DH249" s="551">
        <v>1395.999834</v>
      </c>
      <c r="DI249" s="551">
        <v>101647.799527</v>
      </c>
      <c r="DJ249" s="551">
        <v>34903.600511999997</v>
      </c>
      <c r="DK249" s="547">
        <v>60</v>
      </c>
      <c r="DL249" s="543">
        <v>27</v>
      </c>
      <c r="DM249" s="543">
        <v>0</v>
      </c>
      <c r="DN249" s="543">
        <v>0</v>
      </c>
      <c r="DO249" s="320">
        <v>0.04</v>
      </c>
      <c r="DP249" s="543">
        <v>47</v>
      </c>
      <c r="DQ249" s="543">
        <v>25</v>
      </c>
      <c r="DR249" s="543">
        <v>15</v>
      </c>
      <c r="DS249" s="543">
        <v>0</v>
      </c>
      <c r="DT249" s="76">
        <f t="shared" si="68"/>
        <v>0</v>
      </c>
      <c r="DU249" s="542"/>
      <c r="DV249" s="542"/>
      <c r="DW249" s="542"/>
      <c r="DX249" s="552">
        <v>73.074399999999997</v>
      </c>
      <c r="DZ249" s="542"/>
      <c r="EA249" s="542"/>
      <c r="EB249" s="542"/>
      <c r="EC249" s="542"/>
      <c r="ED249" s="542"/>
      <c r="EE249" s="542"/>
      <c r="EF249" s="542"/>
      <c r="EG249" s="542"/>
      <c r="EH249" s="542"/>
      <c r="EI249" s="542"/>
      <c r="EJ249" s="542"/>
      <c r="EK249" s="542"/>
      <c r="EL249" s="542"/>
      <c r="EM249" s="542"/>
      <c r="EN249" s="542"/>
      <c r="EO249" s="542"/>
    </row>
    <row r="250" spans="2:145" x14ac:dyDescent="0.25">
      <c r="B250" s="541" t="s">
        <v>1596</v>
      </c>
      <c r="C250" s="3" t="s">
        <v>1597</v>
      </c>
      <c r="D250" s="3" t="s">
        <v>1146</v>
      </c>
      <c r="E250" s="541" t="s">
        <v>1094</v>
      </c>
      <c r="F250" s="542"/>
      <c r="G250" s="543">
        <v>67.304259999999999</v>
      </c>
      <c r="H250" s="542"/>
      <c r="I250" s="542"/>
      <c r="J250" s="542"/>
      <c r="K250" s="542"/>
      <c r="L250" s="542"/>
      <c r="N250" s="543">
        <v>0.122338</v>
      </c>
      <c r="O250" s="76">
        <f t="shared" si="53"/>
        <v>1.8176858344479236E-3</v>
      </c>
      <c r="P250" s="622">
        <v>6.6928229999999997</v>
      </c>
      <c r="Q250" s="76">
        <f t="shared" si="54"/>
        <v>9.9441298366552133E-2</v>
      </c>
      <c r="R250" s="542"/>
      <c r="S250" s="542"/>
      <c r="T250" s="544">
        <v>1.0893360000000001</v>
      </c>
      <c r="U250" s="543">
        <v>0</v>
      </c>
      <c r="W250" s="543">
        <v>48</v>
      </c>
      <c r="X250" s="543">
        <v>0</v>
      </c>
      <c r="Y250" s="542"/>
      <c r="Z250" s="546">
        <f t="shared" si="52"/>
        <v>392.35560496329839</v>
      </c>
      <c r="AA250" s="543">
        <v>48</v>
      </c>
      <c r="AB250" s="543">
        <v>0</v>
      </c>
      <c r="AC250" s="547">
        <v>0</v>
      </c>
      <c r="AD250" s="547">
        <v>48</v>
      </c>
      <c r="AE250" s="543">
        <f t="shared" si="55"/>
        <v>48</v>
      </c>
      <c r="AF250" s="549">
        <v>875280</v>
      </c>
      <c r="AH250" s="549">
        <v>14150</v>
      </c>
      <c r="AI250" s="543">
        <v>47</v>
      </c>
      <c r="AJ250" s="76">
        <f t="shared" si="56"/>
        <v>0.97916666666666663</v>
      </c>
      <c r="AK250" s="549">
        <v>845880</v>
      </c>
      <c r="AL250" s="76">
        <f t="shared" si="57"/>
        <v>0.96641074856046061</v>
      </c>
      <c r="AM250" s="543">
        <v>47</v>
      </c>
      <c r="AN250" s="549">
        <v>845880</v>
      </c>
      <c r="AO250" s="543">
        <v>47</v>
      </c>
      <c r="AP250" s="549">
        <v>845880</v>
      </c>
      <c r="AQ250" s="543">
        <v>15</v>
      </c>
      <c r="AR250" s="549">
        <v>319700</v>
      </c>
      <c r="AS250" s="543">
        <v>32</v>
      </c>
      <c r="AT250" s="76">
        <f t="shared" si="58"/>
        <v>0.68085106382978722</v>
      </c>
      <c r="AU250" s="549">
        <v>526180</v>
      </c>
      <c r="AV250" s="543">
        <v>1</v>
      </c>
      <c r="AW250" s="549">
        <v>29400</v>
      </c>
      <c r="AX250" s="543">
        <v>0</v>
      </c>
      <c r="AY250" s="549">
        <v>0</v>
      </c>
      <c r="AZ250" s="543">
        <v>4</v>
      </c>
      <c r="BA250" s="76">
        <f t="shared" si="59"/>
        <v>8.3333333333333329E-2</v>
      </c>
      <c r="BB250" s="543">
        <v>11</v>
      </c>
      <c r="BC250" s="76">
        <f t="shared" si="60"/>
        <v>0.22916666666666666</v>
      </c>
      <c r="BD250" s="543">
        <v>33</v>
      </c>
      <c r="BE250" s="76">
        <f t="shared" si="61"/>
        <v>0.6875</v>
      </c>
      <c r="BF250" s="543">
        <v>48</v>
      </c>
      <c r="BG250" s="76">
        <f t="shared" si="62"/>
        <v>1</v>
      </c>
      <c r="BH250" s="543">
        <v>3</v>
      </c>
      <c r="BI250" s="76">
        <f t="shared" si="63"/>
        <v>6.25E-2</v>
      </c>
      <c r="BJ250" s="543">
        <v>3</v>
      </c>
      <c r="BK250" s="543">
        <v>0</v>
      </c>
      <c r="BL250" s="543">
        <v>0</v>
      </c>
      <c r="BM250" s="550">
        <v>1975.5</v>
      </c>
      <c r="BN250" s="542"/>
      <c r="BO250" s="543">
        <v>46</v>
      </c>
      <c r="BP250" s="76">
        <f t="shared" si="64"/>
        <v>0.95833333333333337</v>
      </c>
      <c r="BQ250" s="543">
        <v>2</v>
      </c>
      <c r="BR250" s="76">
        <f t="shared" si="65"/>
        <v>4.1666666666666664E-2</v>
      </c>
      <c r="BS250" s="543">
        <v>0</v>
      </c>
      <c r="BT250" s="76">
        <f t="shared" si="66"/>
        <v>0</v>
      </c>
      <c r="BU250" s="76">
        <v>0.65957446808510634</v>
      </c>
      <c r="BW250" s="543">
        <v>0</v>
      </c>
      <c r="BX250" s="543">
        <v>0</v>
      </c>
      <c r="BY250" s="543">
        <v>0</v>
      </c>
      <c r="BZ250" s="543">
        <v>0</v>
      </c>
      <c r="CA250" s="543">
        <v>0</v>
      </c>
      <c r="CB250" s="543">
        <v>0</v>
      </c>
      <c r="CC250" s="543">
        <v>0</v>
      </c>
      <c r="CD250" s="543">
        <v>0</v>
      </c>
      <c r="CE250" s="543">
        <v>0</v>
      </c>
      <c r="CF250" s="543">
        <v>0</v>
      </c>
      <c r="CG250" s="543">
        <v>0</v>
      </c>
      <c r="CH250" s="543">
        <v>0</v>
      </c>
      <c r="CI250" s="542"/>
      <c r="CJ250" s="542"/>
      <c r="CK250" s="542"/>
      <c r="CL250" s="542"/>
      <c r="CM250" s="542"/>
      <c r="CN250" s="542"/>
      <c r="CO250" s="542"/>
      <c r="CP250" s="542"/>
      <c r="CQ250" s="542"/>
      <c r="CS250" s="542"/>
      <c r="CT250" s="542"/>
      <c r="CU250" s="542"/>
      <c r="CV250" s="542"/>
      <c r="CW250" s="543">
        <v>0</v>
      </c>
      <c r="CX250" s="547">
        <v>0</v>
      </c>
      <c r="CY250" s="543">
        <v>0</v>
      </c>
      <c r="CZ250" s="543">
        <v>0</v>
      </c>
      <c r="DA250" s="543">
        <v>0</v>
      </c>
      <c r="DB250" s="543">
        <v>0</v>
      </c>
      <c r="DC250" s="543">
        <v>0</v>
      </c>
      <c r="DD250" s="543">
        <v>0</v>
      </c>
      <c r="DF250" s="551">
        <v>41166.760353999998</v>
      </c>
      <c r="DG250" s="76">
        <f t="shared" si="67"/>
        <v>4.7032675662645095E-2</v>
      </c>
      <c r="DH250" s="551">
        <v>1678.4162980000001</v>
      </c>
      <c r="DI250" s="551">
        <v>41166.760353999998</v>
      </c>
      <c r="DJ250" s="551">
        <v>0</v>
      </c>
      <c r="DK250" s="547">
        <v>37</v>
      </c>
      <c r="DL250" s="543">
        <v>11</v>
      </c>
      <c r="DM250" s="543">
        <v>0</v>
      </c>
      <c r="DN250" s="543">
        <v>0</v>
      </c>
      <c r="DO250" s="320">
        <v>8.3548999999999998E-2</v>
      </c>
      <c r="DP250" s="543">
        <v>32</v>
      </c>
      <c r="DQ250" s="543">
        <v>10</v>
      </c>
      <c r="DR250" s="543">
        <v>5</v>
      </c>
      <c r="DS250" s="543">
        <v>1</v>
      </c>
      <c r="DT250" s="76">
        <f t="shared" si="68"/>
        <v>2.0833333333333332E-2</v>
      </c>
      <c r="DU250" s="542"/>
      <c r="DV250" s="542"/>
      <c r="DW250" s="542"/>
      <c r="DX250" s="552">
        <v>79.060199999999995</v>
      </c>
      <c r="DZ250" s="542"/>
      <c r="EA250" s="542"/>
      <c r="EB250" s="542"/>
      <c r="EC250" s="542"/>
      <c r="ED250" s="542"/>
      <c r="EE250" s="542"/>
      <c r="EF250" s="542"/>
      <c r="EG250" s="542"/>
      <c r="EH250" s="542"/>
      <c r="EI250" s="542"/>
      <c r="EJ250" s="542"/>
      <c r="EK250" s="542"/>
      <c r="EL250" s="542"/>
      <c r="EM250" s="542"/>
      <c r="EN250" s="542"/>
      <c r="EO250" s="542"/>
    </row>
    <row r="251" spans="2:145" x14ac:dyDescent="0.25">
      <c r="B251" s="541" t="s">
        <v>1598</v>
      </c>
      <c r="C251" s="3" t="s">
        <v>1599</v>
      </c>
      <c r="D251" s="3" t="s">
        <v>1107</v>
      </c>
      <c r="E251" s="541" t="s">
        <v>1094</v>
      </c>
      <c r="F251" s="542"/>
      <c r="G251" s="543">
        <v>582.49382300000002</v>
      </c>
      <c r="H251" s="542"/>
      <c r="I251" s="542"/>
      <c r="J251" s="542"/>
      <c r="K251" s="542"/>
      <c r="L251" s="542"/>
      <c r="N251" s="543">
        <v>279.98557599999998</v>
      </c>
      <c r="O251" s="76">
        <f t="shared" si="53"/>
        <v>0.4806670301806788</v>
      </c>
      <c r="P251" s="622">
        <v>11.823238</v>
      </c>
      <c r="Q251" s="76">
        <f t="shared" si="54"/>
        <v>2.0297619533726798E-2</v>
      </c>
      <c r="R251" s="542"/>
      <c r="S251" s="542"/>
      <c r="T251" s="544">
        <v>3.4559329999999999</v>
      </c>
      <c r="U251" s="543">
        <v>0</v>
      </c>
      <c r="W251" s="543">
        <v>53</v>
      </c>
      <c r="X251" s="543">
        <v>10</v>
      </c>
      <c r="Y251" s="542"/>
      <c r="Z251" s="546">
        <f t="shared" si="52"/>
        <v>0.18929546570641911</v>
      </c>
      <c r="AA251" s="543">
        <v>4</v>
      </c>
      <c r="AB251" s="543">
        <v>4</v>
      </c>
      <c r="AC251" s="547">
        <v>53</v>
      </c>
      <c r="AD251" s="547">
        <v>4</v>
      </c>
      <c r="AE251" s="543">
        <f t="shared" si="55"/>
        <v>57</v>
      </c>
      <c r="AF251" s="549">
        <v>2174930</v>
      </c>
      <c r="AH251" s="549">
        <v>27800</v>
      </c>
      <c r="AI251" s="543">
        <v>49</v>
      </c>
      <c r="AJ251" s="76">
        <f t="shared" si="56"/>
        <v>0.85964912280701755</v>
      </c>
      <c r="AK251" s="549">
        <v>1610330</v>
      </c>
      <c r="AL251" s="76">
        <f t="shared" si="57"/>
        <v>0.74040543833594641</v>
      </c>
      <c r="AM251" s="543">
        <v>49</v>
      </c>
      <c r="AN251" s="549">
        <v>1610330</v>
      </c>
      <c r="AO251" s="543">
        <v>49</v>
      </c>
      <c r="AP251" s="549">
        <v>1610330</v>
      </c>
      <c r="AQ251" s="543">
        <v>36</v>
      </c>
      <c r="AR251" s="549">
        <v>1287300</v>
      </c>
      <c r="AS251" s="543">
        <v>13</v>
      </c>
      <c r="AT251" s="76">
        <f t="shared" si="58"/>
        <v>0.26530612244897961</v>
      </c>
      <c r="AU251" s="549">
        <v>323030</v>
      </c>
      <c r="AV251" s="543">
        <v>1</v>
      </c>
      <c r="AW251" s="549">
        <v>35600</v>
      </c>
      <c r="AX251" s="543">
        <v>6</v>
      </c>
      <c r="AY251" s="549">
        <v>472000</v>
      </c>
      <c r="AZ251" s="543">
        <v>3</v>
      </c>
      <c r="BA251" s="76">
        <f t="shared" si="59"/>
        <v>5.2631578947368418E-2</v>
      </c>
      <c r="BB251" s="543">
        <v>29</v>
      </c>
      <c r="BC251" s="76">
        <f t="shared" si="60"/>
        <v>0.50877192982456143</v>
      </c>
      <c r="BD251" s="543">
        <v>25</v>
      </c>
      <c r="BE251" s="76">
        <f t="shared" si="61"/>
        <v>0.43859649122807015</v>
      </c>
      <c r="BF251" s="543">
        <v>53</v>
      </c>
      <c r="BG251" s="76">
        <f t="shared" si="62"/>
        <v>0.92982456140350878</v>
      </c>
      <c r="BH251" s="543">
        <v>32</v>
      </c>
      <c r="BI251" s="76">
        <f t="shared" si="63"/>
        <v>0.56140350877192979</v>
      </c>
      <c r="BJ251" s="543">
        <v>32</v>
      </c>
      <c r="BK251" s="543">
        <v>0</v>
      </c>
      <c r="BL251" s="543">
        <v>0</v>
      </c>
      <c r="BM251" s="550">
        <v>1900</v>
      </c>
      <c r="BN251" s="542"/>
      <c r="BO251" s="543">
        <v>49</v>
      </c>
      <c r="BP251" s="76">
        <f t="shared" si="64"/>
        <v>0.85964912280701755</v>
      </c>
      <c r="BQ251" s="543">
        <v>8</v>
      </c>
      <c r="BR251" s="76">
        <f t="shared" si="65"/>
        <v>0.14035087719298245</v>
      </c>
      <c r="BS251" s="543">
        <v>2</v>
      </c>
      <c r="BT251" s="76">
        <f t="shared" si="66"/>
        <v>3.5087719298245612E-2</v>
      </c>
      <c r="BU251" s="76">
        <v>0.7142857142857143</v>
      </c>
      <c r="BW251" s="543">
        <v>0</v>
      </c>
      <c r="BX251" s="543">
        <v>0</v>
      </c>
      <c r="BY251" s="543">
        <v>0</v>
      </c>
      <c r="BZ251" s="543">
        <v>0</v>
      </c>
      <c r="CA251" s="543">
        <v>0</v>
      </c>
      <c r="CB251" s="543">
        <v>0</v>
      </c>
      <c r="CC251" s="543">
        <v>0</v>
      </c>
      <c r="CD251" s="543">
        <v>0</v>
      </c>
      <c r="CE251" s="543">
        <v>0</v>
      </c>
      <c r="CF251" s="543">
        <v>0</v>
      </c>
      <c r="CG251" s="543">
        <v>0</v>
      </c>
      <c r="CH251" s="543">
        <v>0</v>
      </c>
      <c r="CI251" s="542"/>
      <c r="CJ251" s="542"/>
      <c r="CK251" s="542"/>
      <c r="CL251" s="542"/>
      <c r="CM251" s="542"/>
      <c r="CN251" s="542"/>
      <c r="CO251" s="542"/>
      <c r="CP251" s="542"/>
      <c r="CQ251" s="542"/>
      <c r="CS251" s="542"/>
      <c r="CT251" s="542"/>
      <c r="CU251" s="542"/>
      <c r="CV251" s="542"/>
      <c r="CW251" s="543">
        <v>6</v>
      </c>
      <c r="CX251" s="547">
        <v>3</v>
      </c>
      <c r="CY251" s="543">
        <v>6</v>
      </c>
      <c r="CZ251" s="543">
        <v>0</v>
      </c>
      <c r="DA251" s="543">
        <v>0</v>
      </c>
      <c r="DB251" s="543">
        <v>0</v>
      </c>
      <c r="DC251" s="543">
        <v>0</v>
      </c>
      <c r="DD251" s="543">
        <v>0</v>
      </c>
      <c r="DF251" s="551">
        <v>304733.14569700003</v>
      </c>
      <c r="DG251" s="76">
        <f t="shared" si="67"/>
        <v>0.14011170276606605</v>
      </c>
      <c r="DH251" s="551">
        <v>5948.5996089999999</v>
      </c>
      <c r="DI251" s="551">
        <v>249883.917365</v>
      </c>
      <c r="DJ251" s="551">
        <v>54849.228332999999</v>
      </c>
      <c r="DK251" s="547">
        <v>15</v>
      </c>
      <c r="DL251" s="543">
        <v>42</v>
      </c>
      <c r="DM251" s="543">
        <v>0</v>
      </c>
      <c r="DN251" s="543">
        <v>0</v>
      </c>
      <c r="DO251" s="320">
        <v>0.25411499999999998</v>
      </c>
      <c r="DP251" s="543">
        <v>12</v>
      </c>
      <c r="DQ251" s="543">
        <v>6</v>
      </c>
      <c r="DR251" s="543">
        <v>35</v>
      </c>
      <c r="DS251" s="543">
        <v>4</v>
      </c>
      <c r="DT251" s="76">
        <f t="shared" si="68"/>
        <v>7.5471698113207544E-2</v>
      </c>
      <c r="DU251" s="542"/>
      <c r="DV251" s="542"/>
      <c r="DW251" s="542"/>
      <c r="DX251" s="552">
        <v>277.69650000000001</v>
      </c>
      <c r="DZ251" s="542"/>
      <c r="EA251" s="542"/>
      <c r="EB251" s="542"/>
      <c r="EC251" s="542"/>
      <c r="ED251" s="542"/>
      <c r="EE251" s="542"/>
      <c r="EF251" s="542"/>
      <c r="EG251" s="542"/>
      <c r="EH251" s="542"/>
      <c r="EI251" s="542"/>
      <c r="EJ251" s="542"/>
      <c r="EK251" s="542"/>
      <c r="EL251" s="542"/>
      <c r="EM251" s="542"/>
      <c r="EN251" s="542"/>
      <c r="EO251" s="542"/>
    </row>
    <row r="252" spans="2:145" x14ac:dyDescent="0.25">
      <c r="B252" s="541" t="s">
        <v>1600</v>
      </c>
      <c r="C252" s="3" t="s">
        <v>1601</v>
      </c>
      <c r="D252" s="3" t="s">
        <v>1456</v>
      </c>
      <c r="E252" s="541" t="s">
        <v>1094</v>
      </c>
      <c r="F252" s="542"/>
      <c r="G252" s="543">
        <v>408.95450399999999</v>
      </c>
      <c r="H252" s="542"/>
      <c r="I252" s="542"/>
      <c r="J252" s="542"/>
      <c r="K252" s="542"/>
      <c r="L252" s="542"/>
      <c r="N252" s="543">
        <v>263.04399100000001</v>
      </c>
      <c r="O252" s="76">
        <f t="shared" si="53"/>
        <v>0.64321089125356601</v>
      </c>
      <c r="P252" s="622">
        <v>5.6949709999999998</v>
      </c>
      <c r="Q252" s="76">
        <f t="shared" si="54"/>
        <v>1.3925683527867442E-2</v>
      </c>
      <c r="R252" s="542"/>
      <c r="S252" s="542"/>
      <c r="T252" s="544">
        <v>0.56411699999999998</v>
      </c>
      <c r="U252" s="543">
        <v>0</v>
      </c>
      <c r="W252" s="543">
        <v>57</v>
      </c>
      <c r="X252" s="543">
        <v>0</v>
      </c>
      <c r="Y252" s="542"/>
      <c r="Z252" s="546">
        <f t="shared" ref="Z252:Z315" si="69">W252/N252</f>
        <v>0.21669379248431492</v>
      </c>
      <c r="AA252" s="543">
        <v>15</v>
      </c>
      <c r="AB252" s="543">
        <v>17</v>
      </c>
      <c r="AC252" s="547">
        <v>59</v>
      </c>
      <c r="AD252" s="547">
        <v>15</v>
      </c>
      <c r="AE252" s="543">
        <f t="shared" si="55"/>
        <v>74</v>
      </c>
      <c r="AF252" s="549">
        <v>11454490</v>
      </c>
      <c r="AH252" s="549">
        <v>133250</v>
      </c>
      <c r="AI252" s="543">
        <v>73</v>
      </c>
      <c r="AJ252" s="76">
        <f t="shared" si="56"/>
        <v>0.98648648648648651</v>
      </c>
      <c r="AK252" s="549">
        <v>11284890</v>
      </c>
      <c r="AL252" s="76">
        <f t="shared" si="57"/>
        <v>0.98519357911177186</v>
      </c>
      <c r="AM252" s="543">
        <v>72</v>
      </c>
      <c r="AN252" s="549">
        <v>10565020</v>
      </c>
      <c r="AO252" s="543">
        <v>72</v>
      </c>
      <c r="AP252" s="549">
        <v>10565020</v>
      </c>
      <c r="AQ252" s="543">
        <v>67</v>
      </c>
      <c r="AR252" s="549">
        <v>10271800</v>
      </c>
      <c r="AS252" s="543">
        <v>5</v>
      </c>
      <c r="AT252" s="76">
        <f t="shared" si="58"/>
        <v>6.9444444444444448E-2</v>
      </c>
      <c r="AU252" s="549">
        <v>293220</v>
      </c>
      <c r="AV252" s="543">
        <v>0</v>
      </c>
      <c r="AW252" s="549">
        <v>0</v>
      </c>
      <c r="AX252" s="543">
        <v>1</v>
      </c>
      <c r="AY252" s="549">
        <v>169600</v>
      </c>
      <c r="AZ252" s="543">
        <v>8</v>
      </c>
      <c r="BA252" s="76">
        <f t="shared" si="59"/>
        <v>0.10810810810810811</v>
      </c>
      <c r="BB252" s="543">
        <v>4</v>
      </c>
      <c r="BC252" s="76">
        <f t="shared" si="60"/>
        <v>5.4054054054054057E-2</v>
      </c>
      <c r="BD252" s="543">
        <v>62</v>
      </c>
      <c r="BE252" s="76">
        <f t="shared" si="61"/>
        <v>0.83783783783783783</v>
      </c>
      <c r="BF252" s="543">
        <v>54</v>
      </c>
      <c r="BG252" s="76">
        <f t="shared" si="62"/>
        <v>0.72972972972972971</v>
      </c>
      <c r="BH252" s="543">
        <v>0</v>
      </c>
      <c r="BI252" s="76">
        <f t="shared" si="63"/>
        <v>0</v>
      </c>
      <c r="BJ252" s="543">
        <v>0</v>
      </c>
      <c r="BK252" s="543">
        <v>0</v>
      </c>
      <c r="BL252" s="543">
        <v>0</v>
      </c>
      <c r="BM252" s="550">
        <v>1994</v>
      </c>
      <c r="BN252" s="542"/>
      <c r="BO252" s="543">
        <v>24</v>
      </c>
      <c r="BP252" s="76">
        <f t="shared" si="64"/>
        <v>0.32432432432432434</v>
      </c>
      <c r="BQ252" s="543">
        <v>50</v>
      </c>
      <c r="BR252" s="76">
        <f t="shared" si="65"/>
        <v>0.67567567567567566</v>
      </c>
      <c r="BS252" s="543">
        <v>0</v>
      </c>
      <c r="BT252" s="76">
        <f t="shared" si="66"/>
        <v>0</v>
      </c>
      <c r="BU252" s="76">
        <v>0.95890410958904104</v>
      </c>
      <c r="BW252" s="543">
        <v>0</v>
      </c>
      <c r="BX252" s="543">
        <v>0</v>
      </c>
      <c r="BY252" s="543">
        <v>0</v>
      </c>
      <c r="BZ252" s="543">
        <v>0</v>
      </c>
      <c r="CA252" s="543">
        <v>0</v>
      </c>
      <c r="CB252" s="543">
        <v>0</v>
      </c>
      <c r="CC252" s="543">
        <v>0</v>
      </c>
      <c r="CD252" s="543">
        <v>0</v>
      </c>
      <c r="CE252" s="543">
        <v>0</v>
      </c>
      <c r="CF252" s="543">
        <v>0</v>
      </c>
      <c r="CG252" s="543">
        <v>0</v>
      </c>
      <c r="CH252" s="543">
        <v>0</v>
      </c>
      <c r="CI252" s="542"/>
      <c r="CJ252" s="542"/>
      <c r="CK252" s="542"/>
      <c r="CL252" s="542"/>
      <c r="CM252" s="542"/>
      <c r="CN252" s="542"/>
      <c r="CO252" s="542"/>
      <c r="CP252" s="542"/>
      <c r="CQ252" s="542"/>
      <c r="CS252" s="542"/>
      <c r="CT252" s="542"/>
      <c r="CU252" s="542"/>
      <c r="CV252" s="542"/>
      <c r="CW252" s="543">
        <v>1</v>
      </c>
      <c r="CX252" s="547">
        <v>0</v>
      </c>
      <c r="CY252" s="543">
        <v>1</v>
      </c>
      <c r="CZ252" s="543">
        <v>0</v>
      </c>
      <c r="DA252" s="543">
        <v>0</v>
      </c>
      <c r="DB252" s="543">
        <v>0</v>
      </c>
      <c r="DC252" s="543">
        <v>0</v>
      </c>
      <c r="DD252" s="543">
        <v>0</v>
      </c>
      <c r="DF252" s="551">
        <v>85723.441894999996</v>
      </c>
      <c r="DG252" s="76">
        <f t="shared" si="67"/>
        <v>7.4838287776234471E-3</v>
      </c>
      <c r="DH252" s="551">
        <v>7758.5348510000003</v>
      </c>
      <c r="DI252" s="551">
        <v>84761.213317999995</v>
      </c>
      <c r="DJ252" s="551">
        <v>962.22857699999997</v>
      </c>
      <c r="DK252" s="547">
        <v>70</v>
      </c>
      <c r="DL252" s="543">
        <v>3</v>
      </c>
      <c r="DM252" s="543">
        <v>1</v>
      </c>
      <c r="DN252" s="543">
        <v>0</v>
      </c>
      <c r="DO252" s="320">
        <v>5.8804000000000002E-2</v>
      </c>
      <c r="DP252" s="543">
        <v>70</v>
      </c>
      <c r="DQ252" s="543">
        <v>3</v>
      </c>
      <c r="DR252" s="543">
        <v>1</v>
      </c>
      <c r="DS252" s="543">
        <v>0</v>
      </c>
      <c r="DT252" s="76">
        <f t="shared" si="68"/>
        <v>0</v>
      </c>
      <c r="DU252" s="542"/>
      <c r="DV252" s="542"/>
      <c r="DW252" s="542"/>
      <c r="DX252" s="552">
        <v>0</v>
      </c>
      <c r="DZ252" s="542"/>
      <c r="EA252" s="542"/>
      <c r="EB252" s="542"/>
      <c r="EC252" s="542"/>
      <c r="ED252" s="542"/>
      <c r="EE252" s="542"/>
      <c r="EF252" s="542"/>
      <c r="EG252" s="542"/>
      <c r="EH252" s="542"/>
      <c r="EI252" s="542"/>
      <c r="EJ252" s="542"/>
      <c r="EK252" s="542"/>
      <c r="EL252" s="542"/>
      <c r="EM252" s="542"/>
      <c r="EN252" s="542"/>
      <c r="EO252" s="542"/>
    </row>
    <row r="253" spans="2:145" x14ac:dyDescent="0.25">
      <c r="B253" s="541" t="s">
        <v>1602</v>
      </c>
      <c r="C253" s="3" t="s">
        <v>1603</v>
      </c>
      <c r="D253" s="3" t="s">
        <v>1604</v>
      </c>
      <c r="E253" s="541" t="s">
        <v>1094</v>
      </c>
      <c r="F253" s="542"/>
      <c r="G253" s="543">
        <v>409.91852899999998</v>
      </c>
      <c r="H253" s="542"/>
      <c r="I253" s="542"/>
      <c r="J253" s="542"/>
      <c r="K253" s="542"/>
      <c r="L253" s="542"/>
      <c r="N253" s="543">
        <v>267.36082499999998</v>
      </c>
      <c r="O253" s="76">
        <f t="shared" si="53"/>
        <v>0.65222917747150677</v>
      </c>
      <c r="P253" s="622">
        <v>10.436574</v>
      </c>
      <c r="Q253" s="76">
        <f t="shared" si="54"/>
        <v>2.5460117710365809E-2</v>
      </c>
      <c r="R253" s="542"/>
      <c r="S253" s="542"/>
      <c r="T253" s="544">
        <v>0.68385300000000004</v>
      </c>
      <c r="U253" s="543">
        <v>0</v>
      </c>
      <c r="W253" s="543">
        <v>211</v>
      </c>
      <c r="X253" s="543">
        <v>27</v>
      </c>
      <c r="Y253" s="542"/>
      <c r="Z253" s="546">
        <f t="shared" si="69"/>
        <v>0.78919564973664347</v>
      </c>
      <c r="AA253" s="543">
        <v>33</v>
      </c>
      <c r="AB253" s="543">
        <v>144</v>
      </c>
      <c r="AC253" s="547">
        <v>322</v>
      </c>
      <c r="AD253" s="547">
        <v>33</v>
      </c>
      <c r="AE253" s="543">
        <f t="shared" si="55"/>
        <v>355</v>
      </c>
      <c r="AF253" s="549">
        <v>24167950</v>
      </c>
      <c r="AH253" s="549">
        <v>47000</v>
      </c>
      <c r="AI253" s="543">
        <v>294</v>
      </c>
      <c r="AJ253" s="76">
        <f t="shared" si="56"/>
        <v>0.82816901408450705</v>
      </c>
      <c r="AK253" s="549">
        <v>15183440</v>
      </c>
      <c r="AL253" s="76">
        <f t="shared" si="57"/>
        <v>0.62824691378457831</v>
      </c>
      <c r="AM253" s="543">
        <v>294</v>
      </c>
      <c r="AN253" s="549">
        <v>15183440</v>
      </c>
      <c r="AO253" s="543">
        <v>280</v>
      </c>
      <c r="AP253" s="549">
        <v>14302260</v>
      </c>
      <c r="AQ253" s="543">
        <v>227</v>
      </c>
      <c r="AR253" s="549">
        <v>13519100</v>
      </c>
      <c r="AS253" s="543">
        <v>53</v>
      </c>
      <c r="AT253" s="76">
        <f t="shared" si="58"/>
        <v>0.18928571428571428</v>
      </c>
      <c r="AU253" s="549">
        <v>783160</v>
      </c>
      <c r="AV253" s="543">
        <v>50</v>
      </c>
      <c r="AW253" s="549">
        <v>6337400</v>
      </c>
      <c r="AX253" s="543">
        <v>6</v>
      </c>
      <c r="AY253" s="549">
        <v>1292710</v>
      </c>
      <c r="AZ253" s="543">
        <v>175</v>
      </c>
      <c r="BA253" s="76">
        <f t="shared" si="59"/>
        <v>0.49295774647887325</v>
      </c>
      <c r="BB253" s="543">
        <v>104</v>
      </c>
      <c r="BC253" s="76">
        <f t="shared" si="60"/>
        <v>0.29295774647887324</v>
      </c>
      <c r="BD253" s="543">
        <v>76</v>
      </c>
      <c r="BE253" s="76">
        <f t="shared" si="61"/>
        <v>0.21408450704225351</v>
      </c>
      <c r="BF253" s="543">
        <v>270</v>
      </c>
      <c r="BG253" s="76">
        <f t="shared" si="62"/>
        <v>0.76056338028169013</v>
      </c>
      <c r="BH253" s="543">
        <v>4</v>
      </c>
      <c r="BI253" s="76">
        <f t="shared" si="63"/>
        <v>1.1267605633802818E-2</v>
      </c>
      <c r="BJ253" s="543">
        <v>4</v>
      </c>
      <c r="BK253" s="543">
        <v>0</v>
      </c>
      <c r="BL253" s="543">
        <v>0</v>
      </c>
      <c r="BM253" s="550">
        <v>1945</v>
      </c>
      <c r="BN253" s="542"/>
      <c r="BO253" s="543">
        <v>302</v>
      </c>
      <c r="BP253" s="76">
        <f t="shared" si="64"/>
        <v>0.85070422535211265</v>
      </c>
      <c r="BQ253" s="543">
        <v>53</v>
      </c>
      <c r="BR253" s="76">
        <f t="shared" si="65"/>
        <v>0.14929577464788732</v>
      </c>
      <c r="BS253" s="543">
        <v>1</v>
      </c>
      <c r="BT253" s="76">
        <f t="shared" si="66"/>
        <v>2.8169014084507044E-3</v>
      </c>
      <c r="BU253" s="76">
        <v>0.62925170068027214</v>
      </c>
      <c r="BW253" s="543">
        <v>2</v>
      </c>
      <c r="BX253" s="543">
        <v>0</v>
      </c>
      <c r="BY253" s="543">
        <v>0</v>
      </c>
      <c r="BZ253" s="543">
        <v>2</v>
      </c>
      <c r="CA253" s="543">
        <v>0</v>
      </c>
      <c r="CB253" s="543">
        <v>0</v>
      </c>
      <c r="CC253" s="543">
        <v>0</v>
      </c>
      <c r="CD253" s="543">
        <v>0</v>
      </c>
      <c r="CE253" s="543">
        <v>0</v>
      </c>
      <c r="CF253" s="543">
        <v>0</v>
      </c>
      <c r="CG253" s="543">
        <v>2</v>
      </c>
      <c r="CH253" s="543">
        <v>0</v>
      </c>
      <c r="CI253" s="542"/>
      <c r="CJ253" s="542"/>
      <c r="CK253" s="542"/>
      <c r="CL253" s="542"/>
      <c r="CM253" s="542"/>
      <c r="CN253" s="542"/>
      <c r="CO253" s="542"/>
      <c r="CP253" s="542"/>
      <c r="CQ253" s="542"/>
      <c r="CS253" s="542"/>
      <c r="CT253" s="542"/>
      <c r="CU253" s="542"/>
      <c r="CV253" s="542"/>
      <c r="CW253" s="543">
        <v>4</v>
      </c>
      <c r="CX253" s="547">
        <v>0</v>
      </c>
      <c r="CY253" s="543">
        <v>2</v>
      </c>
      <c r="CZ253" s="543">
        <v>2</v>
      </c>
      <c r="DA253" s="543">
        <v>0</v>
      </c>
      <c r="DB253" s="543">
        <v>0</v>
      </c>
      <c r="DC253" s="543">
        <v>0</v>
      </c>
      <c r="DD253" s="543">
        <v>0</v>
      </c>
      <c r="DF253" s="551">
        <v>267540.85123500001</v>
      </c>
      <c r="DG253" s="76">
        <f t="shared" si="67"/>
        <v>1.1070068054386078E-2</v>
      </c>
      <c r="DH253" s="551">
        <v>2652.9983109999998</v>
      </c>
      <c r="DI253" s="551">
        <v>226611.45557600001</v>
      </c>
      <c r="DJ253" s="551">
        <v>40929.395659000002</v>
      </c>
      <c r="DK253" s="547">
        <v>297</v>
      </c>
      <c r="DL253" s="543">
        <v>58</v>
      </c>
      <c r="DM253" s="543">
        <v>0</v>
      </c>
      <c r="DN253" s="543">
        <v>0</v>
      </c>
      <c r="DO253" s="320">
        <v>4.9562000000000002E-2</v>
      </c>
      <c r="DP253" s="543">
        <v>291</v>
      </c>
      <c r="DQ253" s="543">
        <v>47</v>
      </c>
      <c r="DR253" s="543">
        <v>17</v>
      </c>
      <c r="DS253" s="543">
        <v>0</v>
      </c>
      <c r="DT253" s="76">
        <f t="shared" si="68"/>
        <v>0</v>
      </c>
      <c r="DU253" s="542"/>
      <c r="DV253" s="542"/>
      <c r="DW253" s="542"/>
      <c r="DX253" s="552">
        <v>64.403300000000002</v>
      </c>
      <c r="DZ253" s="542"/>
      <c r="EA253" s="542"/>
      <c r="EB253" s="542"/>
      <c r="EC253" s="542"/>
      <c r="ED253" s="542"/>
      <c r="EE253" s="542"/>
      <c r="EF253" s="542"/>
      <c r="EG253" s="542"/>
      <c r="EH253" s="542"/>
      <c r="EI253" s="542"/>
      <c r="EJ253" s="542"/>
      <c r="EK253" s="542"/>
      <c r="EL253" s="542"/>
      <c r="EM253" s="542"/>
      <c r="EN253" s="542"/>
      <c r="EO253" s="542"/>
    </row>
    <row r="254" spans="2:145" x14ac:dyDescent="0.25">
      <c r="B254" s="541" t="s">
        <v>1605</v>
      </c>
      <c r="C254" s="3" t="s">
        <v>1606</v>
      </c>
      <c r="D254" s="3" t="s">
        <v>1155</v>
      </c>
      <c r="E254" s="541" t="s">
        <v>1094</v>
      </c>
      <c r="F254" s="542"/>
      <c r="G254" s="543">
        <v>50.393740000000001</v>
      </c>
      <c r="H254" s="542"/>
      <c r="I254" s="542"/>
      <c r="J254" s="542"/>
      <c r="K254" s="542"/>
      <c r="L254" s="542"/>
      <c r="N254" s="543">
        <v>0.16847100000000001</v>
      </c>
      <c r="O254" s="76">
        <f t="shared" si="53"/>
        <v>3.3430938049051331E-3</v>
      </c>
      <c r="P254" s="622">
        <v>2.709498</v>
      </c>
      <c r="Q254" s="76">
        <f t="shared" si="54"/>
        <v>5.3766559100396197E-2</v>
      </c>
      <c r="R254" s="542"/>
      <c r="S254" s="542"/>
      <c r="T254" s="544">
        <v>0.66213</v>
      </c>
      <c r="U254" s="543">
        <v>0</v>
      </c>
      <c r="W254" s="543">
        <v>43</v>
      </c>
      <c r="X254" s="543">
        <v>0</v>
      </c>
      <c r="Y254" s="542"/>
      <c r="Z254" s="546">
        <f t="shared" si="69"/>
        <v>255.23680633462138</v>
      </c>
      <c r="AA254" s="543">
        <v>43</v>
      </c>
      <c r="AB254" s="543">
        <v>0</v>
      </c>
      <c r="AC254" s="547">
        <v>0</v>
      </c>
      <c r="AD254" s="547">
        <v>43</v>
      </c>
      <c r="AE254" s="543">
        <f t="shared" si="55"/>
        <v>43</v>
      </c>
      <c r="AF254" s="549">
        <v>2378290</v>
      </c>
      <c r="AH254" s="549">
        <v>25900</v>
      </c>
      <c r="AI254" s="543">
        <v>41</v>
      </c>
      <c r="AJ254" s="76">
        <f t="shared" si="56"/>
        <v>0.95348837209302328</v>
      </c>
      <c r="AK254" s="549">
        <v>958190</v>
      </c>
      <c r="AL254" s="76">
        <f t="shared" si="57"/>
        <v>0.40289031194681896</v>
      </c>
      <c r="AM254" s="543">
        <v>41</v>
      </c>
      <c r="AN254" s="549">
        <v>958190</v>
      </c>
      <c r="AO254" s="543">
        <v>40</v>
      </c>
      <c r="AP254" s="549">
        <v>902290</v>
      </c>
      <c r="AQ254" s="543">
        <v>20</v>
      </c>
      <c r="AR254" s="549">
        <v>466800</v>
      </c>
      <c r="AS254" s="543">
        <v>20</v>
      </c>
      <c r="AT254" s="76">
        <f t="shared" si="58"/>
        <v>0.5</v>
      </c>
      <c r="AU254" s="549">
        <v>435490</v>
      </c>
      <c r="AV254" s="543">
        <v>2</v>
      </c>
      <c r="AW254" s="549">
        <v>1420100</v>
      </c>
      <c r="AX254" s="543">
        <v>0</v>
      </c>
      <c r="AY254" s="549">
        <v>0</v>
      </c>
      <c r="AZ254" s="543">
        <v>3</v>
      </c>
      <c r="BA254" s="76">
        <f t="shared" si="59"/>
        <v>6.9767441860465115E-2</v>
      </c>
      <c r="BB254" s="543">
        <v>5</v>
      </c>
      <c r="BC254" s="76">
        <f t="shared" si="60"/>
        <v>0.11627906976744186</v>
      </c>
      <c r="BD254" s="543">
        <v>35</v>
      </c>
      <c r="BE254" s="76">
        <f t="shared" si="61"/>
        <v>0.81395348837209303</v>
      </c>
      <c r="BF254" s="543">
        <v>42</v>
      </c>
      <c r="BG254" s="76">
        <f t="shared" si="62"/>
        <v>0.97674418604651159</v>
      </c>
      <c r="BH254" s="543">
        <v>1</v>
      </c>
      <c r="BI254" s="76">
        <f t="shared" si="63"/>
        <v>2.3255813953488372E-2</v>
      </c>
      <c r="BJ254" s="543">
        <v>1</v>
      </c>
      <c r="BK254" s="543">
        <v>0</v>
      </c>
      <c r="BL254" s="543">
        <v>0</v>
      </c>
      <c r="BM254" s="550">
        <v>1956</v>
      </c>
      <c r="BN254" s="542"/>
      <c r="BO254" s="543">
        <v>43</v>
      </c>
      <c r="BP254" s="76">
        <f t="shared" si="64"/>
        <v>1</v>
      </c>
      <c r="BQ254" s="543">
        <v>0</v>
      </c>
      <c r="BR254" s="76">
        <f t="shared" si="65"/>
        <v>0</v>
      </c>
      <c r="BS254" s="543">
        <v>0</v>
      </c>
      <c r="BT254" s="76">
        <f t="shared" si="66"/>
        <v>0</v>
      </c>
      <c r="BU254" s="76">
        <v>0.48780487804878048</v>
      </c>
      <c r="BW254" s="543">
        <v>0</v>
      </c>
      <c r="BX254" s="543">
        <v>0</v>
      </c>
      <c r="BY254" s="543">
        <v>0</v>
      </c>
      <c r="BZ254" s="543">
        <v>0</v>
      </c>
      <c r="CA254" s="543">
        <v>0</v>
      </c>
      <c r="CB254" s="543">
        <v>0</v>
      </c>
      <c r="CC254" s="543">
        <v>0</v>
      </c>
      <c r="CD254" s="543">
        <v>0</v>
      </c>
      <c r="CE254" s="543">
        <v>0</v>
      </c>
      <c r="CF254" s="543">
        <v>0</v>
      </c>
      <c r="CG254" s="543">
        <v>0</v>
      </c>
      <c r="CH254" s="543">
        <v>0</v>
      </c>
      <c r="CI254" s="542"/>
      <c r="CJ254" s="542"/>
      <c r="CK254" s="542"/>
      <c r="CL254" s="542"/>
      <c r="CM254" s="542"/>
      <c r="CN254" s="542"/>
      <c r="CO254" s="542"/>
      <c r="CP254" s="542"/>
      <c r="CQ254" s="542"/>
      <c r="CS254" s="542"/>
      <c r="CT254" s="542"/>
      <c r="CU254" s="542"/>
      <c r="CV254" s="542"/>
      <c r="CW254" s="543">
        <v>0</v>
      </c>
      <c r="CX254" s="547">
        <v>0</v>
      </c>
      <c r="CY254" s="543">
        <v>0</v>
      </c>
      <c r="CZ254" s="543">
        <v>0</v>
      </c>
      <c r="DA254" s="543">
        <v>0</v>
      </c>
      <c r="DB254" s="543">
        <v>0</v>
      </c>
      <c r="DC254" s="543">
        <v>0</v>
      </c>
      <c r="DD254" s="543">
        <v>0</v>
      </c>
      <c r="DF254" s="551">
        <v>36884.250936999997</v>
      </c>
      <c r="DG254" s="76">
        <f t="shared" si="67"/>
        <v>1.5508727252353581E-2</v>
      </c>
      <c r="DH254" s="551">
        <v>860.78068499999995</v>
      </c>
      <c r="DI254" s="551">
        <v>12731.088513000001</v>
      </c>
      <c r="DJ254" s="551">
        <v>24153.162423999998</v>
      </c>
      <c r="DK254" s="547">
        <v>40</v>
      </c>
      <c r="DL254" s="543">
        <v>3</v>
      </c>
      <c r="DM254" s="543">
        <v>0</v>
      </c>
      <c r="DN254" s="543">
        <v>0</v>
      </c>
      <c r="DO254" s="320">
        <v>2.6186999999999998E-2</v>
      </c>
      <c r="DP254" s="543">
        <v>35</v>
      </c>
      <c r="DQ254" s="543">
        <v>5</v>
      </c>
      <c r="DR254" s="543">
        <v>3</v>
      </c>
      <c r="DS254" s="543">
        <v>0</v>
      </c>
      <c r="DT254" s="76">
        <f t="shared" si="68"/>
        <v>0</v>
      </c>
      <c r="DU254" s="542"/>
      <c r="DV254" s="542"/>
      <c r="DW254" s="542"/>
      <c r="DX254" s="552">
        <v>14.550599999999999</v>
      </c>
      <c r="DZ254" s="542"/>
      <c r="EA254" s="542"/>
      <c r="EB254" s="542"/>
      <c r="EC254" s="542"/>
      <c r="ED254" s="542"/>
      <c r="EE254" s="542"/>
      <c r="EF254" s="542"/>
      <c r="EG254" s="542"/>
      <c r="EH254" s="542"/>
      <c r="EI254" s="542"/>
      <c r="EJ254" s="542"/>
      <c r="EK254" s="542"/>
      <c r="EL254" s="542"/>
      <c r="EM254" s="542"/>
      <c r="EN254" s="542"/>
      <c r="EO254" s="542"/>
    </row>
    <row r="255" spans="2:145" x14ac:dyDescent="0.25">
      <c r="B255" s="541" t="s">
        <v>1607</v>
      </c>
      <c r="C255" s="3" t="s">
        <v>1608</v>
      </c>
      <c r="D255" s="3" t="s">
        <v>51</v>
      </c>
      <c r="E255" s="541" t="s">
        <v>1094</v>
      </c>
      <c r="F255" s="542"/>
      <c r="G255" s="543">
        <v>46.348450999999997</v>
      </c>
      <c r="H255" s="542"/>
      <c r="I255" s="542"/>
      <c r="J255" s="542"/>
      <c r="K255" s="542"/>
      <c r="L255" s="542"/>
      <c r="N255" s="543">
        <v>46.348450999999997</v>
      </c>
      <c r="O255" s="76">
        <f t="shared" si="53"/>
        <v>1</v>
      </c>
      <c r="P255" s="622">
        <v>1.7355849999999999</v>
      </c>
      <c r="Q255" s="76">
        <f t="shared" si="54"/>
        <v>3.744645101515906E-2</v>
      </c>
      <c r="R255" s="542"/>
      <c r="S255" s="542"/>
      <c r="T255" s="544">
        <v>0</v>
      </c>
      <c r="U255" s="543">
        <v>0</v>
      </c>
      <c r="W255" s="543">
        <v>53</v>
      </c>
      <c r="X255" s="543">
        <v>0</v>
      </c>
      <c r="Y255" s="542"/>
      <c r="Z255" s="546">
        <f t="shared" si="69"/>
        <v>1.1435117864025273</v>
      </c>
      <c r="AA255" s="543">
        <v>0</v>
      </c>
      <c r="AB255" s="543">
        <v>1</v>
      </c>
      <c r="AC255" s="547">
        <v>54</v>
      </c>
      <c r="AD255" s="547">
        <v>0</v>
      </c>
      <c r="AE255" s="543">
        <f t="shared" si="55"/>
        <v>54</v>
      </c>
      <c r="AF255" s="549">
        <v>1821600</v>
      </c>
      <c r="AH255" s="549">
        <v>32000</v>
      </c>
      <c r="AI255" s="543">
        <v>54</v>
      </c>
      <c r="AJ255" s="76">
        <f t="shared" si="56"/>
        <v>1</v>
      </c>
      <c r="AK255" s="549">
        <v>1821600</v>
      </c>
      <c r="AL255" s="76">
        <f t="shared" si="57"/>
        <v>1</v>
      </c>
      <c r="AM255" s="543">
        <v>54</v>
      </c>
      <c r="AN255" s="549">
        <v>1821600</v>
      </c>
      <c r="AO255" s="543">
        <v>54</v>
      </c>
      <c r="AP255" s="549">
        <v>1821600</v>
      </c>
      <c r="AQ255" s="543">
        <v>28</v>
      </c>
      <c r="AR255" s="549">
        <v>1247200</v>
      </c>
      <c r="AS255" s="543">
        <v>26</v>
      </c>
      <c r="AT255" s="76">
        <f t="shared" si="58"/>
        <v>0.48148148148148145</v>
      </c>
      <c r="AU255" s="549">
        <v>574400</v>
      </c>
      <c r="AV255" s="543">
        <v>0</v>
      </c>
      <c r="AW255" s="549">
        <v>0</v>
      </c>
      <c r="AX255" s="543">
        <v>0</v>
      </c>
      <c r="AY255" s="549">
        <v>0</v>
      </c>
      <c r="AZ255" s="543">
        <v>2</v>
      </c>
      <c r="BA255" s="76">
        <f t="shared" si="59"/>
        <v>3.7037037037037035E-2</v>
      </c>
      <c r="BB255" s="543">
        <v>2</v>
      </c>
      <c r="BC255" s="76">
        <f t="shared" si="60"/>
        <v>3.7037037037037035E-2</v>
      </c>
      <c r="BD255" s="543">
        <v>50</v>
      </c>
      <c r="BE255" s="76">
        <f t="shared" si="61"/>
        <v>0.92592592592592593</v>
      </c>
      <c r="BF255" s="543">
        <v>49</v>
      </c>
      <c r="BG255" s="76">
        <f t="shared" si="62"/>
        <v>0.90740740740740744</v>
      </c>
      <c r="BH255" s="543">
        <v>0</v>
      </c>
      <c r="BI255" s="76">
        <f t="shared" si="63"/>
        <v>0</v>
      </c>
      <c r="BJ255" s="543">
        <v>0</v>
      </c>
      <c r="BK255" s="543">
        <v>0</v>
      </c>
      <c r="BL255" s="543">
        <v>0</v>
      </c>
      <c r="BM255" s="550">
        <v>1978</v>
      </c>
      <c r="BN255" s="542"/>
      <c r="BO255" s="543">
        <v>19</v>
      </c>
      <c r="BP255" s="76">
        <f t="shared" si="64"/>
        <v>0.35185185185185186</v>
      </c>
      <c r="BQ255" s="543">
        <v>35</v>
      </c>
      <c r="BR255" s="76">
        <f t="shared" si="65"/>
        <v>0.64814814814814814</v>
      </c>
      <c r="BS255" s="543">
        <v>0</v>
      </c>
      <c r="BT255" s="76">
        <f t="shared" si="66"/>
        <v>0</v>
      </c>
      <c r="BU255" s="76">
        <v>0.77777777777777779</v>
      </c>
      <c r="BW255" s="543">
        <v>0</v>
      </c>
      <c r="BX255" s="543">
        <v>0</v>
      </c>
      <c r="BY255" s="543">
        <v>0</v>
      </c>
      <c r="BZ255" s="543">
        <v>0</v>
      </c>
      <c r="CA255" s="543">
        <v>0</v>
      </c>
      <c r="CB255" s="543">
        <v>0</v>
      </c>
      <c r="CC255" s="543">
        <v>0</v>
      </c>
      <c r="CD255" s="543">
        <v>0</v>
      </c>
      <c r="CE255" s="543">
        <v>0</v>
      </c>
      <c r="CF255" s="543">
        <v>0</v>
      </c>
      <c r="CG255" s="543">
        <v>0</v>
      </c>
      <c r="CH255" s="543">
        <v>0</v>
      </c>
      <c r="CI255" s="542"/>
      <c r="CJ255" s="542"/>
      <c r="CK255" s="542"/>
      <c r="CL255" s="542"/>
      <c r="CM255" s="542"/>
      <c r="CN255" s="542"/>
      <c r="CO255" s="542"/>
      <c r="CP255" s="542"/>
      <c r="CQ255" s="542"/>
      <c r="CS255" s="542"/>
      <c r="CT255" s="542"/>
      <c r="CU255" s="542"/>
      <c r="CV255" s="542"/>
      <c r="CW255" s="543">
        <v>0</v>
      </c>
      <c r="CX255" s="547">
        <v>0</v>
      </c>
      <c r="CY255" s="543">
        <v>0</v>
      </c>
      <c r="CZ255" s="543">
        <v>0</v>
      </c>
      <c r="DA255" s="543">
        <v>0</v>
      </c>
      <c r="DB255" s="543">
        <v>0</v>
      </c>
      <c r="DC255" s="543">
        <v>0</v>
      </c>
      <c r="DD255" s="543">
        <v>0</v>
      </c>
      <c r="DF255" s="551">
        <v>0</v>
      </c>
      <c r="DG255" s="76">
        <f t="shared" si="67"/>
        <v>0</v>
      </c>
      <c r="DH255" s="551">
        <v>0</v>
      </c>
      <c r="DI255" s="551">
        <v>0</v>
      </c>
      <c r="DJ255" s="551">
        <v>0</v>
      </c>
      <c r="DK255" s="547">
        <v>54</v>
      </c>
      <c r="DL255" s="543">
        <v>0</v>
      </c>
      <c r="DM255" s="543">
        <v>0</v>
      </c>
      <c r="DN255" s="543">
        <v>0</v>
      </c>
      <c r="DO255" s="320">
        <v>0</v>
      </c>
      <c r="DP255" s="543">
        <v>54</v>
      </c>
      <c r="DQ255" s="543">
        <v>0</v>
      </c>
      <c r="DR255" s="543">
        <v>0</v>
      </c>
      <c r="DS255" s="543">
        <v>0</v>
      </c>
      <c r="DT255" s="76">
        <f t="shared" si="68"/>
        <v>0</v>
      </c>
      <c r="DU255" s="542"/>
      <c r="DV255" s="542"/>
      <c r="DW255" s="542"/>
      <c r="DX255" s="552">
        <v>0</v>
      </c>
      <c r="DZ255" s="542"/>
      <c r="EA255" s="542"/>
      <c r="EB255" s="542"/>
      <c r="EC255" s="542"/>
      <c r="ED255" s="542"/>
      <c r="EE255" s="542"/>
      <c r="EF255" s="542"/>
      <c r="EG255" s="542"/>
      <c r="EH255" s="542"/>
      <c r="EI255" s="542"/>
      <c r="EJ255" s="542"/>
      <c r="EK255" s="542"/>
      <c r="EL255" s="542"/>
      <c r="EM255" s="542"/>
      <c r="EN255" s="542"/>
      <c r="EO255" s="542"/>
    </row>
    <row r="256" spans="2:145" x14ac:dyDescent="0.25">
      <c r="B256" s="554" t="s">
        <v>1609</v>
      </c>
      <c r="C256" s="3" t="s">
        <v>1610</v>
      </c>
      <c r="D256" s="3" t="s">
        <v>1129</v>
      </c>
      <c r="E256" s="541" t="s">
        <v>1094</v>
      </c>
      <c r="F256" s="542"/>
      <c r="G256" s="555">
        <v>155.861312</v>
      </c>
      <c r="H256" s="542"/>
      <c r="I256" s="542"/>
      <c r="J256" s="542"/>
      <c r="K256" s="542"/>
      <c r="L256" s="542"/>
      <c r="N256" s="555">
        <v>145.66748535459999</v>
      </c>
      <c r="O256" s="76">
        <f t="shared" si="53"/>
        <v>0.93459681229040337</v>
      </c>
      <c r="P256" s="623">
        <v>4.7006839999999999</v>
      </c>
      <c r="Q256" s="76">
        <f t="shared" si="54"/>
        <v>3.0159402225486204E-2</v>
      </c>
      <c r="R256" s="542"/>
      <c r="S256" s="542"/>
      <c r="T256" s="553">
        <v>1.3635218</v>
      </c>
      <c r="U256" s="555">
        <v>0</v>
      </c>
      <c r="W256" s="555">
        <v>33</v>
      </c>
      <c r="X256" s="555">
        <v>0</v>
      </c>
      <c r="Y256" s="542"/>
      <c r="Z256" s="546">
        <f t="shared" si="69"/>
        <v>0.22654334918782823</v>
      </c>
      <c r="AA256" s="555">
        <v>1</v>
      </c>
      <c r="AB256" s="555">
        <v>23</v>
      </c>
      <c r="AC256" s="548">
        <v>55</v>
      </c>
      <c r="AD256" s="555">
        <v>1</v>
      </c>
      <c r="AE256" s="548">
        <f t="shared" si="55"/>
        <v>56</v>
      </c>
      <c r="AF256" s="551">
        <v>1792080</v>
      </c>
      <c r="AH256" s="551">
        <v>14480</v>
      </c>
      <c r="AI256" s="555">
        <v>54</v>
      </c>
      <c r="AJ256" s="76">
        <f t="shared" si="56"/>
        <v>0.9642857142857143</v>
      </c>
      <c r="AK256" s="551">
        <v>1774780</v>
      </c>
      <c r="AL256" s="76">
        <f t="shared" si="57"/>
        <v>0.99034641310655769</v>
      </c>
      <c r="AM256" s="555">
        <v>54</v>
      </c>
      <c r="AN256" s="551">
        <v>1774780</v>
      </c>
      <c r="AO256" s="555">
        <v>54</v>
      </c>
      <c r="AP256" s="551">
        <v>1774780</v>
      </c>
      <c r="AQ256" s="555">
        <v>36</v>
      </c>
      <c r="AR256" s="551">
        <v>1524210</v>
      </c>
      <c r="AS256" s="555">
        <v>18</v>
      </c>
      <c r="AT256" s="76">
        <f t="shared" si="58"/>
        <v>0.33333333333333331</v>
      </c>
      <c r="AU256" s="551">
        <v>250570</v>
      </c>
      <c r="AV256" s="555">
        <v>0</v>
      </c>
      <c r="AW256" s="551">
        <v>0</v>
      </c>
      <c r="AX256" s="555">
        <v>2</v>
      </c>
      <c r="AY256" s="551">
        <v>17300</v>
      </c>
      <c r="AZ256" s="555">
        <v>3</v>
      </c>
      <c r="BA256" s="76">
        <f t="shared" si="59"/>
        <v>5.3571428571428568E-2</v>
      </c>
      <c r="BB256" s="555">
        <v>23</v>
      </c>
      <c r="BC256" s="76">
        <f t="shared" si="60"/>
        <v>0.4107142857142857</v>
      </c>
      <c r="BD256" s="555">
        <v>30</v>
      </c>
      <c r="BE256" s="76">
        <f t="shared" si="61"/>
        <v>0.5357142857142857</v>
      </c>
      <c r="BF256" s="555">
        <v>55</v>
      </c>
      <c r="BG256" s="76">
        <f t="shared" si="62"/>
        <v>0.9821428571428571</v>
      </c>
      <c r="BH256" s="555">
        <v>8</v>
      </c>
      <c r="BI256" s="76">
        <f t="shared" si="63"/>
        <v>0.14285714285714285</v>
      </c>
      <c r="BJ256" s="555">
        <v>8</v>
      </c>
      <c r="BK256" s="555">
        <v>0</v>
      </c>
      <c r="BL256" s="555">
        <v>0</v>
      </c>
      <c r="BM256" s="550">
        <v>1974</v>
      </c>
      <c r="BN256" s="542"/>
      <c r="BO256" s="555">
        <v>41</v>
      </c>
      <c r="BP256" s="76">
        <f t="shared" si="64"/>
        <v>0.7321428571428571</v>
      </c>
      <c r="BQ256" s="555">
        <v>15</v>
      </c>
      <c r="BR256" s="76">
        <f t="shared" si="65"/>
        <v>0.26785714285714285</v>
      </c>
      <c r="BS256" s="555">
        <v>1</v>
      </c>
      <c r="BT256" s="76">
        <f t="shared" si="66"/>
        <v>1.7857142857142856E-2</v>
      </c>
      <c r="BU256" s="320">
        <v>0.96296296296296291</v>
      </c>
      <c r="BW256" s="555">
        <v>0</v>
      </c>
      <c r="BX256" s="555">
        <v>0</v>
      </c>
      <c r="BY256" s="555">
        <v>0</v>
      </c>
      <c r="BZ256" s="555">
        <v>0</v>
      </c>
      <c r="CA256" s="555">
        <v>0</v>
      </c>
      <c r="CB256" s="555">
        <v>0</v>
      </c>
      <c r="CC256" s="555">
        <v>0</v>
      </c>
      <c r="CD256" s="555">
        <v>0</v>
      </c>
      <c r="CE256" s="555">
        <v>0</v>
      </c>
      <c r="CF256" s="555">
        <v>0</v>
      </c>
      <c r="CG256" s="555">
        <v>0</v>
      </c>
      <c r="CH256" s="555">
        <v>0</v>
      </c>
      <c r="CI256" s="542"/>
      <c r="CJ256" s="542"/>
      <c r="CK256" s="542"/>
      <c r="CL256" s="542"/>
      <c r="CM256" s="542"/>
      <c r="CN256" s="542"/>
      <c r="CO256" s="542"/>
      <c r="CP256" s="542"/>
      <c r="CQ256" s="542"/>
      <c r="CS256" s="542"/>
      <c r="CT256" s="542"/>
      <c r="CU256" s="542"/>
      <c r="CV256" s="542"/>
      <c r="CW256" s="555">
        <v>2</v>
      </c>
      <c r="CX256" s="548">
        <v>0</v>
      </c>
      <c r="CY256" s="555">
        <v>2</v>
      </c>
      <c r="CZ256" s="555">
        <v>0</v>
      </c>
      <c r="DA256" s="555">
        <v>0</v>
      </c>
      <c r="DB256" s="555">
        <v>0</v>
      </c>
      <c r="DC256" s="555">
        <v>0</v>
      </c>
      <c r="DD256" s="555">
        <v>0</v>
      </c>
      <c r="DF256" s="551">
        <v>93680.580331999998</v>
      </c>
      <c r="DG256" s="76">
        <f t="shared" si="67"/>
        <v>5.2274775864916745E-2</v>
      </c>
      <c r="DH256" s="551">
        <v>3064.9799800000001</v>
      </c>
      <c r="DI256" s="551">
        <v>93481.598702999996</v>
      </c>
      <c r="DJ256" s="551">
        <v>198.981628</v>
      </c>
      <c r="DK256" s="555">
        <v>43</v>
      </c>
      <c r="DL256" s="555">
        <v>13</v>
      </c>
      <c r="DM256" s="555">
        <v>0</v>
      </c>
      <c r="DN256" s="555">
        <v>0</v>
      </c>
      <c r="DO256" s="320">
        <v>0.19356100000000001</v>
      </c>
      <c r="DP256" s="555">
        <v>39</v>
      </c>
      <c r="DQ256" s="555">
        <v>6</v>
      </c>
      <c r="DR256" s="555">
        <v>10</v>
      </c>
      <c r="DS256" s="555">
        <v>1</v>
      </c>
      <c r="DT256" s="76">
        <f t="shared" si="68"/>
        <v>3.0303030303030304E-2</v>
      </c>
      <c r="DU256" s="542"/>
      <c r="DV256" s="542"/>
      <c r="DW256" s="542"/>
      <c r="DX256" s="558">
        <v>85.540999999999997</v>
      </c>
      <c r="DZ256" s="542"/>
      <c r="EA256" s="542"/>
      <c r="EB256" s="542"/>
      <c r="EC256" s="542"/>
      <c r="ED256" s="542"/>
      <c r="EE256" s="542"/>
      <c r="EF256" s="542"/>
      <c r="EG256" s="542"/>
      <c r="EH256" s="542"/>
      <c r="EI256" s="542"/>
      <c r="EJ256" s="542"/>
      <c r="EK256" s="542"/>
      <c r="EL256" s="542"/>
      <c r="EM256" s="542"/>
      <c r="EN256" s="542"/>
      <c r="EO256" s="542"/>
    </row>
    <row r="257" spans="2:145" x14ac:dyDescent="0.25">
      <c r="B257" s="541" t="s">
        <v>1609</v>
      </c>
      <c r="C257" s="3" t="s">
        <v>1611</v>
      </c>
      <c r="D257" s="3" t="s">
        <v>1604</v>
      </c>
      <c r="E257" s="541" t="s">
        <v>1094</v>
      </c>
      <c r="F257" s="542"/>
      <c r="G257" s="543">
        <v>67.245017000000004</v>
      </c>
      <c r="H257" s="542"/>
      <c r="I257" s="542"/>
      <c r="J257" s="542"/>
      <c r="K257" s="542"/>
      <c r="L257" s="542"/>
      <c r="N257" s="543">
        <v>29.698331</v>
      </c>
      <c r="O257" s="76">
        <f t="shared" si="53"/>
        <v>0.44164359420118815</v>
      </c>
      <c r="P257" s="622">
        <v>2.7124839999999999</v>
      </c>
      <c r="Q257" s="76">
        <f t="shared" si="54"/>
        <v>4.0337323433199512E-2</v>
      </c>
      <c r="R257" s="542"/>
      <c r="S257" s="542"/>
      <c r="T257" s="544">
        <v>2.02359</v>
      </c>
      <c r="U257" s="543">
        <v>0</v>
      </c>
      <c r="W257" s="543">
        <v>30</v>
      </c>
      <c r="X257" s="543">
        <v>0</v>
      </c>
      <c r="Y257" s="542"/>
      <c r="Z257" s="546">
        <f t="shared" si="69"/>
        <v>1.0101577762063465</v>
      </c>
      <c r="AA257" s="543">
        <v>12</v>
      </c>
      <c r="AB257" s="543">
        <v>11</v>
      </c>
      <c r="AC257" s="547">
        <v>29</v>
      </c>
      <c r="AD257" s="547">
        <v>12</v>
      </c>
      <c r="AE257" s="543">
        <f t="shared" si="55"/>
        <v>41</v>
      </c>
      <c r="AF257" s="549">
        <v>22278120</v>
      </c>
      <c r="AH257" s="549">
        <v>101700</v>
      </c>
      <c r="AI257" s="543">
        <v>23</v>
      </c>
      <c r="AJ257" s="76">
        <f t="shared" si="56"/>
        <v>0.56097560975609762</v>
      </c>
      <c r="AK257" s="549">
        <v>2658300</v>
      </c>
      <c r="AL257" s="76">
        <f t="shared" si="57"/>
        <v>0.1193233540352597</v>
      </c>
      <c r="AM257" s="543">
        <v>23</v>
      </c>
      <c r="AN257" s="549">
        <v>2658300</v>
      </c>
      <c r="AO257" s="543">
        <v>18</v>
      </c>
      <c r="AP257" s="549">
        <v>2155400</v>
      </c>
      <c r="AQ257" s="543">
        <v>18</v>
      </c>
      <c r="AR257" s="549">
        <v>2155400</v>
      </c>
      <c r="AS257" s="543">
        <v>0</v>
      </c>
      <c r="AT257" s="76">
        <f t="shared" si="58"/>
        <v>0</v>
      </c>
      <c r="AU257" s="549">
        <v>0</v>
      </c>
      <c r="AV257" s="543">
        <v>10</v>
      </c>
      <c r="AW257" s="549">
        <v>3020000</v>
      </c>
      <c r="AX257" s="543">
        <v>2</v>
      </c>
      <c r="AY257" s="549">
        <v>10278220</v>
      </c>
      <c r="AZ257" s="543">
        <v>17</v>
      </c>
      <c r="BA257" s="76">
        <f t="shared" si="59"/>
        <v>0.41463414634146339</v>
      </c>
      <c r="BB257" s="543">
        <v>23</v>
      </c>
      <c r="BC257" s="76">
        <f t="shared" si="60"/>
        <v>0.56097560975609762</v>
      </c>
      <c r="BD257" s="543">
        <v>1</v>
      </c>
      <c r="BE257" s="76">
        <f t="shared" si="61"/>
        <v>2.4390243902439025E-2</v>
      </c>
      <c r="BF257" s="543">
        <v>25</v>
      </c>
      <c r="BG257" s="76">
        <f t="shared" si="62"/>
        <v>0.6097560975609756</v>
      </c>
      <c r="BH257" s="543">
        <v>11</v>
      </c>
      <c r="BI257" s="76">
        <f t="shared" si="63"/>
        <v>0.26829268292682928</v>
      </c>
      <c r="BJ257" s="543">
        <v>11</v>
      </c>
      <c r="BK257" s="543">
        <v>0</v>
      </c>
      <c r="BL257" s="543">
        <v>0</v>
      </c>
      <c r="BM257" s="550">
        <v>1952.5</v>
      </c>
      <c r="BN257" s="542"/>
      <c r="BO257" s="543">
        <v>36</v>
      </c>
      <c r="BP257" s="76">
        <f t="shared" si="64"/>
        <v>0.87804878048780488</v>
      </c>
      <c r="BQ257" s="543">
        <v>5</v>
      </c>
      <c r="BR257" s="76">
        <f t="shared" si="65"/>
        <v>0.12195121951219512</v>
      </c>
      <c r="BS257" s="543">
        <v>0</v>
      </c>
      <c r="BT257" s="76">
        <f t="shared" si="66"/>
        <v>0</v>
      </c>
      <c r="BU257" s="76">
        <v>0.73913043478260865</v>
      </c>
      <c r="BW257" s="543">
        <v>1</v>
      </c>
      <c r="BX257" s="543">
        <v>1</v>
      </c>
      <c r="BY257" s="543">
        <v>0</v>
      </c>
      <c r="BZ257" s="543">
        <v>1</v>
      </c>
      <c r="CA257" s="543">
        <v>0</v>
      </c>
      <c r="CB257" s="543">
        <v>0</v>
      </c>
      <c r="CC257" s="543">
        <v>1</v>
      </c>
      <c r="CD257" s="543">
        <v>0</v>
      </c>
      <c r="CE257" s="543">
        <v>0</v>
      </c>
      <c r="CF257" s="543">
        <v>0</v>
      </c>
      <c r="CG257" s="543">
        <v>0</v>
      </c>
      <c r="CH257" s="543">
        <v>0</v>
      </c>
      <c r="CI257" s="542"/>
      <c r="CJ257" s="542"/>
      <c r="CK257" s="542"/>
      <c r="CL257" s="542"/>
      <c r="CM257" s="542"/>
      <c r="CN257" s="542"/>
      <c r="CO257" s="542"/>
      <c r="CP257" s="542"/>
      <c r="CQ257" s="542"/>
      <c r="CS257" s="542"/>
      <c r="CT257" s="542"/>
      <c r="CU257" s="542"/>
      <c r="CV257" s="542"/>
      <c r="CW257" s="543">
        <v>0</v>
      </c>
      <c r="CX257" s="547">
        <v>0</v>
      </c>
      <c r="CY257" s="543">
        <v>0</v>
      </c>
      <c r="CZ257" s="543">
        <v>0</v>
      </c>
      <c r="DA257" s="543">
        <v>0</v>
      </c>
      <c r="DB257" s="543">
        <v>0</v>
      </c>
      <c r="DC257" s="543">
        <v>0</v>
      </c>
      <c r="DD257" s="543">
        <v>0</v>
      </c>
      <c r="DF257" s="551">
        <v>529767.88429700001</v>
      </c>
      <c r="DG257" s="76">
        <f t="shared" si="67"/>
        <v>2.3779739237287528E-2</v>
      </c>
      <c r="DH257" s="551">
        <v>11683.606933999999</v>
      </c>
      <c r="DI257" s="551">
        <v>92508.724872999999</v>
      </c>
      <c r="DJ257" s="551">
        <v>437259.15942400001</v>
      </c>
      <c r="DK257" s="547">
        <v>20</v>
      </c>
      <c r="DL257" s="543">
        <v>18</v>
      </c>
      <c r="DM257" s="543">
        <v>2</v>
      </c>
      <c r="DN257" s="543">
        <v>1</v>
      </c>
      <c r="DO257" s="320">
        <v>0.10920100000000001</v>
      </c>
      <c r="DP257" s="543">
        <v>19</v>
      </c>
      <c r="DQ257" s="543">
        <v>8</v>
      </c>
      <c r="DR257" s="543">
        <v>14</v>
      </c>
      <c r="DS257" s="543">
        <v>0</v>
      </c>
      <c r="DT257" s="76">
        <f t="shared" si="68"/>
        <v>0</v>
      </c>
      <c r="DU257" s="542"/>
      <c r="DV257" s="542"/>
      <c r="DW257" s="542"/>
      <c r="DX257" s="552">
        <v>125.3766</v>
      </c>
      <c r="DZ257" s="542"/>
      <c r="EA257" s="542"/>
      <c r="EB257" s="542"/>
      <c r="EC257" s="542"/>
      <c r="ED257" s="542"/>
      <c r="EE257" s="542"/>
      <c r="EF257" s="542"/>
      <c r="EG257" s="542"/>
      <c r="EH257" s="542"/>
      <c r="EI257" s="542"/>
      <c r="EJ257" s="542"/>
      <c r="EK257" s="542"/>
      <c r="EL257" s="542"/>
      <c r="EM257" s="542"/>
      <c r="EN257" s="542"/>
      <c r="EO257" s="542"/>
    </row>
    <row r="258" spans="2:145" x14ac:dyDescent="0.25">
      <c r="B258" s="541" t="s">
        <v>1612</v>
      </c>
      <c r="C258" s="3" t="s">
        <v>1613</v>
      </c>
      <c r="D258" s="3" t="s">
        <v>1146</v>
      </c>
      <c r="E258" s="541" t="s">
        <v>1094</v>
      </c>
      <c r="F258" s="542"/>
      <c r="G258" s="543">
        <v>68.965271000000001</v>
      </c>
      <c r="H258" s="542"/>
      <c r="I258" s="542"/>
      <c r="J258" s="542"/>
      <c r="K258" s="542"/>
      <c r="L258" s="542"/>
      <c r="N258" s="543">
        <v>5.2591520000000003</v>
      </c>
      <c r="O258" s="76">
        <f t="shared" si="53"/>
        <v>7.62579762791043E-2</v>
      </c>
      <c r="P258" s="622">
        <v>5.3720540000000003</v>
      </c>
      <c r="Q258" s="76">
        <f t="shared" si="54"/>
        <v>7.7895061124315754E-2</v>
      </c>
      <c r="R258" s="542"/>
      <c r="S258" s="542"/>
      <c r="T258" s="544">
        <v>1.1023879999999999</v>
      </c>
      <c r="U258" s="543">
        <v>0</v>
      </c>
      <c r="W258" s="543">
        <v>30</v>
      </c>
      <c r="X258" s="543">
        <v>0</v>
      </c>
      <c r="Y258" s="542"/>
      <c r="Z258" s="546">
        <f t="shared" si="69"/>
        <v>5.7043416885459859</v>
      </c>
      <c r="AA258" s="543">
        <v>25</v>
      </c>
      <c r="AB258" s="543">
        <v>0</v>
      </c>
      <c r="AC258" s="547">
        <v>5</v>
      </c>
      <c r="AD258" s="547">
        <v>25</v>
      </c>
      <c r="AE258" s="543">
        <f t="shared" si="55"/>
        <v>30</v>
      </c>
      <c r="AF258" s="549">
        <v>414510</v>
      </c>
      <c r="AH258" s="549">
        <v>7000</v>
      </c>
      <c r="AI258" s="543">
        <v>30</v>
      </c>
      <c r="AJ258" s="76">
        <f t="shared" si="56"/>
        <v>1</v>
      </c>
      <c r="AK258" s="549">
        <v>414510</v>
      </c>
      <c r="AL258" s="76">
        <f t="shared" si="57"/>
        <v>1</v>
      </c>
      <c r="AM258" s="543">
        <v>30</v>
      </c>
      <c r="AN258" s="549">
        <v>414510</v>
      </c>
      <c r="AO258" s="543">
        <v>30</v>
      </c>
      <c r="AP258" s="549">
        <v>414510</v>
      </c>
      <c r="AQ258" s="543">
        <v>5</v>
      </c>
      <c r="AR258" s="549">
        <v>99900</v>
      </c>
      <c r="AS258" s="543">
        <v>25</v>
      </c>
      <c r="AT258" s="76">
        <f t="shared" si="58"/>
        <v>0.83333333333333337</v>
      </c>
      <c r="AU258" s="549">
        <v>314610</v>
      </c>
      <c r="AV258" s="543">
        <v>0</v>
      </c>
      <c r="AW258" s="549">
        <v>0</v>
      </c>
      <c r="AX258" s="543">
        <v>0</v>
      </c>
      <c r="AY258" s="549">
        <v>0</v>
      </c>
      <c r="AZ258" s="543">
        <v>2</v>
      </c>
      <c r="BA258" s="76">
        <f t="shared" si="59"/>
        <v>6.6666666666666666E-2</v>
      </c>
      <c r="BB258" s="543">
        <v>2</v>
      </c>
      <c r="BC258" s="76">
        <f t="shared" si="60"/>
        <v>6.6666666666666666E-2</v>
      </c>
      <c r="BD258" s="543">
        <v>26</v>
      </c>
      <c r="BE258" s="76">
        <f t="shared" si="61"/>
        <v>0.8666666666666667</v>
      </c>
      <c r="BF258" s="543">
        <v>30</v>
      </c>
      <c r="BG258" s="76">
        <f t="shared" si="62"/>
        <v>1</v>
      </c>
      <c r="BH258" s="543">
        <v>6</v>
      </c>
      <c r="BI258" s="76">
        <f t="shared" si="63"/>
        <v>0.2</v>
      </c>
      <c r="BJ258" s="543">
        <v>5</v>
      </c>
      <c r="BK258" s="543">
        <v>1</v>
      </c>
      <c r="BL258" s="543">
        <v>0</v>
      </c>
      <c r="BM258" s="550">
        <v>1984</v>
      </c>
      <c r="BN258" s="542"/>
      <c r="BO258" s="543">
        <v>28</v>
      </c>
      <c r="BP258" s="76">
        <f t="shared" si="64"/>
        <v>0.93333333333333335</v>
      </c>
      <c r="BQ258" s="543">
        <v>2</v>
      </c>
      <c r="BR258" s="76">
        <f t="shared" si="65"/>
        <v>6.6666666666666666E-2</v>
      </c>
      <c r="BS258" s="543">
        <v>1</v>
      </c>
      <c r="BT258" s="76">
        <f t="shared" si="66"/>
        <v>3.3333333333333333E-2</v>
      </c>
      <c r="BU258" s="76">
        <v>0.53333333333333333</v>
      </c>
      <c r="BW258" s="543">
        <v>0</v>
      </c>
      <c r="BX258" s="543">
        <v>0</v>
      </c>
      <c r="BY258" s="543">
        <v>0</v>
      </c>
      <c r="BZ258" s="543">
        <v>0</v>
      </c>
      <c r="CA258" s="543">
        <v>0</v>
      </c>
      <c r="CB258" s="543">
        <v>0</v>
      </c>
      <c r="CC258" s="543">
        <v>0</v>
      </c>
      <c r="CD258" s="543">
        <v>0</v>
      </c>
      <c r="CE258" s="543">
        <v>0</v>
      </c>
      <c r="CF258" s="543">
        <v>0</v>
      </c>
      <c r="CG258" s="543">
        <v>0</v>
      </c>
      <c r="CH258" s="543">
        <v>0</v>
      </c>
      <c r="CI258" s="542"/>
      <c r="CJ258" s="542"/>
      <c r="CK258" s="542"/>
      <c r="CL258" s="542"/>
      <c r="CM258" s="542"/>
      <c r="CN258" s="542"/>
      <c r="CO258" s="542"/>
      <c r="CP258" s="542"/>
      <c r="CQ258" s="542"/>
      <c r="CS258" s="542"/>
      <c r="CT258" s="542"/>
      <c r="CU258" s="542"/>
      <c r="CV258" s="542"/>
      <c r="CW258" s="543">
        <v>0</v>
      </c>
      <c r="CX258" s="547">
        <v>0</v>
      </c>
      <c r="CY258" s="543">
        <v>0</v>
      </c>
      <c r="CZ258" s="543">
        <v>0</v>
      </c>
      <c r="DA258" s="543">
        <v>0</v>
      </c>
      <c r="DB258" s="543">
        <v>0</v>
      </c>
      <c r="DC258" s="543">
        <v>0</v>
      </c>
      <c r="DD258" s="543">
        <v>0</v>
      </c>
      <c r="DF258" s="551">
        <v>105208.37547899999</v>
      </c>
      <c r="DG258" s="76">
        <f t="shared" si="67"/>
        <v>0.25381384159368892</v>
      </c>
      <c r="DH258" s="551">
        <v>4900.5846600000004</v>
      </c>
      <c r="DI258" s="551">
        <v>105208.37547899999</v>
      </c>
      <c r="DJ258" s="551">
        <v>0</v>
      </c>
      <c r="DK258" s="547">
        <v>24</v>
      </c>
      <c r="DL258" s="543">
        <v>6</v>
      </c>
      <c r="DM258" s="543">
        <v>0</v>
      </c>
      <c r="DN258" s="543">
        <v>0</v>
      </c>
      <c r="DO258" s="320">
        <v>0.47917900000000002</v>
      </c>
      <c r="DP258" s="543">
        <v>22</v>
      </c>
      <c r="DQ258" s="543">
        <v>1</v>
      </c>
      <c r="DR258" s="543">
        <v>3</v>
      </c>
      <c r="DS258" s="543">
        <v>4</v>
      </c>
      <c r="DT258" s="76">
        <f t="shared" si="68"/>
        <v>0.13333333333333333</v>
      </c>
      <c r="DU258" s="542"/>
      <c r="DV258" s="542"/>
      <c r="DW258" s="542"/>
      <c r="DX258" s="552">
        <v>317.89060000000001</v>
      </c>
      <c r="DZ258" s="542"/>
      <c r="EA258" s="542"/>
      <c r="EB258" s="542"/>
      <c r="EC258" s="542"/>
      <c r="ED258" s="542"/>
      <c r="EE258" s="542"/>
      <c r="EF258" s="542"/>
      <c r="EG258" s="542"/>
      <c r="EH258" s="542"/>
      <c r="EI258" s="542"/>
      <c r="EJ258" s="542"/>
      <c r="EK258" s="542"/>
      <c r="EL258" s="542"/>
      <c r="EM258" s="542"/>
      <c r="EN258" s="542"/>
      <c r="EO258" s="542"/>
    </row>
    <row r="259" spans="2:145" x14ac:dyDescent="0.25">
      <c r="B259" s="541" t="s">
        <v>1614</v>
      </c>
      <c r="C259" s="3" t="s">
        <v>1615</v>
      </c>
      <c r="D259" s="3" t="s">
        <v>1118</v>
      </c>
      <c r="E259" s="541" t="s">
        <v>1094</v>
      </c>
      <c r="F259" s="542"/>
      <c r="G259" s="543">
        <v>714.15252099999998</v>
      </c>
      <c r="H259" s="542"/>
      <c r="I259" s="542"/>
      <c r="J259" s="542"/>
      <c r="K259" s="542"/>
      <c r="L259" s="542"/>
      <c r="N259" s="543">
        <v>361.61866600000002</v>
      </c>
      <c r="O259" s="76">
        <f t="shared" si="53"/>
        <v>0.50636055375627531</v>
      </c>
      <c r="P259" s="622">
        <v>18.766327</v>
      </c>
      <c r="Q259" s="76">
        <f t="shared" si="54"/>
        <v>2.6277757829269079E-2</v>
      </c>
      <c r="R259" s="542"/>
      <c r="S259" s="542"/>
      <c r="T259" s="544">
        <v>1.088246</v>
      </c>
      <c r="U259" s="543">
        <v>0</v>
      </c>
      <c r="W259" s="543">
        <v>112</v>
      </c>
      <c r="X259" s="543">
        <v>0</v>
      </c>
      <c r="Y259" s="542"/>
      <c r="Z259" s="546">
        <f t="shared" si="69"/>
        <v>0.30971852542589712</v>
      </c>
      <c r="AA259" s="543">
        <v>43</v>
      </c>
      <c r="AB259" s="543">
        <v>55</v>
      </c>
      <c r="AC259" s="547">
        <v>124</v>
      </c>
      <c r="AD259" s="547">
        <v>43</v>
      </c>
      <c r="AE259" s="543">
        <f t="shared" si="55"/>
        <v>167</v>
      </c>
      <c r="AF259" s="549">
        <v>7272330</v>
      </c>
      <c r="AH259" s="549">
        <v>32780</v>
      </c>
      <c r="AI259" s="543">
        <v>153</v>
      </c>
      <c r="AJ259" s="76">
        <f t="shared" si="56"/>
        <v>0.91616766467065869</v>
      </c>
      <c r="AK259" s="549">
        <v>5537565</v>
      </c>
      <c r="AL259" s="76">
        <f t="shared" si="57"/>
        <v>0.76145678207672096</v>
      </c>
      <c r="AM259" s="543">
        <v>153</v>
      </c>
      <c r="AN259" s="549">
        <v>5537565</v>
      </c>
      <c r="AO259" s="543">
        <v>151</v>
      </c>
      <c r="AP259" s="549">
        <v>5473625</v>
      </c>
      <c r="AQ259" s="543">
        <v>124</v>
      </c>
      <c r="AR259" s="549">
        <v>4986005</v>
      </c>
      <c r="AS259" s="543">
        <v>27</v>
      </c>
      <c r="AT259" s="76">
        <f t="shared" si="58"/>
        <v>0.17880794701986755</v>
      </c>
      <c r="AU259" s="549">
        <v>487620</v>
      </c>
      <c r="AV259" s="543">
        <v>6</v>
      </c>
      <c r="AW259" s="549">
        <v>161400</v>
      </c>
      <c r="AX259" s="543">
        <v>8</v>
      </c>
      <c r="AY259" s="549">
        <v>1573365</v>
      </c>
      <c r="AZ259" s="543">
        <v>33</v>
      </c>
      <c r="BA259" s="76">
        <f t="shared" si="59"/>
        <v>0.19760479041916168</v>
      </c>
      <c r="BB259" s="543">
        <v>59</v>
      </c>
      <c r="BC259" s="76">
        <f t="shared" si="60"/>
        <v>0.3532934131736527</v>
      </c>
      <c r="BD259" s="543">
        <v>75</v>
      </c>
      <c r="BE259" s="76">
        <f t="shared" si="61"/>
        <v>0.44910179640718562</v>
      </c>
      <c r="BF259" s="543">
        <v>163</v>
      </c>
      <c r="BG259" s="76">
        <f t="shared" si="62"/>
        <v>0.9760479041916168</v>
      </c>
      <c r="BH259" s="543">
        <v>20</v>
      </c>
      <c r="BI259" s="76">
        <f t="shared" si="63"/>
        <v>0.11976047904191617</v>
      </c>
      <c r="BJ259" s="543">
        <v>17</v>
      </c>
      <c r="BK259" s="543">
        <v>3</v>
      </c>
      <c r="BL259" s="543">
        <v>0</v>
      </c>
      <c r="BM259" s="550">
        <v>1973</v>
      </c>
      <c r="BN259" s="542"/>
      <c r="BO259" s="543">
        <v>127</v>
      </c>
      <c r="BP259" s="76">
        <f t="shared" si="64"/>
        <v>0.76047904191616766</v>
      </c>
      <c r="BQ259" s="543">
        <v>40</v>
      </c>
      <c r="BR259" s="76">
        <f t="shared" si="65"/>
        <v>0.23952095808383234</v>
      </c>
      <c r="BS259" s="543">
        <v>2</v>
      </c>
      <c r="BT259" s="76">
        <f t="shared" si="66"/>
        <v>1.1976047904191617E-2</v>
      </c>
      <c r="BU259" s="76">
        <v>0.86274509803921573</v>
      </c>
      <c r="BW259" s="543">
        <v>2</v>
      </c>
      <c r="BX259" s="543">
        <v>1</v>
      </c>
      <c r="BY259" s="543">
        <v>0</v>
      </c>
      <c r="BZ259" s="543">
        <v>2</v>
      </c>
      <c r="CA259" s="543">
        <v>0</v>
      </c>
      <c r="CB259" s="543">
        <v>0</v>
      </c>
      <c r="CC259" s="543">
        <v>1</v>
      </c>
      <c r="CD259" s="543">
        <v>0</v>
      </c>
      <c r="CE259" s="543">
        <v>0</v>
      </c>
      <c r="CF259" s="543">
        <v>0</v>
      </c>
      <c r="CG259" s="543">
        <v>1</v>
      </c>
      <c r="CH259" s="543">
        <v>0</v>
      </c>
      <c r="CI259" s="542"/>
      <c r="CJ259" s="542"/>
      <c r="CK259" s="542"/>
      <c r="CL259" s="542"/>
      <c r="CM259" s="542"/>
      <c r="CN259" s="542"/>
      <c r="CO259" s="542"/>
      <c r="CP259" s="542"/>
      <c r="CQ259" s="542"/>
      <c r="CS259" s="542"/>
      <c r="CT259" s="542"/>
      <c r="CU259" s="542"/>
      <c r="CV259" s="542"/>
      <c r="CW259" s="543">
        <v>6</v>
      </c>
      <c r="CX259" s="547">
        <v>2</v>
      </c>
      <c r="CY259" s="543">
        <v>4</v>
      </c>
      <c r="CZ259" s="543">
        <v>2</v>
      </c>
      <c r="DA259" s="543">
        <v>0</v>
      </c>
      <c r="DB259" s="543">
        <v>0</v>
      </c>
      <c r="DC259" s="543">
        <v>0</v>
      </c>
      <c r="DD259" s="543">
        <v>0</v>
      </c>
      <c r="DF259" s="551">
        <v>410019.17649400001</v>
      </c>
      <c r="DG259" s="76">
        <f t="shared" si="67"/>
        <v>5.6380716564567342E-2</v>
      </c>
      <c r="DH259" s="551">
        <v>3576.5518619999998</v>
      </c>
      <c r="DI259" s="551">
        <v>321828.96982300002</v>
      </c>
      <c r="DJ259" s="551">
        <v>88190.206671000007</v>
      </c>
      <c r="DK259" s="547">
        <v>120</v>
      </c>
      <c r="DL259" s="543">
        <v>47</v>
      </c>
      <c r="DM259" s="543">
        <v>0</v>
      </c>
      <c r="DN259" s="543">
        <v>0</v>
      </c>
      <c r="DO259" s="320">
        <v>0.14363400000000001</v>
      </c>
      <c r="DP259" s="543">
        <v>115</v>
      </c>
      <c r="DQ259" s="543">
        <v>12</v>
      </c>
      <c r="DR259" s="543">
        <v>40</v>
      </c>
      <c r="DS259" s="543">
        <v>0</v>
      </c>
      <c r="DT259" s="76">
        <f t="shared" si="68"/>
        <v>0</v>
      </c>
      <c r="DU259" s="542"/>
      <c r="DV259" s="542"/>
      <c r="DW259" s="542"/>
      <c r="DX259" s="552">
        <v>170.71799999999999</v>
      </c>
      <c r="DZ259" s="542"/>
      <c r="EA259" s="542"/>
      <c r="EB259" s="542"/>
      <c r="EC259" s="542"/>
      <c r="ED259" s="542"/>
      <c r="EE259" s="542"/>
      <c r="EF259" s="542"/>
      <c r="EG259" s="542"/>
      <c r="EH259" s="542"/>
      <c r="EI259" s="542"/>
      <c r="EJ259" s="542"/>
      <c r="EK259" s="542"/>
      <c r="EL259" s="542"/>
      <c r="EM259" s="542"/>
      <c r="EN259" s="542"/>
      <c r="EO259" s="542"/>
    </row>
    <row r="260" spans="2:145" x14ac:dyDescent="0.25">
      <c r="B260" s="541" t="s">
        <v>1616</v>
      </c>
      <c r="C260" s="3" t="s">
        <v>1617</v>
      </c>
      <c r="D260" s="3" t="s">
        <v>1215</v>
      </c>
      <c r="E260" s="541" t="s">
        <v>1094</v>
      </c>
      <c r="F260" s="542"/>
      <c r="G260" s="543">
        <v>72.146129999999999</v>
      </c>
      <c r="H260" s="542"/>
      <c r="I260" s="542"/>
      <c r="J260" s="542"/>
      <c r="K260" s="542"/>
      <c r="L260" s="542"/>
      <c r="N260" s="543">
        <v>51.898943000000003</v>
      </c>
      <c r="O260" s="76">
        <f t="shared" si="53"/>
        <v>0.71935865444203317</v>
      </c>
      <c r="P260" s="622">
        <v>3.1921369999999998</v>
      </c>
      <c r="Q260" s="76">
        <f t="shared" si="54"/>
        <v>4.4245436310998247E-2</v>
      </c>
      <c r="R260" s="542"/>
      <c r="S260" s="542"/>
      <c r="T260" s="544">
        <v>0.353516</v>
      </c>
      <c r="U260" s="543">
        <v>0</v>
      </c>
      <c r="W260" s="543">
        <v>103</v>
      </c>
      <c r="X260" s="543">
        <v>12</v>
      </c>
      <c r="Y260" s="542"/>
      <c r="Z260" s="546">
        <f t="shared" si="69"/>
        <v>1.9846261608834692</v>
      </c>
      <c r="AA260" s="543">
        <v>9</v>
      </c>
      <c r="AB260" s="543">
        <v>15</v>
      </c>
      <c r="AC260" s="547">
        <v>109</v>
      </c>
      <c r="AD260" s="547">
        <v>9</v>
      </c>
      <c r="AE260" s="543">
        <f t="shared" si="55"/>
        <v>118</v>
      </c>
      <c r="AF260" s="549">
        <v>3655820</v>
      </c>
      <c r="AH260" s="549">
        <v>27000</v>
      </c>
      <c r="AI260" s="543">
        <v>116</v>
      </c>
      <c r="AJ260" s="76">
        <f t="shared" si="56"/>
        <v>0.98305084745762716</v>
      </c>
      <c r="AK260" s="549">
        <v>3594180</v>
      </c>
      <c r="AL260" s="76">
        <f t="shared" si="57"/>
        <v>0.98313921363743295</v>
      </c>
      <c r="AM260" s="543">
        <v>116</v>
      </c>
      <c r="AN260" s="549">
        <v>3594180</v>
      </c>
      <c r="AO260" s="543">
        <v>115</v>
      </c>
      <c r="AP260" s="549">
        <v>3564980</v>
      </c>
      <c r="AQ260" s="543">
        <v>76</v>
      </c>
      <c r="AR260" s="549">
        <v>2582600</v>
      </c>
      <c r="AS260" s="543">
        <v>39</v>
      </c>
      <c r="AT260" s="76">
        <f t="shared" si="58"/>
        <v>0.33913043478260868</v>
      </c>
      <c r="AU260" s="549">
        <v>982380</v>
      </c>
      <c r="AV260" s="543">
        <v>1</v>
      </c>
      <c r="AW260" s="549">
        <v>23840</v>
      </c>
      <c r="AX260" s="543">
        <v>1</v>
      </c>
      <c r="AY260" s="549">
        <v>37800</v>
      </c>
      <c r="AZ260" s="543">
        <v>57</v>
      </c>
      <c r="BA260" s="76">
        <f t="shared" si="59"/>
        <v>0.48305084745762711</v>
      </c>
      <c r="BB260" s="543">
        <v>8</v>
      </c>
      <c r="BC260" s="76">
        <f t="shared" si="60"/>
        <v>6.7796610169491525E-2</v>
      </c>
      <c r="BD260" s="543">
        <v>53</v>
      </c>
      <c r="BE260" s="76">
        <f t="shared" si="61"/>
        <v>0.44915254237288138</v>
      </c>
      <c r="BF260" s="543">
        <v>113</v>
      </c>
      <c r="BG260" s="76">
        <f t="shared" si="62"/>
        <v>0.9576271186440678</v>
      </c>
      <c r="BH260" s="543">
        <v>1</v>
      </c>
      <c r="BI260" s="76">
        <f t="shared" si="63"/>
        <v>8.4745762711864406E-3</v>
      </c>
      <c r="BJ260" s="543">
        <v>1</v>
      </c>
      <c r="BK260" s="543">
        <v>0</v>
      </c>
      <c r="BL260" s="543">
        <v>0</v>
      </c>
      <c r="BM260" s="550">
        <v>1950</v>
      </c>
      <c r="BN260" s="542"/>
      <c r="BO260" s="543">
        <v>99</v>
      </c>
      <c r="BP260" s="76">
        <f t="shared" si="64"/>
        <v>0.83898305084745761</v>
      </c>
      <c r="BQ260" s="543">
        <v>19</v>
      </c>
      <c r="BR260" s="76">
        <f t="shared" si="65"/>
        <v>0.16101694915254236</v>
      </c>
      <c r="BS260" s="543">
        <v>0</v>
      </c>
      <c r="BT260" s="76">
        <f t="shared" si="66"/>
        <v>0</v>
      </c>
      <c r="BU260" s="76">
        <v>0.76724137931034486</v>
      </c>
      <c r="BW260" s="543">
        <v>0</v>
      </c>
      <c r="BX260" s="543">
        <v>0</v>
      </c>
      <c r="BY260" s="543">
        <v>0</v>
      </c>
      <c r="BZ260" s="543">
        <v>0</v>
      </c>
      <c r="CA260" s="543">
        <v>0</v>
      </c>
      <c r="CB260" s="543">
        <v>0</v>
      </c>
      <c r="CC260" s="543">
        <v>0</v>
      </c>
      <c r="CD260" s="543">
        <v>0</v>
      </c>
      <c r="CE260" s="543">
        <v>0</v>
      </c>
      <c r="CF260" s="543">
        <v>0</v>
      </c>
      <c r="CG260" s="543">
        <v>0</v>
      </c>
      <c r="CH260" s="543">
        <v>0</v>
      </c>
      <c r="CI260" s="542"/>
      <c r="CJ260" s="542"/>
      <c r="CK260" s="542"/>
      <c r="CL260" s="542"/>
      <c r="CM260" s="542"/>
      <c r="CN260" s="542"/>
      <c r="CO260" s="542"/>
      <c r="CP260" s="542"/>
      <c r="CQ260" s="542"/>
      <c r="CS260" s="542"/>
      <c r="CT260" s="542"/>
      <c r="CU260" s="542"/>
      <c r="CV260" s="542"/>
      <c r="CW260" s="543">
        <v>1</v>
      </c>
      <c r="CX260" s="547">
        <v>1</v>
      </c>
      <c r="CY260" s="543">
        <v>1</v>
      </c>
      <c r="CZ260" s="543">
        <v>0</v>
      </c>
      <c r="DA260" s="543">
        <v>0</v>
      </c>
      <c r="DB260" s="543">
        <v>0</v>
      </c>
      <c r="DC260" s="543">
        <v>0</v>
      </c>
      <c r="DD260" s="543">
        <v>0</v>
      </c>
      <c r="DF260" s="551">
        <v>8809.2353519999997</v>
      </c>
      <c r="DG260" s="76">
        <f t="shared" si="67"/>
        <v>2.4096469060292903E-3</v>
      </c>
      <c r="DH260" s="551">
        <v>1897.3598629999999</v>
      </c>
      <c r="DI260" s="551">
        <v>4651.2353519999997</v>
      </c>
      <c r="DJ260" s="551">
        <v>4158</v>
      </c>
      <c r="DK260" s="547">
        <v>115</v>
      </c>
      <c r="DL260" s="543">
        <v>3</v>
      </c>
      <c r="DM260" s="543">
        <v>0</v>
      </c>
      <c r="DN260" s="543">
        <v>0</v>
      </c>
      <c r="DO260" s="320">
        <v>4.6899000000000003E-2</v>
      </c>
      <c r="DP260" s="543">
        <v>114</v>
      </c>
      <c r="DQ260" s="543">
        <v>3</v>
      </c>
      <c r="DR260" s="543">
        <v>1</v>
      </c>
      <c r="DS260" s="543">
        <v>0</v>
      </c>
      <c r="DT260" s="76">
        <f t="shared" si="68"/>
        <v>0</v>
      </c>
      <c r="DU260" s="542"/>
      <c r="DV260" s="542"/>
      <c r="DW260" s="542"/>
      <c r="DX260" s="552">
        <v>2.2000000000000002</v>
      </c>
      <c r="DZ260" s="542"/>
      <c r="EA260" s="542"/>
      <c r="EB260" s="542"/>
      <c r="EC260" s="542"/>
      <c r="ED260" s="542"/>
      <c r="EE260" s="542"/>
      <c r="EF260" s="542"/>
      <c r="EG260" s="542"/>
      <c r="EH260" s="542"/>
      <c r="EI260" s="542"/>
      <c r="EJ260" s="542"/>
      <c r="EK260" s="542"/>
      <c r="EL260" s="542"/>
      <c r="EM260" s="542"/>
      <c r="EN260" s="542"/>
      <c r="EO260" s="542"/>
    </row>
    <row r="261" spans="2:145" x14ac:dyDescent="0.25">
      <c r="B261" s="541" t="s">
        <v>181</v>
      </c>
      <c r="C261" s="3" t="s">
        <v>1618</v>
      </c>
      <c r="D261" s="3" t="s">
        <v>1107</v>
      </c>
      <c r="E261" s="541" t="s">
        <v>1094</v>
      </c>
      <c r="F261" s="542"/>
      <c r="G261" s="543">
        <v>724.81876599999998</v>
      </c>
      <c r="H261" s="542"/>
      <c r="I261" s="542"/>
      <c r="J261" s="542"/>
      <c r="K261" s="542"/>
      <c r="L261" s="542"/>
      <c r="N261" s="543">
        <v>340.54424</v>
      </c>
      <c r="O261" s="76">
        <f t="shared" si="53"/>
        <v>0.4698336411449921</v>
      </c>
      <c r="P261" s="622">
        <v>11.010624</v>
      </c>
      <c r="Q261" s="76">
        <f t="shared" si="54"/>
        <v>1.5190864967202022E-2</v>
      </c>
      <c r="R261" s="542"/>
      <c r="S261" s="542"/>
      <c r="T261" s="544">
        <v>2.3225880000000001</v>
      </c>
      <c r="U261" s="543">
        <v>0</v>
      </c>
      <c r="W261" s="543">
        <v>33</v>
      </c>
      <c r="X261" s="543">
        <v>0</v>
      </c>
      <c r="Y261" s="542"/>
      <c r="Z261" s="546">
        <f t="shared" si="69"/>
        <v>9.6903709192086171E-2</v>
      </c>
      <c r="AA261" s="543">
        <v>4</v>
      </c>
      <c r="AB261" s="543">
        <v>25</v>
      </c>
      <c r="AC261" s="547">
        <v>54</v>
      </c>
      <c r="AD261" s="547">
        <v>4</v>
      </c>
      <c r="AE261" s="543">
        <f t="shared" si="55"/>
        <v>58</v>
      </c>
      <c r="AF261" s="549">
        <v>3512840</v>
      </c>
      <c r="AH261" s="549">
        <v>39195</v>
      </c>
      <c r="AI261" s="543">
        <v>48</v>
      </c>
      <c r="AJ261" s="76">
        <f t="shared" si="56"/>
        <v>0.82758620689655171</v>
      </c>
      <c r="AK261" s="549">
        <v>1870780</v>
      </c>
      <c r="AL261" s="76">
        <f t="shared" si="57"/>
        <v>0.53255485590006946</v>
      </c>
      <c r="AM261" s="543">
        <v>48</v>
      </c>
      <c r="AN261" s="549">
        <v>1870780</v>
      </c>
      <c r="AO261" s="543">
        <v>48</v>
      </c>
      <c r="AP261" s="549">
        <v>1870780</v>
      </c>
      <c r="AQ261" s="543">
        <v>27</v>
      </c>
      <c r="AR261" s="549">
        <v>1442780</v>
      </c>
      <c r="AS261" s="543">
        <v>21</v>
      </c>
      <c r="AT261" s="76">
        <f t="shared" si="58"/>
        <v>0.4375</v>
      </c>
      <c r="AU261" s="549">
        <v>428000</v>
      </c>
      <c r="AV261" s="543">
        <v>6</v>
      </c>
      <c r="AW261" s="549">
        <v>375500</v>
      </c>
      <c r="AX261" s="543">
        <v>4</v>
      </c>
      <c r="AY261" s="549">
        <v>1266560</v>
      </c>
      <c r="AZ261" s="543">
        <v>2</v>
      </c>
      <c r="BA261" s="76">
        <f t="shared" si="59"/>
        <v>3.4482758620689655E-2</v>
      </c>
      <c r="BB261" s="543">
        <v>19</v>
      </c>
      <c r="BC261" s="76">
        <f t="shared" si="60"/>
        <v>0.32758620689655171</v>
      </c>
      <c r="BD261" s="543">
        <v>37</v>
      </c>
      <c r="BE261" s="76">
        <f t="shared" si="61"/>
        <v>0.63793103448275867</v>
      </c>
      <c r="BF261" s="543">
        <v>50</v>
      </c>
      <c r="BG261" s="76">
        <f t="shared" si="62"/>
        <v>0.86206896551724133</v>
      </c>
      <c r="BH261" s="543">
        <v>9</v>
      </c>
      <c r="BI261" s="76">
        <f t="shared" si="63"/>
        <v>0.15517241379310345</v>
      </c>
      <c r="BJ261" s="543">
        <v>8</v>
      </c>
      <c r="BK261" s="543">
        <v>1</v>
      </c>
      <c r="BL261" s="543">
        <v>0</v>
      </c>
      <c r="BM261" s="550">
        <v>1961.5</v>
      </c>
      <c r="BN261" s="542"/>
      <c r="BO261" s="543">
        <v>43</v>
      </c>
      <c r="BP261" s="76">
        <f t="shared" si="64"/>
        <v>0.74137931034482762</v>
      </c>
      <c r="BQ261" s="543">
        <v>15</v>
      </c>
      <c r="BR261" s="76">
        <f t="shared" si="65"/>
        <v>0.25862068965517243</v>
      </c>
      <c r="BS261" s="543">
        <v>4</v>
      </c>
      <c r="BT261" s="76">
        <f t="shared" si="66"/>
        <v>6.8965517241379309E-2</v>
      </c>
      <c r="BU261" s="76">
        <v>0.64583333333333337</v>
      </c>
      <c r="BW261" s="543">
        <v>1</v>
      </c>
      <c r="BX261" s="543">
        <v>0</v>
      </c>
      <c r="BY261" s="543">
        <v>0</v>
      </c>
      <c r="BZ261" s="543">
        <v>1</v>
      </c>
      <c r="CA261" s="543">
        <v>0</v>
      </c>
      <c r="CB261" s="543">
        <v>0</v>
      </c>
      <c r="CC261" s="543">
        <v>0</v>
      </c>
      <c r="CD261" s="543">
        <v>0</v>
      </c>
      <c r="CE261" s="543">
        <v>0</v>
      </c>
      <c r="CF261" s="543">
        <v>0</v>
      </c>
      <c r="CG261" s="543">
        <v>1</v>
      </c>
      <c r="CH261" s="543">
        <v>0</v>
      </c>
      <c r="CI261" s="542"/>
      <c r="CJ261" s="542"/>
      <c r="CK261" s="542"/>
      <c r="CL261" s="542"/>
      <c r="CM261" s="542"/>
      <c r="CN261" s="542"/>
      <c r="CO261" s="542"/>
      <c r="CP261" s="542"/>
      <c r="CQ261" s="542"/>
      <c r="CS261" s="542"/>
      <c r="CT261" s="542"/>
      <c r="CU261" s="542"/>
      <c r="CV261" s="542"/>
      <c r="CW261" s="543">
        <v>2</v>
      </c>
      <c r="CX261" s="547">
        <v>0</v>
      </c>
      <c r="CY261" s="543">
        <v>2</v>
      </c>
      <c r="CZ261" s="543">
        <v>0</v>
      </c>
      <c r="DA261" s="543">
        <v>0</v>
      </c>
      <c r="DB261" s="543">
        <v>0</v>
      </c>
      <c r="DC261" s="543">
        <v>0</v>
      </c>
      <c r="DD261" s="543">
        <v>0</v>
      </c>
      <c r="DF261" s="551">
        <v>183528.452276</v>
      </c>
      <c r="DG261" s="76">
        <f t="shared" si="67"/>
        <v>5.2245036003917056E-2</v>
      </c>
      <c r="DH261" s="551">
        <v>2764.948981</v>
      </c>
      <c r="DI261" s="551">
        <v>129283.27529200001</v>
      </c>
      <c r="DJ261" s="551">
        <v>54245.176983999998</v>
      </c>
      <c r="DK261" s="547">
        <v>43</v>
      </c>
      <c r="DL261" s="543">
        <v>15</v>
      </c>
      <c r="DM261" s="543">
        <v>0</v>
      </c>
      <c r="DN261" s="543">
        <v>0</v>
      </c>
      <c r="DO261" s="320">
        <v>0.15644</v>
      </c>
      <c r="DP261" s="543">
        <v>41</v>
      </c>
      <c r="DQ261" s="543">
        <v>3</v>
      </c>
      <c r="DR261" s="543">
        <v>9</v>
      </c>
      <c r="DS261" s="543">
        <v>5</v>
      </c>
      <c r="DT261" s="76">
        <f t="shared" si="68"/>
        <v>0.15151515151515152</v>
      </c>
      <c r="DU261" s="542"/>
      <c r="DV261" s="542"/>
      <c r="DW261" s="542"/>
      <c r="DX261" s="552">
        <v>241.1885</v>
      </c>
      <c r="DZ261" s="542"/>
      <c r="EA261" s="542"/>
      <c r="EB261" s="542"/>
      <c r="EC261" s="542"/>
      <c r="ED261" s="542"/>
      <c r="EE261" s="542"/>
      <c r="EF261" s="542"/>
      <c r="EG261" s="542"/>
      <c r="EH261" s="542"/>
      <c r="EI261" s="542"/>
      <c r="EJ261" s="542"/>
      <c r="EK261" s="542"/>
      <c r="EL261" s="542"/>
      <c r="EM261" s="542"/>
      <c r="EN261" s="542"/>
      <c r="EO261" s="542"/>
    </row>
    <row r="262" spans="2:145" x14ac:dyDescent="0.25">
      <c r="B262" s="541" t="s">
        <v>1619</v>
      </c>
      <c r="C262" s="3" t="s">
        <v>1620</v>
      </c>
      <c r="D262" s="3" t="s">
        <v>1140</v>
      </c>
      <c r="E262" s="541" t="s">
        <v>1094</v>
      </c>
      <c r="F262" s="542"/>
      <c r="G262" s="543">
        <v>5555.9704519999996</v>
      </c>
      <c r="H262" s="542"/>
      <c r="I262" s="542"/>
      <c r="J262" s="542"/>
      <c r="K262" s="542"/>
      <c r="L262" s="542"/>
      <c r="N262" s="543">
        <v>2660.4230499999999</v>
      </c>
      <c r="O262" s="76">
        <f t="shared" si="53"/>
        <v>0.47884038854856026</v>
      </c>
      <c r="P262" s="622">
        <v>29.827193000000001</v>
      </c>
      <c r="Q262" s="76">
        <f t="shared" si="54"/>
        <v>5.3684938135808505E-3</v>
      </c>
      <c r="R262" s="542"/>
      <c r="S262" s="542"/>
      <c r="T262" s="544">
        <v>1.1660159999999999</v>
      </c>
      <c r="U262" s="543">
        <v>0</v>
      </c>
      <c r="W262" s="543">
        <v>25</v>
      </c>
      <c r="X262" s="543">
        <v>0</v>
      </c>
      <c r="Y262" s="542"/>
      <c r="Z262" s="546">
        <f t="shared" si="69"/>
        <v>9.3970017287288207E-3</v>
      </c>
      <c r="AA262" s="543">
        <v>0</v>
      </c>
      <c r="AB262" s="543">
        <v>22</v>
      </c>
      <c r="AC262" s="547">
        <v>47</v>
      </c>
      <c r="AD262" s="547">
        <v>0</v>
      </c>
      <c r="AE262" s="543">
        <f t="shared" si="55"/>
        <v>47</v>
      </c>
      <c r="AF262" s="549">
        <v>3752500</v>
      </c>
      <c r="AH262" s="549">
        <v>62920</v>
      </c>
      <c r="AI262" s="543">
        <v>32</v>
      </c>
      <c r="AJ262" s="76">
        <f t="shared" si="56"/>
        <v>0.68085106382978722</v>
      </c>
      <c r="AK262" s="549">
        <v>1840960</v>
      </c>
      <c r="AL262" s="76">
        <f t="shared" si="57"/>
        <v>0.4905956029313791</v>
      </c>
      <c r="AM262" s="543">
        <v>32</v>
      </c>
      <c r="AN262" s="549">
        <v>1840960</v>
      </c>
      <c r="AO262" s="543">
        <v>31</v>
      </c>
      <c r="AP262" s="549">
        <v>1817060</v>
      </c>
      <c r="AQ262" s="543">
        <v>25</v>
      </c>
      <c r="AR262" s="549">
        <v>1739200</v>
      </c>
      <c r="AS262" s="543">
        <v>6</v>
      </c>
      <c r="AT262" s="76">
        <f t="shared" si="58"/>
        <v>0.19354838709677419</v>
      </c>
      <c r="AU262" s="549">
        <v>77860</v>
      </c>
      <c r="AV262" s="543">
        <v>12</v>
      </c>
      <c r="AW262" s="549">
        <v>1020040</v>
      </c>
      <c r="AX262" s="543">
        <v>3</v>
      </c>
      <c r="AY262" s="549">
        <v>891500</v>
      </c>
      <c r="AZ262" s="543">
        <v>14</v>
      </c>
      <c r="BA262" s="76">
        <f t="shared" si="59"/>
        <v>0.2978723404255319</v>
      </c>
      <c r="BB262" s="543">
        <v>19</v>
      </c>
      <c r="BC262" s="76">
        <f t="shared" si="60"/>
        <v>0.40425531914893614</v>
      </c>
      <c r="BD262" s="543">
        <v>14</v>
      </c>
      <c r="BE262" s="76">
        <f t="shared" si="61"/>
        <v>0.2978723404255319</v>
      </c>
      <c r="BF262" s="543">
        <v>30</v>
      </c>
      <c r="BG262" s="76">
        <f t="shared" si="62"/>
        <v>0.63829787234042556</v>
      </c>
      <c r="BH262" s="543">
        <v>1</v>
      </c>
      <c r="BI262" s="76">
        <f t="shared" si="63"/>
        <v>2.1276595744680851E-2</v>
      </c>
      <c r="BJ262" s="543">
        <v>1</v>
      </c>
      <c r="BK262" s="543">
        <v>0</v>
      </c>
      <c r="BL262" s="543">
        <v>0</v>
      </c>
      <c r="BM262" s="550">
        <v>1968</v>
      </c>
      <c r="BN262" s="542"/>
      <c r="BO262" s="543">
        <v>34</v>
      </c>
      <c r="BP262" s="76">
        <f t="shared" si="64"/>
        <v>0.72340425531914898</v>
      </c>
      <c r="BQ262" s="543">
        <v>13</v>
      </c>
      <c r="BR262" s="76">
        <f t="shared" si="65"/>
        <v>0.27659574468085107</v>
      </c>
      <c r="BS262" s="543">
        <v>0</v>
      </c>
      <c r="BT262" s="76">
        <f t="shared" si="66"/>
        <v>0</v>
      </c>
      <c r="BU262" s="76">
        <v>0.9375</v>
      </c>
      <c r="BW262" s="543">
        <v>0</v>
      </c>
      <c r="BX262" s="543">
        <v>0</v>
      </c>
      <c r="BY262" s="543">
        <v>0</v>
      </c>
      <c r="BZ262" s="543">
        <v>0</v>
      </c>
      <c r="CA262" s="543">
        <v>0</v>
      </c>
      <c r="CB262" s="543">
        <v>0</v>
      </c>
      <c r="CC262" s="543">
        <v>0</v>
      </c>
      <c r="CD262" s="543">
        <v>0</v>
      </c>
      <c r="CE262" s="543">
        <v>0</v>
      </c>
      <c r="CF262" s="543">
        <v>0</v>
      </c>
      <c r="CG262" s="543">
        <v>0</v>
      </c>
      <c r="CH262" s="543">
        <v>0</v>
      </c>
      <c r="CI262" s="542"/>
      <c r="CJ262" s="542"/>
      <c r="CK262" s="542"/>
      <c r="CL262" s="542"/>
      <c r="CM262" s="542"/>
      <c r="CN262" s="542"/>
      <c r="CO262" s="542"/>
      <c r="CP262" s="542"/>
      <c r="CQ262" s="542"/>
      <c r="CS262" s="542"/>
      <c r="CT262" s="542"/>
      <c r="CU262" s="542"/>
      <c r="CV262" s="542"/>
      <c r="CW262" s="543">
        <v>3</v>
      </c>
      <c r="CX262" s="547">
        <v>0</v>
      </c>
      <c r="CY262" s="543">
        <v>2</v>
      </c>
      <c r="CZ262" s="543">
        <v>1</v>
      </c>
      <c r="DA262" s="543">
        <v>0</v>
      </c>
      <c r="DB262" s="543">
        <v>0</v>
      </c>
      <c r="DC262" s="543">
        <v>0</v>
      </c>
      <c r="DD262" s="543">
        <v>0</v>
      </c>
      <c r="DF262" s="551">
        <v>26082.026549999999</v>
      </c>
      <c r="DG262" s="76">
        <f t="shared" si="67"/>
        <v>6.9505733644237176E-3</v>
      </c>
      <c r="DH262" s="551">
        <v>2953.9453130000002</v>
      </c>
      <c r="DI262" s="551">
        <v>18258.190186</v>
      </c>
      <c r="DJ262" s="551">
        <v>7823.8363650000001</v>
      </c>
      <c r="DK262" s="547">
        <v>40</v>
      </c>
      <c r="DL262" s="543">
        <v>7</v>
      </c>
      <c r="DM262" s="543">
        <v>0</v>
      </c>
      <c r="DN262" s="543">
        <v>0</v>
      </c>
      <c r="DO262" s="320">
        <v>6.2089999999999999E-2</v>
      </c>
      <c r="DP262" s="543">
        <v>39</v>
      </c>
      <c r="DQ262" s="543">
        <v>5</v>
      </c>
      <c r="DR262" s="543">
        <v>3</v>
      </c>
      <c r="DS262" s="543">
        <v>0</v>
      </c>
      <c r="DT262" s="76">
        <f t="shared" si="68"/>
        <v>0</v>
      </c>
      <c r="DU262" s="542"/>
      <c r="DV262" s="542"/>
      <c r="DW262" s="542"/>
      <c r="DX262" s="552">
        <v>42.402200000000001</v>
      </c>
      <c r="DZ262" s="542"/>
      <c r="EA262" s="542"/>
      <c r="EB262" s="542"/>
      <c r="EC262" s="542"/>
      <c r="ED262" s="542"/>
      <c r="EE262" s="542"/>
      <c r="EF262" s="542"/>
      <c r="EG262" s="542"/>
      <c r="EH262" s="542"/>
      <c r="EI262" s="542"/>
      <c r="EJ262" s="542"/>
      <c r="EK262" s="542"/>
      <c r="EL262" s="542"/>
      <c r="EM262" s="542"/>
      <c r="EN262" s="542"/>
      <c r="EO262" s="542"/>
    </row>
    <row r="263" spans="2:145" x14ac:dyDescent="0.25">
      <c r="B263" s="541" t="s">
        <v>1621</v>
      </c>
      <c r="C263" s="3" t="s">
        <v>1622</v>
      </c>
      <c r="D263" s="3" t="s">
        <v>1097</v>
      </c>
      <c r="E263" s="541" t="s">
        <v>1094</v>
      </c>
      <c r="F263" s="542"/>
      <c r="G263" s="543">
        <v>37.615124000000002</v>
      </c>
      <c r="H263" s="542"/>
      <c r="I263" s="542"/>
      <c r="J263" s="542"/>
      <c r="K263" s="542"/>
      <c r="L263" s="542"/>
      <c r="N263" s="543">
        <v>18.563110999999999</v>
      </c>
      <c r="O263" s="76">
        <f t="shared" si="53"/>
        <v>0.49350125763243524</v>
      </c>
      <c r="P263" s="622">
        <v>1.7269209999999999</v>
      </c>
      <c r="Q263" s="76">
        <f t="shared" si="54"/>
        <v>4.5910283321144968E-2</v>
      </c>
      <c r="R263" s="542"/>
      <c r="S263" s="542"/>
      <c r="T263" s="544">
        <v>2.0804749999999999</v>
      </c>
      <c r="U263" s="543">
        <v>0</v>
      </c>
      <c r="W263" s="543">
        <v>72</v>
      </c>
      <c r="X263" s="543">
        <v>0</v>
      </c>
      <c r="Y263" s="542"/>
      <c r="Z263" s="546">
        <f t="shared" si="69"/>
        <v>3.8786602094875153</v>
      </c>
      <c r="AA263" s="543">
        <v>2</v>
      </c>
      <c r="AB263" s="543">
        <v>6</v>
      </c>
      <c r="AC263" s="547">
        <v>76</v>
      </c>
      <c r="AD263" s="547">
        <v>2</v>
      </c>
      <c r="AE263" s="543">
        <f t="shared" si="55"/>
        <v>78</v>
      </c>
      <c r="AF263" s="549">
        <v>3420362</v>
      </c>
      <c r="AH263" s="549">
        <v>40900</v>
      </c>
      <c r="AI263" s="543">
        <v>77</v>
      </c>
      <c r="AJ263" s="76">
        <f t="shared" si="56"/>
        <v>0.98717948717948723</v>
      </c>
      <c r="AK263" s="549">
        <v>3375842</v>
      </c>
      <c r="AL263" s="76">
        <f t="shared" si="57"/>
        <v>0.98698383387489397</v>
      </c>
      <c r="AM263" s="543">
        <v>77</v>
      </c>
      <c r="AN263" s="549">
        <v>3375842</v>
      </c>
      <c r="AO263" s="543">
        <v>75</v>
      </c>
      <c r="AP263" s="549">
        <v>3162800</v>
      </c>
      <c r="AQ263" s="543">
        <v>74</v>
      </c>
      <c r="AR263" s="549">
        <v>3133900</v>
      </c>
      <c r="AS263" s="543">
        <v>1</v>
      </c>
      <c r="AT263" s="76">
        <f t="shared" si="58"/>
        <v>1.3333333333333334E-2</v>
      </c>
      <c r="AU263" s="549">
        <v>28900</v>
      </c>
      <c r="AV263" s="543">
        <v>1</v>
      </c>
      <c r="AW263" s="549">
        <v>44520</v>
      </c>
      <c r="AX263" s="543">
        <v>0</v>
      </c>
      <c r="AY263" s="549">
        <v>0</v>
      </c>
      <c r="AZ263" s="543">
        <v>23</v>
      </c>
      <c r="BA263" s="76">
        <f t="shared" si="59"/>
        <v>0.29487179487179488</v>
      </c>
      <c r="BB263" s="543">
        <v>2</v>
      </c>
      <c r="BC263" s="76">
        <f t="shared" si="60"/>
        <v>2.564102564102564E-2</v>
      </c>
      <c r="BD263" s="543">
        <v>53</v>
      </c>
      <c r="BE263" s="76">
        <f t="shared" si="61"/>
        <v>0.67948717948717952</v>
      </c>
      <c r="BF263" s="543">
        <v>72</v>
      </c>
      <c r="BG263" s="76">
        <f t="shared" si="62"/>
        <v>0.92307692307692313</v>
      </c>
      <c r="BH263" s="543">
        <v>7</v>
      </c>
      <c r="BI263" s="76">
        <f t="shared" si="63"/>
        <v>8.9743589743589744E-2</v>
      </c>
      <c r="BJ263" s="543">
        <v>7</v>
      </c>
      <c r="BK263" s="543">
        <v>0</v>
      </c>
      <c r="BL263" s="543">
        <v>0</v>
      </c>
      <c r="BM263" s="550">
        <v>1930</v>
      </c>
      <c r="BN263" s="542"/>
      <c r="BO263" s="543">
        <v>76</v>
      </c>
      <c r="BP263" s="76">
        <f t="shared" si="64"/>
        <v>0.97435897435897434</v>
      </c>
      <c r="BQ263" s="543">
        <v>2</v>
      </c>
      <c r="BR263" s="76">
        <f t="shared" si="65"/>
        <v>2.564102564102564E-2</v>
      </c>
      <c r="BS263" s="543">
        <v>1</v>
      </c>
      <c r="BT263" s="76">
        <f t="shared" si="66"/>
        <v>1.282051282051282E-2</v>
      </c>
      <c r="BU263" s="76">
        <v>0.64935064935064934</v>
      </c>
      <c r="BW263" s="543">
        <v>0</v>
      </c>
      <c r="BX263" s="543">
        <v>0</v>
      </c>
      <c r="BY263" s="543">
        <v>0</v>
      </c>
      <c r="BZ263" s="543">
        <v>0</v>
      </c>
      <c r="CA263" s="543">
        <v>0</v>
      </c>
      <c r="CB263" s="543">
        <v>0</v>
      </c>
      <c r="CC263" s="543">
        <v>0</v>
      </c>
      <c r="CD263" s="543">
        <v>0</v>
      </c>
      <c r="CE263" s="543">
        <v>0</v>
      </c>
      <c r="CF263" s="543">
        <v>0</v>
      </c>
      <c r="CG263" s="543">
        <v>0</v>
      </c>
      <c r="CH263" s="543">
        <v>0</v>
      </c>
      <c r="CI263" s="542"/>
      <c r="CJ263" s="542"/>
      <c r="CK263" s="542"/>
      <c r="CL263" s="542"/>
      <c r="CM263" s="542"/>
      <c r="CN263" s="542"/>
      <c r="CO263" s="542"/>
      <c r="CP263" s="542"/>
      <c r="CQ263" s="542"/>
      <c r="CS263" s="542"/>
      <c r="CT263" s="542"/>
      <c r="CU263" s="542"/>
      <c r="CV263" s="542"/>
      <c r="CW263" s="543">
        <v>0</v>
      </c>
      <c r="CX263" s="547">
        <v>0</v>
      </c>
      <c r="CY263" s="543">
        <v>0</v>
      </c>
      <c r="CZ263" s="543">
        <v>0</v>
      </c>
      <c r="DA263" s="543">
        <v>0</v>
      </c>
      <c r="DB263" s="543">
        <v>0</v>
      </c>
      <c r="DC263" s="543">
        <v>0</v>
      </c>
      <c r="DD263" s="543">
        <v>0</v>
      </c>
      <c r="DF263" s="551">
        <v>285014.20399200002</v>
      </c>
      <c r="DG263" s="76">
        <f t="shared" si="67"/>
        <v>8.3328666378588004E-2</v>
      </c>
      <c r="DH263" s="551">
        <v>5068.4533080000001</v>
      </c>
      <c r="DI263" s="551">
        <v>277877.36322</v>
      </c>
      <c r="DJ263" s="551">
        <v>7136.8407710000001</v>
      </c>
      <c r="DK263" s="547">
        <v>35</v>
      </c>
      <c r="DL263" s="543">
        <v>43</v>
      </c>
      <c r="DM263" s="543">
        <v>0</v>
      </c>
      <c r="DN263" s="543">
        <v>0</v>
      </c>
      <c r="DO263" s="320">
        <v>0.14175199999999999</v>
      </c>
      <c r="DP263" s="543">
        <v>28</v>
      </c>
      <c r="DQ263" s="543">
        <v>18</v>
      </c>
      <c r="DR263" s="543">
        <v>32</v>
      </c>
      <c r="DS263" s="543">
        <v>0</v>
      </c>
      <c r="DT263" s="76">
        <f t="shared" si="68"/>
        <v>0</v>
      </c>
      <c r="DU263" s="542"/>
      <c r="DV263" s="542"/>
      <c r="DW263" s="542"/>
      <c r="DX263" s="552">
        <v>146.78970000000001</v>
      </c>
      <c r="DZ263" s="542"/>
      <c r="EA263" s="542"/>
      <c r="EB263" s="542"/>
      <c r="EC263" s="542"/>
      <c r="ED263" s="542"/>
      <c r="EE263" s="542"/>
      <c r="EF263" s="542"/>
      <c r="EG263" s="542"/>
      <c r="EH263" s="542"/>
      <c r="EI263" s="542"/>
      <c r="EJ263" s="542"/>
      <c r="EK263" s="542"/>
      <c r="EL263" s="542"/>
      <c r="EM263" s="542"/>
      <c r="EN263" s="542"/>
      <c r="EO263" s="542"/>
    </row>
    <row r="264" spans="2:145" x14ac:dyDescent="0.25">
      <c r="B264" s="541" t="s">
        <v>1623</v>
      </c>
      <c r="C264" s="3" t="s">
        <v>1624</v>
      </c>
      <c r="D264" s="3" t="s">
        <v>1155</v>
      </c>
      <c r="E264" s="541" t="s">
        <v>1094</v>
      </c>
      <c r="F264" s="542"/>
      <c r="G264" s="543">
        <v>346.91456299999999</v>
      </c>
      <c r="H264" s="542"/>
      <c r="I264" s="542"/>
      <c r="J264" s="542"/>
      <c r="K264" s="542"/>
      <c r="L264" s="542"/>
      <c r="N264" s="543">
        <v>166.67378199999999</v>
      </c>
      <c r="O264" s="76">
        <f t="shared" ref="O264:O327" si="70">N264/G264</f>
        <v>0.48044619562425228</v>
      </c>
      <c r="P264" s="622">
        <v>3.39995</v>
      </c>
      <c r="Q264" s="76">
        <f t="shared" ref="Q264:Q327" si="71">P264/G264</f>
        <v>9.8005398522286891E-3</v>
      </c>
      <c r="R264" s="542"/>
      <c r="S264" s="542"/>
      <c r="T264" s="544">
        <v>1.056568</v>
      </c>
      <c r="U264" s="543">
        <v>0</v>
      </c>
      <c r="W264" s="543">
        <v>30</v>
      </c>
      <c r="X264" s="543">
        <v>0</v>
      </c>
      <c r="Y264" s="542"/>
      <c r="Z264" s="546">
        <f t="shared" si="69"/>
        <v>0.17999231576805524</v>
      </c>
      <c r="AA264" s="543">
        <v>17</v>
      </c>
      <c r="AB264" s="543">
        <v>4</v>
      </c>
      <c r="AC264" s="547">
        <v>17</v>
      </c>
      <c r="AD264" s="547">
        <v>17</v>
      </c>
      <c r="AE264" s="543">
        <f t="shared" ref="AE264:AE327" si="72">AA264+AC264</f>
        <v>34</v>
      </c>
      <c r="AF264" s="549">
        <v>1896880</v>
      </c>
      <c r="AH264" s="549">
        <v>44570</v>
      </c>
      <c r="AI264" s="543">
        <v>34</v>
      </c>
      <c r="AJ264" s="76">
        <f t="shared" ref="AJ264:AJ327" si="73">AI264/AE264</f>
        <v>1</v>
      </c>
      <c r="AK264" s="549">
        <v>1896880</v>
      </c>
      <c r="AL264" s="76">
        <f t="shared" ref="AL264:AL327" si="74">AK264/AF264</f>
        <v>1</v>
      </c>
      <c r="AM264" s="543">
        <v>34</v>
      </c>
      <c r="AN264" s="549">
        <v>1896880</v>
      </c>
      <c r="AO264" s="543">
        <v>34</v>
      </c>
      <c r="AP264" s="549">
        <v>1896880</v>
      </c>
      <c r="AQ264" s="543">
        <v>13</v>
      </c>
      <c r="AR264" s="549">
        <v>1175740</v>
      </c>
      <c r="AS264" s="543">
        <v>21</v>
      </c>
      <c r="AT264" s="76">
        <f t="shared" ref="AT264:AT327" si="75">AS264/AO264</f>
        <v>0.61764705882352944</v>
      </c>
      <c r="AU264" s="549">
        <v>721140</v>
      </c>
      <c r="AV264" s="543">
        <v>0</v>
      </c>
      <c r="AW264" s="549">
        <v>0</v>
      </c>
      <c r="AX264" s="543">
        <v>0</v>
      </c>
      <c r="AY264" s="549">
        <v>0</v>
      </c>
      <c r="AZ264" s="543">
        <v>2</v>
      </c>
      <c r="BA264" s="76">
        <f t="shared" ref="BA264:BA327" si="76">AZ264/AE264</f>
        <v>5.8823529411764705E-2</v>
      </c>
      <c r="BB264" s="543">
        <v>1</v>
      </c>
      <c r="BC264" s="76">
        <f t="shared" ref="BC264:BC327" si="77">BB264/AE264</f>
        <v>2.9411764705882353E-2</v>
      </c>
      <c r="BD264" s="543">
        <v>31</v>
      </c>
      <c r="BE264" s="76">
        <f t="shared" ref="BE264:BE327" si="78">BD264/AE264</f>
        <v>0.91176470588235292</v>
      </c>
      <c r="BF264" s="543">
        <v>32</v>
      </c>
      <c r="BG264" s="76">
        <f t="shared" ref="BG264:BG327" si="79">BF264/AE264</f>
        <v>0.94117647058823528</v>
      </c>
      <c r="BH264" s="543">
        <v>0</v>
      </c>
      <c r="BI264" s="76">
        <f t="shared" ref="BI264:BI327" si="80">BH264/AE264</f>
        <v>0</v>
      </c>
      <c r="BJ264" s="543">
        <v>0</v>
      </c>
      <c r="BK264" s="543">
        <v>0</v>
      </c>
      <c r="BL264" s="543">
        <v>0</v>
      </c>
      <c r="BM264" s="550">
        <v>1996</v>
      </c>
      <c r="BN264" s="542"/>
      <c r="BO264" s="543">
        <v>20</v>
      </c>
      <c r="BP264" s="76">
        <f t="shared" ref="BP264:BP327" si="81">BO264/AE264</f>
        <v>0.58823529411764708</v>
      </c>
      <c r="BQ264" s="543">
        <v>14</v>
      </c>
      <c r="BR264" s="76">
        <f t="shared" ref="BR264:BR327" si="82">BQ264/AE264</f>
        <v>0.41176470588235292</v>
      </c>
      <c r="BS264" s="543">
        <v>0</v>
      </c>
      <c r="BT264" s="76">
        <f t="shared" ref="BT264:BT327" si="83">BS264/AE264</f>
        <v>0</v>
      </c>
      <c r="BU264" s="76">
        <v>0.88235294117647056</v>
      </c>
      <c r="BW264" s="543">
        <v>0</v>
      </c>
      <c r="BX264" s="543">
        <v>0</v>
      </c>
      <c r="BY264" s="543">
        <v>0</v>
      </c>
      <c r="BZ264" s="543">
        <v>0</v>
      </c>
      <c r="CA264" s="543">
        <v>0</v>
      </c>
      <c r="CB264" s="543">
        <v>0</v>
      </c>
      <c r="CC264" s="543">
        <v>0</v>
      </c>
      <c r="CD264" s="543">
        <v>0</v>
      </c>
      <c r="CE264" s="543">
        <v>0</v>
      </c>
      <c r="CF264" s="543">
        <v>0</v>
      </c>
      <c r="CG264" s="543">
        <v>0</v>
      </c>
      <c r="CH264" s="543">
        <v>0</v>
      </c>
      <c r="CI264" s="542"/>
      <c r="CJ264" s="542"/>
      <c r="CK264" s="542"/>
      <c r="CL264" s="542"/>
      <c r="CM264" s="542"/>
      <c r="CN264" s="542"/>
      <c r="CO264" s="542"/>
      <c r="CP264" s="542"/>
      <c r="CQ264" s="542"/>
      <c r="CS264" s="542"/>
      <c r="CT264" s="542"/>
      <c r="CU264" s="542"/>
      <c r="CV264" s="542"/>
      <c r="CW264" s="543">
        <v>0</v>
      </c>
      <c r="CX264" s="547">
        <v>0</v>
      </c>
      <c r="CY264" s="543">
        <v>0</v>
      </c>
      <c r="CZ264" s="543">
        <v>0</v>
      </c>
      <c r="DA264" s="543">
        <v>0</v>
      </c>
      <c r="DB264" s="543">
        <v>0</v>
      </c>
      <c r="DC264" s="543">
        <v>0</v>
      </c>
      <c r="DD264" s="543">
        <v>0</v>
      </c>
      <c r="DF264" s="551">
        <v>22223.565176</v>
      </c>
      <c r="DG264" s="76">
        <f t="shared" ref="DG264:DG327" si="84">DF264/AF264</f>
        <v>1.1715851912614398E-2</v>
      </c>
      <c r="DH264" s="551">
        <v>847.152557</v>
      </c>
      <c r="DI264" s="551">
        <v>22223.565176</v>
      </c>
      <c r="DJ264" s="551">
        <v>0</v>
      </c>
      <c r="DK264" s="547">
        <v>30</v>
      </c>
      <c r="DL264" s="543">
        <v>4</v>
      </c>
      <c r="DM264" s="543">
        <v>0</v>
      </c>
      <c r="DN264" s="543">
        <v>0</v>
      </c>
      <c r="DO264" s="320">
        <v>1.4460000000000001E-2</v>
      </c>
      <c r="DP264" s="543">
        <v>27</v>
      </c>
      <c r="DQ264" s="543">
        <v>4</v>
      </c>
      <c r="DR264" s="543">
        <v>3</v>
      </c>
      <c r="DS264" s="543">
        <v>0</v>
      </c>
      <c r="DT264" s="76">
        <f t="shared" ref="DT264:DT327" si="85">DS264/W264</f>
        <v>0</v>
      </c>
      <c r="DU264" s="542"/>
      <c r="DV264" s="542"/>
      <c r="DW264" s="542"/>
      <c r="DX264" s="552">
        <v>13.054399999999999</v>
      </c>
      <c r="DZ264" s="542"/>
      <c r="EA264" s="542"/>
      <c r="EB264" s="542"/>
      <c r="EC264" s="542"/>
      <c r="ED264" s="542"/>
      <c r="EE264" s="542"/>
      <c r="EF264" s="542"/>
      <c r="EG264" s="542"/>
      <c r="EH264" s="542"/>
      <c r="EI264" s="542"/>
      <c r="EJ264" s="542"/>
      <c r="EK264" s="542"/>
      <c r="EL264" s="542"/>
      <c r="EM264" s="542"/>
      <c r="EN264" s="542"/>
      <c r="EO264" s="542"/>
    </row>
    <row r="265" spans="2:145" x14ac:dyDescent="0.25">
      <c r="B265" s="541" t="s">
        <v>1625</v>
      </c>
      <c r="C265" s="3" t="s">
        <v>1626</v>
      </c>
      <c r="D265" s="3" t="s">
        <v>1158</v>
      </c>
      <c r="E265" s="541" t="s">
        <v>1094</v>
      </c>
      <c r="F265" s="542"/>
      <c r="G265" s="543">
        <v>606.17834300000004</v>
      </c>
      <c r="H265" s="542"/>
      <c r="I265" s="542"/>
      <c r="J265" s="542"/>
      <c r="K265" s="542"/>
      <c r="L265" s="542"/>
      <c r="N265" s="543">
        <v>346.35458199999999</v>
      </c>
      <c r="O265" s="76">
        <f t="shared" si="70"/>
        <v>0.57137406177508387</v>
      </c>
      <c r="P265" s="622">
        <v>13.775345</v>
      </c>
      <c r="Q265" s="76">
        <f t="shared" si="71"/>
        <v>2.2724904574824109E-2</v>
      </c>
      <c r="R265" s="542"/>
      <c r="S265" s="542"/>
      <c r="T265" s="544">
        <v>2.4313959999999999</v>
      </c>
      <c r="U265" s="543">
        <v>0</v>
      </c>
      <c r="W265" s="543">
        <v>147</v>
      </c>
      <c r="X265" s="543">
        <v>34</v>
      </c>
      <c r="Y265" s="542"/>
      <c r="Z265" s="546">
        <f t="shared" si="69"/>
        <v>0.4244205436843333</v>
      </c>
      <c r="AA265" s="543">
        <v>9</v>
      </c>
      <c r="AB265" s="543">
        <v>18</v>
      </c>
      <c r="AC265" s="547">
        <v>156</v>
      </c>
      <c r="AD265" s="547">
        <v>9</v>
      </c>
      <c r="AE265" s="543">
        <f t="shared" si="72"/>
        <v>165</v>
      </c>
      <c r="AF265" s="549">
        <v>4680835</v>
      </c>
      <c r="AH265" s="549">
        <v>22800</v>
      </c>
      <c r="AI265" s="543">
        <v>161</v>
      </c>
      <c r="AJ265" s="76">
        <f t="shared" si="73"/>
        <v>0.97575757575757571</v>
      </c>
      <c r="AK265" s="549">
        <v>4280870</v>
      </c>
      <c r="AL265" s="76">
        <f t="shared" si="74"/>
        <v>0.91455263857837332</v>
      </c>
      <c r="AM265" s="543">
        <v>161</v>
      </c>
      <c r="AN265" s="549">
        <v>4280870</v>
      </c>
      <c r="AO265" s="543">
        <v>161</v>
      </c>
      <c r="AP265" s="549">
        <v>4280870</v>
      </c>
      <c r="AQ265" s="543">
        <v>60</v>
      </c>
      <c r="AR265" s="549">
        <v>2169760</v>
      </c>
      <c r="AS265" s="543">
        <v>101</v>
      </c>
      <c r="AT265" s="76">
        <f t="shared" si="75"/>
        <v>0.62732919254658381</v>
      </c>
      <c r="AU265" s="549">
        <v>2111110</v>
      </c>
      <c r="AV265" s="543">
        <v>3</v>
      </c>
      <c r="AW265" s="549">
        <v>292800</v>
      </c>
      <c r="AX265" s="543">
        <v>1</v>
      </c>
      <c r="AY265" s="549">
        <v>107165</v>
      </c>
      <c r="AZ265" s="543">
        <v>15</v>
      </c>
      <c r="BA265" s="76">
        <f t="shared" si="76"/>
        <v>9.0909090909090912E-2</v>
      </c>
      <c r="BB265" s="543">
        <v>29</v>
      </c>
      <c r="BC265" s="76">
        <f t="shared" si="77"/>
        <v>0.17575757575757575</v>
      </c>
      <c r="BD265" s="543">
        <v>121</v>
      </c>
      <c r="BE265" s="76">
        <f t="shared" si="78"/>
        <v>0.73333333333333328</v>
      </c>
      <c r="BF265" s="543">
        <v>163</v>
      </c>
      <c r="BG265" s="76">
        <f t="shared" si="79"/>
        <v>0.98787878787878791</v>
      </c>
      <c r="BH265" s="543">
        <v>30</v>
      </c>
      <c r="BI265" s="76">
        <f t="shared" si="80"/>
        <v>0.18181818181818182</v>
      </c>
      <c r="BJ265" s="543">
        <v>30</v>
      </c>
      <c r="BK265" s="543">
        <v>0</v>
      </c>
      <c r="BL265" s="543">
        <v>0</v>
      </c>
      <c r="BM265" s="550">
        <v>1989</v>
      </c>
      <c r="BN265" s="542"/>
      <c r="BO265" s="543">
        <v>85</v>
      </c>
      <c r="BP265" s="76">
        <f t="shared" si="81"/>
        <v>0.51515151515151514</v>
      </c>
      <c r="BQ265" s="543">
        <v>80</v>
      </c>
      <c r="BR265" s="76">
        <f t="shared" si="82"/>
        <v>0.48484848484848486</v>
      </c>
      <c r="BS265" s="543">
        <v>10</v>
      </c>
      <c r="BT265" s="76">
        <f t="shared" si="83"/>
        <v>6.0606060606060608E-2</v>
      </c>
      <c r="BU265" s="76">
        <v>0.52173913043478259</v>
      </c>
      <c r="BW265" s="543">
        <v>0</v>
      </c>
      <c r="BX265" s="543">
        <v>0</v>
      </c>
      <c r="BY265" s="543">
        <v>0</v>
      </c>
      <c r="BZ265" s="543">
        <v>0</v>
      </c>
      <c r="CA265" s="543">
        <v>0</v>
      </c>
      <c r="CB265" s="543">
        <v>0</v>
      </c>
      <c r="CC265" s="543">
        <v>0</v>
      </c>
      <c r="CD265" s="543">
        <v>0</v>
      </c>
      <c r="CE265" s="543">
        <v>0</v>
      </c>
      <c r="CF265" s="543">
        <v>0</v>
      </c>
      <c r="CG265" s="543">
        <v>0</v>
      </c>
      <c r="CH265" s="543">
        <v>0</v>
      </c>
      <c r="CI265" s="542"/>
      <c r="CJ265" s="542"/>
      <c r="CK265" s="542"/>
      <c r="CL265" s="542"/>
      <c r="CM265" s="542"/>
      <c r="CN265" s="542"/>
      <c r="CO265" s="542"/>
      <c r="CP265" s="542"/>
      <c r="CQ265" s="542"/>
      <c r="CS265" s="542"/>
      <c r="CT265" s="542"/>
      <c r="CU265" s="542"/>
      <c r="CV265" s="542"/>
      <c r="CW265" s="543">
        <v>1</v>
      </c>
      <c r="CX265" s="547">
        <v>0</v>
      </c>
      <c r="CY265" s="543">
        <v>1</v>
      </c>
      <c r="CZ265" s="543">
        <v>0</v>
      </c>
      <c r="DA265" s="543">
        <v>0</v>
      </c>
      <c r="DB265" s="543">
        <v>0</v>
      </c>
      <c r="DC265" s="543">
        <v>0</v>
      </c>
      <c r="DD265" s="543">
        <v>0</v>
      </c>
      <c r="DF265" s="551">
        <v>536693.72415899998</v>
      </c>
      <c r="DG265" s="76">
        <f t="shared" si="84"/>
        <v>0.1146576891001285</v>
      </c>
      <c r="DH265" s="551">
        <v>4309.1336060000003</v>
      </c>
      <c r="DI265" s="551">
        <v>521216.06693299999</v>
      </c>
      <c r="DJ265" s="551">
        <v>15477.657227</v>
      </c>
      <c r="DK265" s="547">
        <v>98</v>
      </c>
      <c r="DL265" s="543">
        <v>67</v>
      </c>
      <c r="DM265" s="543">
        <v>0</v>
      </c>
      <c r="DN265" s="543">
        <v>0</v>
      </c>
      <c r="DO265" s="320">
        <v>0.21376100000000001</v>
      </c>
      <c r="DP265" s="543">
        <v>86</v>
      </c>
      <c r="DQ265" s="543">
        <v>23</v>
      </c>
      <c r="DR265" s="543">
        <v>47</v>
      </c>
      <c r="DS265" s="543">
        <v>9</v>
      </c>
      <c r="DT265" s="76">
        <f t="shared" si="85"/>
        <v>6.1224489795918366E-2</v>
      </c>
      <c r="DU265" s="542"/>
      <c r="DV265" s="542"/>
      <c r="DW265" s="542"/>
      <c r="DX265" s="552">
        <v>717.90719999999999</v>
      </c>
      <c r="DZ265" s="542"/>
      <c r="EA265" s="542"/>
      <c r="EB265" s="542"/>
      <c r="EC265" s="542"/>
      <c r="ED265" s="542"/>
      <c r="EE265" s="542"/>
      <c r="EF265" s="542"/>
      <c r="EG265" s="542"/>
      <c r="EH265" s="542"/>
      <c r="EI265" s="542"/>
      <c r="EJ265" s="542"/>
      <c r="EK265" s="542"/>
      <c r="EL265" s="542"/>
      <c r="EM265" s="542"/>
      <c r="EN265" s="542"/>
      <c r="EO265" s="542"/>
    </row>
    <row r="266" spans="2:145" x14ac:dyDescent="0.25">
      <c r="B266" s="541" t="s">
        <v>1627</v>
      </c>
      <c r="C266" s="6" t="s">
        <v>1629</v>
      </c>
      <c r="D266" s="3" t="s">
        <v>1155</v>
      </c>
      <c r="E266" s="541" t="s">
        <v>1094</v>
      </c>
      <c r="F266" s="542"/>
      <c r="G266" s="543">
        <v>3542.451622</v>
      </c>
      <c r="H266" s="542"/>
      <c r="I266" s="542"/>
      <c r="J266" s="542"/>
      <c r="K266" s="542"/>
      <c r="L266" s="542"/>
      <c r="N266" s="543">
        <v>1854.492426</v>
      </c>
      <c r="O266" s="76">
        <f t="shared" si="70"/>
        <v>0.52350536404869497</v>
      </c>
      <c r="P266" s="622">
        <v>40.260914999999997</v>
      </c>
      <c r="Q266" s="76">
        <f t="shared" si="71"/>
        <v>1.136526882963315E-2</v>
      </c>
      <c r="R266" s="542"/>
      <c r="S266" s="542"/>
      <c r="T266" s="544">
        <v>1.969859</v>
      </c>
      <c r="U266" s="543">
        <v>2</v>
      </c>
      <c r="W266" s="543">
        <v>364</v>
      </c>
      <c r="X266" s="543">
        <v>0</v>
      </c>
      <c r="Y266" s="542"/>
      <c r="Z266" s="546">
        <f t="shared" si="69"/>
        <v>0.19628012220309818</v>
      </c>
      <c r="AA266" s="543">
        <v>65</v>
      </c>
      <c r="AB266" s="543">
        <v>62</v>
      </c>
      <c r="AC266" s="547">
        <v>361</v>
      </c>
      <c r="AD266" s="547">
        <v>65</v>
      </c>
      <c r="AE266" s="543">
        <f t="shared" si="72"/>
        <v>426</v>
      </c>
      <c r="AF266" s="549">
        <v>21968732</v>
      </c>
      <c r="AH266" s="549">
        <v>26700</v>
      </c>
      <c r="AI266" s="543">
        <v>384</v>
      </c>
      <c r="AJ266" s="76">
        <f t="shared" si="73"/>
        <v>0.90140845070422537</v>
      </c>
      <c r="AK266" s="549">
        <v>12959125</v>
      </c>
      <c r="AL266" s="76">
        <f t="shared" si="74"/>
        <v>0.58988953026510593</v>
      </c>
      <c r="AM266" s="543">
        <v>384</v>
      </c>
      <c r="AN266" s="549">
        <v>12959125</v>
      </c>
      <c r="AO266" s="543">
        <v>382</v>
      </c>
      <c r="AP266" s="549">
        <v>12890825</v>
      </c>
      <c r="AQ266" s="543">
        <v>269</v>
      </c>
      <c r="AR266" s="549">
        <v>9442425</v>
      </c>
      <c r="AS266" s="543">
        <v>113</v>
      </c>
      <c r="AT266" s="76">
        <f t="shared" si="75"/>
        <v>0.29581151832460734</v>
      </c>
      <c r="AU266" s="549">
        <v>3448400</v>
      </c>
      <c r="AV266" s="543">
        <v>23</v>
      </c>
      <c r="AW266" s="549">
        <v>5440627</v>
      </c>
      <c r="AX266" s="543">
        <v>15</v>
      </c>
      <c r="AY266" s="549">
        <v>3070480</v>
      </c>
      <c r="AZ266" s="543">
        <v>62</v>
      </c>
      <c r="BA266" s="76">
        <f t="shared" si="76"/>
        <v>0.14553990610328638</v>
      </c>
      <c r="BB266" s="543">
        <v>111</v>
      </c>
      <c r="BC266" s="76">
        <f t="shared" si="77"/>
        <v>0.26056338028169013</v>
      </c>
      <c r="BD266" s="543">
        <v>253</v>
      </c>
      <c r="BE266" s="76">
        <f t="shared" si="78"/>
        <v>0.5938967136150235</v>
      </c>
      <c r="BF266" s="543">
        <v>403</v>
      </c>
      <c r="BG266" s="76">
        <f t="shared" si="79"/>
        <v>0.9460093896713615</v>
      </c>
      <c r="BH266" s="543">
        <v>92</v>
      </c>
      <c r="BI266" s="76">
        <f t="shared" si="80"/>
        <v>0.215962441314554</v>
      </c>
      <c r="BJ266" s="543">
        <v>79</v>
      </c>
      <c r="BK266" s="543">
        <v>13</v>
      </c>
      <c r="BL266" s="543">
        <v>0</v>
      </c>
      <c r="BM266" s="550">
        <v>1970.5</v>
      </c>
      <c r="BN266" s="542"/>
      <c r="BO266" s="543">
        <v>342</v>
      </c>
      <c r="BP266" s="76">
        <f t="shared" si="81"/>
        <v>0.80281690140845074</v>
      </c>
      <c r="BQ266" s="543">
        <v>84</v>
      </c>
      <c r="BR266" s="76">
        <f t="shared" si="82"/>
        <v>0.19718309859154928</v>
      </c>
      <c r="BS266" s="543">
        <v>5</v>
      </c>
      <c r="BT266" s="76">
        <f t="shared" si="83"/>
        <v>1.1737089201877934E-2</v>
      </c>
      <c r="BU266" s="76">
        <v>0.69270833333333337</v>
      </c>
      <c r="BW266" s="543">
        <v>3</v>
      </c>
      <c r="BX266" s="543">
        <v>1</v>
      </c>
      <c r="BY266" s="543">
        <v>0</v>
      </c>
      <c r="BZ266" s="543">
        <v>2</v>
      </c>
      <c r="CA266" s="543">
        <v>1</v>
      </c>
      <c r="CB266" s="543">
        <v>0</v>
      </c>
      <c r="CC266" s="543">
        <v>0</v>
      </c>
      <c r="CD266" s="543">
        <v>0</v>
      </c>
      <c r="CE266" s="543">
        <v>0</v>
      </c>
      <c r="CF266" s="543">
        <v>1</v>
      </c>
      <c r="CG266" s="543">
        <v>2</v>
      </c>
      <c r="CH266" s="543">
        <v>0</v>
      </c>
      <c r="CI266" s="542"/>
      <c r="CJ266" s="542"/>
      <c r="CK266" s="542"/>
      <c r="CL266" s="542"/>
      <c r="CM266" s="542"/>
      <c r="CN266" s="542"/>
      <c r="CO266" s="542"/>
      <c r="CP266" s="542"/>
      <c r="CQ266" s="542"/>
      <c r="CS266" s="542"/>
      <c r="CT266" s="542"/>
      <c r="CU266" s="542"/>
      <c r="CV266" s="542"/>
      <c r="CW266" s="543">
        <v>11</v>
      </c>
      <c r="CX266" s="547">
        <v>3</v>
      </c>
      <c r="CY266" s="543">
        <v>8</v>
      </c>
      <c r="CZ266" s="543">
        <v>2</v>
      </c>
      <c r="DA266" s="543">
        <v>0</v>
      </c>
      <c r="DB266" s="543">
        <v>0</v>
      </c>
      <c r="DC266" s="543">
        <v>1</v>
      </c>
      <c r="DD266" s="543">
        <v>0</v>
      </c>
      <c r="DF266" s="551">
        <v>1554337.605455</v>
      </c>
      <c r="DG266" s="76">
        <f t="shared" si="84"/>
        <v>7.0752267607206459E-2</v>
      </c>
      <c r="DH266" s="551">
        <v>4760.7227869999997</v>
      </c>
      <c r="DI266" s="551">
        <v>1307570.6700530001</v>
      </c>
      <c r="DJ266" s="551">
        <v>246766.935402</v>
      </c>
      <c r="DK266" s="547">
        <v>248</v>
      </c>
      <c r="DL266" s="543">
        <v>177</v>
      </c>
      <c r="DM266" s="543">
        <v>1</v>
      </c>
      <c r="DN266" s="543">
        <v>0</v>
      </c>
      <c r="DO266" s="320">
        <v>0.16778999999999999</v>
      </c>
      <c r="DP266" s="543">
        <v>216</v>
      </c>
      <c r="DQ266" s="543">
        <v>68</v>
      </c>
      <c r="DR266" s="543">
        <v>126</v>
      </c>
      <c r="DS266" s="543">
        <v>16</v>
      </c>
      <c r="DT266" s="76">
        <f t="shared" si="85"/>
        <v>4.3956043956043959E-2</v>
      </c>
      <c r="DU266" s="542"/>
      <c r="DV266" s="542"/>
      <c r="DW266" s="542"/>
      <c r="DX266" s="552">
        <v>1255.2853</v>
      </c>
      <c r="DZ266" s="542"/>
      <c r="EA266" s="542"/>
      <c r="EB266" s="542"/>
      <c r="EC266" s="542"/>
      <c r="ED266" s="542"/>
      <c r="EE266" s="542"/>
      <c r="EF266" s="542"/>
      <c r="EG266" s="542"/>
      <c r="EH266" s="542"/>
      <c r="EI266" s="542"/>
      <c r="EJ266" s="542"/>
      <c r="EK266" s="542"/>
      <c r="EL266" s="542"/>
      <c r="EM266" s="542"/>
      <c r="EN266" s="542"/>
      <c r="EO266" s="542"/>
    </row>
    <row r="267" spans="2:145" x14ac:dyDescent="0.25">
      <c r="B267" s="541" t="s">
        <v>1627</v>
      </c>
      <c r="C267" s="3" t="s">
        <v>1628</v>
      </c>
      <c r="D267" s="3" t="s">
        <v>1149</v>
      </c>
      <c r="E267" s="541" t="s">
        <v>1094</v>
      </c>
      <c r="F267" s="542"/>
      <c r="G267" s="543">
        <v>84.472440000000006</v>
      </c>
      <c r="H267" s="542"/>
      <c r="I267" s="542"/>
      <c r="J267" s="542"/>
      <c r="K267" s="542"/>
      <c r="L267" s="542"/>
      <c r="N267" s="543">
        <v>58.756146000000001</v>
      </c>
      <c r="O267" s="76">
        <f t="shared" si="70"/>
        <v>0.69556586740006554</v>
      </c>
      <c r="P267" s="622">
        <v>4.7289149999999998</v>
      </c>
      <c r="Q267" s="76">
        <f t="shared" si="71"/>
        <v>5.5981749787267887E-2</v>
      </c>
      <c r="R267" s="542"/>
      <c r="S267" s="542"/>
      <c r="T267" s="544">
        <v>0.65572299999999994</v>
      </c>
      <c r="U267" s="543">
        <v>0</v>
      </c>
      <c r="W267" s="543">
        <v>38</v>
      </c>
      <c r="X267" s="543">
        <v>0</v>
      </c>
      <c r="Y267" s="542"/>
      <c r="Z267" s="546">
        <f t="shared" si="69"/>
        <v>0.64674085328877762</v>
      </c>
      <c r="AA267" s="543">
        <v>16</v>
      </c>
      <c r="AB267" s="543">
        <v>0</v>
      </c>
      <c r="AC267" s="547">
        <v>22</v>
      </c>
      <c r="AD267" s="547">
        <v>16</v>
      </c>
      <c r="AE267" s="543">
        <f t="shared" si="72"/>
        <v>38</v>
      </c>
      <c r="AF267" s="549">
        <v>1344350</v>
      </c>
      <c r="AH267" s="549">
        <v>24550</v>
      </c>
      <c r="AI267" s="543">
        <v>37</v>
      </c>
      <c r="AJ267" s="76">
        <f t="shared" si="73"/>
        <v>0.97368421052631582</v>
      </c>
      <c r="AK267" s="549">
        <v>1219550</v>
      </c>
      <c r="AL267" s="76">
        <f t="shared" si="74"/>
        <v>0.90716703239483765</v>
      </c>
      <c r="AM267" s="543">
        <v>37</v>
      </c>
      <c r="AN267" s="549">
        <v>1219550</v>
      </c>
      <c r="AO267" s="543">
        <v>37</v>
      </c>
      <c r="AP267" s="549">
        <v>1219550</v>
      </c>
      <c r="AQ267" s="543">
        <v>19</v>
      </c>
      <c r="AR267" s="549">
        <v>848900</v>
      </c>
      <c r="AS267" s="543">
        <v>18</v>
      </c>
      <c r="AT267" s="76">
        <f t="shared" si="75"/>
        <v>0.48648648648648651</v>
      </c>
      <c r="AU267" s="549">
        <v>370650</v>
      </c>
      <c r="AV267" s="543">
        <v>0</v>
      </c>
      <c r="AW267" s="549">
        <v>0</v>
      </c>
      <c r="AX267" s="543">
        <v>1</v>
      </c>
      <c r="AY267" s="549">
        <v>124800</v>
      </c>
      <c r="AZ267" s="543">
        <v>2</v>
      </c>
      <c r="BA267" s="76">
        <f t="shared" si="76"/>
        <v>5.2631578947368418E-2</v>
      </c>
      <c r="BB267" s="543">
        <v>9</v>
      </c>
      <c r="BC267" s="76">
        <f t="shared" si="77"/>
        <v>0.23684210526315788</v>
      </c>
      <c r="BD267" s="543">
        <v>27</v>
      </c>
      <c r="BE267" s="76">
        <f t="shared" si="78"/>
        <v>0.71052631578947367</v>
      </c>
      <c r="BF267" s="543">
        <v>37</v>
      </c>
      <c r="BG267" s="76">
        <f t="shared" si="79"/>
        <v>0.97368421052631582</v>
      </c>
      <c r="BH267" s="543">
        <v>0</v>
      </c>
      <c r="BI267" s="76">
        <f t="shared" si="80"/>
        <v>0</v>
      </c>
      <c r="BJ267" s="543">
        <v>0</v>
      </c>
      <c r="BK267" s="543">
        <v>0</v>
      </c>
      <c r="BL267" s="543">
        <v>0</v>
      </c>
      <c r="BM267" s="550">
        <v>1982.5</v>
      </c>
      <c r="BN267" s="542"/>
      <c r="BO267" s="543">
        <v>32</v>
      </c>
      <c r="BP267" s="76">
        <f t="shared" si="81"/>
        <v>0.84210526315789469</v>
      </c>
      <c r="BQ267" s="543">
        <v>6</v>
      </c>
      <c r="BR267" s="76">
        <f t="shared" si="82"/>
        <v>0.15789473684210525</v>
      </c>
      <c r="BS267" s="543">
        <v>0</v>
      </c>
      <c r="BT267" s="76">
        <f t="shared" si="83"/>
        <v>0</v>
      </c>
      <c r="BU267" s="76">
        <v>0.97297297297297303</v>
      </c>
      <c r="BW267" s="543">
        <v>0</v>
      </c>
      <c r="BX267" s="543">
        <v>0</v>
      </c>
      <c r="BY267" s="543">
        <v>0</v>
      </c>
      <c r="BZ267" s="543">
        <v>0</v>
      </c>
      <c r="CA267" s="543">
        <v>0</v>
      </c>
      <c r="CB267" s="543">
        <v>0</v>
      </c>
      <c r="CC267" s="543">
        <v>0</v>
      </c>
      <c r="CD267" s="543">
        <v>0</v>
      </c>
      <c r="CE267" s="543">
        <v>0</v>
      </c>
      <c r="CF267" s="543">
        <v>0</v>
      </c>
      <c r="CG267" s="543">
        <v>0</v>
      </c>
      <c r="CH267" s="543">
        <v>0</v>
      </c>
      <c r="CI267" s="542"/>
      <c r="CJ267" s="542"/>
      <c r="CK267" s="542"/>
      <c r="CL267" s="542"/>
      <c r="CM267" s="542"/>
      <c r="CN267" s="542"/>
      <c r="CO267" s="542"/>
      <c r="CP267" s="542"/>
      <c r="CQ267" s="542"/>
      <c r="CS267" s="542"/>
      <c r="CT267" s="542"/>
      <c r="CU267" s="542"/>
      <c r="CV267" s="542"/>
      <c r="CW267" s="543">
        <v>1</v>
      </c>
      <c r="CX267" s="547">
        <v>0</v>
      </c>
      <c r="CY267" s="543">
        <v>1</v>
      </c>
      <c r="CZ267" s="543">
        <v>0</v>
      </c>
      <c r="DA267" s="543">
        <v>0</v>
      </c>
      <c r="DB267" s="543">
        <v>0</v>
      </c>
      <c r="DC267" s="543">
        <v>0</v>
      </c>
      <c r="DD267" s="543">
        <v>0</v>
      </c>
      <c r="DF267" s="551">
        <v>16346.859156</v>
      </c>
      <c r="DG267" s="76">
        <f t="shared" si="84"/>
        <v>1.215967505188381E-2</v>
      </c>
      <c r="DH267" s="551">
        <v>8173.4295780000002</v>
      </c>
      <c r="DI267" s="551">
        <v>16346.859156</v>
      </c>
      <c r="DJ267" s="551">
        <v>0</v>
      </c>
      <c r="DK267" s="547">
        <v>36</v>
      </c>
      <c r="DL267" s="543">
        <v>2</v>
      </c>
      <c r="DM267" s="543">
        <v>0</v>
      </c>
      <c r="DN267" s="543">
        <v>0</v>
      </c>
      <c r="DO267" s="320">
        <v>0.246112</v>
      </c>
      <c r="DP267" s="543">
        <v>36</v>
      </c>
      <c r="DQ267" s="543">
        <v>1</v>
      </c>
      <c r="DR267" s="543">
        <v>1</v>
      </c>
      <c r="DS267" s="543">
        <v>0</v>
      </c>
      <c r="DT267" s="76">
        <f t="shared" si="85"/>
        <v>0</v>
      </c>
      <c r="DU267" s="542"/>
      <c r="DV267" s="542"/>
      <c r="DW267" s="542"/>
      <c r="DX267" s="552">
        <v>8.1999999999999993</v>
      </c>
      <c r="DZ267" s="542"/>
      <c r="EA267" s="542"/>
      <c r="EB267" s="542"/>
      <c r="EC267" s="542"/>
      <c r="ED267" s="542"/>
      <c r="EE267" s="542"/>
      <c r="EF267" s="542"/>
      <c r="EG267" s="542"/>
      <c r="EH267" s="542"/>
      <c r="EI267" s="542"/>
      <c r="EJ267" s="542"/>
      <c r="EK267" s="542"/>
      <c r="EL267" s="542"/>
      <c r="EM267" s="542"/>
      <c r="EN267" s="542"/>
      <c r="EO267" s="542"/>
    </row>
    <row r="268" spans="2:145" x14ac:dyDescent="0.25">
      <c r="B268" s="541" t="s">
        <v>1630</v>
      </c>
      <c r="C268" s="3" t="s">
        <v>1631</v>
      </c>
      <c r="D268" s="3" t="s">
        <v>1097</v>
      </c>
      <c r="E268" s="541" t="s">
        <v>1094</v>
      </c>
      <c r="F268" s="542"/>
      <c r="G268" s="543">
        <v>111.75569400000001</v>
      </c>
      <c r="H268" s="542"/>
      <c r="I268" s="542"/>
      <c r="J268" s="542"/>
      <c r="K268" s="542"/>
      <c r="L268" s="542"/>
      <c r="N268" s="543">
        <v>65.244917000000001</v>
      </c>
      <c r="O268" s="76">
        <f t="shared" si="70"/>
        <v>0.58381738473209244</v>
      </c>
      <c r="P268" s="622">
        <v>4.5115930000000004</v>
      </c>
      <c r="Q268" s="76">
        <f t="shared" si="71"/>
        <v>4.0370139887458446E-2</v>
      </c>
      <c r="R268" s="542"/>
      <c r="S268" s="542"/>
      <c r="T268" s="544">
        <v>1.3569869999999999</v>
      </c>
      <c r="U268" s="543">
        <v>1</v>
      </c>
      <c r="W268" s="543">
        <v>28</v>
      </c>
      <c r="X268" s="543">
        <v>0</v>
      </c>
      <c r="Y268" s="542"/>
      <c r="Z268" s="546">
        <f t="shared" si="69"/>
        <v>0.42915220506756102</v>
      </c>
      <c r="AA268" s="543">
        <v>6</v>
      </c>
      <c r="AB268" s="543">
        <v>1</v>
      </c>
      <c r="AC268" s="547">
        <v>23</v>
      </c>
      <c r="AD268" s="547">
        <v>6</v>
      </c>
      <c r="AE268" s="543">
        <f t="shared" si="72"/>
        <v>29</v>
      </c>
      <c r="AF268" s="549">
        <v>3974730</v>
      </c>
      <c r="AH268" s="549">
        <v>77300</v>
      </c>
      <c r="AI268" s="543">
        <v>27</v>
      </c>
      <c r="AJ268" s="76">
        <f t="shared" si="73"/>
        <v>0.93103448275862066</v>
      </c>
      <c r="AK268" s="549">
        <v>2129730</v>
      </c>
      <c r="AL268" s="76">
        <f t="shared" si="74"/>
        <v>0.53581752722826459</v>
      </c>
      <c r="AM268" s="543">
        <v>27</v>
      </c>
      <c r="AN268" s="549">
        <v>2129730</v>
      </c>
      <c r="AO268" s="543">
        <v>27</v>
      </c>
      <c r="AP268" s="549">
        <v>2129730</v>
      </c>
      <c r="AQ268" s="543">
        <v>21</v>
      </c>
      <c r="AR268" s="549">
        <v>1885400</v>
      </c>
      <c r="AS268" s="543">
        <v>6</v>
      </c>
      <c r="AT268" s="76">
        <f t="shared" si="75"/>
        <v>0.22222222222222221</v>
      </c>
      <c r="AU268" s="549">
        <v>244330</v>
      </c>
      <c r="AV268" s="543">
        <v>2</v>
      </c>
      <c r="AW268" s="549">
        <v>1845000</v>
      </c>
      <c r="AX268" s="543">
        <v>0</v>
      </c>
      <c r="AY268" s="549">
        <v>0</v>
      </c>
      <c r="AZ268" s="543">
        <v>8</v>
      </c>
      <c r="BA268" s="76">
        <f t="shared" si="76"/>
        <v>0.27586206896551724</v>
      </c>
      <c r="BB268" s="543">
        <v>4</v>
      </c>
      <c r="BC268" s="76">
        <f t="shared" si="77"/>
        <v>0.13793103448275862</v>
      </c>
      <c r="BD268" s="543">
        <v>17</v>
      </c>
      <c r="BE268" s="76">
        <f t="shared" si="78"/>
        <v>0.58620689655172409</v>
      </c>
      <c r="BF268" s="543">
        <v>24</v>
      </c>
      <c r="BG268" s="76">
        <f t="shared" si="79"/>
        <v>0.82758620689655171</v>
      </c>
      <c r="BH268" s="543">
        <v>2</v>
      </c>
      <c r="BI268" s="76">
        <f t="shared" si="80"/>
        <v>6.8965517241379309E-2</v>
      </c>
      <c r="BJ268" s="543">
        <v>1</v>
      </c>
      <c r="BK268" s="543">
        <v>0</v>
      </c>
      <c r="BL268" s="543">
        <v>1</v>
      </c>
      <c r="BM268" s="550">
        <v>1965</v>
      </c>
      <c r="BN268" s="542"/>
      <c r="BO268" s="543">
        <v>25</v>
      </c>
      <c r="BP268" s="76">
        <f t="shared" si="81"/>
        <v>0.86206896551724133</v>
      </c>
      <c r="BQ268" s="543">
        <v>4</v>
      </c>
      <c r="BR268" s="76">
        <f t="shared" si="82"/>
        <v>0.13793103448275862</v>
      </c>
      <c r="BS268" s="543">
        <v>0</v>
      </c>
      <c r="BT268" s="76">
        <f t="shared" si="83"/>
        <v>0</v>
      </c>
      <c r="BU268" s="76">
        <v>0.85185185185185186</v>
      </c>
      <c r="BW268" s="543">
        <v>0</v>
      </c>
      <c r="BX268" s="543">
        <v>0</v>
      </c>
      <c r="BY268" s="543">
        <v>0</v>
      </c>
      <c r="BZ268" s="543">
        <v>0</v>
      </c>
      <c r="CA268" s="543">
        <v>0</v>
      </c>
      <c r="CB268" s="543">
        <v>0</v>
      </c>
      <c r="CC268" s="543">
        <v>0</v>
      </c>
      <c r="CD268" s="543">
        <v>0</v>
      </c>
      <c r="CE268" s="543">
        <v>0</v>
      </c>
      <c r="CF268" s="543">
        <v>0</v>
      </c>
      <c r="CG268" s="543">
        <v>0</v>
      </c>
      <c r="CH268" s="543">
        <v>0</v>
      </c>
      <c r="CI268" s="542"/>
      <c r="CJ268" s="542"/>
      <c r="CK268" s="542"/>
      <c r="CL268" s="542"/>
      <c r="CM268" s="542"/>
      <c r="CN268" s="542"/>
      <c r="CO268" s="542"/>
      <c r="CP268" s="542"/>
      <c r="CQ268" s="542"/>
      <c r="CS268" s="542"/>
      <c r="CT268" s="542"/>
      <c r="CU268" s="542"/>
      <c r="CV268" s="542"/>
      <c r="CW268" s="543">
        <v>1</v>
      </c>
      <c r="CX268" s="547">
        <v>0</v>
      </c>
      <c r="CY268" s="543">
        <v>0</v>
      </c>
      <c r="CZ268" s="543">
        <v>0</v>
      </c>
      <c r="DA268" s="543">
        <v>0</v>
      </c>
      <c r="DB268" s="543">
        <v>0</v>
      </c>
      <c r="DC268" s="543">
        <v>1</v>
      </c>
      <c r="DD268" s="543">
        <v>0</v>
      </c>
      <c r="DF268" s="551">
        <v>115325.759502</v>
      </c>
      <c r="DG268" s="76">
        <f t="shared" si="84"/>
        <v>2.9014740498599905E-2</v>
      </c>
      <c r="DH268" s="551">
        <v>9020.4585330000009</v>
      </c>
      <c r="DI268" s="551">
        <v>85204.568096000003</v>
      </c>
      <c r="DJ268" s="551">
        <v>30121.191406000002</v>
      </c>
      <c r="DK268" s="547">
        <v>21</v>
      </c>
      <c r="DL268" s="543">
        <v>8</v>
      </c>
      <c r="DM268" s="543">
        <v>0</v>
      </c>
      <c r="DN268" s="543">
        <v>0</v>
      </c>
      <c r="DO268" s="320">
        <v>5.1808E-2</v>
      </c>
      <c r="DP268" s="543">
        <v>21</v>
      </c>
      <c r="DQ268" s="543">
        <v>5</v>
      </c>
      <c r="DR268" s="543">
        <v>1</v>
      </c>
      <c r="DS268" s="543">
        <v>2</v>
      </c>
      <c r="DT268" s="76">
        <f t="shared" si="85"/>
        <v>7.1428571428571425E-2</v>
      </c>
      <c r="DU268" s="542"/>
      <c r="DV268" s="542"/>
      <c r="DW268" s="542"/>
      <c r="DX268" s="552">
        <v>215.3622</v>
      </c>
      <c r="DZ268" s="542"/>
      <c r="EA268" s="542"/>
      <c r="EB268" s="542"/>
      <c r="EC268" s="542"/>
      <c r="ED268" s="542"/>
      <c r="EE268" s="542"/>
      <c r="EF268" s="542"/>
      <c r="EG268" s="542"/>
      <c r="EH268" s="542"/>
      <c r="EI268" s="542"/>
      <c r="EJ268" s="542"/>
      <c r="EK268" s="542"/>
      <c r="EL268" s="542"/>
      <c r="EM268" s="542"/>
      <c r="EN268" s="542"/>
      <c r="EO268" s="542"/>
    </row>
    <row r="269" spans="2:145" x14ac:dyDescent="0.25">
      <c r="B269" s="541" t="s">
        <v>1632</v>
      </c>
      <c r="C269" s="3" t="s">
        <v>1633</v>
      </c>
      <c r="D269" s="3" t="s">
        <v>1158</v>
      </c>
      <c r="E269" s="541" t="s">
        <v>1094</v>
      </c>
      <c r="F269" s="542"/>
      <c r="G269" s="543">
        <v>262.92197599999997</v>
      </c>
      <c r="H269" s="542"/>
      <c r="I269" s="542"/>
      <c r="J269" s="542"/>
      <c r="K269" s="542"/>
      <c r="L269" s="542"/>
      <c r="N269" s="543">
        <v>129.79909900000001</v>
      </c>
      <c r="O269" s="76">
        <f t="shared" si="70"/>
        <v>0.49367915521827671</v>
      </c>
      <c r="P269" s="622">
        <v>9.6794329999999995</v>
      </c>
      <c r="Q269" s="76">
        <f t="shared" si="71"/>
        <v>3.6814849588685583E-2</v>
      </c>
      <c r="R269" s="542"/>
      <c r="S269" s="542"/>
      <c r="T269" s="544">
        <v>0.86624100000000004</v>
      </c>
      <c r="U269" s="543">
        <v>0</v>
      </c>
      <c r="W269" s="543">
        <v>169</v>
      </c>
      <c r="X269" s="543">
        <v>29</v>
      </c>
      <c r="Y269" s="542"/>
      <c r="Z269" s="546">
        <f t="shared" si="69"/>
        <v>1.3020121195140191</v>
      </c>
      <c r="AA269" s="543">
        <v>39</v>
      </c>
      <c r="AB269" s="543">
        <v>44</v>
      </c>
      <c r="AC269" s="547">
        <v>174</v>
      </c>
      <c r="AD269" s="547">
        <v>39</v>
      </c>
      <c r="AE269" s="543">
        <f t="shared" si="72"/>
        <v>213</v>
      </c>
      <c r="AF269" s="549">
        <v>14570598</v>
      </c>
      <c r="AH269" s="549">
        <v>24400</v>
      </c>
      <c r="AI269" s="543">
        <v>199</v>
      </c>
      <c r="AJ269" s="76">
        <f t="shared" si="73"/>
        <v>0.93427230046948362</v>
      </c>
      <c r="AK269" s="549">
        <v>6691979</v>
      </c>
      <c r="AL269" s="76">
        <f t="shared" si="74"/>
        <v>0.459279639723778</v>
      </c>
      <c r="AM269" s="543">
        <v>194</v>
      </c>
      <c r="AN269" s="549">
        <v>5216807</v>
      </c>
      <c r="AO269" s="543">
        <v>194</v>
      </c>
      <c r="AP269" s="549">
        <v>5216807</v>
      </c>
      <c r="AQ269" s="543">
        <v>125</v>
      </c>
      <c r="AR269" s="549">
        <v>3978477</v>
      </c>
      <c r="AS269" s="543">
        <v>69</v>
      </c>
      <c r="AT269" s="76">
        <f t="shared" si="75"/>
        <v>0.35567010309278352</v>
      </c>
      <c r="AU269" s="549">
        <v>1238330</v>
      </c>
      <c r="AV269" s="543">
        <v>7</v>
      </c>
      <c r="AW269" s="549">
        <v>520752</v>
      </c>
      <c r="AX269" s="543">
        <v>4</v>
      </c>
      <c r="AY269" s="549">
        <v>7093167</v>
      </c>
      <c r="AZ269" s="543">
        <v>20</v>
      </c>
      <c r="BA269" s="76">
        <f t="shared" si="76"/>
        <v>9.3896713615023469E-2</v>
      </c>
      <c r="BB269" s="543">
        <v>99</v>
      </c>
      <c r="BC269" s="76">
        <f t="shared" si="77"/>
        <v>0.46478873239436619</v>
      </c>
      <c r="BD269" s="543">
        <v>94</v>
      </c>
      <c r="BE269" s="76">
        <f t="shared" si="78"/>
        <v>0.44131455399061031</v>
      </c>
      <c r="BF269" s="543">
        <v>195</v>
      </c>
      <c r="BG269" s="76">
        <f t="shared" si="79"/>
        <v>0.91549295774647887</v>
      </c>
      <c r="BH269" s="543">
        <v>13</v>
      </c>
      <c r="BI269" s="76">
        <f t="shared" si="80"/>
        <v>6.1032863849765258E-2</v>
      </c>
      <c r="BJ269" s="543">
        <v>13</v>
      </c>
      <c r="BK269" s="543">
        <v>0</v>
      </c>
      <c r="BL269" s="543">
        <v>0</v>
      </c>
      <c r="BM269" s="550">
        <v>1975</v>
      </c>
      <c r="BN269" s="542"/>
      <c r="BO269" s="543">
        <v>138</v>
      </c>
      <c r="BP269" s="76">
        <f t="shared" si="81"/>
        <v>0.647887323943662</v>
      </c>
      <c r="BQ269" s="543">
        <v>75</v>
      </c>
      <c r="BR269" s="76">
        <f t="shared" si="82"/>
        <v>0.352112676056338</v>
      </c>
      <c r="BS269" s="543">
        <v>2</v>
      </c>
      <c r="BT269" s="76">
        <f t="shared" si="83"/>
        <v>9.3896713615023476E-3</v>
      </c>
      <c r="BU269" s="76">
        <v>0.63316582914572861</v>
      </c>
      <c r="BW269" s="543">
        <v>2</v>
      </c>
      <c r="BX269" s="543">
        <v>1</v>
      </c>
      <c r="BY269" s="543">
        <v>0</v>
      </c>
      <c r="BZ269" s="543">
        <v>0</v>
      </c>
      <c r="CA269" s="543">
        <v>0</v>
      </c>
      <c r="CB269" s="543">
        <v>2</v>
      </c>
      <c r="CC269" s="543">
        <v>1</v>
      </c>
      <c r="CD269" s="543">
        <v>0</v>
      </c>
      <c r="CE269" s="543">
        <v>0</v>
      </c>
      <c r="CF269" s="543">
        <v>0</v>
      </c>
      <c r="CG269" s="543">
        <v>1</v>
      </c>
      <c r="CH269" s="543">
        <v>0</v>
      </c>
      <c r="CI269" s="542"/>
      <c r="CJ269" s="542"/>
      <c r="CK269" s="542"/>
      <c r="CL269" s="542"/>
      <c r="CM269" s="542"/>
      <c r="CN269" s="542"/>
      <c r="CO269" s="542"/>
      <c r="CP269" s="542"/>
      <c r="CQ269" s="542"/>
      <c r="CS269" s="542"/>
      <c r="CT269" s="542"/>
      <c r="CU269" s="542"/>
      <c r="CV269" s="542"/>
      <c r="CW269" s="543">
        <v>2</v>
      </c>
      <c r="CX269" s="547">
        <v>1</v>
      </c>
      <c r="CY269" s="543">
        <v>1</v>
      </c>
      <c r="CZ269" s="543">
        <v>1</v>
      </c>
      <c r="DA269" s="543">
        <v>0</v>
      </c>
      <c r="DB269" s="543">
        <v>0</v>
      </c>
      <c r="DC269" s="543">
        <v>0</v>
      </c>
      <c r="DD269" s="543">
        <v>0</v>
      </c>
      <c r="DF269" s="551">
        <v>310262.14172100002</v>
      </c>
      <c r="DG269" s="76">
        <f t="shared" si="84"/>
        <v>2.1293713663708243E-2</v>
      </c>
      <c r="DH269" s="551">
        <v>2475.4741210000002</v>
      </c>
      <c r="DI269" s="551">
        <v>307876.63000200002</v>
      </c>
      <c r="DJ269" s="551">
        <v>2385.5117190000001</v>
      </c>
      <c r="DK269" s="547">
        <v>146</v>
      </c>
      <c r="DL269" s="543">
        <v>67</v>
      </c>
      <c r="DM269" s="543">
        <v>0</v>
      </c>
      <c r="DN269" s="543">
        <v>0</v>
      </c>
      <c r="DO269" s="320">
        <v>0.11146</v>
      </c>
      <c r="DP269" s="543">
        <v>130</v>
      </c>
      <c r="DQ269" s="543">
        <v>36</v>
      </c>
      <c r="DR269" s="543">
        <v>47</v>
      </c>
      <c r="DS269" s="543">
        <v>0</v>
      </c>
      <c r="DT269" s="76">
        <f t="shared" si="85"/>
        <v>0</v>
      </c>
      <c r="DU269" s="542"/>
      <c r="DV269" s="542"/>
      <c r="DW269" s="542"/>
      <c r="DX269" s="552">
        <v>208.18219999999999</v>
      </c>
      <c r="DZ269" s="542"/>
      <c r="EA269" s="542"/>
      <c r="EB269" s="542"/>
      <c r="EC269" s="542"/>
      <c r="ED269" s="542"/>
      <c r="EE269" s="542"/>
      <c r="EF269" s="542"/>
      <c r="EG269" s="542"/>
      <c r="EH269" s="542"/>
      <c r="EI269" s="542"/>
      <c r="EJ269" s="542"/>
      <c r="EK269" s="542"/>
      <c r="EL269" s="542"/>
      <c r="EM269" s="542"/>
      <c r="EN269" s="542"/>
      <c r="EO269" s="542"/>
    </row>
    <row r="270" spans="2:145" x14ac:dyDescent="0.25">
      <c r="B270" s="541" t="s">
        <v>1634</v>
      </c>
      <c r="C270" s="3" t="s">
        <v>1635</v>
      </c>
      <c r="D270" s="3" t="s">
        <v>1129</v>
      </c>
      <c r="E270" s="541" t="s">
        <v>1094</v>
      </c>
      <c r="F270" s="542"/>
      <c r="G270" s="543">
        <v>2270.4526129999999</v>
      </c>
      <c r="H270" s="542"/>
      <c r="I270" s="542"/>
      <c r="J270" s="542"/>
      <c r="K270" s="542"/>
      <c r="L270" s="542"/>
      <c r="N270" s="543">
        <v>1247.9901669999999</v>
      </c>
      <c r="O270" s="76">
        <f t="shared" si="70"/>
        <v>0.54966580665649856</v>
      </c>
      <c r="P270" s="622">
        <v>20.745827999999999</v>
      </c>
      <c r="Q270" s="76">
        <f t="shared" si="71"/>
        <v>9.1373093986701053E-3</v>
      </c>
      <c r="R270" s="542"/>
      <c r="S270" s="542"/>
      <c r="T270" s="544">
        <v>1.927098</v>
      </c>
      <c r="U270" s="543">
        <v>0</v>
      </c>
      <c r="W270" s="543">
        <v>64</v>
      </c>
      <c r="X270" s="543">
        <v>0</v>
      </c>
      <c r="Y270" s="542"/>
      <c r="Z270" s="546">
        <f t="shared" si="69"/>
        <v>5.1282455336845618E-2</v>
      </c>
      <c r="AA270" s="543">
        <v>10</v>
      </c>
      <c r="AB270" s="543">
        <v>41</v>
      </c>
      <c r="AC270" s="547">
        <v>95</v>
      </c>
      <c r="AD270" s="547">
        <v>10</v>
      </c>
      <c r="AE270" s="543">
        <f t="shared" si="72"/>
        <v>105</v>
      </c>
      <c r="AF270" s="549">
        <v>3966682</v>
      </c>
      <c r="AH270" s="549">
        <v>31567</v>
      </c>
      <c r="AI270" s="543">
        <v>100</v>
      </c>
      <c r="AJ270" s="76">
        <f t="shared" si="73"/>
        <v>0.95238095238095233</v>
      </c>
      <c r="AK270" s="549">
        <v>3664172</v>
      </c>
      <c r="AL270" s="76">
        <f t="shared" si="74"/>
        <v>0.92373726958702518</v>
      </c>
      <c r="AM270" s="543">
        <v>100</v>
      </c>
      <c r="AN270" s="549">
        <v>3664172</v>
      </c>
      <c r="AO270" s="543">
        <v>98</v>
      </c>
      <c r="AP270" s="549">
        <v>3549272</v>
      </c>
      <c r="AQ270" s="543">
        <v>81</v>
      </c>
      <c r="AR270" s="549">
        <v>3330082</v>
      </c>
      <c r="AS270" s="543">
        <v>17</v>
      </c>
      <c r="AT270" s="76">
        <f t="shared" si="75"/>
        <v>0.17346938775510204</v>
      </c>
      <c r="AU270" s="549">
        <v>219190</v>
      </c>
      <c r="AV270" s="543">
        <v>2</v>
      </c>
      <c r="AW270" s="549">
        <v>65000</v>
      </c>
      <c r="AX270" s="543">
        <v>3</v>
      </c>
      <c r="AY270" s="549">
        <v>237510</v>
      </c>
      <c r="AZ270" s="543">
        <v>35</v>
      </c>
      <c r="BA270" s="76">
        <f t="shared" si="76"/>
        <v>0.33333333333333331</v>
      </c>
      <c r="BB270" s="543">
        <v>41</v>
      </c>
      <c r="BC270" s="76">
        <f t="shared" si="77"/>
        <v>0.39047619047619048</v>
      </c>
      <c r="BD270" s="543">
        <v>29</v>
      </c>
      <c r="BE270" s="76">
        <f t="shared" si="78"/>
        <v>0.27619047619047621</v>
      </c>
      <c r="BF270" s="543">
        <v>88</v>
      </c>
      <c r="BG270" s="76">
        <f t="shared" si="79"/>
        <v>0.83809523809523812</v>
      </c>
      <c r="BH270" s="543">
        <v>14</v>
      </c>
      <c r="BI270" s="76">
        <f t="shared" si="80"/>
        <v>0.13333333333333333</v>
      </c>
      <c r="BJ270" s="543">
        <v>12</v>
      </c>
      <c r="BK270" s="543">
        <v>2</v>
      </c>
      <c r="BL270" s="543">
        <v>0</v>
      </c>
      <c r="BM270" s="550">
        <v>1953.5</v>
      </c>
      <c r="BN270" s="542"/>
      <c r="BO270" s="543">
        <v>92</v>
      </c>
      <c r="BP270" s="76">
        <f t="shared" si="81"/>
        <v>0.87619047619047619</v>
      </c>
      <c r="BQ270" s="543">
        <v>13</v>
      </c>
      <c r="BR270" s="76">
        <f t="shared" si="82"/>
        <v>0.12380952380952381</v>
      </c>
      <c r="BS270" s="543">
        <v>0</v>
      </c>
      <c r="BT270" s="76">
        <f t="shared" si="83"/>
        <v>0</v>
      </c>
      <c r="BU270" s="76">
        <v>0.84</v>
      </c>
      <c r="BW270" s="543">
        <v>1</v>
      </c>
      <c r="BX270" s="543">
        <v>0</v>
      </c>
      <c r="BY270" s="543">
        <v>0</v>
      </c>
      <c r="BZ270" s="543">
        <v>1</v>
      </c>
      <c r="CA270" s="543">
        <v>0</v>
      </c>
      <c r="CB270" s="543">
        <v>0</v>
      </c>
      <c r="CC270" s="543">
        <v>0</v>
      </c>
      <c r="CD270" s="543">
        <v>0</v>
      </c>
      <c r="CE270" s="543">
        <v>0</v>
      </c>
      <c r="CF270" s="543">
        <v>0</v>
      </c>
      <c r="CG270" s="543">
        <v>1</v>
      </c>
      <c r="CH270" s="543">
        <v>0</v>
      </c>
      <c r="CI270" s="542"/>
      <c r="CJ270" s="542"/>
      <c r="CK270" s="542"/>
      <c r="CL270" s="542"/>
      <c r="CM270" s="542"/>
      <c r="CN270" s="542"/>
      <c r="CO270" s="542"/>
      <c r="CP270" s="542"/>
      <c r="CQ270" s="542"/>
      <c r="CS270" s="542"/>
      <c r="CT270" s="542"/>
      <c r="CU270" s="542"/>
      <c r="CV270" s="542"/>
      <c r="CW270" s="543">
        <v>3</v>
      </c>
      <c r="CX270" s="547">
        <v>0</v>
      </c>
      <c r="CY270" s="543">
        <v>1</v>
      </c>
      <c r="CZ270" s="543">
        <v>2</v>
      </c>
      <c r="DA270" s="543">
        <v>0</v>
      </c>
      <c r="DB270" s="543">
        <v>0</v>
      </c>
      <c r="DC270" s="543">
        <v>0</v>
      </c>
      <c r="DD270" s="543">
        <v>0</v>
      </c>
      <c r="DF270" s="551">
        <v>256338.450877</v>
      </c>
      <c r="DG270" s="76">
        <f t="shared" si="84"/>
        <v>6.462288907379013E-2</v>
      </c>
      <c r="DH270" s="551">
        <v>5540.109375</v>
      </c>
      <c r="DI270" s="551">
        <v>241047.55690699999</v>
      </c>
      <c r="DJ270" s="551">
        <v>15290.893969999999</v>
      </c>
      <c r="DK270" s="547">
        <v>72</v>
      </c>
      <c r="DL270" s="543">
        <v>33</v>
      </c>
      <c r="DM270" s="543">
        <v>0</v>
      </c>
      <c r="DN270" s="543">
        <v>0</v>
      </c>
      <c r="DO270" s="320">
        <v>0.19870699999999999</v>
      </c>
      <c r="DP270" s="543">
        <v>69</v>
      </c>
      <c r="DQ270" s="543">
        <v>11</v>
      </c>
      <c r="DR270" s="543">
        <v>24</v>
      </c>
      <c r="DS270" s="543">
        <v>1</v>
      </c>
      <c r="DT270" s="76">
        <f t="shared" si="85"/>
        <v>1.5625E-2</v>
      </c>
      <c r="DU270" s="542"/>
      <c r="DV270" s="542"/>
      <c r="DW270" s="542"/>
      <c r="DX270" s="552">
        <v>226.81710000000001</v>
      </c>
      <c r="DZ270" s="542"/>
      <c r="EA270" s="542"/>
      <c r="EB270" s="542"/>
      <c r="EC270" s="542"/>
      <c r="ED270" s="542"/>
      <c r="EE270" s="542"/>
      <c r="EF270" s="542"/>
      <c r="EG270" s="542"/>
      <c r="EH270" s="542"/>
      <c r="EI270" s="542"/>
      <c r="EJ270" s="542"/>
      <c r="EK270" s="542"/>
      <c r="EL270" s="542"/>
      <c r="EM270" s="542"/>
      <c r="EN270" s="542"/>
      <c r="EO270" s="542"/>
    </row>
    <row r="271" spans="2:145" x14ac:dyDescent="0.25">
      <c r="B271" s="541" t="s">
        <v>1636</v>
      </c>
      <c r="C271" s="3" t="s">
        <v>1637</v>
      </c>
      <c r="D271" s="3" t="s">
        <v>1638</v>
      </c>
      <c r="E271" s="541" t="s">
        <v>1094</v>
      </c>
      <c r="F271" s="542"/>
      <c r="G271" s="543">
        <v>332.74073700000002</v>
      </c>
      <c r="H271" s="542"/>
      <c r="I271" s="542"/>
      <c r="J271" s="542"/>
      <c r="K271" s="542"/>
      <c r="L271" s="542"/>
      <c r="N271" s="543">
        <v>204.948939</v>
      </c>
      <c r="O271" s="76">
        <f t="shared" si="70"/>
        <v>0.61594183161288119</v>
      </c>
      <c r="P271" s="622">
        <v>9.6151599999999995</v>
      </c>
      <c r="Q271" s="76">
        <f t="shared" si="71"/>
        <v>2.8896852506520711E-2</v>
      </c>
      <c r="R271" s="542"/>
      <c r="S271" s="542"/>
      <c r="T271" s="544">
        <v>0.77815000000000001</v>
      </c>
      <c r="U271" s="543">
        <v>0</v>
      </c>
      <c r="W271" s="543">
        <v>34</v>
      </c>
      <c r="X271" s="543">
        <v>0</v>
      </c>
      <c r="Y271" s="542"/>
      <c r="Z271" s="546">
        <f t="shared" si="69"/>
        <v>0.16589497933434044</v>
      </c>
      <c r="AA271" s="543">
        <v>3</v>
      </c>
      <c r="AB271" s="543">
        <v>13</v>
      </c>
      <c r="AC271" s="547">
        <v>44</v>
      </c>
      <c r="AD271" s="547">
        <v>3</v>
      </c>
      <c r="AE271" s="543">
        <f t="shared" si="72"/>
        <v>47</v>
      </c>
      <c r="AF271" s="549">
        <v>1564230</v>
      </c>
      <c r="AH271" s="549">
        <v>22000</v>
      </c>
      <c r="AI271" s="543">
        <v>44</v>
      </c>
      <c r="AJ271" s="76">
        <f t="shared" si="73"/>
        <v>0.93617021276595747</v>
      </c>
      <c r="AK271" s="549">
        <v>1405620</v>
      </c>
      <c r="AL271" s="76">
        <f t="shared" si="74"/>
        <v>0.89860186801173736</v>
      </c>
      <c r="AM271" s="543">
        <v>44</v>
      </c>
      <c r="AN271" s="549">
        <v>1405620</v>
      </c>
      <c r="AO271" s="543">
        <v>43</v>
      </c>
      <c r="AP271" s="549">
        <v>1374420</v>
      </c>
      <c r="AQ271" s="543">
        <v>27</v>
      </c>
      <c r="AR271" s="549">
        <v>1133890</v>
      </c>
      <c r="AS271" s="543">
        <v>16</v>
      </c>
      <c r="AT271" s="76">
        <f t="shared" si="75"/>
        <v>0.37209302325581395</v>
      </c>
      <c r="AU271" s="549">
        <v>240530</v>
      </c>
      <c r="AV271" s="543">
        <v>2</v>
      </c>
      <c r="AW271" s="549">
        <v>22700</v>
      </c>
      <c r="AX271" s="543">
        <v>1</v>
      </c>
      <c r="AY271" s="549">
        <v>135910</v>
      </c>
      <c r="AZ271" s="543">
        <v>1</v>
      </c>
      <c r="BA271" s="76">
        <f t="shared" si="76"/>
        <v>2.1276595744680851E-2</v>
      </c>
      <c r="BB271" s="543">
        <v>17</v>
      </c>
      <c r="BC271" s="76">
        <f t="shared" si="77"/>
        <v>0.36170212765957449</v>
      </c>
      <c r="BD271" s="543">
        <v>29</v>
      </c>
      <c r="BE271" s="76">
        <f t="shared" si="78"/>
        <v>0.61702127659574468</v>
      </c>
      <c r="BF271" s="543">
        <v>44</v>
      </c>
      <c r="BG271" s="76">
        <f t="shared" si="79"/>
        <v>0.93617021276595747</v>
      </c>
      <c r="BH271" s="543">
        <v>3</v>
      </c>
      <c r="BI271" s="76">
        <f t="shared" si="80"/>
        <v>6.3829787234042548E-2</v>
      </c>
      <c r="BJ271" s="543">
        <v>3</v>
      </c>
      <c r="BK271" s="543">
        <v>0</v>
      </c>
      <c r="BL271" s="543">
        <v>0</v>
      </c>
      <c r="BM271" s="550">
        <v>1953</v>
      </c>
      <c r="BN271" s="542"/>
      <c r="BO271" s="543">
        <v>38</v>
      </c>
      <c r="BP271" s="76">
        <f t="shared" si="81"/>
        <v>0.80851063829787229</v>
      </c>
      <c r="BQ271" s="543">
        <v>9</v>
      </c>
      <c r="BR271" s="76">
        <f t="shared" si="82"/>
        <v>0.19148936170212766</v>
      </c>
      <c r="BS271" s="543">
        <v>0</v>
      </c>
      <c r="BT271" s="76">
        <f t="shared" si="83"/>
        <v>0</v>
      </c>
      <c r="BU271" s="76">
        <v>0.90909090909090906</v>
      </c>
      <c r="BW271" s="543">
        <v>0</v>
      </c>
      <c r="BX271" s="543">
        <v>0</v>
      </c>
      <c r="BY271" s="543">
        <v>0</v>
      </c>
      <c r="BZ271" s="543">
        <v>0</v>
      </c>
      <c r="CA271" s="543">
        <v>0</v>
      </c>
      <c r="CB271" s="543">
        <v>0</v>
      </c>
      <c r="CC271" s="543">
        <v>0</v>
      </c>
      <c r="CD271" s="543">
        <v>0</v>
      </c>
      <c r="CE271" s="543">
        <v>0</v>
      </c>
      <c r="CF271" s="543">
        <v>0</v>
      </c>
      <c r="CG271" s="543">
        <v>0</v>
      </c>
      <c r="CH271" s="543">
        <v>0</v>
      </c>
      <c r="CI271" s="542"/>
      <c r="CJ271" s="542"/>
      <c r="CK271" s="542"/>
      <c r="CL271" s="542"/>
      <c r="CM271" s="542"/>
      <c r="CN271" s="542"/>
      <c r="CO271" s="542"/>
      <c r="CP271" s="542"/>
      <c r="CQ271" s="542"/>
      <c r="CS271" s="542"/>
      <c r="CT271" s="542"/>
      <c r="CU271" s="542"/>
      <c r="CV271" s="542"/>
      <c r="CW271" s="543">
        <v>1</v>
      </c>
      <c r="CX271" s="547">
        <v>0</v>
      </c>
      <c r="CY271" s="543">
        <v>1</v>
      </c>
      <c r="CZ271" s="543">
        <v>0</v>
      </c>
      <c r="DA271" s="543">
        <v>0</v>
      </c>
      <c r="DB271" s="543">
        <v>0</v>
      </c>
      <c r="DC271" s="543">
        <v>0</v>
      </c>
      <c r="DD271" s="543">
        <v>0</v>
      </c>
      <c r="DF271" s="551">
        <v>51974.699363</v>
      </c>
      <c r="DG271" s="76">
        <f t="shared" si="84"/>
        <v>3.3227018637284798E-2</v>
      </c>
      <c r="DH271" s="551">
        <v>1939.4925920000001</v>
      </c>
      <c r="DI271" s="551">
        <v>51068.013083999998</v>
      </c>
      <c r="DJ271" s="551">
        <v>906.68627900000001</v>
      </c>
      <c r="DK271" s="547">
        <v>36</v>
      </c>
      <c r="DL271" s="543">
        <v>11</v>
      </c>
      <c r="DM271" s="543">
        <v>0</v>
      </c>
      <c r="DN271" s="543">
        <v>0</v>
      </c>
      <c r="DO271" s="320">
        <v>0.10252699999999999</v>
      </c>
      <c r="DP271" s="543">
        <v>31</v>
      </c>
      <c r="DQ271" s="543">
        <v>7</v>
      </c>
      <c r="DR271" s="543">
        <v>9</v>
      </c>
      <c r="DS271" s="543">
        <v>0</v>
      </c>
      <c r="DT271" s="76">
        <f t="shared" si="85"/>
        <v>0</v>
      </c>
      <c r="DU271" s="542"/>
      <c r="DV271" s="542"/>
      <c r="DW271" s="542"/>
      <c r="DX271" s="552">
        <v>25.5367</v>
      </c>
      <c r="DZ271" s="542"/>
      <c r="EA271" s="542"/>
      <c r="EB271" s="542"/>
      <c r="EC271" s="542"/>
      <c r="ED271" s="542"/>
      <c r="EE271" s="542"/>
      <c r="EF271" s="542"/>
      <c r="EG271" s="542"/>
      <c r="EH271" s="542"/>
      <c r="EI271" s="542"/>
      <c r="EJ271" s="542"/>
      <c r="EK271" s="542"/>
      <c r="EL271" s="542"/>
      <c r="EM271" s="542"/>
      <c r="EN271" s="542"/>
      <c r="EO271" s="542"/>
    </row>
    <row r="272" spans="2:145" x14ac:dyDescent="0.25">
      <c r="B272" s="541" t="s">
        <v>1639</v>
      </c>
      <c r="C272" s="3" t="s">
        <v>1640</v>
      </c>
      <c r="D272" s="3" t="s">
        <v>1112</v>
      </c>
      <c r="E272" s="541" t="s">
        <v>1094</v>
      </c>
      <c r="F272" s="542"/>
      <c r="G272" s="543">
        <v>5408.2878799999999</v>
      </c>
      <c r="H272" s="542"/>
      <c r="I272" s="542"/>
      <c r="J272" s="542"/>
      <c r="K272" s="542"/>
      <c r="L272" s="542"/>
      <c r="N272" s="543">
        <v>4806.0346760000002</v>
      </c>
      <c r="O272" s="76">
        <f t="shared" si="70"/>
        <v>0.88864253949440286</v>
      </c>
      <c r="P272" s="622">
        <v>60.161828</v>
      </c>
      <c r="Q272" s="76">
        <f t="shared" si="71"/>
        <v>1.112400621691758E-2</v>
      </c>
      <c r="R272" s="542"/>
      <c r="S272" s="542"/>
      <c r="T272" s="544">
        <v>3.2</v>
      </c>
      <c r="U272" s="543">
        <v>1</v>
      </c>
      <c r="W272" s="543">
        <v>183</v>
      </c>
      <c r="X272" s="543">
        <v>27</v>
      </c>
      <c r="Y272" s="542"/>
      <c r="Z272" s="546">
        <f t="shared" si="69"/>
        <v>3.8077128513835129E-2</v>
      </c>
      <c r="AA272" s="543">
        <v>1</v>
      </c>
      <c r="AB272" s="543">
        <v>0</v>
      </c>
      <c r="AC272" s="547">
        <v>182</v>
      </c>
      <c r="AD272" s="547">
        <v>1</v>
      </c>
      <c r="AE272" s="543">
        <f t="shared" si="72"/>
        <v>183</v>
      </c>
      <c r="AF272" s="549">
        <v>7407474</v>
      </c>
      <c r="AH272" s="549">
        <v>31800</v>
      </c>
      <c r="AI272" s="543">
        <v>156</v>
      </c>
      <c r="AJ272" s="76">
        <f t="shared" si="73"/>
        <v>0.85245901639344257</v>
      </c>
      <c r="AK272" s="549">
        <v>5752640</v>
      </c>
      <c r="AL272" s="76">
        <f t="shared" si="74"/>
        <v>0.77659941837122881</v>
      </c>
      <c r="AM272" s="543">
        <v>156</v>
      </c>
      <c r="AN272" s="549">
        <v>5752640</v>
      </c>
      <c r="AO272" s="543">
        <v>154</v>
      </c>
      <c r="AP272" s="549">
        <v>5733740</v>
      </c>
      <c r="AQ272" s="543">
        <v>114</v>
      </c>
      <c r="AR272" s="549">
        <v>4870780</v>
      </c>
      <c r="AS272" s="543">
        <v>40</v>
      </c>
      <c r="AT272" s="76">
        <f t="shared" si="75"/>
        <v>0.25974025974025972</v>
      </c>
      <c r="AU272" s="549">
        <v>862960</v>
      </c>
      <c r="AV272" s="543">
        <v>20</v>
      </c>
      <c r="AW272" s="549">
        <v>944800</v>
      </c>
      <c r="AX272" s="543">
        <v>4</v>
      </c>
      <c r="AY272" s="549">
        <v>649334</v>
      </c>
      <c r="AZ272" s="543">
        <v>39</v>
      </c>
      <c r="BA272" s="76">
        <f t="shared" si="76"/>
        <v>0.21311475409836064</v>
      </c>
      <c r="BB272" s="543">
        <v>37</v>
      </c>
      <c r="BC272" s="76">
        <f t="shared" si="77"/>
        <v>0.20218579234972678</v>
      </c>
      <c r="BD272" s="543">
        <v>107</v>
      </c>
      <c r="BE272" s="76">
        <f t="shared" si="78"/>
        <v>0.58469945355191255</v>
      </c>
      <c r="BF272" s="543">
        <v>175</v>
      </c>
      <c r="BG272" s="76">
        <f t="shared" si="79"/>
        <v>0.95628415300546443</v>
      </c>
      <c r="BH272" s="543">
        <v>63</v>
      </c>
      <c r="BI272" s="76">
        <f t="shared" si="80"/>
        <v>0.34426229508196721</v>
      </c>
      <c r="BJ272" s="543">
        <v>48</v>
      </c>
      <c r="BK272" s="543">
        <v>15</v>
      </c>
      <c r="BL272" s="543">
        <v>0</v>
      </c>
      <c r="BM272" s="550">
        <v>1953</v>
      </c>
      <c r="BN272" s="542"/>
      <c r="BO272" s="543">
        <v>134</v>
      </c>
      <c r="BP272" s="76">
        <f t="shared" si="81"/>
        <v>0.73224043715846998</v>
      </c>
      <c r="BQ272" s="543">
        <v>49</v>
      </c>
      <c r="BR272" s="76">
        <f t="shared" si="82"/>
        <v>0.26775956284153007</v>
      </c>
      <c r="BS272" s="543">
        <v>13</v>
      </c>
      <c r="BT272" s="76">
        <f t="shared" si="83"/>
        <v>7.1038251366120214E-2</v>
      </c>
      <c r="BU272" s="76">
        <v>0.67948717948717952</v>
      </c>
      <c r="BW272" s="543">
        <v>0</v>
      </c>
      <c r="BX272" s="543">
        <v>0</v>
      </c>
      <c r="BY272" s="543">
        <v>0</v>
      </c>
      <c r="BZ272" s="543">
        <v>0</v>
      </c>
      <c r="CA272" s="543">
        <v>0</v>
      </c>
      <c r="CB272" s="543">
        <v>0</v>
      </c>
      <c r="CC272" s="543">
        <v>0</v>
      </c>
      <c r="CD272" s="543">
        <v>0</v>
      </c>
      <c r="CE272" s="543">
        <v>0</v>
      </c>
      <c r="CF272" s="543">
        <v>0</v>
      </c>
      <c r="CG272" s="543">
        <v>0</v>
      </c>
      <c r="CH272" s="543">
        <v>0</v>
      </c>
      <c r="CI272" s="542"/>
      <c r="CJ272" s="542"/>
      <c r="CK272" s="542"/>
      <c r="CL272" s="542"/>
      <c r="CM272" s="542"/>
      <c r="CN272" s="542"/>
      <c r="CO272" s="542"/>
      <c r="CP272" s="542"/>
      <c r="CQ272" s="542"/>
      <c r="CS272" s="542"/>
      <c r="CT272" s="542"/>
      <c r="CU272" s="542"/>
      <c r="CV272" s="542"/>
      <c r="CW272" s="543">
        <v>5</v>
      </c>
      <c r="CX272" s="547">
        <v>3</v>
      </c>
      <c r="CY272" s="543">
        <v>4</v>
      </c>
      <c r="CZ272" s="543">
        <v>1</v>
      </c>
      <c r="DA272" s="543">
        <v>0</v>
      </c>
      <c r="DB272" s="543">
        <v>0</v>
      </c>
      <c r="DC272" s="543">
        <v>0</v>
      </c>
      <c r="DD272" s="543">
        <v>0</v>
      </c>
      <c r="DF272" s="551">
        <v>910333.79834700003</v>
      </c>
      <c r="DG272" s="76">
        <f t="shared" si="84"/>
        <v>0.12289395796016295</v>
      </c>
      <c r="DH272" s="551">
        <v>4426.0001579999998</v>
      </c>
      <c r="DI272" s="551">
        <v>781117.46496799996</v>
      </c>
      <c r="DJ272" s="551">
        <v>129216.333379</v>
      </c>
      <c r="DK272" s="547">
        <v>91</v>
      </c>
      <c r="DL272" s="543">
        <v>92</v>
      </c>
      <c r="DM272" s="543">
        <v>0</v>
      </c>
      <c r="DN272" s="543">
        <v>0</v>
      </c>
      <c r="DO272" s="320">
        <v>0.192</v>
      </c>
      <c r="DP272" s="543">
        <v>61</v>
      </c>
      <c r="DQ272" s="543">
        <v>30</v>
      </c>
      <c r="DR272" s="543">
        <v>76</v>
      </c>
      <c r="DS272" s="543">
        <v>16</v>
      </c>
      <c r="DT272" s="76">
        <f t="shared" si="85"/>
        <v>8.7431693989071038E-2</v>
      </c>
      <c r="DU272" s="542"/>
      <c r="DV272" s="542"/>
      <c r="DW272" s="542"/>
      <c r="DX272" s="552">
        <v>875.8569</v>
      </c>
      <c r="DZ272" s="542"/>
      <c r="EA272" s="542"/>
      <c r="EB272" s="542"/>
      <c r="EC272" s="542"/>
      <c r="ED272" s="542"/>
      <c r="EE272" s="542"/>
      <c r="EF272" s="542"/>
      <c r="EG272" s="542"/>
      <c r="EH272" s="542"/>
      <c r="EI272" s="542"/>
      <c r="EJ272" s="542"/>
      <c r="EK272" s="542"/>
      <c r="EL272" s="542"/>
      <c r="EM272" s="542"/>
      <c r="EN272" s="542"/>
      <c r="EO272" s="542"/>
    </row>
    <row r="273" spans="2:145" x14ac:dyDescent="0.25">
      <c r="B273" s="541" t="s">
        <v>1641</v>
      </c>
      <c r="C273" s="3" t="s">
        <v>1642</v>
      </c>
      <c r="D273" s="3" t="s">
        <v>1129</v>
      </c>
      <c r="E273" s="541" t="s">
        <v>1094</v>
      </c>
      <c r="F273" s="542"/>
      <c r="G273" s="543">
        <v>1343.602504</v>
      </c>
      <c r="H273" s="542"/>
      <c r="I273" s="542"/>
      <c r="J273" s="542"/>
      <c r="K273" s="542"/>
      <c r="L273" s="542"/>
      <c r="N273" s="543">
        <v>722.55598299999997</v>
      </c>
      <c r="O273" s="76">
        <f t="shared" si="70"/>
        <v>0.53777510896928193</v>
      </c>
      <c r="P273" s="622">
        <v>19.913893000000002</v>
      </c>
      <c r="Q273" s="76">
        <f t="shared" si="71"/>
        <v>1.4821268150896511E-2</v>
      </c>
      <c r="R273" s="542"/>
      <c r="S273" s="542"/>
      <c r="T273" s="544">
        <v>1.7522470000000001</v>
      </c>
      <c r="U273" s="543">
        <v>0</v>
      </c>
      <c r="W273" s="543">
        <v>33</v>
      </c>
      <c r="X273" s="543">
        <v>0</v>
      </c>
      <c r="Y273" s="542"/>
      <c r="Z273" s="546">
        <f t="shared" si="69"/>
        <v>4.5671201645838426E-2</v>
      </c>
      <c r="AA273" s="543">
        <v>8</v>
      </c>
      <c r="AB273" s="543">
        <v>16</v>
      </c>
      <c r="AC273" s="547">
        <v>41</v>
      </c>
      <c r="AD273" s="547">
        <v>8</v>
      </c>
      <c r="AE273" s="543">
        <f t="shared" si="72"/>
        <v>49</v>
      </c>
      <c r="AF273" s="549">
        <v>2444175</v>
      </c>
      <c r="AH273" s="549">
        <v>37500</v>
      </c>
      <c r="AI273" s="543">
        <v>45</v>
      </c>
      <c r="AJ273" s="76">
        <f t="shared" si="73"/>
        <v>0.91836734693877553</v>
      </c>
      <c r="AK273" s="549">
        <v>2170270</v>
      </c>
      <c r="AL273" s="76">
        <f t="shared" si="74"/>
        <v>0.88793560199249233</v>
      </c>
      <c r="AM273" s="543">
        <v>45</v>
      </c>
      <c r="AN273" s="549">
        <v>2170270</v>
      </c>
      <c r="AO273" s="543">
        <v>45</v>
      </c>
      <c r="AP273" s="549">
        <v>2170270</v>
      </c>
      <c r="AQ273" s="543">
        <v>40</v>
      </c>
      <c r="AR273" s="549">
        <v>2140270</v>
      </c>
      <c r="AS273" s="543">
        <v>5</v>
      </c>
      <c r="AT273" s="76">
        <f t="shared" si="75"/>
        <v>0.1111111111111111</v>
      </c>
      <c r="AU273" s="549">
        <v>30000</v>
      </c>
      <c r="AV273" s="543">
        <v>0</v>
      </c>
      <c r="AW273" s="549">
        <v>0</v>
      </c>
      <c r="AX273" s="543">
        <v>4</v>
      </c>
      <c r="AY273" s="549">
        <v>273905</v>
      </c>
      <c r="AZ273" s="543">
        <v>18</v>
      </c>
      <c r="BA273" s="76">
        <f t="shared" si="76"/>
        <v>0.36734693877551022</v>
      </c>
      <c r="BB273" s="543">
        <v>17</v>
      </c>
      <c r="BC273" s="76">
        <f t="shared" si="77"/>
        <v>0.34693877551020408</v>
      </c>
      <c r="BD273" s="543">
        <v>14</v>
      </c>
      <c r="BE273" s="76">
        <f t="shared" si="78"/>
        <v>0.2857142857142857</v>
      </c>
      <c r="BF273" s="543">
        <v>47</v>
      </c>
      <c r="BG273" s="76">
        <f t="shared" si="79"/>
        <v>0.95918367346938771</v>
      </c>
      <c r="BH273" s="543">
        <v>3</v>
      </c>
      <c r="BI273" s="76">
        <f t="shared" si="80"/>
        <v>6.1224489795918366E-2</v>
      </c>
      <c r="BJ273" s="543">
        <v>3</v>
      </c>
      <c r="BK273" s="543">
        <v>0</v>
      </c>
      <c r="BL273" s="543">
        <v>0</v>
      </c>
      <c r="BM273" s="550">
        <v>1969</v>
      </c>
      <c r="BN273" s="542"/>
      <c r="BO273" s="543">
        <v>42</v>
      </c>
      <c r="BP273" s="76">
        <f t="shared" si="81"/>
        <v>0.8571428571428571</v>
      </c>
      <c r="BQ273" s="543">
        <v>7</v>
      </c>
      <c r="BR273" s="76">
        <f t="shared" si="82"/>
        <v>0.14285714285714285</v>
      </c>
      <c r="BS273" s="543">
        <v>0</v>
      </c>
      <c r="BT273" s="76">
        <f t="shared" si="83"/>
        <v>0</v>
      </c>
      <c r="BU273" s="76">
        <v>0.9555555555555556</v>
      </c>
      <c r="BW273" s="543">
        <v>1</v>
      </c>
      <c r="BX273" s="543">
        <v>1</v>
      </c>
      <c r="BY273" s="543">
        <v>0</v>
      </c>
      <c r="BZ273" s="543">
        <v>1</v>
      </c>
      <c r="CA273" s="543">
        <v>0</v>
      </c>
      <c r="CB273" s="543">
        <v>0</v>
      </c>
      <c r="CC273" s="543">
        <v>0</v>
      </c>
      <c r="CD273" s="543">
        <v>0</v>
      </c>
      <c r="CE273" s="543">
        <v>0</v>
      </c>
      <c r="CF273" s="543">
        <v>0</v>
      </c>
      <c r="CG273" s="543">
        <v>1</v>
      </c>
      <c r="CH273" s="543">
        <v>0</v>
      </c>
      <c r="CI273" s="542"/>
      <c r="CJ273" s="542"/>
      <c r="CK273" s="542"/>
      <c r="CL273" s="542"/>
      <c r="CM273" s="542"/>
      <c r="CN273" s="542"/>
      <c r="CO273" s="542"/>
      <c r="CP273" s="542"/>
      <c r="CQ273" s="542"/>
      <c r="CS273" s="542"/>
      <c r="CT273" s="542"/>
      <c r="CU273" s="542"/>
      <c r="CV273" s="542"/>
      <c r="CW273" s="543">
        <v>3</v>
      </c>
      <c r="CX273" s="547">
        <v>0</v>
      </c>
      <c r="CY273" s="543">
        <v>2</v>
      </c>
      <c r="CZ273" s="543">
        <v>1</v>
      </c>
      <c r="DA273" s="543">
        <v>0</v>
      </c>
      <c r="DB273" s="543">
        <v>0</v>
      </c>
      <c r="DC273" s="543">
        <v>0</v>
      </c>
      <c r="DD273" s="543">
        <v>0</v>
      </c>
      <c r="DF273" s="551">
        <v>113360.652221</v>
      </c>
      <c r="DG273" s="76">
        <f t="shared" si="84"/>
        <v>4.6379924604825755E-2</v>
      </c>
      <c r="DH273" s="551">
        <v>2449.7180199999998</v>
      </c>
      <c r="DI273" s="551">
        <v>90876.612034000005</v>
      </c>
      <c r="DJ273" s="551">
        <v>22484.040186999999</v>
      </c>
      <c r="DK273" s="547">
        <v>30</v>
      </c>
      <c r="DL273" s="543">
        <v>19</v>
      </c>
      <c r="DM273" s="543">
        <v>0</v>
      </c>
      <c r="DN273" s="543">
        <v>0</v>
      </c>
      <c r="DO273" s="320">
        <v>0.10693800000000001</v>
      </c>
      <c r="DP273" s="543">
        <v>25</v>
      </c>
      <c r="DQ273" s="543">
        <v>11</v>
      </c>
      <c r="DR273" s="543">
        <v>13</v>
      </c>
      <c r="DS273" s="543">
        <v>0</v>
      </c>
      <c r="DT273" s="76">
        <f t="shared" si="85"/>
        <v>0</v>
      </c>
      <c r="DU273" s="542"/>
      <c r="DV273" s="542"/>
      <c r="DW273" s="542"/>
      <c r="DX273" s="552">
        <v>50.378999999999998</v>
      </c>
      <c r="DZ273" s="542"/>
      <c r="EA273" s="542"/>
      <c r="EB273" s="542"/>
      <c r="EC273" s="542"/>
      <c r="ED273" s="542"/>
      <c r="EE273" s="542"/>
      <c r="EF273" s="542"/>
      <c r="EG273" s="542"/>
      <c r="EH273" s="542"/>
      <c r="EI273" s="542"/>
      <c r="EJ273" s="542"/>
      <c r="EK273" s="542"/>
      <c r="EL273" s="542"/>
      <c r="EM273" s="542"/>
      <c r="EN273" s="542"/>
      <c r="EO273" s="542"/>
    </row>
    <row r="274" spans="2:145" x14ac:dyDescent="0.25">
      <c r="B274" s="541" t="s">
        <v>1643</v>
      </c>
      <c r="C274" s="3" t="s">
        <v>1644</v>
      </c>
      <c r="D274" s="3" t="s">
        <v>81</v>
      </c>
      <c r="E274" s="541" t="s">
        <v>1094</v>
      </c>
      <c r="F274" s="542"/>
      <c r="G274" s="543">
        <v>140.78726800000001</v>
      </c>
      <c r="H274" s="542"/>
      <c r="I274" s="542"/>
      <c r="J274" s="542"/>
      <c r="K274" s="542"/>
      <c r="L274" s="542"/>
      <c r="N274" s="543">
        <v>84.006957</v>
      </c>
      <c r="O274" s="76">
        <f t="shared" si="70"/>
        <v>0.59669427636027428</v>
      </c>
      <c r="P274" s="622">
        <v>4.8899020000000002</v>
      </c>
      <c r="Q274" s="76">
        <f t="shared" si="71"/>
        <v>3.47325583446935E-2</v>
      </c>
      <c r="R274" s="542"/>
      <c r="S274" s="542"/>
      <c r="T274" s="544">
        <v>1.0967709999999999</v>
      </c>
      <c r="U274" s="543">
        <v>0</v>
      </c>
      <c r="W274" s="543">
        <v>33</v>
      </c>
      <c r="X274" s="543">
        <v>0</v>
      </c>
      <c r="Y274" s="542"/>
      <c r="Z274" s="546">
        <f t="shared" si="69"/>
        <v>0.39282460856188373</v>
      </c>
      <c r="AA274" s="543">
        <v>3</v>
      </c>
      <c r="AB274" s="543">
        <v>14</v>
      </c>
      <c r="AC274" s="547">
        <v>44</v>
      </c>
      <c r="AD274" s="547">
        <v>3</v>
      </c>
      <c r="AE274" s="543">
        <f t="shared" si="72"/>
        <v>47</v>
      </c>
      <c r="AF274" s="549">
        <v>1766360</v>
      </c>
      <c r="AH274" s="549">
        <v>19600</v>
      </c>
      <c r="AI274" s="543">
        <v>43</v>
      </c>
      <c r="AJ274" s="76">
        <f t="shared" si="73"/>
        <v>0.91489361702127658</v>
      </c>
      <c r="AK274" s="549">
        <v>963700</v>
      </c>
      <c r="AL274" s="76">
        <f t="shared" si="74"/>
        <v>0.54558527140560253</v>
      </c>
      <c r="AM274" s="543">
        <v>43</v>
      </c>
      <c r="AN274" s="549">
        <v>963700</v>
      </c>
      <c r="AO274" s="543">
        <v>43</v>
      </c>
      <c r="AP274" s="549">
        <v>963700</v>
      </c>
      <c r="AQ274" s="543">
        <v>21</v>
      </c>
      <c r="AR274" s="549">
        <v>743850</v>
      </c>
      <c r="AS274" s="543">
        <v>22</v>
      </c>
      <c r="AT274" s="76">
        <f t="shared" si="75"/>
        <v>0.51162790697674421</v>
      </c>
      <c r="AU274" s="549">
        <v>219850</v>
      </c>
      <c r="AV274" s="543">
        <v>3</v>
      </c>
      <c r="AW274" s="549">
        <v>229500</v>
      </c>
      <c r="AX274" s="543">
        <v>1</v>
      </c>
      <c r="AY274" s="549">
        <v>573160</v>
      </c>
      <c r="AZ274" s="543">
        <v>4</v>
      </c>
      <c r="BA274" s="76">
        <f t="shared" si="76"/>
        <v>8.5106382978723402E-2</v>
      </c>
      <c r="BB274" s="543">
        <v>7</v>
      </c>
      <c r="BC274" s="76">
        <f t="shared" si="77"/>
        <v>0.14893617021276595</v>
      </c>
      <c r="BD274" s="543">
        <v>36</v>
      </c>
      <c r="BE274" s="76">
        <f t="shared" si="78"/>
        <v>0.76595744680851063</v>
      </c>
      <c r="BF274" s="543">
        <v>47</v>
      </c>
      <c r="BG274" s="76">
        <f t="shared" si="79"/>
        <v>1</v>
      </c>
      <c r="BH274" s="543">
        <v>3</v>
      </c>
      <c r="BI274" s="76">
        <f t="shared" si="80"/>
        <v>6.3829787234042548E-2</v>
      </c>
      <c r="BJ274" s="543">
        <v>3</v>
      </c>
      <c r="BK274" s="543">
        <v>0</v>
      </c>
      <c r="BL274" s="543">
        <v>0</v>
      </c>
      <c r="BM274" s="550">
        <v>1979.5</v>
      </c>
      <c r="BN274" s="542"/>
      <c r="BO274" s="543">
        <v>35</v>
      </c>
      <c r="BP274" s="76">
        <f t="shared" si="81"/>
        <v>0.74468085106382975</v>
      </c>
      <c r="BQ274" s="543">
        <v>12</v>
      </c>
      <c r="BR274" s="76">
        <f t="shared" si="82"/>
        <v>0.25531914893617019</v>
      </c>
      <c r="BS274" s="543">
        <v>1</v>
      </c>
      <c r="BT274" s="76">
        <f t="shared" si="83"/>
        <v>2.1276595744680851E-2</v>
      </c>
      <c r="BU274" s="76">
        <v>0.67441860465116277</v>
      </c>
      <c r="BW274" s="543">
        <v>0</v>
      </c>
      <c r="BX274" s="543">
        <v>0</v>
      </c>
      <c r="BY274" s="543">
        <v>0</v>
      </c>
      <c r="BZ274" s="543">
        <v>0</v>
      </c>
      <c r="CA274" s="543">
        <v>0</v>
      </c>
      <c r="CB274" s="543">
        <v>0</v>
      </c>
      <c r="CC274" s="543">
        <v>0</v>
      </c>
      <c r="CD274" s="543">
        <v>0</v>
      </c>
      <c r="CE274" s="543">
        <v>0</v>
      </c>
      <c r="CF274" s="543">
        <v>0</v>
      </c>
      <c r="CG274" s="543">
        <v>0</v>
      </c>
      <c r="CH274" s="543">
        <v>0</v>
      </c>
      <c r="CI274" s="542"/>
      <c r="CJ274" s="542"/>
      <c r="CK274" s="542"/>
      <c r="CL274" s="542"/>
      <c r="CM274" s="542"/>
      <c r="CN274" s="542"/>
      <c r="CO274" s="542"/>
      <c r="CP274" s="542"/>
      <c r="CQ274" s="542"/>
      <c r="CS274" s="542"/>
      <c r="CT274" s="542"/>
      <c r="CU274" s="542"/>
      <c r="CV274" s="542"/>
      <c r="CW274" s="543">
        <v>1</v>
      </c>
      <c r="CX274" s="547">
        <v>0</v>
      </c>
      <c r="CY274" s="543">
        <v>1</v>
      </c>
      <c r="CZ274" s="543">
        <v>0</v>
      </c>
      <c r="DA274" s="543">
        <v>0</v>
      </c>
      <c r="DB274" s="543">
        <v>0</v>
      </c>
      <c r="DC274" s="543">
        <v>0</v>
      </c>
      <c r="DD274" s="543">
        <v>0</v>
      </c>
      <c r="DF274" s="551">
        <v>48068.171630999997</v>
      </c>
      <c r="DG274" s="76">
        <f t="shared" si="84"/>
        <v>2.7213122823773181E-2</v>
      </c>
      <c r="DH274" s="551">
        <v>794.91216999999995</v>
      </c>
      <c r="DI274" s="551">
        <v>47189.831421000003</v>
      </c>
      <c r="DJ274" s="551">
        <v>878.34020999999996</v>
      </c>
      <c r="DK274" s="547">
        <v>41</v>
      </c>
      <c r="DL274" s="543">
        <v>6</v>
      </c>
      <c r="DM274" s="543">
        <v>0</v>
      </c>
      <c r="DN274" s="543">
        <v>0</v>
      </c>
      <c r="DO274" s="320">
        <v>6.7114999999999994E-2</v>
      </c>
      <c r="DP274" s="543">
        <v>35</v>
      </c>
      <c r="DQ274" s="543">
        <v>6</v>
      </c>
      <c r="DR274" s="543">
        <v>6</v>
      </c>
      <c r="DS274" s="543">
        <v>0</v>
      </c>
      <c r="DT274" s="76">
        <f t="shared" si="85"/>
        <v>0</v>
      </c>
      <c r="DU274" s="542"/>
      <c r="DV274" s="542"/>
      <c r="DW274" s="542"/>
      <c r="DX274" s="552">
        <v>41.491999999999997</v>
      </c>
      <c r="DZ274" s="542"/>
      <c r="EA274" s="542"/>
      <c r="EB274" s="542"/>
      <c r="EC274" s="542"/>
      <c r="ED274" s="542"/>
      <c r="EE274" s="542"/>
      <c r="EF274" s="542"/>
      <c r="EG274" s="542"/>
      <c r="EH274" s="542"/>
      <c r="EI274" s="542"/>
      <c r="EJ274" s="542"/>
      <c r="EK274" s="542"/>
      <c r="EL274" s="542"/>
      <c r="EM274" s="542"/>
      <c r="EN274" s="542"/>
      <c r="EO274" s="542"/>
    </row>
    <row r="275" spans="2:145" x14ac:dyDescent="0.25">
      <c r="B275" s="541" t="s">
        <v>1645</v>
      </c>
      <c r="C275" s="3" t="s">
        <v>1646</v>
      </c>
      <c r="D275" s="3" t="s">
        <v>1097</v>
      </c>
      <c r="E275" s="541" t="s">
        <v>1094</v>
      </c>
      <c r="F275" s="542"/>
      <c r="G275" s="543">
        <v>124.426075</v>
      </c>
      <c r="H275" s="542"/>
      <c r="I275" s="542"/>
      <c r="J275" s="542"/>
      <c r="K275" s="542"/>
      <c r="L275" s="542"/>
      <c r="N275" s="543">
        <v>68.621544999999998</v>
      </c>
      <c r="O275" s="76">
        <f t="shared" si="70"/>
        <v>0.55150453793547694</v>
      </c>
      <c r="P275" s="622">
        <v>6.0555459999999997</v>
      </c>
      <c r="Q275" s="76">
        <f t="shared" si="71"/>
        <v>4.866782143533821E-2</v>
      </c>
      <c r="R275" s="542"/>
      <c r="S275" s="542"/>
      <c r="T275" s="544">
        <v>1.2974589999999999</v>
      </c>
      <c r="U275" s="543">
        <v>0</v>
      </c>
      <c r="W275" s="543">
        <v>29</v>
      </c>
      <c r="X275" s="543">
        <v>2</v>
      </c>
      <c r="Y275" s="542"/>
      <c r="Z275" s="546">
        <f t="shared" si="69"/>
        <v>0.42260779759476419</v>
      </c>
      <c r="AA275" s="543">
        <v>2</v>
      </c>
      <c r="AB275" s="543">
        <v>1</v>
      </c>
      <c r="AC275" s="547">
        <v>28</v>
      </c>
      <c r="AD275" s="547">
        <v>2</v>
      </c>
      <c r="AE275" s="543">
        <f t="shared" si="72"/>
        <v>30</v>
      </c>
      <c r="AF275" s="549">
        <v>1963910</v>
      </c>
      <c r="AH275" s="549">
        <v>64050</v>
      </c>
      <c r="AI275" s="543">
        <v>30</v>
      </c>
      <c r="AJ275" s="76">
        <f t="shared" si="73"/>
        <v>1</v>
      </c>
      <c r="AK275" s="549">
        <v>1963910</v>
      </c>
      <c r="AL275" s="76">
        <f t="shared" si="74"/>
        <v>1</v>
      </c>
      <c r="AM275" s="543">
        <v>30</v>
      </c>
      <c r="AN275" s="549">
        <v>1963910</v>
      </c>
      <c r="AO275" s="543">
        <v>30</v>
      </c>
      <c r="AP275" s="549">
        <v>1963910</v>
      </c>
      <c r="AQ275" s="543">
        <v>20</v>
      </c>
      <c r="AR275" s="549">
        <v>1692500</v>
      </c>
      <c r="AS275" s="543">
        <v>10</v>
      </c>
      <c r="AT275" s="76">
        <f t="shared" si="75"/>
        <v>0.33333333333333331</v>
      </c>
      <c r="AU275" s="549">
        <v>271410</v>
      </c>
      <c r="AV275" s="543">
        <v>0</v>
      </c>
      <c r="AW275" s="549">
        <v>0</v>
      </c>
      <c r="AX275" s="543">
        <v>0</v>
      </c>
      <c r="AY275" s="549">
        <v>0</v>
      </c>
      <c r="AZ275" s="543">
        <v>9</v>
      </c>
      <c r="BA275" s="76">
        <f t="shared" si="76"/>
        <v>0.3</v>
      </c>
      <c r="BB275" s="543">
        <v>0</v>
      </c>
      <c r="BC275" s="76">
        <f t="shared" si="77"/>
        <v>0</v>
      </c>
      <c r="BD275" s="543">
        <v>21</v>
      </c>
      <c r="BE275" s="76">
        <f t="shared" si="78"/>
        <v>0.7</v>
      </c>
      <c r="BF275" s="543">
        <v>29</v>
      </c>
      <c r="BG275" s="76">
        <f t="shared" si="79"/>
        <v>0.96666666666666667</v>
      </c>
      <c r="BH275" s="543">
        <v>6</v>
      </c>
      <c r="BI275" s="76">
        <f t="shared" si="80"/>
        <v>0.2</v>
      </c>
      <c r="BJ275" s="543">
        <v>6</v>
      </c>
      <c r="BK275" s="543">
        <v>0</v>
      </c>
      <c r="BL275" s="543">
        <v>0</v>
      </c>
      <c r="BM275" s="550">
        <v>1954.5</v>
      </c>
      <c r="BN275" s="542"/>
      <c r="BO275" s="543">
        <v>25</v>
      </c>
      <c r="BP275" s="76">
        <f t="shared" si="81"/>
        <v>0.83333333333333337</v>
      </c>
      <c r="BQ275" s="543">
        <v>5</v>
      </c>
      <c r="BR275" s="76">
        <f t="shared" si="82"/>
        <v>0.16666666666666666</v>
      </c>
      <c r="BS275" s="543">
        <v>0</v>
      </c>
      <c r="BT275" s="76">
        <f t="shared" si="83"/>
        <v>0</v>
      </c>
      <c r="BU275" s="76">
        <v>0.83333333333333337</v>
      </c>
      <c r="BW275" s="543">
        <v>0</v>
      </c>
      <c r="BX275" s="543">
        <v>0</v>
      </c>
      <c r="BY275" s="543">
        <v>0</v>
      </c>
      <c r="BZ275" s="543">
        <v>0</v>
      </c>
      <c r="CA275" s="543">
        <v>0</v>
      </c>
      <c r="CB275" s="543">
        <v>0</v>
      </c>
      <c r="CC275" s="543">
        <v>0</v>
      </c>
      <c r="CD275" s="543">
        <v>0</v>
      </c>
      <c r="CE275" s="543">
        <v>0</v>
      </c>
      <c r="CF275" s="543">
        <v>0</v>
      </c>
      <c r="CG275" s="543">
        <v>0</v>
      </c>
      <c r="CH275" s="543">
        <v>0</v>
      </c>
      <c r="CI275" s="542"/>
      <c r="CJ275" s="542"/>
      <c r="CK275" s="542"/>
      <c r="CL275" s="542"/>
      <c r="CM275" s="542"/>
      <c r="CN275" s="542"/>
      <c r="CO275" s="542"/>
      <c r="CP275" s="542"/>
      <c r="CQ275" s="542"/>
      <c r="CS275" s="542"/>
      <c r="CT275" s="542"/>
      <c r="CU275" s="542"/>
      <c r="CV275" s="542"/>
      <c r="CW275" s="543">
        <v>0</v>
      </c>
      <c r="CX275" s="547">
        <v>0</v>
      </c>
      <c r="CY275" s="543">
        <v>0</v>
      </c>
      <c r="CZ275" s="543">
        <v>0</v>
      </c>
      <c r="DA275" s="543">
        <v>0</v>
      </c>
      <c r="DB275" s="543">
        <v>0</v>
      </c>
      <c r="DC275" s="543">
        <v>0</v>
      </c>
      <c r="DD275" s="543">
        <v>0</v>
      </c>
      <c r="DF275" s="551">
        <v>196974.38858999999</v>
      </c>
      <c r="DG275" s="76">
        <f t="shared" si="84"/>
        <v>0.10029705464608867</v>
      </c>
      <c r="DH275" s="551">
        <v>8497.4417730000005</v>
      </c>
      <c r="DI275" s="551">
        <v>196974.38858999999</v>
      </c>
      <c r="DJ275" s="551">
        <v>0</v>
      </c>
      <c r="DK275" s="547">
        <v>19</v>
      </c>
      <c r="DL275" s="543">
        <v>11</v>
      </c>
      <c r="DM275" s="543">
        <v>0</v>
      </c>
      <c r="DN275" s="543">
        <v>0</v>
      </c>
      <c r="DO275" s="320">
        <v>0.20241100000000001</v>
      </c>
      <c r="DP275" s="543">
        <v>18</v>
      </c>
      <c r="DQ275" s="543">
        <v>4</v>
      </c>
      <c r="DR275" s="543">
        <v>8</v>
      </c>
      <c r="DS275" s="543">
        <v>0</v>
      </c>
      <c r="DT275" s="76">
        <f t="shared" si="85"/>
        <v>0</v>
      </c>
      <c r="DU275" s="542"/>
      <c r="DV275" s="542"/>
      <c r="DW275" s="542"/>
      <c r="DX275" s="552">
        <v>66.491200000000006</v>
      </c>
      <c r="DZ275" s="542"/>
      <c r="EA275" s="542"/>
      <c r="EB275" s="542"/>
      <c r="EC275" s="542"/>
      <c r="ED275" s="542"/>
      <c r="EE275" s="542"/>
      <c r="EF275" s="542"/>
      <c r="EG275" s="542"/>
      <c r="EH275" s="542"/>
      <c r="EI275" s="542"/>
      <c r="EJ275" s="542"/>
      <c r="EK275" s="542"/>
      <c r="EL275" s="542"/>
      <c r="EM275" s="542"/>
      <c r="EN275" s="542"/>
      <c r="EO275" s="542"/>
    </row>
    <row r="276" spans="2:145" x14ac:dyDescent="0.25">
      <c r="B276" s="541" t="s">
        <v>1647</v>
      </c>
      <c r="C276" s="3" t="s">
        <v>1648</v>
      </c>
      <c r="D276" s="3" t="s">
        <v>1158</v>
      </c>
      <c r="E276" s="541" t="s">
        <v>1094</v>
      </c>
      <c r="F276" s="542"/>
      <c r="G276" s="543">
        <v>159.01056500000001</v>
      </c>
      <c r="H276" s="542"/>
      <c r="I276" s="542"/>
      <c r="J276" s="542"/>
      <c r="K276" s="542"/>
      <c r="L276" s="542"/>
      <c r="N276" s="543">
        <v>76.556211000000005</v>
      </c>
      <c r="O276" s="76">
        <f t="shared" si="70"/>
        <v>0.4814536128464168</v>
      </c>
      <c r="P276" s="622">
        <v>6.385815</v>
      </c>
      <c r="Q276" s="76">
        <f t="shared" si="71"/>
        <v>4.0159690018081499E-2</v>
      </c>
      <c r="R276" s="542"/>
      <c r="S276" s="542"/>
      <c r="T276" s="544">
        <v>0.90126600000000001</v>
      </c>
      <c r="U276" s="543">
        <v>0</v>
      </c>
      <c r="W276" s="543">
        <v>64</v>
      </c>
      <c r="X276" s="543">
        <v>0</v>
      </c>
      <c r="Y276" s="542"/>
      <c r="Z276" s="546">
        <f t="shared" si="69"/>
        <v>0.83598703702825627</v>
      </c>
      <c r="AA276" s="543">
        <v>5</v>
      </c>
      <c r="AB276" s="543">
        <v>1</v>
      </c>
      <c r="AC276" s="547">
        <v>60</v>
      </c>
      <c r="AD276" s="547">
        <v>5</v>
      </c>
      <c r="AE276" s="543">
        <f t="shared" si="72"/>
        <v>65</v>
      </c>
      <c r="AF276" s="549">
        <v>2398033</v>
      </c>
      <c r="AH276" s="549">
        <v>28000</v>
      </c>
      <c r="AI276" s="543">
        <v>64</v>
      </c>
      <c r="AJ276" s="76">
        <f t="shared" si="73"/>
        <v>0.98461538461538467</v>
      </c>
      <c r="AK276" s="549">
        <v>2366333</v>
      </c>
      <c r="AL276" s="76">
        <f t="shared" si="74"/>
        <v>0.98678083245726811</v>
      </c>
      <c r="AM276" s="543">
        <v>64</v>
      </c>
      <c r="AN276" s="549">
        <v>2366333</v>
      </c>
      <c r="AO276" s="543">
        <v>64</v>
      </c>
      <c r="AP276" s="549">
        <v>2366333</v>
      </c>
      <c r="AQ276" s="543">
        <v>39</v>
      </c>
      <c r="AR276" s="549">
        <v>1723223</v>
      </c>
      <c r="AS276" s="543">
        <v>25</v>
      </c>
      <c r="AT276" s="76">
        <f t="shared" si="75"/>
        <v>0.390625</v>
      </c>
      <c r="AU276" s="549">
        <v>643110</v>
      </c>
      <c r="AV276" s="543">
        <v>0</v>
      </c>
      <c r="AW276" s="549">
        <v>0</v>
      </c>
      <c r="AX276" s="543">
        <v>1</v>
      </c>
      <c r="AY276" s="549">
        <v>31700</v>
      </c>
      <c r="AZ276" s="543">
        <v>8</v>
      </c>
      <c r="BA276" s="76">
        <f t="shared" si="76"/>
        <v>0.12307692307692308</v>
      </c>
      <c r="BB276" s="543">
        <v>22</v>
      </c>
      <c r="BC276" s="76">
        <f t="shared" si="77"/>
        <v>0.33846153846153848</v>
      </c>
      <c r="BD276" s="543">
        <v>35</v>
      </c>
      <c r="BE276" s="76">
        <f t="shared" si="78"/>
        <v>0.53846153846153844</v>
      </c>
      <c r="BF276" s="543">
        <v>63</v>
      </c>
      <c r="BG276" s="76">
        <f t="shared" si="79"/>
        <v>0.96923076923076923</v>
      </c>
      <c r="BH276" s="543">
        <v>3</v>
      </c>
      <c r="BI276" s="76">
        <f t="shared" si="80"/>
        <v>4.6153846153846156E-2</v>
      </c>
      <c r="BJ276" s="543">
        <v>3</v>
      </c>
      <c r="BK276" s="543">
        <v>0</v>
      </c>
      <c r="BL276" s="543">
        <v>0</v>
      </c>
      <c r="BM276" s="550">
        <v>1980</v>
      </c>
      <c r="BN276" s="542"/>
      <c r="BO276" s="543">
        <v>38</v>
      </c>
      <c r="BP276" s="76">
        <f t="shared" si="81"/>
        <v>0.58461538461538465</v>
      </c>
      <c r="BQ276" s="543">
        <v>27</v>
      </c>
      <c r="BR276" s="76">
        <f t="shared" si="82"/>
        <v>0.41538461538461541</v>
      </c>
      <c r="BS276" s="543">
        <v>1</v>
      </c>
      <c r="BT276" s="76">
        <f t="shared" si="83"/>
        <v>1.5384615384615385E-2</v>
      </c>
      <c r="BU276" s="76">
        <v>0.75</v>
      </c>
      <c r="BW276" s="543">
        <v>0</v>
      </c>
      <c r="BX276" s="543">
        <v>0</v>
      </c>
      <c r="BY276" s="543">
        <v>0</v>
      </c>
      <c r="BZ276" s="543">
        <v>0</v>
      </c>
      <c r="CA276" s="543">
        <v>0</v>
      </c>
      <c r="CB276" s="543">
        <v>0</v>
      </c>
      <c r="CC276" s="543">
        <v>0</v>
      </c>
      <c r="CD276" s="543">
        <v>0</v>
      </c>
      <c r="CE276" s="543">
        <v>0</v>
      </c>
      <c r="CF276" s="543">
        <v>0</v>
      </c>
      <c r="CG276" s="543">
        <v>0</v>
      </c>
      <c r="CH276" s="543">
        <v>0</v>
      </c>
      <c r="CI276" s="542"/>
      <c r="CJ276" s="542"/>
      <c r="CK276" s="542"/>
      <c r="CL276" s="542"/>
      <c r="CM276" s="542"/>
      <c r="CN276" s="542"/>
      <c r="CO276" s="542"/>
      <c r="CP276" s="542"/>
      <c r="CQ276" s="542"/>
      <c r="CS276" s="542"/>
      <c r="CT276" s="542"/>
      <c r="CU276" s="542"/>
      <c r="CV276" s="542"/>
      <c r="CW276" s="543">
        <v>1</v>
      </c>
      <c r="CX276" s="547">
        <v>0</v>
      </c>
      <c r="CY276" s="543">
        <v>1</v>
      </c>
      <c r="CZ276" s="543">
        <v>0</v>
      </c>
      <c r="DA276" s="543">
        <v>0</v>
      </c>
      <c r="DB276" s="543">
        <v>0</v>
      </c>
      <c r="DC276" s="543">
        <v>0</v>
      </c>
      <c r="DD276" s="543">
        <v>0</v>
      </c>
      <c r="DF276" s="551">
        <v>114201.769417</v>
      </c>
      <c r="DG276" s="76">
        <f t="shared" si="84"/>
        <v>4.7623101690844119E-2</v>
      </c>
      <c r="DH276" s="551">
        <v>2657.3122990000002</v>
      </c>
      <c r="DI276" s="551">
        <v>113803.759189</v>
      </c>
      <c r="DJ276" s="551">
        <v>398.01022799999998</v>
      </c>
      <c r="DK276" s="547">
        <v>41</v>
      </c>
      <c r="DL276" s="543">
        <v>24</v>
      </c>
      <c r="DM276" s="543">
        <v>0</v>
      </c>
      <c r="DN276" s="543">
        <v>0</v>
      </c>
      <c r="DO276" s="320">
        <v>0.11783399999999999</v>
      </c>
      <c r="DP276" s="543">
        <v>36</v>
      </c>
      <c r="DQ276" s="543">
        <v>12</v>
      </c>
      <c r="DR276" s="543">
        <v>17</v>
      </c>
      <c r="DS276" s="543">
        <v>0</v>
      </c>
      <c r="DT276" s="76">
        <f t="shared" si="85"/>
        <v>0</v>
      </c>
      <c r="DU276" s="542"/>
      <c r="DV276" s="542"/>
      <c r="DW276" s="542"/>
      <c r="DX276" s="552">
        <v>83.647400000000005</v>
      </c>
      <c r="DZ276" s="542"/>
      <c r="EA276" s="542"/>
      <c r="EB276" s="542"/>
      <c r="EC276" s="542"/>
      <c r="ED276" s="542"/>
      <c r="EE276" s="542"/>
      <c r="EF276" s="542"/>
      <c r="EG276" s="542"/>
      <c r="EH276" s="542"/>
      <c r="EI276" s="542"/>
      <c r="EJ276" s="542"/>
      <c r="EK276" s="542"/>
      <c r="EL276" s="542"/>
      <c r="EM276" s="542"/>
      <c r="EN276" s="542"/>
      <c r="EO276" s="542"/>
    </row>
    <row r="277" spans="2:145" x14ac:dyDescent="0.25">
      <c r="B277" s="541" t="s">
        <v>1649</v>
      </c>
      <c r="C277" s="3" t="s">
        <v>1650</v>
      </c>
      <c r="D277" s="3" t="s">
        <v>1149</v>
      </c>
      <c r="E277" s="541" t="s">
        <v>1094</v>
      </c>
      <c r="F277" s="542"/>
      <c r="G277" s="543">
        <v>1059.637299</v>
      </c>
      <c r="H277" s="542"/>
      <c r="I277" s="542"/>
      <c r="J277" s="542"/>
      <c r="K277" s="542"/>
      <c r="L277" s="542"/>
      <c r="N277" s="543">
        <v>511.72621700000002</v>
      </c>
      <c r="O277" s="76">
        <f t="shared" si="70"/>
        <v>0.4829258251695423</v>
      </c>
      <c r="P277" s="622">
        <v>8.1926830000000006</v>
      </c>
      <c r="Q277" s="76">
        <f t="shared" si="71"/>
        <v>7.7315917509996985E-3</v>
      </c>
      <c r="R277" s="542"/>
      <c r="S277" s="542"/>
      <c r="T277" s="544">
        <v>1</v>
      </c>
      <c r="U277" s="543">
        <v>0</v>
      </c>
      <c r="W277" s="543">
        <v>40</v>
      </c>
      <c r="X277" s="543">
        <v>2</v>
      </c>
      <c r="Y277" s="542"/>
      <c r="Z277" s="546">
        <f t="shared" si="69"/>
        <v>7.8166798321376602E-2</v>
      </c>
      <c r="AA277" s="543">
        <v>4</v>
      </c>
      <c r="AB277" s="543">
        <v>5</v>
      </c>
      <c r="AC277" s="547">
        <v>41</v>
      </c>
      <c r="AD277" s="547">
        <v>4</v>
      </c>
      <c r="AE277" s="543">
        <f t="shared" si="72"/>
        <v>45</v>
      </c>
      <c r="AF277" s="549">
        <v>1576816</v>
      </c>
      <c r="AH277" s="549">
        <v>26100</v>
      </c>
      <c r="AI277" s="543">
        <v>40</v>
      </c>
      <c r="AJ277" s="76">
        <f t="shared" si="73"/>
        <v>0.88888888888888884</v>
      </c>
      <c r="AK277" s="549">
        <v>1242366</v>
      </c>
      <c r="AL277" s="76">
        <f t="shared" si="74"/>
        <v>0.78789535367474706</v>
      </c>
      <c r="AM277" s="543">
        <v>40</v>
      </c>
      <c r="AN277" s="549">
        <v>1242366</v>
      </c>
      <c r="AO277" s="543">
        <v>40</v>
      </c>
      <c r="AP277" s="549">
        <v>1242366</v>
      </c>
      <c r="AQ277" s="543">
        <v>20</v>
      </c>
      <c r="AR277" s="549">
        <v>838066</v>
      </c>
      <c r="AS277" s="543">
        <v>20</v>
      </c>
      <c r="AT277" s="76">
        <f t="shared" si="75"/>
        <v>0.5</v>
      </c>
      <c r="AU277" s="549">
        <v>404300</v>
      </c>
      <c r="AV277" s="543">
        <v>2</v>
      </c>
      <c r="AW277" s="549">
        <v>55000</v>
      </c>
      <c r="AX277" s="543">
        <v>3</v>
      </c>
      <c r="AY277" s="549">
        <v>279450</v>
      </c>
      <c r="AZ277" s="543">
        <v>7</v>
      </c>
      <c r="BA277" s="76">
        <f t="shared" si="76"/>
        <v>0.15555555555555556</v>
      </c>
      <c r="BB277" s="543">
        <v>13</v>
      </c>
      <c r="BC277" s="76">
        <f t="shared" si="77"/>
        <v>0.28888888888888886</v>
      </c>
      <c r="BD277" s="543">
        <v>25</v>
      </c>
      <c r="BE277" s="76">
        <f t="shared" si="78"/>
        <v>0.55555555555555558</v>
      </c>
      <c r="BF277" s="543">
        <v>42</v>
      </c>
      <c r="BG277" s="76">
        <f t="shared" si="79"/>
        <v>0.93333333333333335</v>
      </c>
      <c r="BH277" s="543">
        <v>3</v>
      </c>
      <c r="BI277" s="76">
        <f t="shared" si="80"/>
        <v>6.6666666666666666E-2</v>
      </c>
      <c r="BJ277" s="543">
        <v>3</v>
      </c>
      <c r="BK277" s="543">
        <v>0</v>
      </c>
      <c r="BL277" s="543">
        <v>0</v>
      </c>
      <c r="BM277" s="550">
        <v>1972</v>
      </c>
      <c r="BN277" s="542"/>
      <c r="BO277" s="543">
        <v>39</v>
      </c>
      <c r="BP277" s="76">
        <f t="shared" si="81"/>
        <v>0.8666666666666667</v>
      </c>
      <c r="BQ277" s="543">
        <v>6</v>
      </c>
      <c r="BR277" s="76">
        <f t="shared" si="82"/>
        <v>0.13333333333333333</v>
      </c>
      <c r="BS277" s="543">
        <v>1</v>
      </c>
      <c r="BT277" s="76">
        <f t="shared" si="83"/>
        <v>2.2222222222222223E-2</v>
      </c>
      <c r="BU277" s="76">
        <v>0.75</v>
      </c>
      <c r="BW277" s="543">
        <v>0</v>
      </c>
      <c r="BX277" s="543">
        <v>0</v>
      </c>
      <c r="BY277" s="543">
        <v>0</v>
      </c>
      <c r="BZ277" s="543">
        <v>0</v>
      </c>
      <c r="CA277" s="543">
        <v>0</v>
      </c>
      <c r="CB277" s="543">
        <v>0</v>
      </c>
      <c r="CC277" s="543">
        <v>0</v>
      </c>
      <c r="CD277" s="543">
        <v>0</v>
      </c>
      <c r="CE277" s="543">
        <v>0</v>
      </c>
      <c r="CF277" s="543">
        <v>0</v>
      </c>
      <c r="CG277" s="543">
        <v>0</v>
      </c>
      <c r="CH277" s="543">
        <v>0</v>
      </c>
      <c r="CI277" s="542"/>
      <c r="CJ277" s="542"/>
      <c r="CK277" s="542"/>
      <c r="CL277" s="542"/>
      <c r="CM277" s="542"/>
      <c r="CN277" s="542"/>
      <c r="CO277" s="542"/>
      <c r="CP277" s="542"/>
      <c r="CQ277" s="542"/>
      <c r="CS277" s="542"/>
      <c r="CT277" s="542"/>
      <c r="CU277" s="542"/>
      <c r="CV277" s="542"/>
      <c r="CW277" s="543">
        <v>2</v>
      </c>
      <c r="CX277" s="547">
        <v>0</v>
      </c>
      <c r="CY277" s="543">
        <v>2</v>
      </c>
      <c r="CZ277" s="543">
        <v>0</v>
      </c>
      <c r="DA277" s="543">
        <v>0</v>
      </c>
      <c r="DB277" s="543">
        <v>0</v>
      </c>
      <c r="DC277" s="543">
        <v>0</v>
      </c>
      <c r="DD277" s="543">
        <v>0</v>
      </c>
      <c r="DF277" s="551">
        <v>90513.358772000007</v>
      </c>
      <c r="DG277" s="76">
        <f t="shared" si="84"/>
        <v>5.7402613096264883E-2</v>
      </c>
      <c r="DH277" s="551">
        <v>2756.1884770000001</v>
      </c>
      <c r="DI277" s="551">
        <v>72013.748665000006</v>
      </c>
      <c r="DJ277" s="551">
        <v>18499.610107</v>
      </c>
      <c r="DK277" s="547">
        <v>31</v>
      </c>
      <c r="DL277" s="543">
        <v>14</v>
      </c>
      <c r="DM277" s="543">
        <v>0</v>
      </c>
      <c r="DN277" s="543">
        <v>0</v>
      </c>
      <c r="DO277" s="320">
        <v>9.6662999999999999E-2</v>
      </c>
      <c r="DP277" s="543">
        <v>27</v>
      </c>
      <c r="DQ277" s="543">
        <v>9</v>
      </c>
      <c r="DR277" s="543">
        <v>8</v>
      </c>
      <c r="DS277" s="543">
        <v>1</v>
      </c>
      <c r="DT277" s="76">
        <f t="shared" si="85"/>
        <v>2.5000000000000001E-2</v>
      </c>
      <c r="DU277" s="542"/>
      <c r="DV277" s="542"/>
      <c r="DW277" s="542"/>
      <c r="DX277" s="552">
        <v>97.229900000000001</v>
      </c>
      <c r="DZ277" s="542"/>
      <c r="EA277" s="542"/>
      <c r="EB277" s="542"/>
      <c r="EC277" s="542"/>
      <c r="ED277" s="542"/>
      <c r="EE277" s="542"/>
      <c r="EF277" s="542"/>
      <c r="EG277" s="542"/>
      <c r="EH277" s="542"/>
      <c r="EI277" s="542"/>
      <c r="EJ277" s="542"/>
      <c r="EK277" s="542"/>
      <c r="EL277" s="542"/>
      <c r="EM277" s="542"/>
      <c r="EN277" s="542"/>
      <c r="EO277" s="542"/>
    </row>
    <row r="278" spans="2:145" x14ac:dyDescent="0.25">
      <c r="B278" s="541" t="s">
        <v>1651</v>
      </c>
      <c r="C278" s="3" t="s">
        <v>1652</v>
      </c>
      <c r="D278" s="3" t="s">
        <v>1195</v>
      </c>
      <c r="E278" s="541" t="s">
        <v>1094</v>
      </c>
      <c r="F278" s="542"/>
      <c r="G278" s="543">
        <v>950.80496500000004</v>
      </c>
      <c r="H278" s="542"/>
      <c r="I278" s="542"/>
      <c r="J278" s="542"/>
      <c r="K278" s="542"/>
      <c r="L278" s="542"/>
      <c r="N278" s="543">
        <v>572.82439499999998</v>
      </c>
      <c r="O278" s="76">
        <f t="shared" si="70"/>
        <v>0.60246256181466196</v>
      </c>
      <c r="P278" s="622">
        <v>11.347528000000001</v>
      </c>
      <c r="Q278" s="76">
        <f t="shared" si="71"/>
        <v>1.1934653706819884E-2</v>
      </c>
      <c r="R278" s="542"/>
      <c r="S278" s="542"/>
      <c r="T278" s="544">
        <v>0.80282100000000001</v>
      </c>
      <c r="U278" s="543">
        <v>0</v>
      </c>
      <c r="W278" s="543">
        <v>28</v>
      </c>
      <c r="X278" s="543">
        <v>0</v>
      </c>
      <c r="Y278" s="542"/>
      <c r="Z278" s="546">
        <f t="shared" si="69"/>
        <v>4.8880599786606506E-2</v>
      </c>
      <c r="AA278" s="543">
        <v>4</v>
      </c>
      <c r="AB278" s="543">
        <v>25</v>
      </c>
      <c r="AC278" s="547">
        <v>49</v>
      </c>
      <c r="AD278" s="547">
        <v>4</v>
      </c>
      <c r="AE278" s="543">
        <f t="shared" si="72"/>
        <v>53</v>
      </c>
      <c r="AF278" s="549">
        <v>3614400</v>
      </c>
      <c r="AH278" s="549">
        <v>56200</v>
      </c>
      <c r="AI278" s="543">
        <v>52</v>
      </c>
      <c r="AJ278" s="76">
        <f t="shared" si="73"/>
        <v>0.98113207547169812</v>
      </c>
      <c r="AK278" s="549">
        <v>3577190</v>
      </c>
      <c r="AL278" s="76">
        <f t="shared" si="74"/>
        <v>0.98970506861443119</v>
      </c>
      <c r="AM278" s="543">
        <v>52</v>
      </c>
      <c r="AN278" s="549">
        <v>3577190</v>
      </c>
      <c r="AO278" s="543">
        <v>52</v>
      </c>
      <c r="AP278" s="549">
        <v>3577190</v>
      </c>
      <c r="AQ278" s="543">
        <v>43</v>
      </c>
      <c r="AR278" s="549">
        <v>3448400</v>
      </c>
      <c r="AS278" s="543">
        <v>9</v>
      </c>
      <c r="AT278" s="76">
        <f t="shared" si="75"/>
        <v>0.17307692307692307</v>
      </c>
      <c r="AU278" s="549">
        <v>128790</v>
      </c>
      <c r="AV278" s="543">
        <v>0</v>
      </c>
      <c r="AW278" s="549">
        <v>0</v>
      </c>
      <c r="AX278" s="543">
        <v>1</v>
      </c>
      <c r="AY278" s="549">
        <v>37210</v>
      </c>
      <c r="AZ278" s="543">
        <v>9</v>
      </c>
      <c r="BA278" s="76">
        <f t="shared" si="76"/>
        <v>0.16981132075471697</v>
      </c>
      <c r="BB278" s="543">
        <v>13</v>
      </c>
      <c r="BC278" s="76">
        <f t="shared" si="77"/>
        <v>0.24528301886792453</v>
      </c>
      <c r="BD278" s="543">
        <v>31</v>
      </c>
      <c r="BE278" s="76">
        <f t="shared" si="78"/>
        <v>0.58490566037735847</v>
      </c>
      <c r="BF278" s="543">
        <v>47</v>
      </c>
      <c r="BG278" s="76">
        <f t="shared" si="79"/>
        <v>0.8867924528301887</v>
      </c>
      <c r="BH278" s="543">
        <v>3</v>
      </c>
      <c r="BI278" s="76">
        <f t="shared" si="80"/>
        <v>5.6603773584905662E-2</v>
      </c>
      <c r="BJ278" s="543">
        <v>3</v>
      </c>
      <c r="BK278" s="543">
        <v>0</v>
      </c>
      <c r="BL278" s="543">
        <v>0</v>
      </c>
      <c r="BM278" s="550">
        <v>1978</v>
      </c>
      <c r="BN278" s="542"/>
      <c r="BO278" s="543">
        <v>29</v>
      </c>
      <c r="BP278" s="76">
        <f t="shared" si="81"/>
        <v>0.54716981132075471</v>
      </c>
      <c r="BQ278" s="543">
        <v>24</v>
      </c>
      <c r="BR278" s="76">
        <f t="shared" si="82"/>
        <v>0.45283018867924529</v>
      </c>
      <c r="BS278" s="543">
        <v>1</v>
      </c>
      <c r="BT278" s="76">
        <f t="shared" si="83"/>
        <v>1.8867924528301886E-2</v>
      </c>
      <c r="BU278" s="76">
        <v>0.90384615384615385</v>
      </c>
      <c r="BW278" s="543">
        <v>0</v>
      </c>
      <c r="BX278" s="543">
        <v>0</v>
      </c>
      <c r="BY278" s="543">
        <v>0</v>
      </c>
      <c r="BZ278" s="543">
        <v>0</v>
      </c>
      <c r="CA278" s="543">
        <v>0</v>
      </c>
      <c r="CB278" s="543">
        <v>0</v>
      </c>
      <c r="CC278" s="543">
        <v>0</v>
      </c>
      <c r="CD278" s="543">
        <v>0</v>
      </c>
      <c r="CE278" s="543">
        <v>0</v>
      </c>
      <c r="CF278" s="543">
        <v>0</v>
      </c>
      <c r="CG278" s="543">
        <v>0</v>
      </c>
      <c r="CH278" s="543">
        <v>0</v>
      </c>
      <c r="CI278" s="542"/>
      <c r="CJ278" s="542"/>
      <c r="CK278" s="542"/>
      <c r="CL278" s="542"/>
      <c r="CM278" s="542"/>
      <c r="CN278" s="542"/>
      <c r="CO278" s="542"/>
      <c r="CP278" s="542"/>
      <c r="CQ278" s="542"/>
      <c r="CS278" s="542"/>
      <c r="CT278" s="542"/>
      <c r="CU278" s="542"/>
      <c r="CV278" s="542"/>
      <c r="CW278" s="543">
        <v>1</v>
      </c>
      <c r="CX278" s="547">
        <v>0</v>
      </c>
      <c r="CY278" s="543">
        <v>1</v>
      </c>
      <c r="CZ278" s="543">
        <v>0</v>
      </c>
      <c r="DA278" s="543">
        <v>0</v>
      </c>
      <c r="DB278" s="543">
        <v>0</v>
      </c>
      <c r="DC278" s="543">
        <v>0</v>
      </c>
      <c r="DD278" s="543">
        <v>0</v>
      </c>
      <c r="DF278" s="551">
        <v>93100.322660000005</v>
      </c>
      <c r="DG278" s="76">
        <f t="shared" si="84"/>
        <v>2.57581680666224E-2</v>
      </c>
      <c r="DH278" s="551">
        <v>10492.057277</v>
      </c>
      <c r="DI278" s="551">
        <v>93100.322660000005</v>
      </c>
      <c r="DJ278" s="551">
        <v>0</v>
      </c>
      <c r="DK278" s="547">
        <v>45</v>
      </c>
      <c r="DL278" s="543">
        <v>8</v>
      </c>
      <c r="DM278" s="543">
        <v>0</v>
      </c>
      <c r="DN278" s="543">
        <v>0</v>
      </c>
      <c r="DO278" s="320">
        <v>0.18487500000000001</v>
      </c>
      <c r="DP278" s="543">
        <v>43</v>
      </c>
      <c r="DQ278" s="543">
        <v>1</v>
      </c>
      <c r="DR278" s="543">
        <v>9</v>
      </c>
      <c r="DS278" s="543">
        <v>0</v>
      </c>
      <c r="DT278" s="76">
        <f t="shared" si="85"/>
        <v>0</v>
      </c>
      <c r="DU278" s="542"/>
      <c r="DV278" s="542"/>
      <c r="DW278" s="542"/>
      <c r="DX278" s="552">
        <v>63.858400000000003</v>
      </c>
      <c r="DZ278" s="542"/>
      <c r="EA278" s="542"/>
      <c r="EB278" s="542"/>
      <c r="EC278" s="542"/>
      <c r="ED278" s="542"/>
      <c r="EE278" s="542"/>
      <c r="EF278" s="542"/>
      <c r="EG278" s="542"/>
      <c r="EH278" s="542"/>
      <c r="EI278" s="542"/>
      <c r="EJ278" s="542"/>
      <c r="EK278" s="542"/>
      <c r="EL278" s="542"/>
      <c r="EM278" s="542"/>
      <c r="EN278" s="542"/>
      <c r="EO278" s="542"/>
    </row>
    <row r="279" spans="2:145" x14ac:dyDescent="0.25">
      <c r="B279" s="541" t="s">
        <v>1653</v>
      </c>
      <c r="C279" s="3" t="s">
        <v>1654</v>
      </c>
      <c r="D279" s="3" t="s">
        <v>1255</v>
      </c>
      <c r="E279" s="541" t="s">
        <v>1094</v>
      </c>
      <c r="F279" s="542"/>
      <c r="G279" s="543">
        <v>2191.749225</v>
      </c>
      <c r="H279" s="542"/>
      <c r="I279" s="542"/>
      <c r="J279" s="542"/>
      <c r="K279" s="542"/>
      <c r="L279" s="542"/>
      <c r="N279" s="543">
        <v>837.63344300000006</v>
      </c>
      <c r="O279" s="76">
        <f t="shared" si="70"/>
        <v>0.38217576785044832</v>
      </c>
      <c r="P279" s="622">
        <v>35.389710999999998</v>
      </c>
      <c r="Q279" s="76">
        <f t="shared" si="71"/>
        <v>1.6146788417365585E-2</v>
      </c>
      <c r="R279" s="542"/>
      <c r="S279" s="542"/>
      <c r="T279" s="544">
        <v>1.6</v>
      </c>
      <c r="U279" s="543">
        <v>1</v>
      </c>
      <c r="W279" s="543">
        <v>94</v>
      </c>
      <c r="X279" s="543">
        <v>0</v>
      </c>
      <c r="Y279" s="542"/>
      <c r="Z279" s="546">
        <f t="shared" si="69"/>
        <v>0.11222092525739806</v>
      </c>
      <c r="AA279" s="543">
        <v>53</v>
      </c>
      <c r="AB279" s="543">
        <v>37</v>
      </c>
      <c r="AC279" s="547">
        <v>78</v>
      </c>
      <c r="AD279" s="547">
        <v>53</v>
      </c>
      <c r="AE279" s="543">
        <f t="shared" si="72"/>
        <v>131</v>
      </c>
      <c r="AF279" s="549">
        <v>5228116</v>
      </c>
      <c r="AH279" s="549">
        <v>25300</v>
      </c>
      <c r="AI279" s="543">
        <v>127</v>
      </c>
      <c r="AJ279" s="76">
        <f t="shared" si="73"/>
        <v>0.96946564885496178</v>
      </c>
      <c r="AK279" s="549">
        <v>5100556</v>
      </c>
      <c r="AL279" s="76">
        <f t="shared" si="74"/>
        <v>0.97560115345566167</v>
      </c>
      <c r="AM279" s="543">
        <v>127</v>
      </c>
      <c r="AN279" s="549">
        <v>5100556</v>
      </c>
      <c r="AO279" s="543">
        <v>126</v>
      </c>
      <c r="AP279" s="549">
        <v>5029756</v>
      </c>
      <c r="AQ279" s="543">
        <v>80</v>
      </c>
      <c r="AR279" s="549">
        <v>3861816</v>
      </c>
      <c r="AS279" s="543">
        <v>46</v>
      </c>
      <c r="AT279" s="76">
        <f t="shared" si="75"/>
        <v>0.36507936507936506</v>
      </c>
      <c r="AU279" s="549">
        <v>1167940</v>
      </c>
      <c r="AV279" s="543">
        <v>1</v>
      </c>
      <c r="AW279" s="549">
        <v>38440</v>
      </c>
      <c r="AX279" s="543">
        <v>1</v>
      </c>
      <c r="AY279" s="549">
        <v>38000</v>
      </c>
      <c r="AZ279" s="543">
        <v>12</v>
      </c>
      <c r="BA279" s="76">
        <f t="shared" si="76"/>
        <v>9.1603053435114504E-2</v>
      </c>
      <c r="BB279" s="543">
        <v>30</v>
      </c>
      <c r="BC279" s="76">
        <f t="shared" si="77"/>
        <v>0.22900763358778625</v>
      </c>
      <c r="BD279" s="543">
        <v>89</v>
      </c>
      <c r="BE279" s="76">
        <f t="shared" si="78"/>
        <v>0.67938931297709926</v>
      </c>
      <c r="BF279" s="543">
        <v>123</v>
      </c>
      <c r="BG279" s="76">
        <f t="shared" si="79"/>
        <v>0.93893129770992367</v>
      </c>
      <c r="BH279" s="543">
        <v>14</v>
      </c>
      <c r="BI279" s="76">
        <f t="shared" si="80"/>
        <v>0.10687022900763359</v>
      </c>
      <c r="BJ279" s="543">
        <v>9</v>
      </c>
      <c r="BK279" s="543">
        <v>4</v>
      </c>
      <c r="BL279" s="543">
        <v>1</v>
      </c>
      <c r="BM279" s="550">
        <v>1980</v>
      </c>
      <c r="BN279" s="542"/>
      <c r="BO279" s="543">
        <v>106</v>
      </c>
      <c r="BP279" s="76">
        <f t="shared" si="81"/>
        <v>0.80916030534351147</v>
      </c>
      <c r="BQ279" s="543">
        <v>25</v>
      </c>
      <c r="BR279" s="76">
        <f t="shared" si="82"/>
        <v>0.19083969465648856</v>
      </c>
      <c r="BS279" s="543">
        <v>2</v>
      </c>
      <c r="BT279" s="76">
        <f t="shared" si="83"/>
        <v>1.5267175572519083E-2</v>
      </c>
      <c r="BU279" s="76">
        <v>0.87401574803149606</v>
      </c>
      <c r="BW279" s="543">
        <v>0</v>
      </c>
      <c r="BX279" s="543">
        <v>0</v>
      </c>
      <c r="BY279" s="543">
        <v>0</v>
      </c>
      <c r="BZ279" s="543">
        <v>0</v>
      </c>
      <c r="CA279" s="543">
        <v>0</v>
      </c>
      <c r="CB279" s="543">
        <v>0</v>
      </c>
      <c r="CC279" s="543">
        <v>0</v>
      </c>
      <c r="CD279" s="543">
        <v>0</v>
      </c>
      <c r="CE279" s="543">
        <v>0</v>
      </c>
      <c r="CF279" s="543">
        <v>0</v>
      </c>
      <c r="CG279" s="543">
        <v>0</v>
      </c>
      <c r="CH279" s="543">
        <v>0</v>
      </c>
      <c r="CI279" s="542"/>
      <c r="CJ279" s="542"/>
      <c r="CK279" s="542"/>
      <c r="CL279" s="542"/>
      <c r="CM279" s="542"/>
      <c r="CN279" s="542"/>
      <c r="CO279" s="542"/>
      <c r="CP279" s="542"/>
      <c r="CQ279" s="542"/>
      <c r="CS279" s="542"/>
      <c r="CT279" s="542"/>
      <c r="CU279" s="542"/>
      <c r="CV279" s="542"/>
      <c r="CW279" s="543">
        <v>1</v>
      </c>
      <c r="CX279" s="547">
        <v>0</v>
      </c>
      <c r="CY279" s="543">
        <v>1</v>
      </c>
      <c r="CZ279" s="543">
        <v>0</v>
      </c>
      <c r="DA279" s="543">
        <v>0</v>
      </c>
      <c r="DB279" s="543">
        <v>0</v>
      </c>
      <c r="DC279" s="543">
        <v>0</v>
      </c>
      <c r="DD279" s="543">
        <v>0</v>
      </c>
      <c r="DF279" s="551">
        <v>383454.727992</v>
      </c>
      <c r="DG279" s="76">
        <f t="shared" si="84"/>
        <v>7.3344724560816935E-2</v>
      </c>
      <c r="DH279" s="551">
        <v>2622.300084</v>
      </c>
      <c r="DI279" s="551">
        <v>383321.66275700001</v>
      </c>
      <c r="DJ279" s="551">
        <v>133.065234</v>
      </c>
      <c r="DK279" s="547">
        <v>104</v>
      </c>
      <c r="DL279" s="543">
        <v>26</v>
      </c>
      <c r="DM279" s="543">
        <v>0</v>
      </c>
      <c r="DN279" s="543">
        <v>1</v>
      </c>
      <c r="DO279" s="320">
        <v>0.17499999999999999</v>
      </c>
      <c r="DP279" s="543">
        <v>96</v>
      </c>
      <c r="DQ279" s="543">
        <v>13</v>
      </c>
      <c r="DR279" s="543">
        <v>14</v>
      </c>
      <c r="DS279" s="543">
        <v>8</v>
      </c>
      <c r="DT279" s="76">
        <f t="shared" si="85"/>
        <v>8.5106382978723402E-2</v>
      </c>
      <c r="DU279" s="542"/>
      <c r="DV279" s="542"/>
      <c r="DW279" s="542"/>
      <c r="DX279" s="552">
        <v>171.71</v>
      </c>
      <c r="DZ279" s="542"/>
      <c r="EA279" s="542"/>
      <c r="EB279" s="542"/>
      <c r="EC279" s="542"/>
      <c r="ED279" s="542"/>
      <c r="EE279" s="542"/>
      <c r="EF279" s="542"/>
      <c r="EG279" s="542"/>
      <c r="EH279" s="542"/>
      <c r="EI279" s="542"/>
      <c r="EJ279" s="542"/>
      <c r="EK279" s="542"/>
      <c r="EL279" s="542"/>
      <c r="EM279" s="542"/>
      <c r="EN279" s="542"/>
      <c r="EO279" s="542"/>
    </row>
    <row r="280" spans="2:145" x14ac:dyDescent="0.25">
      <c r="B280" s="541" t="s">
        <v>1655</v>
      </c>
      <c r="C280" s="3" t="s">
        <v>1656</v>
      </c>
      <c r="D280" s="3" t="s">
        <v>1218</v>
      </c>
      <c r="E280" s="541" t="s">
        <v>1094</v>
      </c>
      <c r="F280" s="542"/>
      <c r="G280" s="543">
        <v>1346.731753</v>
      </c>
      <c r="H280" s="542"/>
      <c r="I280" s="542"/>
      <c r="J280" s="542"/>
      <c r="K280" s="542"/>
      <c r="L280" s="542"/>
      <c r="N280" s="543">
        <v>672.53862500000002</v>
      </c>
      <c r="O280" s="76">
        <f t="shared" si="70"/>
        <v>0.49938573402003983</v>
      </c>
      <c r="P280" s="622">
        <v>10.375959</v>
      </c>
      <c r="Q280" s="76">
        <f t="shared" si="71"/>
        <v>7.7045476776547049E-3</v>
      </c>
      <c r="R280" s="542"/>
      <c r="S280" s="542"/>
      <c r="T280" s="544">
        <v>2.11795</v>
      </c>
      <c r="U280" s="543">
        <v>4</v>
      </c>
      <c r="W280" s="543">
        <v>426</v>
      </c>
      <c r="X280" s="543">
        <v>0</v>
      </c>
      <c r="Y280" s="542"/>
      <c r="Z280" s="546">
        <f t="shared" si="69"/>
        <v>0.63342086857836599</v>
      </c>
      <c r="AA280" s="543">
        <v>104</v>
      </c>
      <c r="AB280" s="543">
        <v>80</v>
      </c>
      <c r="AC280" s="547">
        <v>402</v>
      </c>
      <c r="AD280" s="547">
        <v>104</v>
      </c>
      <c r="AE280" s="543">
        <f t="shared" si="72"/>
        <v>506</v>
      </c>
      <c r="AF280" s="549">
        <v>45575107</v>
      </c>
      <c r="AH280" s="549">
        <v>24000</v>
      </c>
      <c r="AI280" s="543">
        <v>480</v>
      </c>
      <c r="AJ280" s="76">
        <f t="shared" si="73"/>
        <v>0.9486166007905138</v>
      </c>
      <c r="AK280" s="549">
        <v>21305607</v>
      </c>
      <c r="AL280" s="76">
        <f t="shared" si="74"/>
        <v>0.46748342247446617</v>
      </c>
      <c r="AM280" s="543">
        <v>472</v>
      </c>
      <c r="AN280" s="549">
        <v>18094507</v>
      </c>
      <c r="AO280" s="543">
        <v>467</v>
      </c>
      <c r="AP280" s="549">
        <v>17690507</v>
      </c>
      <c r="AQ280" s="543">
        <v>227</v>
      </c>
      <c r="AR280" s="549">
        <v>14233767</v>
      </c>
      <c r="AS280" s="543">
        <v>240</v>
      </c>
      <c r="AT280" s="76">
        <f t="shared" si="75"/>
        <v>0.51391862955032119</v>
      </c>
      <c r="AU280" s="549">
        <v>3456740</v>
      </c>
      <c r="AV280" s="543">
        <v>13</v>
      </c>
      <c r="AW280" s="549">
        <v>7947600</v>
      </c>
      <c r="AX280" s="543">
        <v>11</v>
      </c>
      <c r="AY280" s="549">
        <v>16242300</v>
      </c>
      <c r="AZ280" s="543">
        <v>160</v>
      </c>
      <c r="BA280" s="76">
        <f t="shared" si="76"/>
        <v>0.31620553359683795</v>
      </c>
      <c r="BB280" s="543">
        <v>73</v>
      </c>
      <c r="BC280" s="76">
        <f t="shared" si="77"/>
        <v>0.14426877470355731</v>
      </c>
      <c r="BD280" s="543">
        <v>273</v>
      </c>
      <c r="BE280" s="76">
        <f t="shared" si="78"/>
        <v>0.53952569169960474</v>
      </c>
      <c r="BF280" s="543">
        <v>478</v>
      </c>
      <c r="BG280" s="76">
        <f t="shared" si="79"/>
        <v>0.94466403162055335</v>
      </c>
      <c r="BH280" s="543">
        <v>117</v>
      </c>
      <c r="BI280" s="76">
        <f t="shared" si="80"/>
        <v>0.23122529644268774</v>
      </c>
      <c r="BJ280" s="543">
        <v>110</v>
      </c>
      <c r="BK280" s="543">
        <v>6</v>
      </c>
      <c r="BL280" s="543">
        <v>1</v>
      </c>
      <c r="BM280" s="550">
        <v>1969</v>
      </c>
      <c r="BN280" s="542"/>
      <c r="BO280" s="543">
        <v>396</v>
      </c>
      <c r="BP280" s="76">
        <f t="shared" si="81"/>
        <v>0.78260869565217395</v>
      </c>
      <c r="BQ280" s="543">
        <v>110</v>
      </c>
      <c r="BR280" s="76">
        <f t="shared" si="82"/>
        <v>0.21739130434782608</v>
      </c>
      <c r="BS280" s="543">
        <v>23</v>
      </c>
      <c r="BT280" s="76">
        <f t="shared" si="83"/>
        <v>4.5454545454545456E-2</v>
      </c>
      <c r="BU280" s="76">
        <v>0.46041666666666664</v>
      </c>
      <c r="BW280" s="543">
        <v>0</v>
      </c>
      <c r="BX280" s="543">
        <v>0</v>
      </c>
      <c r="BY280" s="543">
        <v>0</v>
      </c>
      <c r="BZ280" s="543">
        <v>0</v>
      </c>
      <c r="CA280" s="543">
        <v>0</v>
      </c>
      <c r="CB280" s="543">
        <v>0</v>
      </c>
      <c r="CC280" s="543">
        <v>0</v>
      </c>
      <c r="CD280" s="543">
        <v>0</v>
      </c>
      <c r="CE280" s="543">
        <v>0</v>
      </c>
      <c r="CF280" s="543">
        <v>0</v>
      </c>
      <c r="CG280" s="543">
        <v>0</v>
      </c>
      <c r="CH280" s="543">
        <v>0</v>
      </c>
      <c r="CI280" s="542"/>
      <c r="CJ280" s="542"/>
      <c r="CK280" s="542"/>
      <c r="CL280" s="542"/>
      <c r="CM280" s="542"/>
      <c r="CN280" s="542"/>
      <c r="CO280" s="542"/>
      <c r="CP280" s="542"/>
      <c r="CQ280" s="542"/>
      <c r="CS280" s="542"/>
      <c r="CT280" s="542"/>
      <c r="CU280" s="542"/>
      <c r="CV280" s="542"/>
      <c r="CW280" s="543">
        <v>8</v>
      </c>
      <c r="CX280" s="547">
        <v>3</v>
      </c>
      <c r="CY280" s="543">
        <v>3</v>
      </c>
      <c r="CZ280" s="543">
        <v>4</v>
      </c>
      <c r="DA280" s="543">
        <v>0</v>
      </c>
      <c r="DB280" s="543">
        <v>0</v>
      </c>
      <c r="DC280" s="543">
        <v>1</v>
      </c>
      <c r="DD280" s="543">
        <v>0</v>
      </c>
      <c r="DF280" s="551">
        <v>2573493.3073939998</v>
      </c>
      <c r="DG280" s="76">
        <f t="shared" si="84"/>
        <v>5.6467082071666883E-2</v>
      </c>
      <c r="DH280" s="551">
        <v>6724.2338870000003</v>
      </c>
      <c r="DI280" s="551">
        <v>1488285.352072</v>
      </c>
      <c r="DJ280" s="551">
        <v>1085207.955322</v>
      </c>
      <c r="DK280" s="547">
        <v>287</v>
      </c>
      <c r="DL280" s="543">
        <v>213</v>
      </c>
      <c r="DM280" s="543">
        <v>5</v>
      </c>
      <c r="DN280" s="543">
        <v>1</v>
      </c>
      <c r="DO280" s="320">
        <v>0.21096599999999999</v>
      </c>
      <c r="DP280" s="543">
        <v>265</v>
      </c>
      <c r="DQ280" s="543">
        <v>62</v>
      </c>
      <c r="DR280" s="543">
        <v>100</v>
      </c>
      <c r="DS280" s="543">
        <v>79</v>
      </c>
      <c r="DT280" s="76">
        <f t="shared" si="85"/>
        <v>0.18544600938967137</v>
      </c>
      <c r="DU280" s="542"/>
      <c r="DV280" s="542"/>
      <c r="DW280" s="542"/>
      <c r="DX280" s="552">
        <v>3678.0088000000001</v>
      </c>
      <c r="DZ280" s="542"/>
      <c r="EA280" s="542"/>
      <c r="EB280" s="542"/>
      <c r="EC280" s="542"/>
      <c r="ED280" s="542"/>
      <c r="EE280" s="542"/>
      <c r="EF280" s="542"/>
      <c r="EG280" s="542"/>
      <c r="EH280" s="542"/>
      <c r="EI280" s="542"/>
      <c r="EJ280" s="542"/>
      <c r="EK280" s="542"/>
      <c r="EL280" s="542"/>
      <c r="EM280" s="542"/>
      <c r="EN280" s="542"/>
      <c r="EO280" s="542"/>
    </row>
    <row r="281" spans="2:145" x14ac:dyDescent="0.25">
      <c r="B281" s="541" t="s">
        <v>1657</v>
      </c>
      <c r="C281" s="3" t="s">
        <v>1658</v>
      </c>
      <c r="D281" s="3" t="s">
        <v>1367</v>
      </c>
      <c r="E281" s="541" t="s">
        <v>1094</v>
      </c>
      <c r="F281" s="542"/>
      <c r="G281" s="543">
        <v>9494.3739490000007</v>
      </c>
      <c r="H281" s="542"/>
      <c r="I281" s="542"/>
      <c r="J281" s="542"/>
      <c r="K281" s="542"/>
      <c r="L281" s="542"/>
      <c r="N281" s="543">
        <v>5073.265641</v>
      </c>
      <c r="O281" s="76">
        <f t="shared" si="70"/>
        <v>0.53434440946307404</v>
      </c>
      <c r="P281" s="622">
        <v>80.454481000000001</v>
      </c>
      <c r="Q281" s="76">
        <f t="shared" si="71"/>
        <v>8.4739111216989623E-3</v>
      </c>
      <c r="R281" s="542"/>
      <c r="S281" s="542"/>
      <c r="T281" s="544">
        <v>1.8776250000000001</v>
      </c>
      <c r="U281" s="543">
        <v>6</v>
      </c>
      <c r="W281" s="543">
        <v>212</v>
      </c>
      <c r="X281" s="543">
        <v>1</v>
      </c>
      <c r="Y281" s="542"/>
      <c r="Z281" s="546">
        <f t="shared" si="69"/>
        <v>4.1787679771133041E-2</v>
      </c>
      <c r="AA281" s="543">
        <v>43</v>
      </c>
      <c r="AB281" s="543">
        <v>98</v>
      </c>
      <c r="AC281" s="547">
        <v>267</v>
      </c>
      <c r="AD281" s="547">
        <v>43</v>
      </c>
      <c r="AE281" s="543">
        <f t="shared" si="72"/>
        <v>310</v>
      </c>
      <c r="AF281" s="549">
        <v>14414824</v>
      </c>
      <c r="AH281" s="549">
        <v>24800</v>
      </c>
      <c r="AI281" s="543">
        <v>296</v>
      </c>
      <c r="AJ281" s="76">
        <f t="shared" si="73"/>
        <v>0.95483870967741935</v>
      </c>
      <c r="AK281" s="549">
        <v>11908079</v>
      </c>
      <c r="AL281" s="76">
        <f t="shared" si="74"/>
        <v>0.82609950700750834</v>
      </c>
      <c r="AM281" s="543">
        <v>296</v>
      </c>
      <c r="AN281" s="549">
        <v>11908079</v>
      </c>
      <c r="AO281" s="543">
        <v>295</v>
      </c>
      <c r="AP281" s="549">
        <v>11844279</v>
      </c>
      <c r="AQ281" s="543">
        <v>235</v>
      </c>
      <c r="AR281" s="549">
        <v>10834140</v>
      </c>
      <c r="AS281" s="543">
        <v>60</v>
      </c>
      <c r="AT281" s="76">
        <f t="shared" si="75"/>
        <v>0.20338983050847459</v>
      </c>
      <c r="AU281" s="549">
        <v>1010139</v>
      </c>
      <c r="AV281" s="543">
        <v>5</v>
      </c>
      <c r="AW281" s="549">
        <v>317100</v>
      </c>
      <c r="AX281" s="543">
        <v>5</v>
      </c>
      <c r="AY281" s="549">
        <v>444430</v>
      </c>
      <c r="AZ281" s="543">
        <v>91</v>
      </c>
      <c r="BA281" s="76">
        <f t="shared" si="76"/>
        <v>0.29354838709677417</v>
      </c>
      <c r="BB281" s="543">
        <v>94</v>
      </c>
      <c r="BC281" s="76">
        <f t="shared" si="77"/>
        <v>0.3032258064516129</v>
      </c>
      <c r="BD281" s="543">
        <v>125</v>
      </c>
      <c r="BE281" s="76">
        <f t="shared" si="78"/>
        <v>0.40322580645161288</v>
      </c>
      <c r="BF281" s="543">
        <v>282</v>
      </c>
      <c r="BG281" s="76">
        <f t="shared" si="79"/>
        <v>0.9096774193548387</v>
      </c>
      <c r="BH281" s="543">
        <v>62</v>
      </c>
      <c r="BI281" s="76">
        <f t="shared" si="80"/>
        <v>0.2</v>
      </c>
      <c r="BJ281" s="543">
        <v>39</v>
      </c>
      <c r="BK281" s="543">
        <v>21</v>
      </c>
      <c r="BL281" s="543">
        <v>2</v>
      </c>
      <c r="BM281" s="550">
        <v>1959</v>
      </c>
      <c r="BN281" s="542"/>
      <c r="BO281" s="543">
        <v>257</v>
      </c>
      <c r="BP281" s="76">
        <f t="shared" si="81"/>
        <v>0.82903225806451608</v>
      </c>
      <c r="BQ281" s="543">
        <v>53</v>
      </c>
      <c r="BR281" s="76">
        <f t="shared" si="82"/>
        <v>0.17096774193548386</v>
      </c>
      <c r="BS281" s="543">
        <v>13</v>
      </c>
      <c r="BT281" s="76">
        <f t="shared" si="83"/>
        <v>4.1935483870967745E-2</v>
      </c>
      <c r="BU281" s="76">
        <v>0.72297297297297303</v>
      </c>
      <c r="BW281" s="543">
        <v>0</v>
      </c>
      <c r="BX281" s="543">
        <v>0</v>
      </c>
      <c r="BY281" s="543">
        <v>0</v>
      </c>
      <c r="BZ281" s="543">
        <v>0</v>
      </c>
      <c r="CA281" s="543">
        <v>0</v>
      </c>
      <c r="CB281" s="543">
        <v>0</v>
      </c>
      <c r="CC281" s="543">
        <v>0</v>
      </c>
      <c r="CD281" s="543">
        <v>0</v>
      </c>
      <c r="CE281" s="543">
        <v>0</v>
      </c>
      <c r="CF281" s="543">
        <v>0</v>
      </c>
      <c r="CG281" s="543">
        <v>0</v>
      </c>
      <c r="CH281" s="543">
        <v>0</v>
      </c>
      <c r="CI281" s="542"/>
      <c r="CJ281" s="542"/>
      <c r="CK281" s="542"/>
      <c r="CL281" s="542"/>
      <c r="CM281" s="542"/>
      <c r="CN281" s="542"/>
      <c r="CO281" s="542"/>
      <c r="CP281" s="542"/>
      <c r="CQ281" s="542"/>
      <c r="CS281" s="542"/>
      <c r="CT281" s="542"/>
      <c r="CU281" s="542"/>
      <c r="CV281" s="542"/>
      <c r="CW281" s="543">
        <v>5</v>
      </c>
      <c r="CX281" s="547">
        <v>0</v>
      </c>
      <c r="CY281" s="543">
        <v>4</v>
      </c>
      <c r="CZ281" s="543">
        <v>1</v>
      </c>
      <c r="DA281" s="543">
        <v>0</v>
      </c>
      <c r="DB281" s="543">
        <v>0</v>
      </c>
      <c r="DC281" s="543">
        <v>0</v>
      </c>
      <c r="DD281" s="543">
        <v>0</v>
      </c>
      <c r="DF281" s="551">
        <v>1187074.3573499999</v>
      </c>
      <c r="DG281" s="76">
        <f t="shared" si="84"/>
        <v>8.2350943539095584E-2</v>
      </c>
      <c r="DH281" s="551">
        <v>3950.52691</v>
      </c>
      <c r="DI281" s="551">
        <v>1025428.449703</v>
      </c>
      <c r="DJ281" s="551">
        <v>161645.90764799999</v>
      </c>
      <c r="DK281" s="547">
        <v>192</v>
      </c>
      <c r="DL281" s="543">
        <v>115</v>
      </c>
      <c r="DM281" s="543">
        <v>3</v>
      </c>
      <c r="DN281" s="543">
        <v>0</v>
      </c>
      <c r="DO281" s="320">
        <v>0.207728</v>
      </c>
      <c r="DP281" s="543">
        <v>176</v>
      </c>
      <c r="DQ281" s="543">
        <v>37</v>
      </c>
      <c r="DR281" s="543">
        <v>67</v>
      </c>
      <c r="DS281" s="543">
        <v>30</v>
      </c>
      <c r="DT281" s="76">
        <f t="shared" si="85"/>
        <v>0.14150943396226415</v>
      </c>
      <c r="DU281" s="542"/>
      <c r="DV281" s="542"/>
      <c r="DW281" s="542"/>
      <c r="DX281" s="552">
        <v>926.88279999999997</v>
      </c>
      <c r="DZ281" s="542"/>
      <c r="EA281" s="542"/>
      <c r="EB281" s="542"/>
      <c r="EC281" s="542"/>
      <c r="ED281" s="542"/>
      <c r="EE281" s="542"/>
      <c r="EF281" s="542"/>
      <c r="EG281" s="542"/>
      <c r="EH281" s="542"/>
      <c r="EI281" s="542"/>
      <c r="EJ281" s="542"/>
      <c r="EK281" s="542"/>
      <c r="EL281" s="542"/>
      <c r="EM281" s="542"/>
      <c r="EN281" s="542"/>
      <c r="EO281" s="542"/>
    </row>
    <row r="282" spans="2:145" x14ac:dyDescent="0.25">
      <c r="B282" s="541" t="s">
        <v>1659</v>
      </c>
      <c r="C282" s="3" t="s">
        <v>1660</v>
      </c>
      <c r="D282" s="3" t="s">
        <v>1604</v>
      </c>
      <c r="E282" s="541" t="s">
        <v>1094</v>
      </c>
      <c r="F282" s="542"/>
      <c r="G282" s="543">
        <v>661.32682899999998</v>
      </c>
      <c r="H282" s="542"/>
      <c r="I282" s="542"/>
      <c r="J282" s="542"/>
      <c r="K282" s="542"/>
      <c r="L282" s="542"/>
      <c r="N282" s="543">
        <v>339.43000999999998</v>
      </c>
      <c r="O282" s="76">
        <f t="shared" si="70"/>
        <v>0.51325607115207483</v>
      </c>
      <c r="P282" s="622">
        <v>11.235269000000001</v>
      </c>
      <c r="Q282" s="76">
        <f t="shared" si="71"/>
        <v>1.698898110180859E-2</v>
      </c>
      <c r="R282" s="542"/>
      <c r="S282" s="542"/>
      <c r="T282" s="544">
        <v>2.3546710000000002</v>
      </c>
      <c r="U282" s="543">
        <v>0</v>
      </c>
      <c r="W282" s="543">
        <v>42</v>
      </c>
      <c r="X282" s="543">
        <v>3</v>
      </c>
      <c r="Y282" s="542"/>
      <c r="Z282" s="546">
        <f t="shared" si="69"/>
        <v>0.12373684931394252</v>
      </c>
      <c r="AA282" s="543">
        <v>13</v>
      </c>
      <c r="AB282" s="543">
        <v>11</v>
      </c>
      <c r="AC282" s="547">
        <v>40</v>
      </c>
      <c r="AD282" s="547">
        <v>13</v>
      </c>
      <c r="AE282" s="543">
        <f t="shared" si="72"/>
        <v>53</v>
      </c>
      <c r="AF282" s="549">
        <v>3646320</v>
      </c>
      <c r="AH282" s="549">
        <v>28960</v>
      </c>
      <c r="AI282" s="543">
        <v>50</v>
      </c>
      <c r="AJ282" s="76">
        <f t="shared" si="73"/>
        <v>0.94339622641509435</v>
      </c>
      <c r="AK282" s="549">
        <v>2948930</v>
      </c>
      <c r="AL282" s="76">
        <f t="shared" si="74"/>
        <v>0.80874141600298388</v>
      </c>
      <c r="AM282" s="543">
        <v>50</v>
      </c>
      <c r="AN282" s="549">
        <v>2948930</v>
      </c>
      <c r="AO282" s="543">
        <v>50</v>
      </c>
      <c r="AP282" s="549">
        <v>2948930</v>
      </c>
      <c r="AQ282" s="543">
        <v>24</v>
      </c>
      <c r="AR282" s="549">
        <v>2361900</v>
      </c>
      <c r="AS282" s="543">
        <v>26</v>
      </c>
      <c r="AT282" s="76">
        <f t="shared" si="75"/>
        <v>0.52</v>
      </c>
      <c r="AU282" s="549">
        <v>587030</v>
      </c>
      <c r="AV282" s="543">
        <v>0</v>
      </c>
      <c r="AW282" s="549">
        <v>0</v>
      </c>
      <c r="AX282" s="543">
        <v>1</v>
      </c>
      <c r="AY282" s="549">
        <v>587700</v>
      </c>
      <c r="AZ282" s="543">
        <v>17</v>
      </c>
      <c r="BA282" s="76">
        <f t="shared" si="76"/>
        <v>0.32075471698113206</v>
      </c>
      <c r="BB282" s="543">
        <v>6</v>
      </c>
      <c r="BC282" s="76">
        <f t="shared" si="77"/>
        <v>0.11320754716981132</v>
      </c>
      <c r="BD282" s="543">
        <v>30</v>
      </c>
      <c r="BE282" s="76">
        <f t="shared" si="78"/>
        <v>0.56603773584905659</v>
      </c>
      <c r="BF282" s="543">
        <v>51</v>
      </c>
      <c r="BG282" s="76">
        <f t="shared" si="79"/>
        <v>0.96226415094339623</v>
      </c>
      <c r="BH282" s="543">
        <v>6</v>
      </c>
      <c r="BI282" s="76">
        <f t="shared" si="80"/>
        <v>0.11320754716981132</v>
      </c>
      <c r="BJ282" s="543">
        <v>6</v>
      </c>
      <c r="BK282" s="543">
        <v>0</v>
      </c>
      <c r="BL282" s="543">
        <v>0</v>
      </c>
      <c r="BM282" s="550">
        <v>1982.5</v>
      </c>
      <c r="BN282" s="542"/>
      <c r="BO282" s="543">
        <v>35</v>
      </c>
      <c r="BP282" s="76">
        <f t="shared" si="81"/>
        <v>0.660377358490566</v>
      </c>
      <c r="BQ282" s="543">
        <v>18</v>
      </c>
      <c r="BR282" s="76">
        <f t="shared" si="82"/>
        <v>0.33962264150943394</v>
      </c>
      <c r="BS282" s="543">
        <v>3</v>
      </c>
      <c r="BT282" s="76">
        <f t="shared" si="83"/>
        <v>5.6603773584905662E-2</v>
      </c>
      <c r="BU282" s="76">
        <v>0.54</v>
      </c>
      <c r="BW282" s="543">
        <v>0</v>
      </c>
      <c r="BX282" s="543">
        <v>0</v>
      </c>
      <c r="BY282" s="543">
        <v>0</v>
      </c>
      <c r="BZ282" s="543">
        <v>0</v>
      </c>
      <c r="CA282" s="543">
        <v>0</v>
      </c>
      <c r="CB282" s="543">
        <v>0</v>
      </c>
      <c r="CC282" s="543">
        <v>0</v>
      </c>
      <c r="CD282" s="543">
        <v>0</v>
      </c>
      <c r="CE282" s="543">
        <v>0</v>
      </c>
      <c r="CF282" s="543">
        <v>0</v>
      </c>
      <c r="CG282" s="543">
        <v>0</v>
      </c>
      <c r="CH282" s="543">
        <v>0</v>
      </c>
      <c r="CI282" s="542"/>
      <c r="CJ282" s="542"/>
      <c r="CK282" s="542"/>
      <c r="CL282" s="542"/>
      <c r="CM282" s="542"/>
      <c r="CN282" s="542"/>
      <c r="CO282" s="542"/>
      <c r="CP282" s="542"/>
      <c r="CQ282" s="542"/>
      <c r="CS282" s="542"/>
      <c r="CT282" s="542"/>
      <c r="CU282" s="542"/>
      <c r="CV282" s="542"/>
      <c r="CW282" s="543">
        <v>1</v>
      </c>
      <c r="CX282" s="547">
        <v>0</v>
      </c>
      <c r="CY282" s="543">
        <v>1</v>
      </c>
      <c r="CZ282" s="543">
        <v>0</v>
      </c>
      <c r="DA282" s="543">
        <v>0</v>
      </c>
      <c r="DB282" s="543">
        <v>0</v>
      </c>
      <c r="DC282" s="543">
        <v>0</v>
      </c>
      <c r="DD282" s="543">
        <v>0</v>
      </c>
      <c r="DF282" s="551">
        <v>198727.862307</v>
      </c>
      <c r="DG282" s="76">
        <f t="shared" si="84"/>
        <v>5.4500938564635032E-2</v>
      </c>
      <c r="DH282" s="551">
        <v>6367.6036809999996</v>
      </c>
      <c r="DI282" s="551">
        <v>189573.52329000001</v>
      </c>
      <c r="DJ282" s="551">
        <v>9154.3390159999999</v>
      </c>
      <c r="DK282" s="547">
        <v>33</v>
      </c>
      <c r="DL282" s="543">
        <v>20</v>
      </c>
      <c r="DM282" s="543">
        <v>0</v>
      </c>
      <c r="DN282" s="543">
        <v>0</v>
      </c>
      <c r="DO282" s="320">
        <v>0.147922</v>
      </c>
      <c r="DP282" s="543">
        <v>32</v>
      </c>
      <c r="DQ282" s="543">
        <v>6</v>
      </c>
      <c r="DR282" s="543">
        <v>12</v>
      </c>
      <c r="DS282" s="543">
        <v>3</v>
      </c>
      <c r="DT282" s="76">
        <f t="shared" si="85"/>
        <v>7.1428571428571425E-2</v>
      </c>
      <c r="DU282" s="542"/>
      <c r="DV282" s="542"/>
      <c r="DW282" s="542"/>
      <c r="DX282" s="552">
        <v>137.035</v>
      </c>
      <c r="DZ282" s="542"/>
      <c r="EA282" s="542"/>
      <c r="EB282" s="542"/>
      <c r="EC282" s="542"/>
      <c r="ED282" s="542"/>
      <c r="EE282" s="542"/>
      <c r="EF282" s="542"/>
      <c r="EG282" s="542"/>
      <c r="EH282" s="542"/>
      <c r="EI282" s="542"/>
      <c r="EJ282" s="542"/>
      <c r="EK282" s="542"/>
      <c r="EL282" s="542"/>
      <c r="EM282" s="542"/>
      <c r="EN282" s="542"/>
      <c r="EO282" s="542"/>
    </row>
    <row r="283" spans="2:145" x14ac:dyDescent="0.25">
      <c r="B283" s="541" t="s">
        <v>1661</v>
      </c>
      <c r="C283" s="3" t="s">
        <v>1662</v>
      </c>
      <c r="D283" s="3" t="s">
        <v>1097</v>
      </c>
      <c r="E283" s="541" t="s">
        <v>1094</v>
      </c>
      <c r="F283" s="542"/>
      <c r="G283" s="543">
        <v>30.686161999999999</v>
      </c>
      <c r="H283" s="542"/>
      <c r="I283" s="542"/>
      <c r="J283" s="542"/>
      <c r="K283" s="542"/>
      <c r="L283" s="542"/>
      <c r="N283" s="543">
        <v>12.794006</v>
      </c>
      <c r="O283" s="76">
        <f t="shared" si="70"/>
        <v>0.41693079766703961</v>
      </c>
      <c r="P283" s="622">
        <v>2.222102</v>
      </c>
      <c r="Q283" s="76">
        <f t="shared" si="71"/>
        <v>7.2413813105724992E-2</v>
      </c>
      <c r="R283" s="542"/>
      <c r="S283" s="542"/>
      <c r="T283" s="544">
        <v>1.8916409999999999</v>
      </c>
      <c r="U283" s="543">
        <v>0</v>
      </c>
      <c r="W283" s="543">
        <v>25</v>
      </c>
      <c r="X283" s="543">
        <v>0</v>
      </c>
      <c r="Y283" s="542"/>
      <c r="Z283" s="546">
        <f t="shared" si="69"/>
        <v>1.9540400403126277</v>
      </c>
      <c r="AA283" s="543">
        <v>0</v>
      </c>
      <c r="AB283" s="543">
        <v>1</v>
      </c>
      <c r="AC283" s="547">
        <v>26</v>
      </c>
      <c r="AD283" s="547">
        <v>0</v>
      </c>
      <c r="AE283" s="543">
        <f t="shared" si="72"/>
        <v>26</v>
      </c>
      <c r="AF283" s="549">
        <v>1510180</v>
      </c>
      <c r="AH283" s="549">
        <v>56750</v>
      </c>
      <c r="AI283" s="543">
        <v>26</v>
      </c>
      <c r="AJ283" s="76">
        <f t="shared" si="73"/>
        <v>1</v>
      </c>
      <c r="AK283" s="549">
        <v>1510180</v>
      </c>
      <c r="AL283" s="76">
        <f t="shared" si="74"/>
        <v>1</v>
      </c>
      <c r="AM283" s="543">
        <v>26</v>
      </c>
      <c r="AN283" s="549">
        <v>1510180</v>
      </c>
      <c r="AO283" s="543">
        <v>26</v>
      </c>
      <c r="AP283" s="549">
        <v>1510180</v>
      </c>
      <c r="AQ283" s="543">
        <v>17</v>
      </c>
      <c r="AR283" s="549">
        <v>1296700</v>
      </c>
      <c r="AS283" s="543">
        <v>9</v>
      </c>
      <c r="AT283" s="76">
        <f t="shared" si="75"/>
        <v>0.34615384615384615</v>
      </c>
      <c r="AU283" s="549">
        <v>213480</v>
      </c>
      <c r="AV283" s="543">
        <v>0</v>
      </c>
      <c r="AW283" s="549">
        <v>0</v>
      </c>
      <c r="AX283" s="543">
        <v>0</v>
      </c>
      <c r="AY283" s="549">
        <v>0</v>
      </c>
      <c r="AZ283" s="543">
        <v>4</v>
      </c>
      <c r="BA283" s="76">
        <f t="shared" si="76"/>
        <v>0.15384615384615385</v>
      </c>
      <c r="BB283" s="543">
        <v>0</v>
      </c>
      <c r="BC283" s="76">
        <f t="shared" si="77"/>
        <v>0</v>
      </c>
      <c r="BD283" s="543">
        <v>22</v>
      </c>
      <c r="BE283" s="76">
        <f t="shared" si="78"/>
        <v>0.84615384615384615</v>
      </c>
      <c r="BF283" s="543">
        <v>26</v>
      </c>
      <c r="BG283" s="76">
        <f t="shared" si="79"/>
        <v>1</v>
      </c>
      <c r="BH283" s="543">
        <v>0</v>
      </c>
      <c r="BI283" s="76">
        <f t="shared" si="80"/>
        <v>0</v>
      </c>
      <c r="BJ283" s="543">
        <v>0</v>
      </c>
      <c r="BK283" s="543">
        <v>0</v>
      </c>
      <c r="BL283" s="543">
        <v>0</v>
      </c>
      <c r="BM283" s="550">
        <v>1974</v>
      </c>
      <c r="BN283" s="542"/>
      <c r="BO283" s="543">
        <v>21</v>
      </c>
      <c r="BP283" s="76">
        <f t="shared" si="81"/>
        <v>0.80769230769230771</v>
      </c>
      <c r="BQ283" s="543">
        <v>5</v>
      </c>
      <c r="BR283" s="76">
        <f t="shared" si="82"/>
        <v>0.19230769230769232</v>
      </c>
      <c r="BS283" s="543">
        <v>0</v>
      </c>
      <c r="BT283" s="76">
        <f t="shared" si="83"/>
        <v>0</v>
      </c>
      <c r="BU283" s="76">
        <v>0.88461538461538458</v>
      </c>
      <c r="BW283" s="543">
        <v>0</v>
      </c>
      <c r="BX283" s="543">
        <v>0</v>
      </c>
      <c r="BY283" s="543">
        <v>0</v>
      </c>
      <c r="BZ283" s="543">
        <v>0</v>
      </c>
      <c r="CA283" s="543">
        <v>0</v>
      </c>
      <c r="CB283" s="543">
        <v>0</v>
      </c>
      <c r="CC283" s="543">
        <v>0</v>
      </c>
      <c r="CD283" s="543">
        <v>0</v>
      </c>
      <c r="CE283" s="543">
        <v>0</v>
      </c>
      <c r="CF283" s="543">
        <v>0</v>
      </c>
      <c r="CG283" s="543">
        <v>0</v>
      </c>
      <c r="CH283" s="543">
        <v>0</v>
      </c>
      <c r="CI283" s="542"/>
      <c r="CJ283" s="542"/>
      <c r="CK283" s="542"/>
      <c r="CL283" s="542"/>
      <c r="CM283" s="542"/>
      <c r="CN283" s="542"/>
      <c r="CO283" s="542"/>
      <c r="CP283" s="542"/>
      <c r="CQ283" s="542"/>
      <c r="CS283" s="542"/>
      <c r="CT283" s="542"/>
      <c r="CU283" s="542"/>
      <c r="CV283" s="542"/>
      <c r="CW283" s="543">
        <v>0</v>
      </c>
      <c r="CX283" s="547">
        <v>0</v>
      </c>
      <c r="CY283" s="543">
        <v>0</v>
      </c>
      <c r="CZ283" s="543">
        <v>0</v>
      </c>
      <c r="DA283" s="543">
        <v>0</v>
      </c>
      <c r="DB283" s="543">
        <v>0</v>
      </c>
      <c r="DC283" s="543">
        <v>0</v>
      </c>
      <c r="DD283" s="543">
        <v>0</v>
      </c>
      <c r="DF283" s="551">
        <v>6259.6324519999998</v>
      </c>
      <c r="DG283" s="76">
        <f t="shared" si="84"/>
        <v>4.1449578540306451E-3</v>
      </c>
      <c r="DH283" s="551">
        <v>6259.6324519999998</v>
      </c>
      <c r="DI283" s="551">
        <v>6259.6324519999998</v>
      </c>
      <c r="DJ283" s="551">
        <v>0</v>
      </c>
      <c r="DK283" s="547">
        <v>25</v>
      </c>
      <c r="DL283" s="543">
        <v>1</v>
      </c>
      <c r="DM283" s="543">
        <v>0</v>
      </c>
      <c r="DN283" s="543">
        <v>0</v>
      </c>
      <c r="DO283" s="320">
        <v>8.7547E-2</v>
      </c>
      <c r="DP283" s="543">
        <v>25</v>
      </c>
      <c r="DQ283" s="543">
        <v>1</v>
      </c>
      <c r="DR283" s="543">
        <v>0</v>
      </c>
      <c r="DS283" s="543">
        <v>0</v>
      </c>
      <c r="DT283" s="76">
        <f t="shared" si="85"/>
        <v>0</v>
      </c>
      <c r="DU283" s="542"/>
      <c r="DV283" s="542"/>
      <c r="DW283" s="542"/>
      <c r="DX283" s="552">
        <v>0</v>
      </c>
      <c r="DZ283" s="542"/>
      <c r="EA283" s="542"/>
      <c r="EB283" s="542"/>
      <c r="EC283" s="542"/>
      <c r="ED283" s="542"/>
      <c r="EE283" s="542"/>
      <c r="EF283" s="542"/>
      <c r="EG283" s="542"/>
      <c r="EH283" s="542"/>
      <c r="EI283" s="542"/>
      <c r="EJ283" s="542"/>
      <c r="EK283" s="542"/>
      <c r="EL283" s="542"/>
      <c r="EM283" s="542"/>
      <c r="EN283" s="542"/>
      <c r="EO283" s="542"/>
    </row>
    <row r="284" spans="2:145" x14ac:dyDescent="0.25">
      <c r="B284" s="541" t="s">
        <v>244</v>
      </c>
      <c r="C284" s="3" t="s">
        <v>1663</v>
      </c>
      <c r="D284" s="3" t="s">
        <v>1152</v>
      </c>
      <c r="E284" s="541" t="s">
        <v>1094</v>
      </c>
      <c r="F284" s="542"/>
      <c r="G284" s="543">
        <v>3557.1968240000001</v>
      </c>
      <c r="H284" s="542"/>
      <c r="I284" s="542"/>
      <c r="J284" s="542"/>
      <c r="K284" s="542"/>
      <c r="L284" s="542"/>
      <c r="N284" s="543">
        <v>1799.460515</v>
      </c>
      <c r="O284" s="76">
        <f t="shared" si="70"/>
        <v>0.50586475925629015</v>
      </c>
      <c r="P284" s="622">
        <v>30.756212000000001</v>
      </c>
      <c r="Q284" s="76">
        <f t="shared" si="71"/>
        <v>8.646193483726106E-3</v>
      </c>
      <c r="R284" s="542"/>
      <c r="S284" s="542"/>
      <c r="T284" s="544">
        <v>4.5187679999999997</v>
      </c>
      <c r="U284" s="543">
        <v>8</v>
      </c>
      <c r="W284" s="543">
        <v>52</v>
      </c>
      <c r="X284" s="543">
        <v>0</v>
      </c>
      <c r="Y284" s="542"/>
      <c r="Z284" s="546">
        <f t="shared" si="69"/>
        <v>2.8897549885944566E-2</v>
      </c>
      <c r="AA284" s="543">
        <v>24</v>
      </c>
      <c r="AB284" s="543">
        <v>15</v>
      </c>
      <c r="AC284" s="547">
        <v>43</v>
      </c>
      <c r="AD284" s="547">
        <v>24</v>
      </c>
      <c r="AE284" s="543">
        <f t="shared" si="72"/>
        <v>67</v>
      </c>
      <c r="AF284" s="549">
        <v>4917230</v>
      </c>
      <c r="AH284" s="549">
        <v>44300</v>
      </c>
      <c r="AI284" s="543">
        <v>56</v>
      </c>
      <c r="AJ284" s="76">
        <f t="shared" si="73"/>
        <v>0.83582089552238803</v>
      </c>
      <c r="AK284" s="549">
        <v>3098210</v>
      </c>
      <c r="AL284" s="76">
        <f t="shared" si="74"/>
        <v>0.6300722154546361</v>
      </c>
      <c r="AM284" s="543">
        <v>56</v>
      </c>
      <c r="AN284" s="549">
        <v>3098210</v>
      </c>
      <c r="AO284" s="543">
        <v>56</v>
      </c>
      <c r="AP284" s="549">
        <v>3098210</v>
      </c>
      <c r="AQ284" s="543">
        <v>25</v>
      </c>
      <c r="AR284" s="549">
        <v>2014850</v>
      </c>
      <c r="AS284" s="543">
        <v>31</v>
      </c>
      <c r="AT284" s="76">
        <f t="shared" si="75"/>
        <v>0.5535714285714286</v>
      </c>
      <c r="AU284" s="549">
        <v>1083360</v>
      </c>
      <c r="AV284" s="543">
        <v>6</v>
      </c>
      <c r="AW284" s="549">
        <v>608400</v>
      </c>
      <c r="AX284" s="543">
        <v>4</v>
      </c>
      <c r="AY284" s="549">
        <v>940520</v>
      </c>
      <c r="AZ284" s="543">
        <v>10</v>
      </c>
      <c r="BA284" s="76">
        <f t="shared" si="76"/>
        <v>0.14925373134328357</v>
      </c>
      <c r="BB284" s="543">
        <v>11</v>
      </c>
      <c r="BC284" s="76">
        <f t="shared" si="77"/>
        <v>0.16417910447761194</v>
      </c>
      <c r="BD284" s="543">
        <v>46</v>
      </c>
      <c r="BE284" s="76">
        <f t="shared" si="78"/>
        <v>0.68656716417910446</v>
      </c>
      <c r="BF284" s="543">
        <v>56</v>
      </c>
      <c r="BG284" s="76">
        <f t="shared" si="79"/>
        <v>0.83582089552238803</v>
      </c>
      <c r="BH284" s="543">
        <v>25</v>
      </c>
      <c r="BI284" s="76">
        <f t="shared" si="80"/>
        <v>0.37313432835820898</v>
      </c>
      <c r="BJ284" s="543">
        <v>13</v>
      </c>
      <c r="BK284" s="543">
        <v>10</v>
      </c>
      <c r="BL284" s="543">
        <v>2</v>
      </c>
      <c r="BM284" s="550">
        <v>1981.5</v>
      </c>
      <c r="BN284" s="542"/>
      <c r="BO284" s="543">
        <v>48</v>
      </c>
      <c r="BP284" s="76">
        <f t="shared" si="81"/>
        <v>0.71641791044776115</v>
      </c>
      <c r="BQ284" s="543">
        <v>19</v>
      </c>
      <c r="BR284" s="76">
        <f t="shared" si="82"/>
        <v>0.28358208955223879</v>
      </c>
      <c r="BS284" s="543">
        <v>9</v>
      </c>
      <c r="BT284" s="76">
        <f t="shared" si="83"/>
        <v>0.13432835820895522</v>
      </c>
      <c r="BU284" s="76">
        <v>0.6607142857142857</v>
      </c>
      <c r="BW284" s="543">
        <v>0</v>
      </c>
      <c r="BX284" s="543">
        <v>0</v>
      </c>
      <c r="BY284" s="543">
        <v>0</v>
      </c>
      <c r="BZ284" s="543">
        <v>0</v>
      </c>
      <c r="CA284" s="543">
        <v>0</v>
      </c>
      <c r="CB284" s="543">
        <v>0</v>
      </c>
      <c r="CC284" s="543">
        <v>0</v>
      </c>
      <c r="CD284" s="543">
        <v>0</v>
      </c>
      <c r="CE284" s="543">
        <v>0</v>
      </c>
      <c r="CF284" s="543">
        <v>0</v>
      </c>
      <c r="CG284" s="543">
        <v>0</v>
      </c>
      <c r="CH284" s="543">
        <v>0</v>
      </c>
      <c r="CI284" s="542"/>
      <c r="CJ284" s="542"/>
      <c r="CK284" s="542"/>
      <c r="CL284" s="542"/>
      <c r="CM284" s="542"/>
      <c r="CN284" s="542"/>
      <c r="CO284" s="542"/>
      <c r="CP284" s="542"/>
      <c r="CQ284" s="542"/>
      <c r="CS284" s="542"/>
      <c r="CT284" s="542"/>
      <c r="CU284" s="542"/>
      <c r="CV284" s="542"/>
      <c r="CW284" s="543">
        <v>4</v>
      </c>
      <c r="CX284" s="547">
        <v>1</v>
      </c>
      <c r="CY284" s="543">
        <v>3</v>
      </c>
      <c r="CZ284" s="543">
        <v>1</v>
      </c>
      <c r="DA284" s="543">
        <v>0</v>
      </c>
      <c r="DB284" s="543">
        <v>0</v>
      </c>
      <c r="DC284" s="543">
        <v>0</v>
      </c>
      <c r="DD284" s="543">
        <v>0</v>
      </c>
      <c r="DF284" s="551">
        <v>831985.06498999998</v>
      </c>
      <c r="DG284" s="76">
        <f t="shared" si="84"/>
        <v>0.16919791528767211</v>
      </c>
      <c r="DH284" s="551">
        <v>19431.309814</v>
      </c>
      <c r="DI284" s="551">
        <v>771316.04725299997</v>
      </c>
      <c r="DJ284" s="551">
        <v>60669.017737000002</v>
      </c>
      <c r="DK284" s="547">
        <v>33</v>
      </c>
      <c r="DL284" s="543">
        <v>32</v>
      </c>
      <c r="DM284" s="543">
        <v>1</v>
      </c>
      <c r="DN284" s="543">
        <v>1</v>
      </c>
      <c r="DO284" s="320">
        <v>0.48208400000000001</v>
      </c>
      <c r="DP284" s="543">
        <v>32</v>
      </c>
      <c r="DQ284" s="543">
        <v>4</v>
      </c>
      <c r="DR284" s="543">
        <v>14</v>
      </c>
      <c r="DS284" s="543">
        <v>17</v>
      </c>
      <c r="DT284" s="76">
        <f t="shared" si="85"/>
        <v>0.32692307692307693</v>
      </c>
      <c r="DU284" s="542"/>
      <c r="DV284" s="542"/>
      <c r="DW284" s="542"/>
      <c r="DX284" s="552">
        <v>927.09799999999996</v>
      </c>
      <c r="DZ284" s="542"/>
      <c r="EA284" s="542"/>
      <c r="EB284" s="542"/>
      <c r="EC284" s="542"/>
      <c r="ED284" s="542"/>
      <c r="EE284" s="542"/>
      <c r="EF284" s="542"/>
      <c r="EG284" s="542"/>
      <c r="EH284" s="542"/>
      <c r="EI284" s="542"/>
      <c r="EJ284" s="542"/>
      <c r="EK284" s="542"/>
      <c r="EL284" s="542"/>
      <c r="EM284" s="542"/>
      <c r="EN284" s="542"/>
      <c r="EO284" s="542"/>
    </row>
    <row r="285" spans="2:145" x14ac:dyDescent="0.25">
      <c r="B285" s="541" t="s">
        <v>244</v>
      </c>
      <c r="C285" s="3" t="s">
        <v>1666</v>
      </c>
      <c r="D285" s="3" t="s">
        <v>73</v>
      </c>
      <c r="E285" s="541" t="s">
        <v>1094</v>
      </c>
      <c r="F285" s="542"/>
      <c r="G285" s="543">
        <v>757.28261399999997</v>
      </c>
      <c r="H285" s="542"/>
      <c r="I285" s="542"/>
      <c r="J285" s="542"/>
      <c r="K285" s="542"/>
      <c r="L285" s="542"/>
      <c r="N285" s="543">
        <v>383.51133800000002</v>
      </c>
      <c r="O285" s="76">
        <f t="shared" si="70"/>
        <v>0.50643092936503098</v>
      </c>
      <c r="P285" s="622">
        <v>9.5475849999999998</v>
      </c>
      <c r="Q285" s="76">
        <f t="shared" si="71"/>
        <v>1.2607690739880105E-2</v>
      </c>
      <c r="R285" s="542"/>
      <c r="S285" s="542"/>
      <c r="T285" s="544">
        <v>3.8912049999999998</v>
      </c>
      <c r="U285" s="543">
        <v>3</v>
      </c>
      <c r="W285" s="543">
        <v>82</v>
      </c>
      <c r="X285" s="543">
        <v>1</v>
      </c>
      <c r="Y285" s="542"/>
      <c r="Z285" s="546">
        <f t="shared" si="69"/>
        <v>0.2138137569220965</v>
      </c>
      <c r="AA285" s="543">
        <v>0</v>
      </c>
      <c r="AB285" s="543">
        <v>6</v>
      </c>
      <c r="AC285" s="547">
        <v>88</v>
      </c>
      <c r="AD285" s="547">
        <v>0</v>
      </c>
      <c r="AE285" s="543">
        <f t="shared" si="72"/>
        <v>88</v>
      </c>
      <c r="AF285" s="549">
        <v>4393950</v>
      </c>
      <c r="AH285" s="549">
        <v>33800</v>
      </c>
      <c r="AI285" s="543">
        <v>75</v>
      </c>
      <c r="AJ285" s="76">
        <f t="shared" si="73"/>
        <v>0.85227272727272729</v>
      </c>
      <c r="AK285" s="549">
        <v>3281350</v>
      </c>
      <c r="AL285" s="76">
        <f t="shared" si="74"/>
        <v>0.74678819740779934</v>
      </c>
      <c r="AM285" s="543">
        <v>75</v>
      </c>
      <c r="AN285" s="549">
        <v>3281350</v>
      </c>
      <c r="AO285" s="543">
        <v>72</v>
      </c>
      <c r="AP285" s="549">
        <v>3112750</v>
      </c>
      <c r="AQ285" s="543">
        <v>48</v>
      </c>
      <c r="AR285" s="549">
        <v>2680800</v>
      </c>
      <c r="AS285" s="543">
        <v>24</v>
      </c>
      <c r="AT285" s="76">
        <f t="shared" si="75"/>
        <v>0.33333333333333331</v>
      </c>
      <c r="AU285" s="549">
        <v>431950</v>
      </c>
      <c r="AV285" s="543">
        <v>8</v>
      </c>
      <c r="AW285" s="549">
        <v>153400</v>
      </c>
      <c r="AX285" s="543">
        <v>3</v>
      </c>
      <c r="AY285" s="549">
        <v>914700</v>
      </c>
      <c r="AZ285" s="543">
        <v>18</v>
      </c>
      <c r="BA285" s="76">
        <f t="shared" si="76"/>
        <v>0.20454545454545456</v>
      </c>
      <c r="BB285" s="543">
        <v>20</v>
      </c>
      <c r="BC285" s="76">
        <f t="shared" si="77"/>
        <v>0.22727272727272727</v>
      </c>
      <c r="BD285" s="543">
        <v>50</v>
      </c>
      <c r="BE285" s="76">
        <f t="shared" si="78"/>
        <v>0.56818181818181823</v>
      </c>
      <c r="BF285" s="543">
        <v>72</v>
      </c>
      <c r="BG285" s="76">
        <f t="shared" si="79"/>
        <v>0.81818181818181823</v>
      </c>
      <c r="BH285" s="543">
        <v>36</v>
      </c>
      <c r="BI285" s="76">
        <f t="shared" si="80"/>
        <v>0.40909090909090912</v>
      </c>
      <c r="BJ285" s="543">
        <v>28</v>
      </c>
      <c r="BK285" s="543">
        <v>8</v>
      </c>
      <c r="BL285" s="543">
        <v>0</v>
      </c>
      <c r="BM285" s="550">
        <v>1983</v>
      </c>
      <c r="BN285" s="542"/>
      <c r="BO285" s="543">
        <v>48</v>
      </c>
      <c r="BP285" s="76">
        <f t="shared" si="81"/>
        <v>0.54545454545454541</v>
      </c>
      <c r="BQ285" s="543">
        <v>40</v>
      </c>
      <c r="BR285" s="76">
        <f t="shared" si="82"/>
        <v>0.45454545454545453</v>
      </c>
      <c r="BS285" s="543">
        <v>15</v>
      </c>
      <c r="BT285" s="76">
        <f t="shared" si="83"/>
        <v>0.17045454545454544</v>
      </c>
      <c r="BU285" s="76">
        <v>0.76</v>
      </c>
      <c r="BW285" s="543">
        <v>0</v>
      </c>
      <c r="BX285" s="543">
        <v>0</v>
      </c>
      <c r="BY285" s="543">
        <v>0</v>
      </c>
      <c r="BZ285" s="543">
        <v>0</v>
      </c>
      <c r="CA285" s="543">
        <v>0</v>
      </c>
      <c r="CB285" s="543">
        <v>0</v>
      </c>
      <c r="CC285" s="543">
        <v>0</v>
      </c>
      <c r="CD285" s="543">
        <v>0</v>
      </c>
      <c r="CE285" s="543">
        <v>0</v>
      </c>
      <c r="CF285" s="543">
        <v>0</v>
      </c>
      <c r="CG285" s="543">
        <v>0</v>
      </c>
      <c r="CH285" s="543">
        <v>0</v>
      </c>
      <c r="CI285" s="542"/>
      <c r="CJ285" s="542"/>
      <c r="CK285" s="542"/>
      <c r="CL285" s="542"/>
      <c r="CM285" s="542"/>
      <c r="CN285" s="542"/>
      <c r="CO285" s="542"/>
      <c r="CP285" s="542"/>
      <c r="CQ285" s="542"/>
      <c r="CS285" s="542"/>
      <c r="CT285" s="542"/>
      <c r="CU285" s="542"/>
      <c r="CV285" s="542"/>
      <c r="CW285" s="543">
        <v>3</v>
      </c>
      <c r="CX285" s="547">
        <v>1</v>
      </c>
      <c r="CY285" s="543">
        <v>3</v>
      </c>
      <c r="CZ285" s="543">
        <v>0</v>
      </c>
      <c r="DA285" s="543">
        <v>0</v>
      </c>
      <c r="DB285" s="543">
        <v>0</v>
      </c>
      <c r="DC285" s="543">
        <v>0</v>
      </c>
      <c r="DD285" s="543">
        <v>0</v>
      </c>
      <c r="DF285" s="551">
        <v>875036.08505600004</v>
      </c>
      <c r="DG285" s="76">
        <f t="shared" si="84"/>
        <v>0.199145662799076</v>
      </c>
      <c r="DH285" s="551">
        <v>7336.2956539999996</v>
      </c>
      <c r="DI285" s="551">
        <v>778610.43045999995</v>
      </c>
      <c r="DJ285" s="551">
        <v>96425.654595999993</v>
      </c>
      <c r="DK285" s="547">
        <v>32</v>
      </c>
      <c r="DL285" s="543">
        <v>53</v>
      </c>
      <c r="DM285" s="543">
        <v>3</v>
      </c>
      <c r="DN285" s="543">
        <v>0</v>
      </c>
      <c r="DO285" s="320">
        <v>0.231071</v>
      </c>
      <c r="DP285" s="543">
        <v>28</v>
      </c>
      <c r="DQ285" s="543">
        <v>10</v>
      </c>
      <c r="DR285" s="543">
        <v>38</v>
      </c>
      <c r="DS285" s="543">
        <v>12</v>
      </c>
      <c r="DT285" s="76">
        <f t="shared" si="85"/>
        <v>0.14634146341463414</v>
      </c>
      <c r="DU285" s="542"/>
      <c r="DV285" s="542"/>
      <c r="DW285" s="542"/>
      <c r="DX285" s="552">
        <v>556.46420000000001</v>
      </c>
      <c r="DZ285" s="542"/>
      <c r="EA285" s="542"/>
      <c r="EB285" s="542"/>
      <c r="EC285" s="542"/>
      <c r="ED285" s="542"/>
      <c r="EE285" s="542"/>
      <c r="EF285" s="542"/>
      <c r="EG285" s="542"/>
      <c r="EH285" s="542"/>
      <c r="EI285" s="542"/>
      <c r="EJ285" s="542"/>
      <c r="EK285" s="542"/>
      <c r="EL285" s="542"/>
      <c r="EM285" s="542"/>
      <c r="EN285" s="542"/>
      <c r="EO285" s="542"/>
    </row>
    <row r="286" spans="2:145" x14ac:dyDescent="0.25">
      <c r="B286" s="554" t="s">
        <v>244</v>
      </c>
      <c r="C286" s="3" t="s">
        <v>1664</v>
      </c>
      <c r="D286" s="3" t="s">
        <v>51</v>
      </c>
      <c r="E286" s="541" t="s">
        <v>1094</v>
      </c>
      <c r="F286" s="542"/>
      <c r="G286" s="555">
        <v>48.427506999999999</v>
      </c>
      <c r="H286" s="542"/>
      <c r="I286" s="542"/>
      <c r="J286" s="542"/>
      <c r="K286" s="542"/>
      <c r="L286" s="542"/>
      <c r="N286" s="555">
        <v>41.982119071699998</v>
      </c>
      <c r="O286" s="76">
        <f t="shared" si="70"/>
        <v>0.86690646850146547</v>
      </c>
      <c r="P286" s="623">
        <v>2.424715</v>
      </c>
      <c r="Q286" s="76">
        <f t="shared" si="71"/>
        <v>5.006896184022027E-2</v>
      </c>
      <c r="R286" s="542"/>
      <c r="S286" s="542"/>
      <c r="T286" s="553">
        <v>1.462404</v>
      </c>
      <c r="U286" s="555">
        <v>0</v>
      </c>
      <c r="W286" s="555">
        <v>36</v>
      </c>
      <c r="X286" s="555">
        <v>0</v>
      </c>
      <c r="Y286" s="542"/>
      <c r="Z286" s="546">
        <f t="shared" si="69"/>
        <v>0.85750792947151344</v>
      </c>
      <c r="AA286" s="555">
        <v>7</v>
      </c>
      <c r="AB286" s="555">
        <v>24</v>
      </c>
      <c r="AC286" s="548">
        <v>53</v>
      </c>
      <c r="AD286" s="555">
        <v>7</v>
      </c>
      <c r="AE286" s="548">
        <f t="shared" si="72"/>
        <v>60</v>
      </c>
      <c r="AF286" s="551">
        <v>3822580</v>
      </c>
      <c r="AH286" s="551">
        <v>37750</v>
      </c>
      <c r="AI286" s="555">
        <v>55</v>
      </c>
      <c r="AJ286" s="76">
        <f t="shared" si="73"/>
        <v>0.91666666666666663</v>
      </c>
      <c r="AK286" s="551">
        <v>2425763</v>
      </c>
      <c r="AL286" s="76">
        <f t="shared" si="74"/>
        <v>0.63458789613297828</v>
      </c>
      <c r="AM286" s="555">
        <v>55</v>
      </c>
      <c r="AN286" s="551">
        <v>2425763</v>
      </c>
      <c r="AO286" s="555">
        <v>55</v>
      </c>
      <c r="AP286" s="551">
        <v>2425763</v>
      </c>
      <c r="AQ286" s="555">
        <v>47</v>
      </c>
      <c r="AR286" s="551">
        <v>2254283</v>
      </c>
      <c r="AS286" s="555">
        <v>8</v>
      </c>
      <c r="AT286" s="76">
        <f t="shared" si="75"/>
        <v>0.14545454545454545</v>
      </c>
      <c r="AU286" s="551">
        <v>171480</v>
      </c>
      <c r="AV286" s="555">
        <v>4</v>
      </c>
      <c r="AW286" s="551">
        <v>1185687</v>
      </c>
      <c r="AX286" s="555">
        <v>1</v>
      </c>
      <c r="AY286" s="551">
        <v>211130</v>
      </c>
      <c r="AZ286" s="555">
        <v>10</v>
      </c>
      <c r="BA286" s="76">
        <f t="shared" si="76"/>
        <v>0.16666666666666666</v>
      </c>
      <c r="BB286" s="555">
        <v>8</v>
      </c>
      <c r="BC286" s="76">
        <f t="shared" si="77"/>
        <v>0.13333333333333333</v>
      </c>
      <c r="BD286" s="555">
        <v>42</v>
      </c>
      <c r="BE286" s="76">
        <f t="shared" si="78"/>
        <v>0.7</v>
      </c>
      <c r="BF286" s="555">
        <v>57</v>
      </c>
      <c r="BG286" s="76">
        <f t="shared" si="79"/>
        <v>0.95</v>
      </c>
      <c r="BH286" s="555">
        <v>6</v>
      </c>
      <c r="BI286" s="76">
        <f t="shared" si="80"/>
        <v>0.1</v>
      </c>
      <c r="BJ286" s="555">
        <v>5</v>
      </c>
      <c r="BK286" s="555">
        <v>1</v>
      </c>
      <c r="BL286" s="555">
        <v>0</v>
      </c>
      <c r="BM286" s="550">
        <v>1956</v>
      </c>
      <c r="BN286" s="542"/>
      <c r="BO286" s="555">
        <v>45</v>
      </c>
      <c r="BP286" s="76">
        <f t="shared" si="81"/>
        <v>0.75</v>
      </c>
      <c r="BQ286" s="555">
        <v>15</v>
      </c>
      <c r="BR286" s="76">
        <f t="shared" si="82"/>
        <v>0.25</v>
      </c>
      <c r="BS286" s="555">
        <v>1</v>
      </c>
      <c r="BT286" s="76">
        <f t="shared" si="83"/>
        <v>1.6666666666666666E-2</v>
      </c>
      <c r="BU286" s="320">
        <v>0.92727272727272725</v>
      </c>
      <c r="BW286" s="555">
        <v>0</v>
      </c>
      <c r="BX286" s="555">
        <v>0</v>
      </c>
      <c r="BY286" s="555">
        <v>0</v>
      </c>
      <c r="BZ286" s="555">
        <v>0</v>
      </c>
      <c r="CA286" s="555">
        <v>0</v>
      </c>
      <c r="CB286" s="555">
        <v>0</v>
      </c>
      <c r="CC286" s="555">
        <v>0</v>
      </c>
      <c r="CD286" s="555">
        <v>0</v>
      </c>
      <c r="CE286" s="555">
        <v>0</v>
      </c>
      <c r="CF286" s="555">
        <v>0</v>
      </c>
      <c r="CG286" s="555">
        <v>0</v>
      </c>
      <c r="CH286" s="555">
        <v>0</v>
      </c>
      <c r="CI286" s="542"/>
      <c r="CJ286" s="542"/>
      <c r="CK286" s="542"/>
      <c r="CL286" s="542"/>
      <c r="CM286" s="542"/>
      <c r="CN286" s="542"/>
      <c r="CO286" s="542"/>
      <c r="CP286" s="542"/>
      <c r="CQ286" s="542"/>
      <c r="CS286" s="542"/>
      <c r="CT286" s="542"/>
      <c r="CU286" s="542"/>
      <c r="CV286" s="542"/>
      <c r="CW286" s="555">
        <v>1</v>
      </c>
      <c r="CX286" s="548">
        <v>0</v>
      </c>
      <c r="CY286" s="555">
        <v>1</v>
      </c>
      <c r="CZ286" s="555">
        <v>0</v>
      </c>
      <c r="DA286" s="555">
        <v>0</v>
      </c>
      <c r="DB286" s="555">
        <v>0</v>
      </c>
      <c r="DC286" s="555">
        <v>0</v>
      </c>
      <c r="DD286" s="555">
        <v>0</v>
      </c>
      <c r="DF286" s="551">
        <v>105578.923343</v>
      </c>
      <c r="DG286" s="76">
        <f t="shared" si="84"/>
        <v>2.7619807392651036E-2</v>
      </c>
      <c r="DH286" s="551">
        <v>1417.316116</v>
      </c>
      <c r="DI286" s="551">
        <v>83478.785004999998</v>
      </c>
      <c r="DJ286" s="551">
        <v>22100.138338000001</v>
      </c>
      <c r="DK286" s="555">
        <v>46</v>
      </c>
      <c r="DL286" s="555">
        <v>14</v>
      </c>
      <c r="DM286" s="555">
        <v>0</v>
      </c>
      <c r="DN286" s="555">
        <v>0</v>
      </c>
      <c r="DO286" s="320">
        <v>8.5555000000000006E-2</v>
      </c>
      <c r="DP286" s="555">
        <v>43</v>
      </c>
      <c r="DQ286" s="555">
        <v>9</v>
      </c>
      <c r="DR286" s="555">
        <v>7</v>
      </c>
      <c r="DS286" s="555">
        <v>1</v>
      </c>
      <c r="DT286" s="76">
        <f t="shared" si="85"/>
        <v>2.7777777777777776E-2</v>
      </c>
      <c r="DU286" s="542"/>
      <c r="DV286" s="542"/>
      <c r="DW286" s="542"/>
      <c r="DX286" s="558">
        <v>100.84059999999999</v>
      </c>
      <c r="DZ286" s="542"/>
      <c r="EA286" s="542"/>
      <c r="EB286" s="542"/>
      <c r="EC286" s="542"/>
      <c r="ED286" s="542"/>
      <c r="EE286" s="542"/>
      <c r="EF286" s="542"/>
      <c r="EG286" s="542"/>
      <c r="EH286" s="542"/>
      <c r="EI286" s="542"/>
      <c r="EJ286" s="542"/>
      <c r="EK286" s="542"/>
      <c r="EL286" s="542"/>
      <c r="EM286" s="542"/>
      <c r="EN286" s="542"/>
      <c r="EO286" s="542"/>
    </row>
    <row r="287" spans="2:145" x14ac:dyDescent="0.25">
      <c r="B287" s="541" t="s">
        <v>244</v>
      </c>
      <c r="C287" s="3" t="s">
        <v>1665</v>
      </c>
      <c r="D287" s="3" t="s">
        <v>1255</v>
      </c>
      <c r="E287" s="541" t="s">
        <v>1094</v>
      </c>
      <c r="F287" s="542"/>
      <c r="G287" s="543">
        <v>342.34108400000002</v>
      </c>
      <c r="H287" s="542"/>
      <c r="I287" s="542"/>
      <c r="J287" s="542"/>
      <c r="K287" s="542"/>
      <c r="L287" s="542"/>
      <c r="N287" s="543">
        <v>36.724307000000003</v>
      </c>
      <c r="O287" s="76">
        <f t="shared" si="70"/>
        <v>0.10727402791071375</v>
      </c>
      <c r="P287" s="622">
        <v>14.268068</v>
      </c>
      <c r="Q287" s="76">
        <f t="shared" si="71"/>
        <v>4.1677930773859437E-2</v>
      </c>
      <c r="R287" s="542"/>
      <c r="S287" s="542"/>
      <c r="T287" s="544">
        <v>0.6</v>
      </c>
      <c r="U287" s="543">
        <v>0</v>
      </c>
      <c r="W287" s="543">
        <v>56</v>
      </c>
      <c r="X287" s="543">
        <v>0</v>
      </c>
      <c r="Y287" s="542"/>
      <c r="Z287" s="546">
        <f t="shared" si="69"/>
        <v>1.5248756089529476</v>
      </c>
      <c r="AA287" s="543">
        <v>47</v>
      </c>
      <c r="AB287" s="543">
        <v>8</v>
      </c>
      <c r="AC287" s="547">
        <v>17</v>
      </c>
      <c r="AD287" s="547">
        <v>47</v>
      </c>
      <c r="AE287" s="543">
        <f t="shared" si="72"/>
        <v>64</v>
      </c>
      <c r="AF287" s="549">
        <v>4999420</v>
      </c>
      <c r="AH287" s="549">
        <v>36650</v>
      </c>
      <c r="AI287" s="543">
        <v>62</v>
      </c>
      <c r="AJ287" s="76">
        <f t="shared" si="73"/>
        <v>0.96875</v>
      </c>
      <c r="AK287" s="549">
        <v>3008120</v>
      </c>
      <c r="AL287" s="76">
        <f t="shared" si="74"/>
        <v>0.60169379648039167</v>
      </c>
      <c r="AM287" s="543">
        <v>62</v>
      </c>
      <c r="AN287" s="549">
        <v>3008120</v>
      </c>
      <c r="AO287" s="543">
        <v>62</v>
      </c>
      <c r="AP287" s="549">
        <v>3008120</v>
      </c>
      <c r="AQ287" s="543">
        <v>31</v>
      </c>
      <c r="AR287" s="549">
        <v>2505800</v>
      </c>
      <c r="AS287" s="543">
        <v>31</v>
      </c>
      <c r="AT287" s="76">
        <f t="shared" si="75"/>
        <v>0.5</v>
      </c>
      <c r="AU287" s="549">
        <v>502320</v>
      </c>
      <c r="AV287" s="543">
        <v>0</v>
      </c>
      <c r="AW287" s="549">
        <v>0</v>
      </c>
      <c r="AX287" s="543">
        <v>2</v>
      </c>
      <c r="AY287" s="549">
        <v>1991300</v>
      </c>
      <c r="AZ287" s="543">
        <v>5</v>
      </c>
      <c r="BA287" s="76">
        <f t="shared" si="76"/>
        <v>7.8125E-2</v>
      </c>
      <c r="BB287" s="543">
        <v>6</v>
      </c>
      <c r="BC287" s="76">
        <f t="shared" si="77"/>
        <v>9.375E-2</v>
      </c>
      <c r="BD287" s="543">
        <v>53</v>
      </c>
      <c r="BE287" s="76">
        <f t="shared" si="78"/>
        <v>0.828125</v>
      </c>
      <c r="BF287" s="543">
        <v>57</v>
      </c>
      <c r="BG287" s="76">
        <f t="shared" si="79"/>
        <v>0.890625</v>
      </c>
      <c r="BH287" s="543">
        <v>0</v>
      </c>
      <c r="BI287" s="76">
        <f t="shared" si="80"/>
        <v>0</v>
      </c>
      <c r="BJ287" s="543">
        <v>0</v>
      </c>
      <c r="BK287" s="543">
        <v>0</v>
      </c>
      <c r="BL287" s="543">
        <v>0</v>
      </c>
      <c r="BM287" s="550">
        <v>1951</v>
      </c>
      <c r="BN287" s="542"/>
      <c r="BO287" s="543">
        <v>63</v>
      </c>
      <c r="BP287" s="76">
        <f t="shared" si="81"/>
        <v>0.984375</v>
      </c>
      <c r="BQ287" s="543">
        <v>1</v>
      </c>
      <c r="BR287" s="76">
        <f t="shared" si="82"/>
        <v>1.5625E-2</v>
      </c>
      <c r="BS287" s="543">
        <v>0</v>
      </c>
      <c r="BT287" s="76">
        <f t="shared" si="83"/>
        <v>0</v>
      </c>
      <c r="BU287" s="76">
        <v>0.83870967741935487</v>
      </c>
      <c r="BW287" s="543">
        <v>0</v>
      </c>
      <c r="BX287" s="543">
        <v>0</v>
      </c>
      <c r="BY287" s="543">
        <v>0</v>
      </c>
      <c r="BZ287" s="543">
        <v>0</v>
      </c>
      <c r="CA287" s="543">
        <v>0</v>
      </c>
      <c r="CB287" s="543">
        <v>0</v>
      </c>
      <c r="CC287" s="543">
        <v>0</v>
      </c>
      <c r="CD287" s="543">
        <v>0</v>
      </c>
      <c r="CE287" s="543">
        <v>0</v>
      </c>
      <c r="CF287" s="543">
        <v>0</v>
      </c>
      <c r="CG287" s="543">
        <v>0</v>
      </c>
      <c r="CH287" s="543">
        <v>0</v>
      </c>
      <c r="CI287" s="542"/>
      <c r="CJ287" s="542"/>
      <c r="CK287" s="542"/>
      <c r="CL287" s="542"/>
      <c r="CM287" s="542"/>
      <c r="CN287" s="542"/>
      <c r="CO287" s="542"/>
      <c r="CP287" s="542"/>
      <c r="CQ287" s="542"/>
      <c r="CS287" s="542"/>
      <c r="CT287" s="542"/>
      <c r="CU287" s="542"/>
      <c r="CV287" s="542"/>
      <c r="CW287" s="543">
        <v>2</v>
      </c>
      <c r="CX287" s="547">
        <v>0</v>
      </c>
      <c r="CY287" s="543">
        <v>1</v>
      </c>
      <c r="CZ287" s="543">
        <v>0</v>
      </c>
      <c r="DA287" s="543">
        <v>0</v>
      </c>
      <c r="DB287" s="543">
        <v>0</v>
      </c>
      <c r="DC287" s="543">
        <v>1</v>
      </c>
      <c r="DD287" s="543">
        <v>0</v>
      </c>
      <c r="DF287" s="551">
        <v>33327.900294999999</v>
      </c>
      <c r="DG287" s="76">
        <f t="shared" si="84"/>
        <v>6.6663533559892943E-3</v>
      </c>
      <c r="DH287" s="551">
        <v>2710.7999279999999</v>
      </c>
      <c r="DI287" s="551">
        <v>33327.900294999999</v>
      </c>
      <c r="DJ287" s="551">
        <v>0</v>
      </c>
      <c r="DK287" s="547">
        <v>56</v>
      </c>
      <c r="DL287" s="543">
        <v>8</v>
      </c>
      <c r="DM287" s="543">
        <v>0</v>
      </c>
      <c r="DN287" s="543">
        <v>0</v>
      </c>
      <c r="DO287" s="320">
        <v>0.04</v>
      </c>
      <c r="DP287" s="543">
        <v>55</v>
      </c>
      <c r="DQ287" s="543">
        <v>8</v>
      </c>
      <c r="DR287" s="543">
        <v>1</v>
      </c>
      <c r="DS287" s="543">
        <v>0</v>
      </c>
      <c r="DT287" s="76">
        <f t="shared" si="85"/>
        <v>0</v>
      </c>
      <c r="DU287" s="542"/>
      <c r="DV287" s="542"/>
      <c r="DW287" s="542"/>
      <c r="DX287" s="552">
        <v>0</v>
      </c>
      <c r="DZ287" s="542"/>
      <c r="EA287" s="542"/>
      <c r="EB287" s="542"/>
      <c r="EC287" s="542"/>
      <c r="ED287" s="542"/>
      <c r="EE287" s="542"/>
      <c r="EF287" s="542"/>
      <c r="EG287" s="542"/>
      <c r="EH287" s="542"/>
      <c r="EI287" s="542"/>
      <c r="EJ287" s="542"/>
      <c r="EK287" s="542"/>
      <c r="EL287" s="542"/>
      <c r="EM287" s="542"/>
      <c r="EN287" s="542"/>
      <c r="EO287" s="542"/>
    </row>
    <row r="288" spans="2:145" x14ac:dyDescent="0.25">
      <c r="B288" s="541" t="s">
        <v>1667</v>
      </c>
      <c r="C288" s="3" t="s">
        <v>1668</v>
      </c>
      <c r="D288" s="3" t="s">
        <v>1093</v>
      </c>
      <c r="E288" s="541" t="s">
        <v>1094</v>
      </c>
      <c r="F288" s="542"/>
      <c r="G288" s="543">
        <v>2708.517355</v>
      </c>
      <c r="H288" s="542"/>
      <c r="I288" s="542"/>
      <c r="J288" s="542"/>
      <c r="K288" s="542"/>
      <c r="L288" s="542"/>
      <c r="N288" s="543">
        <v>1385.755445</v>
      </c>
      <c r="O288" s="76">
        <f t="shared" si="70"/>
        <v>0.51162878555747704</v>
      </c>
      <c r="P288" s="622">
        <v>38.583168000000001</v>
      </c>
      <c r="Q288" s="76">
        <f t="shared" si="71"/>
        <v>1.4245124894169268E-2</v>
      </c>
      <c r="R288" s="542"/>
      <c r="S288" s="542"/>
      <c r="T288" s="544">
        <v>0.1</v>
      </c>
      <c r="U288" s="543">
        <v>0</v>
      </c>
      <c r="W288" s="543">
        <v>115</v>
      </c>
      <c r="X288" s="543">
        <v>33</v>
      </c>
      <c r="Y288" s="542"/>
      <c r="Z288" s="546">
        <f t="shared" si="69"/>
        <v>8.2987225787159002E-2</v>
      </c>
      <c r="AA288" s="543">
        <v>0</v>
      </c>
      <c r="AB288" s="543">
        <v>1</v>
      </c>
      <c r="AC288" s="547">
        <v>116</v>
      </c>
      <c r="AD288" s="547">
        <v>0</v>
      </c>
      <c r="AE288" s="543">
        <f t="shared" si="72"/>
        <v>116</v>
      </c>
      <c r="AF288" s="549">
        <v>875398380</v>
      </c>
      <c r="AH288" s="549">
        <v>57260</v>
      </c>
      <c r="AI288" s="543">
        <v>80</v>
      </c>
      <c r="AJ288" s="76">
        <f t="shared" si="73"/>
        <v>0.68965517241379315</v>
      </c>
      <c r="AK288" s="549">
        <v>4661540</v>
      </c>
      <c r="AL288" s="76">
        <f t="shared" si="74"/>
        <v>5.3250498361671634E-3</v>
      </c>
      <c r="AM288" s="543">
        <v>79</v>
      </c>
      <c r="AN288" s="549">
        <v>4547740</v>
      </c>
      <c r="AO288" s="543">
        <v>61</v>
      </c>
      <c r="AP288" s="549">
        <v>2856050</v>
      </c>
      <c r="AQ288" s="543">
        <v>46</v>
      </c>
      <c r="AR288" s="549">
        <v>2495030</v>
      </c>
      <c r="AS288" s="543">
        <v>15</v>
      </c>
      <c r="AT288" s="76">
        <f t="shared" si="75"/>
        <v>0.24590163934426229</v>
      </c>
      <c r="AU288" s="549">
        <v>361020</v>
      </c>
      <c r="AV288" s="543">
        <v>28</v>
      </c>
      <c r="AW288" s="549">
        <v>804946840</v>
      </c>
      <c r="AX288" s="543">
        <v>7</v>
      </c>
      <c r="AY288" s="549">
        <v>65067200</v>
      </c>
      <c r="AZ288" s="543">
        <v>33</v>
      </c>
      <c r="BA288" s="76">
        <f t="shared" si="76"/>
        <v>0.28448275862068967</v>
      </c>
      <c r="BB288" s="543">
        <v>56</v>
      </c>
      <c r="BC288" s="76">
        <f t="shared" si="77"/>
        <v>0.48275862068965519</v>
      </c>
      <c r="BD288" s="543">
        <v>27</v>
      </c>
      <c r="BE288" s="76">
        <f t="shared" si="78"/>
        <v>0.23275862068965517</v>
      </c>
      <c r="BF288" s="543">
        <v>94</v>
      </c>
      <c r="BG288" s="76">
        <f t="shared" si="79"/>
        <v>0.81034482758620685</v>
      </c>
      <c r="BH288" s="543">
        <v>10</v>
      </c>
      <c r="BI288" s="76">
        <f t="shared" si="80"/>
        <v>8.6206896551724144E-2</v>
      </c>
      <c r="BJ288" s="543">
        <v>9</v>
      </c>
      <c r="BK288" s="543">
        <v>1</v>
      </c>
      <c r="BL288" s="543">
        <v>0</v>
      </c>
      <c r="BM288" s="550">
        <v>1969.5</v>
      </c>
      <c r="BN288" s="542"/>
      <c r="BO288" s="543">
        <v>73</v>
      </c>
      <c r="BP288" s="76">
        <f t="shared" si="81"/>
        <v>0.62931034482758619</v>
      </c>
      <c r="BQ288" s="543">
        <v>43</v>
      </c>
      <c r="BR288" s="76">
        <f t="shared" si="82"/>
        <v>0.37068965517241381</v>
      </c>
      <c r="BS288" s="543">
        <v>5</v>
      </c>
      <c r="BT288" s="76">
        <f t="shared" si="83"/>
        <v>4.3103448275862072E-2</v>
      </c>
      <c r="BU288" s="76">
        <v>0.52500000000000002</v>
      </c>
      <c r="BW288" s="543">
        <v>3</v>
      </c>
      <c r="BX288" s="543">
        <v>0</v>
      </c>
      <c r="BY288" s="543">
        <v>0</v>
      </c>
      <c r="BZ288" s="543">
        <v>1</v>
      </c>
      <c r="CA288" s="543">
        <v>0</v>
      </c>
      <c r="CB288" s="543">
        <v>2</v>
      </c>
      <c r="CC288" s="543">
        <v>0</v>
      </c>
      <c r="CD288" s="543">
        <v>0</v>
      </c>
      <c r="CE288" s="543">
        <v>0</v>
      </c>
      <c r="CF288" s="543">
        <v>2</v>
      </c>
      <c r="CG288" s="543">
        <v>1</v>
      </c>
      <c r="CH288" s="543">
        <v>0</v>
      </c>
      <c r="CI288" s="542"/>
      <c r="CJ288" s="542"/>
      <c r="CK288" s="542"/>
      <c r="CL288" s="542"/>
      <c r="CM288" s="542"/>
      <c r="CN288" s="542"/>
      <c r="CO288" s="542"/>
      <c r="CP288" s="542"/>
      <c r="CQ288" s="542"/>
      <c r="CS288" s="542"/>
      <c r="CT288" s="542"/>
      <c r="CU288" s="542"/>
      <c r="CV288" s="542"/>
      <c r="CW288" s="543">
        <v>7</v>
      </c>
      <c r="CX288" s="547">
        <v>2</v>
      </c>
      <c r="CY288" s="543">
        <v>3</v>
      </c>
      <c r="CZ288" s="543">
        <v>2</v>
      </c>
      <c r="DA288" s="543">
        <v>0</v>
      </c>
      <c r="DB288" s="543">
        <v>0</v>
      </c>
      <c r="DC288" s="543">
        <v>2</v>
      </c>
      <c r="DD288" s="543">
        <v>0</v>
      </c>
      <c r="DF288" s="551">
        <v>205102050.52103299</v>
      </c>
      <c r="DG288" s="76">
        <f t="shared" si="84"/>
        <v>0.23429567064201443</v>
      </c>
      <c r="DH288" s="551">
        <v>1705.5000250000001</v>
      </c>
      <c r="DI288" s="551">
        <v>124457.599747</v>
      </c>
      <c r="DJ288" s="551">
        <v>204977592.921285</v>
      </c>
      <c r="DK288" s="547">
        <v>83</v>
      </c>
      <c r="DL288" s="543">
        <v>31</v>
      </c>
      <c r="DM288" s="543">
        <v>1</v>
      </c>
      <c r="DN288" s="543">
        <v>1</v>
      </c>
      <c r="DO288" s="320">
        <v>0.04</v>
      </c>
      <c r="DP288" s="543">
        <v>79</v>
      </c>
      <c r="DQ288" s="543">
        <v>23</v>
      </c>
      <c r="DR288" s="543">
        <v>14</v>
      </c>
      <c r="DS288" s="543">
        <v>0</v>
      </c>
      <c r="DT288" s="76">
        <f t="shared" si="85"/>
        <v>0</v>
      </c>
      <c r="DU288" s="542"/>
      <c r="DV288" s="542"/>
      <c r="DW288" s="542"/>
      <c r="DX288" s="552">
        <v>856.16869999999994</v>
      </c>
      <c r="DZ288" s="542"/>
      <c r="EA288" s="542"/>
      <c r="EB288" s="542"/>
      <c r="EC288" s="542"/>
      <c r="ED288" s="542"/>
      <c r="EE288" s="542"/>
      <c r="EF288" s="542"/>
      <c r="EG288" s="542"/>
      <c r="EH288" s="542"/>
      <c r="EI288" s="542"/>
      <c r="EJ288" s="542"/>
      <c r="EK288" s="542"/>
      <c r="EL288" s="542"/>
      <c r="EM288" s="542"/>
      <c r="EN288" s="542"/>
      <c r="EO288" s="542"/>
    </row>
    <row r="289" spans="2:145" x14ac:dyDescent="0.25">
      <c r="B289" s="541" t="s">
        <v>1669</v>
      </c>
      <c r="C289" s="3" t="s">
        <v>1670</v>
      </c>
      <c r="D289" s="3" t="s">
        <v>73</v>
      </c>
      <c r="E289" s="541" t="s">
        <v>1094</v>
      </c>
      <c r="F289" s="542"/>
      <c r="G289" s="543">
        <v>131.59457800000001</v>
      </c>
      <c r="H289" s="542"/>
      <c r="I289" s="542"/>
      <c r="J289" s="542"/>
      <c r="K289" s="542"/>
      <c r="L289" s="542"/>
      <c r="N289" s="543">
        <v>65.344522999999995</v>
      </c>
      <c r="O289" s="76">
        <f t="shared" si="70"/>
        <v>0.49655938712003767</v>
      </c>
      <c r="P289" s="622">
        <v>5.3541179999999997</v>
      </c>
      <c r="Q289" s="76">
        <f t="shared" si="71"/>
        <v>4.0686463541073851E-2</v>
      </c>
      <c r="R289" s="542"/>
      <c r="S289" s="542"/>
      <c r="T289" s="544">
        <v>1.5933870000000001</v>
      </c>
      <c r="U289" s="543">
        <v>0</v>
      </c>
      <c r="W289" s="543">
        <v>31</v>
      </c>
      <c r="X289" s="543">
        <v>10</v>
      </c>
      <c r="Y289" s="542"/>
      <c r="Z289" s="546">
        <f t="shared" si="69"/>
        <v>0.47440854377343916</v>
      </c>
      <c r="AA289" s="543">
        <v>0</v>
      </c>
      <c r="AB289" s="543">
        <v>2</v>
      </c>
      <c r="AC289" s="547">
        <v>33</v>
      </c>
      <c r="AD289" s="547">
        <v>0</v>
      </c>
      <c r="AE289" s="543">
        <f t="shared" si="72"/>
        <v>33</v>
      </c>
      <c r="AF289" s="549">
        <v>946926</v>
      </c>
      <c r="AH289" s="549">
        <v>24000</v>
      </c>
      <c r="AI289" s="543">
        <v>32</v>
      </c>
      <c r="AJ289" s="76">
        <f t="shared" si="73"/>
        <v>0.96969696969696972</v>
      </c>
      <c r="AK289" s="549">
        <v>864786</v>
      </c>
      <c r="AL289" s="76">
        <f t="shared" si="74"/>
        <v>0.91325615729212206</v>
      </c>
      <c r="AM289" s="543">
        <v>32</v>
      </c>
      <c r="AN289" s="549">
        <v>864786</v>
      </c>
      <c r="AO289" s="543">
        <v>32</v>
      </c>
      <c r="AP289" s="549">
        <v>864786</v>
      </c>
      <c r="AQ289" s="543">
        <v>15</v>
      </c>
      <c r="AR289" s="549">
        <v>599866</v>
      </c>
      <c r="AS289" s="543">
        <v>17</v>
      </c>
      <c r="AT289" s="76">
        <f t="shared" si="75"/>
        <v>0.53125</v>
      </c>
      <c r="AU289" s="549">
        <v>264920</v>
      </c>
      <c r="AV289" s="543">
        <v>0</v>
      </c>
      <c r="AW289" s="549">
        <v>0</v>
      </c>
      <c r="AX289" s="543">
        <v>1</v>
      </c>
      <c r="AY289" s="549">
        <v>82140</v>
      </c>
      <c r="AZ289" s="543">
        <v>2</v>
      </c>
      <c r="BA289" s="76">
        <f t="shared" si="76"/>
        <v>6.0606060606060608E-2</v>
      </c>
      <c r="BB289" s="543">
        <v>6</v>
      </c>
      <c r="BC289" s="76">
        <f t="shared" si="77"/>
        <v>0.18181818181818182</v>
      </c>
      <c r="BD289" s="543">
        <v>25</v>
      </c>
      <c r="BE289" s="76">
        <f t="shared" si="78"/>
        <v>0.75757575757575757</v>
      </c>
      <c r="BF289" s="543">
        <v>33</v>
      </c>
      <c r="BG289" s="76">
        <f t="shared" si="79"/>
        <v>1</v>
      </c>
      <c r="BH289" s="543">
        <v>4</v>
      </c>
      <c r="BI289" s="76">
        <f t="shared" si="80"/>
        <v>0.12121212121212122</v>
      </c>
      <c r="BJ289" s="543">
        <v>4</v>
      </c>
      <c r="BK289" s="543">
        <v>0</v>
      </c>
      <c r="BL289" s="543">
        <v>0</v>
      </c>
      <c r="BM289" s="550">
        <v>1979</v>
      </c>
      <c r="BN289" s="542"/>
      <c r="BO289" s="543">
        <v>24</v>
      </c>
      <c r="BP289" s="76">
        <f t="shared" si="81"/>
        <v>0.72727272727272729</v>
      </c>
      <c r="BQ289" s="543">
        <v>9</v>
      </c>
      <c r="BR289" s="76">
        <f t="shared" si="82"/>
        <v>0.27272727272727271</v>
      </c>
      <c r="BS289" s="543">
        <v>0</v>
      </c>
      <c r="BT289" s="76">
        <f t="shared" si="83"/>
        <v>0</v>
      </c>
      <c r="BU289" s="76">
        <v>0.90625</v>
      </c>
      <c r="BW289" s="543">
        <v>0</v>
      </c>
      <c r="BX289" s="543">
        <v>0</v>
      </c>
      <c r="BY289" s="543">
        <v>0</v>
      </c>
      <c r="BZ289" s="543">
        <v>0</v>
      </c>
      <c r="CA289" s="543">
        <v>0</v>
      </c>
      <c r="CB289" s="543">
        <v>0</v>
      </c>
      <c r="CC289" s="543">
        <v>0</v>
      </c>
      <c r="CD289" s="543">
        <v>0</v>
      </c>
      <c r="CE289" s="543">
        <v>0</v>
      </c>
      <c r="CF289" s="543">
        <v>0</v>
      </c>
      <c r="CG289" s="543">
        <v>0</v>
      </c>
      <c r="CH289" s="543">
        <v>0</v>
      </c>
      <c r="CI289" s="542"/>
      <c r="CJ289" s="542"/>
      <c r="CK289" s="542"/>
      <c r="CL289" s="542"/>
      <c r="CM289" s="542"/>
      <c r="CN289" s="542"/>
      <c r="CO289" s="542"/>
      <c r="CP289" s="542"/>
      <c r="CQ289" s="542"/>
      <c r="CS289" s="542"/>
      <c r="CT289" s="542"/>
      <c r="CU289" s="542"/>
      <c r="CV289" s="542"/>
      <c r="CW289" s="543">
        <v>1</v>
      </c>
      <c r="CX289" s="547">
        <v>0</v>
      </c>
      <c r="CY289" s="543">
        <v>1</v>
      </c>
      <c r="CZ289" s="543">
        <v>0</v>
      </c>
      <c r="DA289" s="543">
        <v>0</v>
      </c>
      <c r="DB289" s="543">
        <v>0</v>
      </c>
      <c r="DC289" s="543">
        <v>0</v>
      </c>
      <c r="DD289" s="543">
        <v>0</v>
      </c>
      <c r="DF289" s="551">
        <v>53705.640197000001</v>
      </c>
      <c r="DG289" s="76">
        <f t="shared" si="84"/>
        <v>5.6715773140667801E-2</v>
      </c>
      <c r="DH289" s="551">
        <v>1592.516762</v>
      </c>
      <c r="DI289" s="551">
        <v>53705.640197000001</v>
      </c>
      <c r="DJ289" s="551">
        <v>0</v>
      </c>
      <c r="DK289" s="547">
        <v>23</v>
      </c>
      <c r="DL289" s="543">
        <v>10</v>
      </c>
      <c r="DM289" s="543">
        <v>0</v>
      </c>
      <c r="DN289" s="543">
        <v>0</v>
      </c>
      <c r="DO289" s="320">
        <v>6.5551999999999999E-2</v>
      </c>
      <c r="DP289" s="543">
        <v>18</v>
      </c>
      <c r="DQ289" s="543">
        <v>8</v>
      </c>
      <c r="DR289" s="543">
        <v>6</v>
      </c>
      <c r="DS289" s="543">
        <v>1</v>
      </c>
      <c r="DT289" s="76">
        <f t="shared" si="85"/>
        <v>3.2258064516129031E-2</v>
      </c>
      <c r="DU289" s="542"/>
      <c r="DV289" s="542"/>
      <c r="DW289" s="542"/>
      <c r="DX289" s="552">
        <v>63.76</v>
      </c>
      <c r="DZ289" s="542"/>
      <c r="EA289" s="542"/>
      <c r="EB289" s="542"/>
      <c r="EC289" s="542"/>
      <c r="ED289" s="542"/>
      <c r="EE289" s="542"/>
      <c r="EF289" s="542"/>
      <c r="EG289" s="542"/>
      <c r="EH289" s="542"/>
      <c r="EI289" s="542"/>
      <c r="EJ289" s="542"/>
      <c r="EK289" s="542"/>
      <c r="EL289" s="542"/>
      <c r="EM289" s="542"/>
      <c r="EN289" s="542"/>
      <c r="EO289" s="542"/>
    </row>
    <row r="290" spans="2:145" x14ac:dyDescent="0.25">
      <c r="B290" s="541" t="s">
        <v>1671</v>
      </c>
      <c r="C290" s="3" t="s">
        <v>1672</v>
      </c>
      <c r="D290" s="3" t="s">
        <v>51</v>
      </c>
      <c r="E290" s="541" t="s">
        <v>1094</v>
      </c>
      <c r="F290" s="542"/>
      <c r="G290" s="543">
        <v>271.63070900000002</v>
      </c>
      <c r="H290" s="542"/>
      <c r="I290" s="542"/>
      <c r="J290" s="542"/>
      <c r="K290" s="542"/>
      <c r="L290" s="542"/>
      <c r="N290" s="543">
        <v>129.69779600000001</v>
      </c>
      <c r="O290" s="76">
        <f t="shared" si="70"/>
        <v>0.47747839880652082</v>
      </c>
      <c r="P290" s="622">
        <v>6.9946830000000002</v>
      </c>
      <c r="Q290" s="76">
        <f t="shared" si="71"/>
        <v>2.5750707737540821E-2</v>
      </c>
      <c r="R290" s="542"/>
      <c r="S290" s="542"/>
      <c r="T290" s="544">
        <v>1.4686889999999999</v>
      </c>
      <c r="U290" s="543">
        <v>0</v>
      </c>
      <c r="W290" s="543">
        <v>294</v>
      </c>
      <c r="X290" s="543">
        <v>106</v>
      </c>
      <c r="Y290" s="542"/>
      <c r="Z290" s="546">
        <f t="shared" si="69"/>
        <v>2.2668079880092948</v>
      </c>
      <c r="AA290" s="543">
        <v>20</v>
      </c>
      <c r="AB290" s="543">
        <v>35</v>
      </c>
      <c r="AC290" s="547">
        <v>309</v>
      </c>
      <c r="AD290" s="547">
        <v>20</v>
      </c>
      <c r="AE290" s="543">
        <f t="shared" si="72"/>
        <v>329</v>
      </c>
      <c r="AF290" s="549">
        <v>16415931</v>
      </c>
      <c r="AH290" s="549">
        <v>25400</v>
      </c>
      <c r="AI290" s="543">
        <v>299</v>
      </c>
      <c r="AJ290" s="76">
        <f t="shared" si="73"/>
        <v>0.90881458966565354</v>
      </c>
      <c r="AK290" s="549">
        <v>8669631</v>
      </c>
      <c r="AL290" s="76">
        <f t="shared" si="74"/>
        <v>0.52812301659893668</v>
      </c>
      <c r="AM290" s="543">
        <v>299</v>
      </c>
      <c r="AN290" s="549">
        <v>8669631</v>
      </c>
      <c r="AO290" s="543">
        <v>294</v>
      </c>
      <c r="AP290" s="549">
        <v>8396331</v>
      </c>
      <c r="AQ290" s="543">
        <v>206</v>
      </c>
      <c r="AR290" s="549">
        <v>6651101</v>
      </c>
      <c r="AS290" s="543">
        <v>88</v>
      </c>
      <c r="AT290" s="76">
        <f t="shared" si="75"/>
        <v>0.29931972789115646</v>
      </c>
      <c r="AU290" s="549">
        <v>1745230</v>
      </c>
      <c r="AV290" s="543">
        <v>19</v>
      </c>
      <c r="AW290" s="549">
        <v>563800</v>
      </c>
      <c r="AX290" s="543">
        <v>10</v>
      </c>
      <c r="AY290" s="549">
        <v>7118400</v>
      </c>
      <c r="AZ290" s="543">
        <v>30</v>
      </c>
      <c r="BA290" s="76">
        <f t="shared" si="76"/>
        <v>9.1185410334346503E-2</v>
      </c>
      <c r="BB290" s="543">
        <v>43</v>
      </c>
      <c r="BC290" s="76">
        <f t="shared" si="77"/>
        <v>0.13069908814589665</v>
      </c>
      <c r="BD290" s="543">
        <v>256</v>
      </c>
      <c r="BE290" s="76">
        <f t="shared" si="78"/>
        <v>0.77811550151975684</v>
      </c>
      <c r="BF290" s="543">
        <v>294</v>
      </c>
      <c r="BG290" s="76">
        <f t="shared" si="79"/>
        <v>0.8936170212765957</v>
      </c>
      <c r="BH290" s="543">
        <v>31</v>
      </c>
      <c r="BI290" s="76">
        <f t="shared" si="80"/>
        <v>9.4224924012158054E-2</v>
      </c>
      <c r="BJ290" s="543">
        <v>24</v>
      </c>
      <c r="BK290" s="543">
        <v>7</v>
      </c>
      <c r="BL290" s="543">
        <v>0</v>
      </c>
      <c r="BM290" s="550">
        <v>1956</v>
      </c>
      <c r="BN290" s="542"/>
      <c r="BO290" s="543">
        <v>197</v>
      </c>
      <c r="BP290" s="76">
        <f t="shared" si="81"/>
        <v>0.59878419452887544</v>
      </c>
      <c r="BQ290" s="543">
        <v>132</v>
      </c>
      <c r="BR290" s="76">
        <f t="shared" si="82"/>
        <v>0.40121580547112462</v>
      </c>
      <c r="BS290" s="543">
        <v>11</v>
      </c>
      <c r="BT290" s="76">
        <f t="shared" si="83"/>
        <v>3.3434650455927049E-2</v>
      </c>
      <c r="BU290" s="76">
        <v>0.78595317725752512</v>
      </c>
      <c r="BW290" s="543">
        <v>0</v>
      </c>
      <c r="BX290" s="543">
        <v>0</v>
      </c>
      <c r="BY290" s="543">
        <v>0</v>
      </c>
      <c r="BZ290" s="543">
        <v>0</v>
      </c>
      <c r="CA290" s="543">
        <v>0</v>
      </c>
      <c r="CB290" s="543">
        <v>0</v>
      </c>
      <c r="CC290" s="543">
        <v>0</v>
      </c>
      <c r="CD290" s="543">
        <v>0</v>
      </c>
      <c r="CE290" s="543">
        <v>0</v>
      </c>
      <c r="CF290" s="543">
        <v>0</v>
      </c>
      <c r="CG290" s="543">
        <v>0</v>
      </c>
      <c r="CH290" s="543">
        <v>0</v>
      </c>
      <c r="CI290" s="542"/>
      <c r="CJ290" s="542"/>
      <c r="CK290" s="542"/>
      <c r="CL290" s="542"/>
      <c r="CM290" s="542"/>
      <c r="CN290" s="542"/>
      <c r="CO290" s="542"/>
      <c r="CP290" s="542"/>
      <c r="CQ290" s="542"/>
      <c r="CS290" s="542"/>
      <c r="CT290" s="542"/>
      <c r="CU290" s="542"/>
      <c r="CV290" s="542"/>
      <c r="CW290" s="543">
        <v>9</v>
      </c>
      <c r="CX290" s="547">
        <v>7</v>
      </c>
      <c r="CY290" s="543">
        <v>7</v>
      </c>
      <c r="CZ290" s="543">
        <v>1</v>
      </c>
      <c r="DA290" s="543">
        <v>1</v>
      </c>
      <c r="DB290" s="543">
        <v>0</v>
      </c>
      <c r="DC290" s="543">
        <v>0</v>
      </c>
      <c r="DD290" s="543">
        <v>0</v>
      </c>
      <c r="DF290" s="551">
        <v>1012770.821449</v>
      </c>
      <c r="DG290" s="76">
        <f t="shared" si="84"/>
        <v>6.1694388301766136E-2</v>
      </c>
      <c r="DH290" s="551">
        <v>1511.282776</v>
      </c>
      <c r="DI290" s="551">
        <v>471428.37839500001</v>
      </c>
      <c r="DJ290" s="551">
        <v>541342.44305400003</v>
      </c>
      <c r="DK290" s="547">
        <v>236</v>
      </c>
      <c r="DL290" s="543">
        <v>91</v>
      </c>
      <c r="DM290" s="543">
        <v>0</v>
      </c>
      <c r="DN290" s="543">
        <v>2</v>
      </c>
      <c r="DO290" s="320">
        <v>6.6584000000000004E-2</v>
      </c>
      <c r="DP290" s="543">
        <v>196</v>
      </c>
      <c r="DQ290" s="543">
        <v>68</v>
      </c>
      <c r="DR290" s="543">
        <v>60</v>
      </c>
      <c r="DS290" s="543">
        <v>5</v>
      </c>
      <c r="DT290" s="76">
        <f t="shared" si="85"/>
        <v>1.7006802721088437E-2</v>
      </c>
      <c r="DU290" s="542"/>
      <c r="DV290" s="542"/>
      <c r="DW290" s="542"/>
      <c r="DX290" s="552">
        <v>472.00900000000001</v>
      </c>
      <c r="DZ290" s="542"/>
      <c r="EA290" s="542"/>
      <c r="EB290" s="542"/>
      <c r="EC290" s="542"/>
      <c r="ED290" s="542"/>
      <c r="EE290" s="542"/>
      <c r="EF290" s="542"/>
      <c r="EG290" s="542"/>
      <c r="EH290" s="542"/>
      <c r="EI290" s="542"/>
      <c r="EJ290" s="542"/>
      <c r="EK290" s="542"/>
      <c r="EL290" s="542"/>
      <c r="EM290" s="542"/>
      <c r="EN290" s="542"/>
      <c r="EO290" s="542"/>
    </row>
    <row r="291" spans="2:145" x14ac:dyDescent="0.25">
      <c r="B291" s="541" t="s">
        <v>1673</v>
      </c>
      <c r="C291" s="3" t="s">
        <v>1674</v>
      </c>
      <c r="D291" s="3" t="s">
        <v>1149</v>
      </c>
      <c r="E291" s="541" t="s">
        <v>1094</v>
      </c>
      <c r="F291" s="542"/>
      <c r="G291" s="543">
        <v>9984.0106429999996</v>
      </c>
      <c r="H291" s="542"/>
      <c r="I291" s="542"/>
      <c r="J291" s="542"/>
      <c r="K291" s="542"/>
      <c r="L291" s="542"/>
      <c r="N291" s="543">
        <v>11850.173731000001</v>
      </c>
      <c r="O291" s="76">
        <f t="shared" si="70"/>
        <v>1.1869151741448121</v>
      </c>
      <c r="P291" s="622">
        <v>81.480429999999998</v>
      </c>
      <c r="Q291" s="76">
        <f t="shared" si="71"/>
        <v>8.1610920614480359E-3</v>
      </c>
      <c r="R291" s="542"/>
      <c r="S291" s="542"/>
      <c r="T291" s="544">
        <v>3</v>
      </c>
      <c r="U291" s="543">
        <v>4</v>
      </c>
      <c r="W291" s="543">
        <v>1023</v>
      </c>
      <c r="X291" s="543">
        <v>210</v>
      </c>
      <c r="Y291" s="542"/>
      <c r="Z291" s="546">
        <f t="shared" si="69"/>
        <v>8.6327848284944261E-2</v>
      </c>
      <c r="AA291" s="543">
        <v>83</v>
      </c>
      <c r="AB291" s="543">
        <v>110</v>
      </c>
      <c r="AC291" s="547">
        <v>1050</v>
      </c>
      <c r="AD291" s="547">
        <v>83</v>
      </c>
      <c r="AE291" s="543">
        <f t="shared" si="72"/>
        <v>1133</v>
      </c>
      <c r="AF291" s="549">
        <v>106768444</v>
      </c>
      <c r="AH291" s="549">
        <v>40400</v>
      </c>
      <c r="AI291" s="543">
        <v>963</v>
      </c>
      <c r="AJ291" s="76">
        <f t="shared" si="73"/>
        <v>0.84995586937334511</v>
      </c>
      <c r="AK291" s="549">
        <v>51574647</v>
      </c>
      <c r="AL291" s="76">
        <f t="shared" si="74"/>
        <v>0.48305140608773883</v>
      </c>
      <c r="AM291" s="543">
        <v>962</v>
      </c>
      <c r="AN291" s="549">
        <v>51345247</v>
      </c>
      <c r="AO291" s="543">
        <v>934</v>
      </c>
      <c r="AP291" s="549">
        <v>47955447</v>
      </c>
      <c r="AQ291" s="543">
        <v>650</v>
      </c>
      <c r="AR291" s="549">
        <v>40429067</v>
      </c>
      <c r="AS291" s="543">
        <v>284</v>
      </c>
      <c r="AT291" s="76">
        <f t="shared" si="75"/>
        <v>0.30406852248394006</v>
      </c>
      <c r="AU291" s="549">
        <v>7526380</v>
      </c>
      <c r="AV291" s="543">
        <v>115</v>
      </c>
      <c r="AW291" s="549">
        <v>21244300</v>
      </c>
      <c r="AX291" s="543">
        <v>34</v>
      </c>
      <c r="AY291" s="549">
        <v>29481628</v>
      </c>
      <c r="AZ291" s="543">
        <v>138</v>
      </c>
      <c r="BA291" s="76">
        <f t="shared" si="76"/>
        <v>0.12180052956751986</v>
      </c>
      <c r="BB291" s="543">
        <v>242</v>
      </c>
      <c r="BC291" s="76">
        <f t="shared" si="77"/>
        <v>0.21359223300970873</v>
      </c>
      <c r="BD291" s="543">
        <v>753</v>
      </c>
      <c r="BE291" s="76">
        <f t="shared" si="78"/>
        <v>0.66460723742277139</v>
      </c>
      <c r="BF291" s="543">
        <v>972</v>
      </c>
      <c r="BG291" s="76">
        <f t="shared" si="79"/>
        <v>0.85789938217122685</v>
      </c>
      <c r="BH291" s="543">
        <v>374</v>
      </c>
      <c r="BI291" s="76">
        <f t="shared" si="80"/>
        <v>0.3300970873786408</v>
      </c>
      <c r="BJ291" s="543">
        <v>339</v>
      </c>
      <c r="BK291" s="543">
        <v>34</v>
      </c>
      <c r="BL291" s="543">
        <v>1</v>
      </c>
      <c r="BM291" s="550">
        <v>1968</v>
      </c>
      <c r="BN291" s="542"/>
      <c r="BO291" s="543">
        <v>841</v>
      </c>
      <c r="BP291" s="76">
        <f t="shared" si="81"/>
        <v>0.74227714033539272</v>
      </c>
      <c r="BQ291" s="543">
        <v>292</v>
      </c>
      <c r="BR291" s="76">
        <f t="shared" si="82"/>
        <v>0.25772285966460723</v>
      </c>
      <c r="BS291" s="543">
        <v>78</v>
      </c>
      <c r="BT291" s="76">
        <f t="shared" si="83"/>
        <v>6.884377758164166E-2</v>
      </c>
      <c r="BU291" s="76">
        <v>0.63966770508826587</v>
      </c>
      <c r="BW291" s="543">
        <v>5</v>
      </c>
      <c r="BX291" s="543">
        <v>3</v>
      </c>
      <c r="BY291" s="543">
        <v>1</v>
      </c>
      <c r="BZ291" s="543">
        <v>4</v>
      </c>
      <c r="CA291" s="543">
        <v>0</v>
      </c>
      <c r="CB291" s="543">
        <v>1</v>
      </c>
      <c r="CC291" s="543">
        <v>1</v>
      </c>
      <c r="CD291" s="543">
        <v>0</v>
      </c>
      <c r="CE291" s="543">
        <v>0</v>
      </c>
      <c r="CF291" s="543">
        <v>1</v>
      </c>
      <c r="CG291" s="543">
        <v>3</v>
      </c>
      <c r="CH291" s="543">
        <v>0</v>
      </c>
      <c r="CI291" s="542"/>
      <c r="CJ291" s="542"/>
      <c r="CK291" s="542"/>
      <c r="CL291" s="542"/>
      <c r="CM291" s="542"/>
      <c r="CN291" s="542"/>
      <c r="CO291" s="542"/>
      <c r="CP291" s="542"/>
      <c r="CQ291" s="542"/>
      <c r="CS291" s="542"/>
      <c r="CT291" s="542"/>
      <c r="CU291" s="542"/>
      <c r="CV291" s="542"/>
      <c r="CW291" s="543">
        <v>19</v>
      </c>
      <c r="CX291" s="547">
        <v>4</v>
      </c>
      <c r="CY291" s="543">
        <v>13</v>
      </c>
      <c r="CZ291" s="543">
        <v>4</v>
      </c>
      <c r="DA291" s="543">
        <v>0</v>
      </c>
      <c r="DB291" s="543">
        <v>0</v>
      </c>
      <c r="DC291" s="543">
        <v>2</v>
      </c>
      <c r="DD291" s="543">
        <v>0</v>
      </c>
      <c r="DF291" s="551">
        <v>10657040.832477</v>
      </c>
      <c r="DG291" s="76">
        <f t="shared" si="84"/>
        <v>9.9814518533931237E-2</v>
      </c>
      <c r="DH291" s="551">
        <v>6480.2579960000003</v>
      </c>
      <c r="DI291" s="551">
        <v>6938346.6908369996</v>
      </c>
      <c r="DJ291" s="551">
        <v>3718694.1416389998</v>
      </c>
      <c r="DK291" s="547">
        <v>449</v>
      </c>
      <c r="DL291" s="543">
        <v>665</v>
      </c>
      <c r="DM291" s="543">
        <v>15</v>
      </c>
      <c r="DN291" s="543">
        <v>4</v>
      </c>
      <c r="DO291" s="320">
        <v>0.176673</v>
      </c>
      <c r="DP291" s="543">
        <v>400</v>
      </c>
      <c r="DQ291" s="543">
        <v>173</v>
      </c>
      <c r="DR291" s="543">
        <v>461</v>
      </c>
      <c r="DS291" s="543">
        <v>99</v>
      </c>
      <c r="DT291" s="76">
        <f t="shared" si="85"/>
        <v>9.6774193548387094E-2</v>
      </c>
      <c r="DU291" s="542"/>
      <c r="DV291" s="542"/>
      <c r="DW291" s="542"/>
      <c r="DX291" s="552">
        <v>6847.7731000000003</v>
      </c>
      <c r="DZ291" s="542"/>
      <c r="EA291" s="542"/>
      <c r="EB291" s="542"/>
      <c r="EC291" s="542"/>
      <c r="ED291" s="542"/>
      <c r="EE291" s="542"/>
      <c r="EF291" s="542"/>
      <c r="EG291" s="542"/>
      <c r="EH291" s="542"/>
      <c r="EI291" s="542"/>
      <c r="EJ291" s="542"/>
      <c r="EK291" s="542"/>
      <c r="EL291" s="542"/>
      <c r="EM291" s="542"/>
      <c r="EN291" s="542"/>
      <c r="EO291" s="542"/>
    </row>
    <row r="292" spans="2:145" x14ac:dyDescent="0.25">
      <c r="B292" s="541" t="s">
        <v>1675</v>
      </c>
      <c r="C292" s="3" t="s">
        <v>1676</v>
      </c>
      <c r="D292" s="3" t="s">
        <v>1456</v>
      </c>
      <c r="E292" s="541" t="s">
        <v>1094</v>
      </c>
      <c r="F292" s="542"/>
      <c r="G292" s="543">
        <v>32.498187999999999</v>
      </c>
      <c r="H292" s="542"/>
      <c r="I292" s="542"/>
      <c r="J292" s="542"/>
      <c r="K292" s="542"/>
      <c r="L292" s="542"/>
      <c r="N292" s="543">
        <v>32.498187999999999</v>
      </c>
      <c r="O292" s="76">
        <f t="shared" si="70"/>
        <v>1</v>
      </c>
      <c r="P292" s="622">
        <v>1.2960480000000001</v>
      </c>
      <c r="Q292" s="76">
        <f t="shared" si="71"/>
        <v>3.9880623498147041E-2</v>
      </c>
      <c r="R292" s="542"/>
      <c r="S292" s="542"/>
      <c r="T292" s="544">
        <v>0</v>
      </c>
      <c r="U292" s="543">
        <v>0</v>
      </c>
      <c r="W292" s="543">
        <v>28</v>
      </c>
      <c r="X292" s="543">
        <v>0</v>
      </c>
      <c r="Y292" s="542"/>
      <c r="Z292" s="546">
        <f t="shared" si="69"/>
        <v>0.86158649829953604</v>
      </c>
      <c r="AA292" s="543">
        <v>0</v>
      </c>
      <c r="AB292" s="543">
        <v>0</v>
      </c>
      <c r="AC292" s="547">
        <v>28</v>
      </c>
      <c r="AD292" s="547">
        <v>0</v>
      </c>
      <c r="AE292" s="543">
        <f t="shared" si="72"/>
        <v>28</v>
      </c>
      <c r="AF292" s="549">
        <v>1921094</v>
      </c>
      <c r="AH292" s="549">
        <v>53450</v>
      </c>
      <c r="AI292" s="543">
        <v>26</v>
      </c>
      <c r="AJ292" s="76">
        <f t="shared" si="73"/>
        <v>0.9285714285714286</v>
      </c>
      <c r="AK292" s="549">
        <v>1781694</v>
      </c>
      <c r="AL292" s="76">
        <f t="shared" si="74"/>
        <v>0.92743717902403522</v>
      </c>
      <c r="AM292" s="543">
        <v>26</v>
      </c>
      <c r="AN292" s="549">
        <v>1781694</v>
      </c>
      <c r="AO292" s="543">
        <v>25</v>
      </c>
      <c r="AP292" s="549">
        <v>1685594</v>
      </c>
      <c r="AQ292" s="543">
        <v>23</v>
      </c>
      <c r="AR292" s="549">
        <v>1652594</v>
      </c>
      <c r="AS292" s="543">
        <v>2</v>
      </c>
      <c r="AT292" s="76">
        <f t="shared" si="75"/>
        <v>0.08</v>
      </c>
      <c r="AU292" s="549">
        <v>33000</v>
      </c>
      <c r="AV292" s="543">
        <v>1</v>
      </c>
      <c r="AW292" s="549">
        <v>10800</v>
      </c>
      <c r="AX292" s="543">
        <v>1</v>
      </c>
      <c r="AY292" s="549">
        <v>128600</v>
      </c>
      <c r="AZ292" s="543">
        <v>13</v>
      </c>
      <c r="BA292" s="76">
        <f t="shared" si="76"/>
        <v>0.4642857142857143</v>
      </c>
      <c r="BB292" s="543">
        <v>5</v>
      </c>
      <c r="BC292" s="76">
        <f t="shared" si="77"/>
        <v>0.17857142857142858</v>
      </c>
      <c r="BD292" s="543">
        <v>10</v>
      </c>
      <c r="BE292" s="76">
        <f t="shared" si="78"/>
        <v>0.35714285714285715</v>
      </c>
      <c r="BF292" s="543">
        <v>24</v>
      </c>
      <c r="BG292" s="76">
        <f t="shared" si="79"/>
        <v>0.8571428571428571</v>
      </c>
      <c r="BH292" s="543">
        <v>0</v>
      </c>
      <c r="BI292" s="76">
        <f t="shared" si="80"/>
        <v>0</v>
      </c>
      <c r="BJ292" s="543">
        <v>0</v>
      </c>
      <c r="BK292" s="543">
        <v>0</v>
      </c>
      <c r="BL292" s="543">
        <v>0</v>
      </c>
      <c r="BM292" s="550">
        <v>1950</v>
      </c>
      <c r="BN292" s="542"/>
      <c r="BO292" s="543">
        <v>25</v>
      </c>
      <c r="BP292" s="76">
        <f t="shared" si="81"/>
        <v>0.8928571428571429</v>
      </c>
      <c r="BQ292" s="543">
        <v>3</v>
      </c>
      <c r="BR292" s="76">
        <f t="shared" si="82"/>
        <v>0.10714285714285714</v>
      </c>
      <c r="BS292" s="543">
        <v>0</v>
      </c>
      <c r="BT292" s="76">
        <f t="shared" si="83"/>
        <v>0</v>
      </c>
      <c r="BU292" s="76">
        <v>0.88461538461538458</v>
      </c>
      <c r="BW292" s="543">
        <v>0</v>
      </c>
      <c r="BX292" s="543">
        <v>0</v>
      </c>
      <c r="BY292" s="543">
        <v>0</v>
      </c>
      <c r="BZ292" s="543">
        <v>0</v>
      </c>
      <c r="CA292" s="543">
        <v>0</v>
      </c>
      <c r="CB292" s="543">
        <v>0</v>
      </c>
      <c r="CC292" s="543">
        <v>0</v>
      </c>
      <c r="CD292" s="543">
        <v>0</v>
      </c>
      <c r="CE292" s="543">
        <v>0</v>
      </c>
      <c r="CF292" s="543">
        <v>0</v>
      </c>
      <c r="CG292" s="543">
        <v>0</v>
      </c>
      <c r="CH292" s="543">
        <v>0</v>
      </c>
      <c r="CI292" s="542"/>
      <c r="CJ292" s="542"/>
      <c r="CK292" s="542"/>
      <c r="CL292" s="542"/>
      <c r="CM292" s="542"/>
      <c r="CN292" s="542"/>
      <c r="CO292" s="542"/>
      <c r="CP292" s="542"/>
      <c r="CQ292" s="542"/>
      <c r="CS292" s="542"/>
      <c r="CT292" s="542"/>
      <c r="CU292" s="542"/>
      <c r="CV292" s="542"/>
      <c r="CW292" s="543">
        <v>1</v>
      </c>
      <c r="CX292" s="547">
        <v>0</v>
      </c>
      <c r="CY292" s="543">
        <v>1</v>
      </c>
      <c r="CZ292" s="543">
        <v>0</v>
      </c>
      <c r="DA292" s="543">
        <v>0</v>
      </c>
      <c r="DB292" s="543">
        <v>0</v>
      </c>
      <c r="DC292" s="543">
        <v>0</v>
      </c>
      <c r="DD292" s="543">
        <v>0</v>
      </c>
      <c r="DF292" s="551">
        <v>0</v>
      </c>
      <c r="DG292" s="76">
        <f t="shared" si="84"/>
        <v>0</v>
      </c>
      <c r="DH292" s="551">
        <v>0</v>
      </c>
      <c r="DI292" s="551">
        <v>0</v>
      </c>
      <c r="DJ292" s="551">
        <v>0</v>
      </c>
      <c r="DK292" s="547">
        <v>28</v>
      </c>
      <c r="DL292" s="543">
        <v>0</v>
      </c>
      <c r="DM292" s="543">
        <v>0</v>
      </c>
      <c r="DN292" s="543">
        <v>0</v>
      </c>
      <c r="DO292" s="320">
        <v>0</v>
      </c>
      <c r="DP292" s="543">
        <v>28</v>
      </c>
      <c r="DQ292" s="543">
        <v>0</v>
      </c>
      <c r="DR292" s="543">
        <v>0</v>
      </c>
      <c r="DS292" s="543">
        <v>0</v>
      </c>
      <c r="DT292" s="76">
        <f t="shared" si="85"/>
        <v>0</v>
      </c>
      <c r="DU292" s="542"/>
      <c r="DV292" s="542"/>
      <c r="DW292" s="542"/>
      <c r="DX292" s="552">
        <v>0</v>
      </c>
      <c r="DZ292" s="542"/>
      <c r="EA292" s="542"/>
      <c r="EB292" s="542"/>
      <c r="EC292" s="542"/>
      <c r="ED292" s="542"/>
      <c r="EE292" s="542"/>
      <c r="EF292" s="542"/>
      <c r="EG292" s="542"/>
      <c r="EH292" s="542"/>
      <c r="EI292" s="542"/>
      <c r="EJ292" s="542"/>
      <c r="EK292" s="542"/>
      <c r="EL292" s="542"/>
      <c r="EM292" s="542"/>
      <c r="EN292" s="542"/>
      <c r="EO292" s="542"/>
    </row>
    <row r="293" spans="2:145" x14ac:dyDescent="0.25">
      <c r="B293" s="541" t="s">
        <v>1677</v>
      </c>
      <c r="C293" s="3" t="s">
        <v>1678</v>
      </c>
      <c r="D293" s="3" t="s">
        <v>1143</v>
      </c>
      <c r="E293" s="541" t="s">
        <v>1094</v>
      </c>
      <c r="F293" s="542"/>
      <c r="G293" s="543">
        <v>43.993527</v>
      </c>
      <c r="H293" s="542"/>
      <c r="I293" s="542"/>
      <c r="J293" s="542"/>
      <c r="K293" s="542"/>
      <c r="L293" s="542"/>
      <c r="N293" s="543">
        <v>11.498283000000001</v>
      </c>
      <c r="O293" s="76">
        <f t="shared" si="70"/>
        <v>0.26136306370707674</v>
      </c>
      <c r="P293" s="622">
        <v>2.9405130000000002</v>
      </c>
      <c r="Q293" s="76">
        <f t="shared" si="71"/>
        <v>6.6839673936577082E-2</v>
      </c>
      <c r="R293" s="542"/>
      <c r="S293" s="542"/>
      <c r="T293" s="544">
        <v>1.475366</v>
      </c>
      <c r="U293" s="543">
        <v>0</v>
      </c>
      <c r="W293" s="543">
        <v>47</v>
      </c>
      <c r="X293" s="543">
        <v>0</v>
      </c>
      <c r="Y293" s="542"/>
      <c r="Z293" s="546">
        <f t="shared" si="69"/>
        <v>4.0875668132363758</v>
      </c>
      <c r="AA293" s="543">
        <v>25</v>
      </c>
      <c r="AB293" s="543">
        <v>3</v>
      </c>
      <c r="AC293" s="547">
        <v>25</v>
      </c>
      <c r="AD293" s="547">
        <v>25</v>
      </c>
      <c r="AE293" s="543">
        <f t="shared" si="72"/>
        <v>50</v>
      </c>
      <c r="AF293" s="549">
        <v>1631530</v>
      </c>
      <c r="AH293" s="549">
        <v>22625</v>
      </c>
      <c r="AI293" s="543">
        <v>43</v>
      </c>
      <c r="AJ293" s="76">
        <f t="shared" si="73"/>
        <v>0.86</v>
      </c>
      <c r="AK293" s="549">
        <v>1369630</v>
      </c>
      <c r="AL293" s="76">
        <f t="shared" si="74"/>
        <v>0.83947582943617338</v>
      </c>
      <c r="AM293" s="543">
        <v>43</v>
      </c>
      <c r="AN293" s="549">
        <v>1369630</v>
      </c>
      <c r="AO293" s="543">
        <v>43</v>
      </c>
      <c r="AP293" s="549">
        <v>1369630</v>
      </c>
      <c r="AQ293" s="543">
        <v>27</v>
      </c>
      <c r="AR293" s="549">
        <v>996100</v>
      </c>
      <c r="AS293" s="543">
        <v>16</v>
      </c>
      <c r="AT293" s="76">
        <f t="shared" si="75"/>
        <v>0.37209302325581395</v>
      </c>
      <c r="AU293" s="549">
        <v>373530</v>
      </c>
      <c r="AV293" s="543">
        <v>5</v>
      </c>
      <c r="AW293" s="549">
        <v>182100</v>
      </c>
      <c r="AX293" s="543">
        <v>2</v>
      </c>
      <c r="AY293" s="549">
        <v>79800</v>
      </c>
      <c r="AZ293" s="543">
        <v>8</v>
      </c>
      <c r="BA293" s="76">
        <f t="shared" si="76"/>
        <v>0.16</v>
      </c>
      <c r="BB293" s="543">
        <v>18</v>
      </c>
      <c r="BC293" s="76">
        <f t="shared" si="77"/>
        <v>0.36</v>
      </c>
      <c r="BD293" s="543">
        <v>24</v>
      </c>
      <c r="BE293" s="76">
        <f t="shared" si="78"/>
        <v>0.48</v>
      </c>
      <c r="BF293" s="543">
        <v>48</v>
      </c>
      <c r="BG293" s="76">
        <f t="shared" si="79"/>
        <v>0.96</v>
      </c>
      <c r="BH293" s="543">
        <v>4</v>
      </c>
      <c r="BI293" s="76">
        <f t="shared" si="80"/>
        <v>0.08</v>
      </c>
      <c r="BJ293" s="543">
        <v>4</v>
      </c>
      <c r="BK293" s="543">
        <v>0</v>
      </c>
      <c r="BL293" s="543">
        <v>0</v>
      </c>
      <c r="BM293" s="550">
        <v>1975</v>
      </c>
      <c r="BN293" s="542"/>
      <c r="BO293" s="543">
        <v>42</v>
      </c>
      <c r="BP293" s="76">
        <f t="shared" si="81"/>
        <v>0.84</v>
      </c>
      <c r="BQ293" s="543">
        <v>8</v>
      </c>
      <c r="BR293" s="76">
        <f t="shared" si="82"/>
        <v>0.16</v>
      </c>
      <c r="BS293" s="543">
        <v>2</v>
      </c>
      <c r="BT293" s="76">
        <f t="shared" si="83"/>
        <v>0.04</v>
      </c>
      <c r="BU293" s="76">
        <v>0.81395348837209303</v>
      </c>
      <c r="BW293" s="543">
        <v>0</v>
      </c>
      <c r="BX293" s="543">
        <v>0</v>
      </c>
      <c r="BY293" s="543">
        <v>0</v>
      </c>
      <c r="BZ293" s="543">
        <v>0</v>
      </c>
      <c r="CA293" s="543">
        <v>0</v>
      </c>
      <c r="CB293" s="543">
        <v>0</v>
      </c>
      <c r="CC293" s="543">
        <v>0</v>
      </c>
      <c r="CD293" s="543">
        <v>0</v>
      </c>
      <c r="CE293" s="543">
        <v>0</v>
      </c>
      <c r="CF293" s="543">
        <v>0</v>
      </c>
      <c r="CG293" s="543">
        <v>0</v>
      </c>
      <c r="CH293" s="543">
        <v>0</v>
      </c>
      <c r="CI293" s="542"/>
      <c r="CJ293" s="542"/>
      <c r="CK293" s="542"/>
      <c r="CL293" s="542"/>
      <c r="CM293" s="542"/>
      <c r="CN293" s="542"/>
      <c r="CO293" s="542"/>
      <c r="CP293" s="542"/>
      <c r="CQ293" s="542"/>
      <c r="CS293" s="542"/>
      <c r="CT293" s="542"/>
      <c r="CU293" s="542"/>
      <c r="CV293" s="542"/>
      <c r="CW293" s="543">
        <v>1</v>
      </c>
      <c r="CX293" s="547">
        <v>0</v>
      </c>
      <c r="CY293" s="543">
        <v>1</v>
      </c>
      <c r="CZ293" s="543">
        <v>0</v>
      </c>
      <c r="DA293" s="543">
        <v>0</v>
      </c>
      <c r="DB293" s="543">
        <v>0</v>
      </c>
      <c r="DC293" s="543">
        <v>0</v>
      </c>
      <c r="DD293" s="543">
        <v>0</v>
      </c>
      <c r="DF293" s="551">
        <v>128490.578662</v>
      </c>
      <c r="DG293" s="76">
        <f t="shared" si="84"/>
        <v>7.8754652787261042E-2</v>
      </c>
      <c r="DH293" s="551">
        <v>2588.455907</v>
      </c>
      <c r="DI293" s="551">
        <v>110521.165408</v>
      </c>
      <c r="DJ293" s="551">
        <v>17969.413252999999</v>
      </c>
      <c r="DK293" s="547">
        <v>26</v>
      </c>
      <c r="DL293" s="543">
        <v>24</v>
      </c>
      <c r="DM293" s="543">
        <v>0</v>
      </c>
      <c r="DN293" s="543">
        <v>0</v>
      </c>
      <c r="DO293" s="320">
        <v>0.10703799999999999</v>
      </c>
      <c r="DP293" s="543">
        <v>21</v>
      </c>
      <c r="DQ293" s="543">
        <v>13</v>
      </c>
      <c r="DR293" s="543">
        <v>16</v>
      </c>
      <c r="DS293" s="543">
        <v>0</v>
      </c>
      <c r="DT293" s="76">
        <f t="shared" si="85"/>
        <v>0</v>
      </c>
      <c r="DU293" s="542"/>
      <c r="DV293" s="542"/>
      <c r="DW293" s="542"/>
      <c r="DX293" s="552">
        <v>111.9858</v>
      </c>
      <c r="DZ293" s="542"/>
      <c r="EA293" s="542"/>
      <c r="EB293" s="542"/>
      <c r="EC293" s="542"/>
      <c r="ED293" s="542"/>
      <c r="EE293" s="542"/>
      <c r="EF293" s="542"/>
      <c r="EG293" s="542"/>
      <c r="EH293" s="542"/>
      <c r="EI293" s="542"/>
      <c r="EJ293" s="542"/>
      <c r="EK293" s="542"/>
      <c r="EL293" s="542"/>
      <c r="EM293" s="542"/>
      <c r="EN293" s="542"/>
      <c r="EO293" s="542"/>
    </row>
    <row r="294" spans="2:145" x14ac:dyDescent="0.25">
      <c r="B294" s="541" t="s">
        <v>1679</v>
      </c>
      <c r="C294" s="3" t="s">
        <v>1680</v>
      </c>
      <c r="D294" s="3" t="s">
        <v>1215</v>
      </c>
      <c r="E294" s="541" t="s">
        <v>1094</v>
      </c>
      <c r="F294" s="542"/>
      <c r="G294" s="543">
        <v>7.7089999999999996</v>
      </c>
      <c r="H294" s="542"/>
      <c r="I294" s="542"/>
      <c r="J294" s="542"/>
      <c r="K294" s="542"/>
      <c r="L294" s="542"/>
      <c r="N294" s="543">
        <v>7.7089999999999996</v>
      </c>
      <c r="O294" s="76">
        <f t="shared" si="70"/>
        <v>1</v>
      </c>
      <c r="P294" s="622">
        <v>0.54266599999999998</v>
      </c>
      <c r="Q294" s="76">
        <f t="shared" si="71"/>
        <v>7.0393825398884419E-2</v>
      </c>
      <c r="R294" s="542"/>
      <c r="S294" s="542"/>
      <c r="T294" s="544">
        <v>0</v>
      </c>
      <c r="U294" s="543">
        <v>0</v>
      </c>
      <c r="W294" s="543">
        <v>36</v>
      </c>
      <c r="X294" s="543">
        <v>0</v>
      </c>
      <c r="Y294" s="542"/>
      <c r="Z294" s="546">
        <f t="shared" si="69"/>
        <v>4.6698663899338442</v>
      </c>
      <c r="AA294" s="543">
        <v>0</v>
      </c>
      <c r="AB294" s="543">
        <v>1</v>
      </c>
      <c r="AC294" s="547">
        <v>37</v>
      </c>
      <c r="AD294" s="547">
        <v>0</v>
      </c>
      <c r="AE294" s="543">
        <f t="shared" si="72"/>
        <v>37</v>
      </c>
      <c r="AF294" s="549">
        <v>929525</v>
      </c>
      <c r="AH294" s="549">
        <v>21970</v>
      </c>
      <c r="AI294" s="543">
        <v>37</v>
      </c>
      <c r="AJ294" s="76">
        <f t="shared" si="73"/>
        <v>1</v>
      </c>
      <c r="AK294" s="549">
        <v>929525</v>
      </c>
      <c r="AL294" s="76">
        <f t="shared" si="74"/>
        <v>1</v>
      </c>
      <c r="AM294" s="543">
        <v>37</v>
      </c>
      <c r="AN294" s="549">
        <v>929525</v>
      </c>
      <c r="AO294" s="543">
        <v>36</v>
      </c>
      <c r="AP294" s="549">
        <v>910225</v>
      </c>
      <c r="AQ294" s="543">
        <v>33</v>
      </c>
      <c r="AR294" s="549">
        <v>838845</v>
      </c>
      <c r="AS294" s="543">
        <v>3</v>
      </c>
      <c r="AT294" s="76">
        <f t="shared" si="75"/>
        <v>8.3333333333333329E-2</v>
      </c>
      <c r="AU294" s="549">
        <v>71380</v>
      </c>
      <c r="AV294" s="543">
        <v>0</v>
      </c>
      <c r="AW294" s="549">
        <v>0</v>
      </c>
      <c r="AX294" s="543">
        <v>0</v>
      </c>
      <c r="AY294" s="549">
        <v>0</v>
      </c>
      <c r="AZ294" s="543">
        <v>32</v>
      </c>
      <c r="BA294" s="76">
        <f t="shared" si="76"/>
        <v>0.86486486486486491</v>
      </c>
      <c r="BB294" s="543">
        <v>1</v>
      </c>
      <c r="BC294" s="76">
        <f t="shared" si="77"/>
        <v>2.7027027027027029E-2</v>
      </c>
      <c r="BD294" s="543">
        <v>4</v>
      </c>
      <c r="BE294" s="76">
        <f t="shared" si="78"/>
        <v>0.10810810810810811</v>
      </c>
      <c r="BF294" s="543">
        <v>32</v>
      </c>
      <c r="BG294" s="76">
        <f t="shared" si="79"/>
        <v>0.86486486486486491</v>
      </c>
      <c r="BH294" s="543">
        <v>0</v>
      </c>
      <c r="BI294" s="76">
        <f t="shared" si="80"/>
        <v>0</v>
      </c>
      <c r="BJ294" s="543">
        <v>0</v>
      </c>
      <c r="BK294" s="543">
        <v>0</v>
      </c>
      <c r="BL294" s="543">
        <v>0</v>
      </c>
      <c r="BM294" s="550">
        <v>1930</v>
      </c>
      <c r="BN294" s="542"/>
      <c r="BO294" s="543">
        <v>35</v>
      </c>
      <c r="BP294" s="76">
        <f t="shared" si="81"/>
        <v>0.94594594594594594</v>
      </c>
      <c r="BQ294" s="543">
        <v>2</v>
      </c>
      <c r="BR294" s="76">
        <f t="shared" si="82"/>
        <v>5.4054054054054057E-2</v>
      </c>
      <c r="BS294" s="543">
        <v>0</v>
      </c>
      <c r="BT294" s="76">
        <f t="shared" si="83"/>
        <v>0</v>
      </c>
      <c r="BU294" s="76">
        <v>0.6216216216216216</v>
      </c>
      <c r="BW294" s="543">
        <v>0</v>
      </c>
      <c r="BX294" s="543">
        <v>0</v>
      </c>
      <c r="BY294" s="543">
        <v>0</v>
      </c>
      <c r="BZ294" s="543">
        <v>0</v>
      </c>
      <c r="CA294" s="543">
        <v>0</v>
      </c>
      <c r="CB294" s="543">
        <v>0</v>
      </c>
      <c r="CC294" s="543">
        <v>0</v>
      </c>
      <c r="CD294" s="543">
        <v>0</v>
      </c>
      <c r="CE294" s="543">
        <v>0</v>
      </c>
      <c r="CF294" s="543">
        <v>0</v>
      </c>
      <c r="CG294" s="543">
        <v>0</v>
      </c>
      <c r="CH294" s="543">
        <v>0</v>
      </c>
      <c r="CI294" s="542"/>
      <c r="CJ294" s="542"/>
      <c r="CK294" s="542"/>
      <c r="CL294" s="542"/>
      <c r="CM294" s="542"/>
      <c r="CN294" s="542"/>
      <c r="CO294" s="542"/>
      <c r="CP294" s="542"/>
      <c r="CQ294" s="542"/>
      <c r="CS294" s="542"/>
      <c r="CT294" s="542"/>
      <c r="CU294" s="542"/>
      <c r="CV294" s="542"/>
      <c r="CW294" s="543">
        <v>0</v>
      </c>
      <c r="CX294" s="547">
        <v>0</v>
      </c>
      <c r="CY294" s="543">
        <v>0</v>
      </c>
      <c r="CZ294" s="543">
        <v>0</v>
      </c>
      <c r="DA294" s="543">
        <v>0</v>
      </c>
      <c r="DB294" s="543">
        <v>0</v>
      </c>
      <c r="DC294" s="543">
        <v>0</v>
      </c>
      <c r="DD294" s="543">
        <v>0</v>
      </c>
      <c r="DF294" s="551">
        <v>0</v>
      </c>
      <c r="DG294" s="76">
        <f t="shared" si="84"/>
        <v>0</v>
      </c>
      <c r="DH294" s="551">
        <v>0</v>
      </c>
      <c r="DI294" s="551">
        <v>0</v>
      </c>
      <c r="DJ294" s="551">
        <v>0</v>
      </c>
      <c r="DK294" s="547">
        <v>37</v>
      </c>
      <c r="DL294" s="543">
        <v>0</v>
      </c>
      <c r="DM294" s="543">
        <v>0</v>
      </c>
      <c r="DN294" s="543">
        <v>0</v>
      </c>
      <c r="DO294" s="320">
        <v>0</v>
      </c>
      <c r="DP294" s="543">
        <v>37</v>
      </c>
      <c r="DQ294" s="543">
        <v>0</v>
      </c>
      <c r="DR294" s="543">
        <v>0</v>
      </c>
      <c r="DS294" s="543">
        <v>0</v>
      </c>
      <c r="DT294" s="76">
        <f t="shared" si="85"/>
        <v>0</v>
      </c>
      <c r="DU294" s="542"/>
      <c r="DV294" s="542"/>
      <c r="DW294" s="542"/>
      <c r="DX294" s="552">
        <v>0</v>
      </c>
      <c r="DZ294" s="542"/>
      <c r="EA294" s="542"/>
      <c r="EB294" s="542"/>
      <c r="EC294" s="542"/>
      <c r="ED294" s="542"/>
      <c r="EE294" s="542"/>
      <c r="EF294" s="542"/>
      <c r="EG294" s="542"/>
      <c r="EH294" s="542"/>
      <c r="EI294" s="542"/>
      <c r="EJ294" s="542"/>
      <c r="EK294" s="542"/>
      <c r="EL294" s="542"/>
      <c r="EM294" s="542"/>
      <c r="EN294" s="542"/>
      <c r="EO294" s="542"/>
    </row>
    <row r="295" spans="2:145" x14ac:dyDescent="0.25">
      <c r="B295" s="541" t="s">
        <v>1681</v>
      </c>
      <c r="C295" s="3" t="s">
        <v>1682</v>
      </c>
      <c r="D295" s="3" t="s">
        <v>1456</v>
      </c>
      <c r="E295" s="541" t="s">
        <v>1094</v>
      </c>
      <c r="F295" s="542"/>
      <c r="G295" s="543">
        <v>824.36221699999999</v>
      </c>
      <c r="H295" s="542"/>
      <c r="I295" s="542"/>
      <c r="J295" s="542"/>
      <c r="K295" s="542"/>
      <c r="L295" s="542"/>
      <c r="N295" s="543">
        <v>478.38237199999998</v>
      </c>
      <c r="O295" s="76">
        <f t="shared" si="70"/>
        <v>0.58030603797068492</v>
      </c>
      <c r="P295" s="622">
        <v>4.9976430000000001</v>
      </c>
      <c r="Q295" s="76">
        <f t="shared" si="71"/>
        <v>6.0624357799746176E-3</v>
      </c>
      <c r="R295" s="542"/>
      <c r="S295" s="542"/>
      <c r="T295" s="544">
        <v>2.1876220000000002</v>
      </c>
      <c r="U295" s="543">
        <v>1</v>
      </c>
      <c r="W295" s="543">
        <v>117</v>
      </c>
      <c r="X295" s="543">
        <v>0</v>
      </c>
      <c r="Y295" s="542"/>
      <c r="Z295" s="546">
        <f t="shared" si="69"/>
        <v>0.24457422941997539</v>
      </c>
      <c r="AA295" s="543">
        <v>2</v>
      </c>
      <c r="AB295" s="543">
        <v>47</v>
      </c>
      <c r="AC295" s="547">
        <v>162</v>
      </c>
      <c r="AD295" s="547">
        <v>2</v>
      </c>
      <c r="AE295" s="543">
        <f t="shared" si="72"/>
        <v>164</v>
      </c>
      <c r="AF295" s="549">
        <v>11775550</v>
      </c>
      <c r="AH295" s="549">
        <v>26000</v>
      </c>
      <c r="AI295" s="543">
        <v>135</v>
      </c>
      <c r="AJ295" s="76">
        <f t="shared" si="73"/>
        <v>0.82317073170731703</v>
      </c>
      <c r="AK295" s="549">
        <v>7070450</v>
      </c>
      <c r="AL295" s="76">
        <f t="shared" si="74"/>
        <v>0.60043479922381549</v>
      </c>
      <c r="AM295" s="543">
        <v>135</v>
      </c>
      <c r="AN295" s="549">
        <v>7070450</v>
      </c>
      <c r="AO295" s="543">
        <v>120</v>
      </c>
      <c r="AP295" s="549">
        <v>4870350</v>
      </c>
      <c r="AQ295" s="543">
        <v>36</v>
      </c>
      <c r="AR295" s="549">
        <v>2599100</v>
      </c>
      <c r="AS295" s="543">
        <v>84</v>
      </c>
      <c r="AT295" s="76">
        <f t="shared" si="75"/>
        <v>0.7</v>
      </c>
      <c r="AU295" s="549">
        <v>2271250</v>
      </c>
      <c r="AV295" s="543">
        <v>24</v>
      </c>
      <c r="AW295" s="549">
        <v>3425500</v>
      </c>
      <c r="AX295" s="543">
        <v>2</v>
      </c>
      <c r="AY295" s="549">
        <v>683400</v>
      </c>
      <c r="AZ295" s="543">
        <v>23</v>
      </c>
      <c r="BA295" s="76">
        <f t="shared" si="76"/>
        <v>0.1402439024390244</v>
      </c>
      <c r="BB295" s="543">
        <v>44</v>
      </c>
      <c r="BC295" s="76">
        <f t="shared" si="77"/>
        <v>0.26829268292682928</v>
      </c>
      <c r="BD295" s="543">
        <v>97</v>
      </c>
      <c r="BE295" s="76">
        <f t="shared" si="78"/>
        <v>0.59146341463414631</v>
      </c>
      <c r="BF295" s="543">
        <v>141</v>
      </c>
      <c r="BG295" s="76">
        <f t="shared" si="79"/>
        <v>0.8597560975609756</v>
      </c>
      <c r="BH295" s="543">
        <v>12</v>
      </c>
      <c r="BI295" s="76">
        <f t="shared" si="80"/>
        <v>7.3170731707317069E-2</v>
      </c>
      <c r="BJ295" s="543">
        <v>8</v>
      </c>
      <c r="BK295" s="543">
        <v>3</v>
      </c>
      <c r="BL295" s="543">
        <v>1</v>
      </c>
      <c r="BM295" s="550">
        <v>1981</v>
      </c>
      <c r="BN295" s="542"/>
      <c r="BO295" s="543">
        <v>128</v>
      </c>
      <c r="BP295" s="76">
        <f t="shared" si="81"/>
        <v>0.78048780487804881</v>
      </c>
      <c r="BQ295" s="543">
        <v>36</v>
      </c>
      <c r="BR295" s="76">
        <f t="shared" si="82"/>
        <v>0.21951219512195122</v>
      </c>
      <c r="BS295" s="543">
        <v>4</v>
      </c>
      <c r="BT295" s="76">
        <f t="shared" si="83"/>
        <v>2.4390243902439025E-2</v>
      </c>
      <c r="BU295" s="76">
        <v>0.26666666666666666</v>
      </c>
      <c r="BW295" s="543">
        <v>0</v>
      </c>
      <c r="BX295" s="543">
        <v>0</v>
      </c>
      <c r="BY295" s="543">
        <v>0</v>
      </c>
      <c r="BZ295" s="543">
        <v>0</v>
      </c>
      <c r="CA295" s="543">
        <v>0</v>
      </c>
      <c r="CB295" s="543">
        <v>0</v>
      </c>
      <c r="CC295" s="543">
        <v>0</v>
      </c>
      <c r="CD295" s="543">
        <v>0</v>
      </c>
      <c r="CE295" s="543">
        <v>0</v>
      </c>
      <c r="CF295" s="543">
        <v>0</v>
      </c>
      <c r="CG295" s="543">
        <v>0</v>
      </c>
      <c r="CH295" s="543">
        <v>0</v>
      </c>
      <c r="CI295" s="542"/>
      <c r="CJ295" s="542"/>
      <c r="CK295" s="542"/>
      <c r="CL295" s="542"/>
      <c r="CM295" s="542"/>
      <c r="CN295" s="542"/>
      <c r="CO295" s="542"/>
      <c r="CP295" s="542"/>
      <c r="CQ295" s="542"/>
      <c r="CS295" s="542"/>
      <c r="CT295" s="542"/>
      <c r="CU295" s="542"/>
      <c r="CV295" s="542"/>
      <c r="CW295" s="543">
        <v>2</v>
      </c>
      <c r="CX295" s="547">
        <v>0</v>
      </c>
      <c r="CY295" s="543">
        <v>2</v>
      </c>
      <c r="CZ295" s="543">
        <v>0</v>
      </c>
      <c r="DA295" s="543">
        <v>0</v>
      </c>
      <c r="DB295" s="543">
        <v>0</v>
      </c>
      <c r="DC295" s="543">
        <v>0</v>
      </c>
      <c r="DD295" s="543">
        <v>0</v>
      </c>
      <c r="DF295" s="551">
        <v>351873.31866500003</v>
      </c>
      <c r="DG295" s="76">
        <f t="shared" si="84"/>
        <v>2.9881688640021064E-2</v>
      </c>
      <c r="DH295" s="551">
        <v>5515.5896000000002</v>
      </c>
      <c r="DI295" s="551">
        <v>231512.523071</v>
      </c>
      <c r="DJ295" s="551">
        <v>120360.795593</v>
      </c>
      <c r="DK295" s="547">
        <v>127</v>
      </c>
      <c r="DL295" s="543">
        <v>37</v>
      </c>
      <c r="DM295" s="543">
        <v>0</v>
      </c>
      <c r="DN295" s="543">
        <v>0</v>
      </c>
      <c r="DO295" s="320">
        <v>0.175178</v>
      </c>
      <c r="DP295" s="543">
        <v>124</v>
      </c>
      <c r="DQ295" s="543">
        <v>12</v>
      </c>
      <c r="DR295" s="543">
        <v>26</v>
      </c>
      <c r="DS295" s="543">
        <v>2</v>
      </c>
      <c r="DT295" s="76">
        <f t="shared" si="85"/>
        <v>1.7094017094017096E-2</v>
      </c>
      <c r="DU295" s="542"/>
      <c r="DV295" s="542"/>
      <c r="DW295" s="542"/>
      <c r="DX295" s="552">
        <v>348.93329999999997</v>
      </c>
      <c r="DZ295" s="542"/>
      <c r="EA295" s="542"/>
      <c r="EB295" s="542"/>
      <c r="EC295" s="542"/>
      <c r="ED295" s="542"/>
      <c r="EE295" s="542"/>
      <c r="EF295" s="542"/>
      <c r="EG295" s="542"/>
      <c r="EH295" s="542"/>
      <c r="EI295" s="542"/>
      <c r="EJ295" s="542"/>
      <c r="EK295" s="542"/>
      <c r="EL295" s="542"/>
      <c r="EM295" s="542"/>
      <c r="EN295" s="542"/>
      <c r="EO295" s="542"/>
    </row>
    <row r="296" spans="2:145" x14ac:dyDescent="0.25">
      <c r="B296" s="541" t="s">
        <v>1683</v>
      </c>
      <c r="C296" s="3" t="s">
        <v>1684</v>
      </c>
      <c r="D296" s="3" t="s">
        <v>1271</v>
      </c>
      <c r="E296" s="541" t="s">
        <v>1094</v>
      </c>
      <c r="F296" s="542"/>
      <c r="G296" s="543">
        <v>1662.9908820000001</v>
      </c>
      <c r="H296" s="542"/>
      <c r="I296" s="542"/>
      <c r="J296" s="542"/>
      <c r="K296" s="542"/>
      <c r="L296" s="542"/>
      <c r="N296" s="543">
        <v>867.63917700000002</v>
      </c>
      <c r="O296" s="76">
        <f t="shared" si="70"/>
        <v>0.52173417568984604</v>
      </c>
      <c r="P296" s="622">
        <v>13.259086</v>
      </c>
      <c r="Q296" s="76">
        <f t="shared" si="71"/>
        <v>7.9730358978600813E-3</v>
      </c>
      <c r="R296" s="542"/>
      <c r="S296" s="542"/>
      <c r="T296" s="544">
        <v>1.682434</v>
      </c>
      <c r="U296" s="543">
        <v>0</v>
      </c>
      <c r="W296" s="543">
        <v>576</v>
      </c>
      <c r="X296" s="543">
        <v>213</v>
      </c>
      <c r="Y296" s="542"/>
      <c r="Z296" s="546">
        <f t="shared" si="69"/>
        <v>0.66387043746873131</v>
      </c>
      <c r="AA296" s="543">
        <v>119</v>
      </c>
      <c r="AB296" s="543">
        <v>62</v>
      </c>
      <c r="AC296" s="547">
        <v>519</v>
      </c>
      <c r="AD296" s="547">
        <v>119</v>
      </c>
      <c r="AE296" s="543">
        <f t="shared" si="72"/>
        <v>638</v>
      </c>
      <c r="AF296" s="549">
        <v>85579299</v>
      </c>
      <c r="AH296" s="549">
        <v>56850</v>
      </c>
      <c r="AI296" s="543">
        <v>550</v>
      </c>
      <c r="AJ296" s="76">
        <f t="shared" si="73"/>
        <v>0.86206896551724133</v>
      </c>
      <c r="AK296" s="549">
        <v>33501622</v>
      </c>
      <c r="AL296" s="76">
        <f t="shared" si="74"/>
        <v>0.39146875928488267</v>
      </c>
      <c r="AM296" s="543">
        <v>550</v>
      </c>
      <c r="AN296" s="549">
        <v>33501622</v>
      </c>
      <c r="AO296" s="543">
        <v>485</v>
      </c>
      <c r="AP296" s="549">
        <v>28130022</v>
      </c>
      <c r="AQ296" s="543">
        <v>427</v>
      </c>
      <c r="AR296" s="549">
        <v>26988202</v>
      </c>
      <c r="AS296" s="543">
        <v>58</v>
      </c>
      <c r="AT296" s="76">
        <f t="shared" si="75"/>
        <v>0.11958762886597939</v>
      </c>
      <c r="AU296" s="549">
        <v>1141820</v>
      </c>
      <c r="AV296" s="543">
        <v>58</v>
      </c>
      <c r="AW296" s="549">
        <v>19033517</v>
      </c>
      <c r="AX296" s="543">
        <v>21</v>
      </c>
      <c r="AY296" s="549">
        <v>31395680</v>
      </c>
      <c r="AZ296" s="543">
        <v>165</v>
      </c>
      <c r="BA296" s="76">
        <f t="shared" si="76"/>
        <v>0.25862068965517243</v>
      </c>
      <c r="BB296" s="543">
        <v>223</v>
      </c>
      <c r="BC296" s="76">
        <f t="shared" si="77"/>
        <v>0.34952978056426331</v>
      </c>
      <c r="BD296" s="543">
        <v>250</v>
      </c>
      <c r="BE296" s="76">
        <f t="shared" si="78"/>
        <v>0.39184952978056425</v>
      </c>
      <c r="BF296" s="543">
        <v>348</v>
      </c>
      <c r="BG296" s="76">
        <f t="shared" si="79"/>
        <v>0.54545454545454541</v>
      </c>
      <c r="BH296" s="543">
        <v>108</v>
      </c>
      <c r="BI296" s="76">
        <f t="shared" si="80"/>
        <v>0.16927899686520376</v>
      </c>
      <c r="BJ296" s="543">
        <v>101</v>
      </c>
      <c r="BK296" s="543">
        <v>7</v>
      </c>
      <c r="BL296" s="543">
        <v>0</v>
      </c>
      <c r="BM296" s="550">
        <v>1938</v>
      </c>
      <c r="BN296" s="542"/>
      <c r="BO296" s="543">
        <v>594</v>
      </c>
      <c r="BP296" s="76">
        <f t="shared" si="81"/>
        <v>0.93103448275862066</v>
      </c>
      <c r="BQ296" s="543">
        <v>44</v>
      </c>
      <c r="BR296" s="76">
        <f t="shared" si="82"/>
        <v>6.8965517241379309E-2</v>
      </c>
      <c r="BS296" s="543">
        <v>2</v>
      </c>
      <c r="BT296" s="76">
        <f t="shared" si="83"/>
        <v>3.134796238244514E-3</v>
      </c>
      <c r="BU296" s="76">
        <v>0.57636363636363641</v>
      </c>
      <c r="BW296" s="543">
        <v>6</v>
      </c>
      <c r="BX296" s="543">
        <v>5</v>
      </c>
      <c r="BY296" s="543">
        <v>2</v>
      </c>
      <c r="BZ296" s="543">
        <v>6</v>
      </c>
      <c r="CA296" s="543">
        <v>0</v>
      </c>
      <c r="CB296" s="543">
        <v>0</v>
      </c>
      <c r="CC296" s="543">
        <v>3</v>
      </c>
      <c r="CD296" s="543">
        <v>1</v>
      </c>
      <c r="CE296" s="543">
        <v>0</v>
      </c>
      <c r="CF296" s="543">
        <v>1</v>
      </c>
      <c r="CG296" s="543">
        <v>1</v>
      </c>
      <c r="CH296" s="543">
        <v>0</v>
      </c>
      <c r="CI296" s="542"/>
      <c r="CJ296" s="542"/>
      <c r="CK296" s="542"/>
      <c r="CL296" s="542"/>
      <c r="CM296" s="542"/>
      <c r="CN296" s="542"/>
      <c r="CO296" s="542"/>
      <c r="CP296" s="542"/>
      <c r="CQ296" s="542"/>
      <c r="CS296" s="542"/>
      <c r="CT296" s="542"/>
      <c r="CU296" s="542"/>
      <c r="CV296" s="542"/>
      <c r="CW296" s="543">
        <v>13</v>
      </c>
      <c r="CX296" s="547">
        <v>5</v>
      </c>
      <c r="CY296" s="543">
        <v>7</v>
      </c>
      <c r="CZ296" s="543">
        <v>4</v>
      </c>
      <c r="DA296" s="543">
        <v>0</v>
      </c>
      <c r="DB296" s="543">
        <v>1</v>
      </c>
      <c r="DC296" s="543">
        <v>1</v>
      </c>
      <c r="DD296" s="543">
        <v>0</v>
      </c>
      <c r="DF296" s="551">
        <v>3360026.0296120001</v>
      </c>
      <c r="DG296" s="76">
        <f t="shared" si="84"/>
        <v>3.9262135456519694E-2</v>
      </c>
      <c r="DH296" s="551">
        <v>5217.0067749999998</v>
      </c>
      <c r="DI296" s="551">
        <v>2214102.0019260002</v>
      </c>
      <c r="DJ296" s="551">
        <v>1145924.0276860001</v>
      </c>
      <c r="DK296" s="547">
        <v>297</v>
      </c>
      <c r="DL296" s="543">
        <v>339</v>
      </c>
      <c r="DM296" s="543">
        <v>0</v>
      </c>
      <c r="DN296" s="543">
        <v>2</v>
      </c>
      <c r="DO296" s="320">
        <v>0.11175400000000001</v>
      </c>
      <c r="DP296" s="543">
        <v>277</v>
      </c>
      <c r="DQ296" s="543">
        <v>151</v>
      </c>
      <c r="DR296" s="543">
        <v>207</v>
      </c>
      <c r="DS296" s="543">
        <v>3</v>
      </c>
      <c r="DT296" s="76">
        <f t="shared" si="85"/>
        <v>5.208333333333333E-3</v>
      </c>
      <c r="DU296" s="542"/>
      <c r="DV296" s="542"/>
      <c r="DW296" s="542"/>
      <c r="DX296" s="552">
        <v>1830.8441</v>
      </c>
      <c r="DZ296" s="542"/>
      <c r="EA296" s="542"/>
      <c r="EB296" s="542"/>
      <c r="EC296" s="542"/>
      <c r="ED296" s="542"/>
      <c r="EE296" s="542"/>
      <c r="EF296" s="542"/>
      <c r="EG296" s="542"/>
      <c r="EH296" s="542"/>
      <c r="EI296" s="542"/>
      <c r="EJ296" s="542"/>
      <c r="EK296" s="542"/>
      <c r="EL296" s="542"/>
      <c r="EM296" s="542"/>
      <c r="EN296" s="542"/>
      <c r="EO296" s="542"/>
    </row>
    <row r="297" spans="2:145" x14ac:dyDescent="0.25">
      <c r="B297" s="541" t="s">
        <v>1685</v>
      </c>
      <c r="C297" s="3" t="s">
        <v>1686</v>
      </c>
      <c r="D297" s="3" t="s">
        <v>1118</v>
      </c>
      <c r="E297" s="541" t="s">
        <v>1094</v>
      </c>
      <c r="F297" s="542"/>
      <c r="G297" s="543">
        <v>15247.793586</v>
      </c>
      <c r="H297" s="542"/>
      <c r="I297" s="542"/>
      <c r="J297" s="542"/>
      <c r="K297" s="542"/>
      <c r="L297" s="542"/>
      <c r="N297" s="543">
        <v>1211.8824</v>
      </c>
      <c r="O297" s="76">
        <f t="shared" si="70"/>
        <v>7.9479197640287366E-2</v>
      </c>
      <c r="P297" s="622">
        <v>88.917843000000005</v>
      </c>
      <c r="Q297" s="76">
        <f t="shared" si="71"/>
        <v>5.8315219509294325E-3</v>
      </c>
      <c r="R297" s="542"/>
      <c r="S297" s="542"/>
      <c r="T297" s="544">
        <v>3.6408689999999999</v>
      </c>
      <c r="U297" s="543">
        <v>21</v>
      </c>
      <c r="W297" s="543">
        <v>148</v>
      </c>
      <c r="X297" s="543">
        <v>34</v>
      </c>
      <c r="Y297" s="542"/>
      <c r="Z297" s="546">
        <f t="shared" si="69"/>
        <v>0.12212406088247507</v>
      </c>
      <c r="AA297" s="543">
        <v>9</v>
      </c>
      <c r="AB297" s="543">
        <v>14</v>
      </c>
      <c r="AC297" s="547">
        <v>153</v>
      </c>
      <c r="AD297" s="547">
        <v>9</v>
      </c>
      <c r="AE297" s="543">
        <f t="shared" si="72"/>
        <v>162</v>
      </c>
      <c r="AF297" s="549">
        <v>11652574</v>
      </c>
      <c r="AH297" s="549">
        <v>28800</v>
      </c>
      <c r="AI297" s="543">
        <v>131</v>
      </c>
      <c r="AJ297" s="76">
        <f t="shared" si="73"/>
        <v>0.80864197530864201</v>
      </c>
      <c r="AK297" s="549">
        <v>4823903</v>
      </c>
      <c r="AL297" s="76">
        <f t="shared" si="74"/>
        <v>0.41397746111717465</v>
      </c>
      <c r="AM297" s="543">
        <v>130</v>
      </c>
      <c r="AN297" s="549">
        <v>4823903</v>
      </c>
      <c r="AO297" s="543">
        <v>130</v>
      </c>
      <c r="AP297" s="549">
        <v>4823903</v>
      </c>
      <c r="AQ297" s="543">
        <v>104</v>
      </c>
      <c r="AR297" s="549">
        <v>4380353</v>
      </c>
      <c r="AS297" s="543">
        <v>26</v>
      </c>
      <c r="AT297" s="76">
        <f t="shared" si="75"/>
        <v>0.2</v>
      </c>
      <c r="AU297" s="549">
        <v>443550</v>
      </c>
      <c r="AV297" s="543">
        <v>16</v>
      </c>
      <c r="AW297" s="549">
        <v>1942600</v>
      </c>
      <c r="AX297" s="543">
        <v>8</v>
      </c>
      <c r="AY297" s="549">
        <v>3459171</v>
      </c>
      <c r="AZ297" s="543">
        <v>32</v>
      </c>
      <c r="BA297" s="76">
        <f t="shared" si="76"/>
        <v>0.19753086419753085</v>
      </c>
      <c r="BB297" s="543">
        <v>63</v>
      </c>
      <c r="BC297" s="76">
        <f t="shared" si="77"/>
        <v>0.3888888888888889</v>
      </c>
      <c r="BD297" s="543">
        <v>66</v>
      </c>
      <c r="BE297" s="76">
        <f t="shared" si="78"/>
        <v>0.40740740740740738</v>
      </c>
      <c r="BF297" s="543">
        <v>149</v>
      </c>
      <c r="BG297" s="76">
        <f t="shared" si="79"/>
        <v>0.91975308641975306</v>
      </c>
      <c r="BH297" s="543">
        <v>64</v>
      </c>
      <c r="BI297" s="76">
        <f t="shared" si="80"/>
        <v>0.39506172839506171</v>
      </c>
      <c r="BJ297" s="543">
        <v>29</v>
      </c>
      <c r="BK297" s="543">
        <v>19</v>
      </c>
      <c r="BL297" s="543">
        <v>16</v>
      </c>
      <c r="BM297" s="550">
        <v>1969</v>
      </c>
      <c r="BN297" s="542"/>
      <c r="BO297" s="543">
        <v>122</v>
      </c>
      <c r="BP297" s="76">
        <f t="shared" si="81"/>
        <v>0.75308641975308643</v>
      </c>
      <c r="BQ297" s="543">
        <v>39</v>
      </c>
      <c r="BR297" s="76">
        <f t="shared" si="82"/>
        <v>0.24074074074074073</v>
      </c>
      <c r="BS297" s="543">
        <v>9</v>
      </c>
      <c r="BT297" s="76">
        <f t="shared" si="83"/>
        <v>5.5555555555555552E-2</v>
      </c>
      <c r="BU297" s="76">
        <v>0.6717557251908397</v>
      </c>
      <c r="BW297" s="543">
        <v>5</v>
      </c>
      <c r="BX297" s="543">
        <v>2</v>
      </c>
      <c r="BY297" s="543">
        <v>1</v>
      </c>
      <c r="BZ297" s="543">
        <v>2</v>
      </c>
      <c r="CA297" s="543">
        <v>0</v>
      </c>
      <c r="CB297" s="543">
        <v>3</v>
      </c>
      <c r="CC297" s="543">
        <v>1</v>
      </c>
      <c r="CD297" s="543">
        <v>0</v>
      </c>
      <c r="CE297" s="543">
        <v>0</v>
      </c>
      <c r="CF297" s="543">
        <v>1</v>
      </c>
      <c r="CG297" s="543">
        <v>3</v>
      </c>
      <c r="CH297" s="543">
        <v>0</v>
      </c>
      <c r="CI297" s="542"/>
      <c r="CJ297" s="542"/>
      <c r="CK297" s="542"/>
      <c r="CL297" s="542"/>
      <c r="CM297" s="542"/>
      <c r="CN297" s="542"/>
      <c r="CO297" s="542"/>
      <c r="CP297" s="542"/>
      <c r="CQ297" s="542"/>
      <c r="CS297" s="542"/>
      <c r="CT297" s="542"/>
      <c r="CU297" s="542"/>
      <c r="CV297" s="542"/>
      <c r="CW297" s="543">
        <v>1</v>
      </c>
      <c r="CX297" s="547">
        <v>0</v>
      </c>
      <c r="CY297" s="543">
        <v>0</v>
      </c>
      <c r="CZ297" s="543">
        <v>0</v>
      </c>
      <c r="DA297" s="543">
        <v>0</v>
      </c>
      <c r="DB297" s="543">
        <v>0</v>
      </c>
      <c r="DC297" s="543">
        <v>1</v>
      </c>
      <c r="DD297" s="543">
        <v>0</v>
      </c>
      <c r="DF297" s="551">
        <v>1430371.6162620001</v>
      </c>
      <c r="DG297" s="76">
        <f t="shared" si="84"/>
        <v>0.12275155826189132</v>
      </c>
      <c r="DH297" s="551">
        <v>6676.6266809999997</v>
      </c>
      <c r="DI297" s="551">
        <v>1162811.0579850001</v>
      </c>
      <c r="DJ297" s="551">
        <v>267560.55827699997</v>
      </c>
      <c r="DK297" s="547">
        <v>63</v>
      </c>
      <c r="DL297" s="543">
        <v>94</v>
      </c>
      <c r="DM297" s="543">
        <v>4</v>
      </c>
      <c r="DN297" s="543">
        <v>0</v>
      </c>
      <c r="DO297" s="320">
        <v>0.31984299999999999</v>
      </c>
      <c r="DP297" s="543">
        <v>64</v>
      </c>
      <c r="DQ297" s="543">
        <v>8</v>
      </c>
      <c r="DR297" s="543">
        <v>50</v>
      </c>
      <c r="DS297" s="543">
        <v>39</v>
      </c>
      <c r="DT297" s="76">
        <f t="shared" si="85"/>
        <v>0.26351351351351349</v>
      </c>
      <c r="DU297" s="542"/>
      <c r="DV297" s="542"/>
      <c r="DW297" s="542"/>
      <c r="DX297" s="552">
        <v>1108.5238999999999</v>
      </c>
      <c r="DZ297" s="542"/>
      <c r="EA297" s="542"/>
      <c r="EB297" s="542"/>
      <c r="EC297" s="542"/>
      <c r="ED297" s="542"/>
      <c r="EE297" s="542"/>
      <c r="EF297" s="542"/>
      <c r="EG297" s="542"/>
      <c r="EH297" s="542"/>
      <c r="EI297" s="542"/>
      <c r="EJ297" s="542"/>
      <c r="EK297" s="542"/>
      <c r="EL297" s="542"/>
      <c r="EM297" s="542"/>
      <c r="EN297" s="542"/>
      <c r="EO297" s="542"/>
    </row>
    <row r="298" spans="2:145" x14ac:dyDescent="0.25">
      <c r="B298" s="541" t="s">
        <v>1687</v>
      </c>
      <c r="C298" s="3" t="s">
        <v>1688</v>
      </c>
      <c r="D298" s="3" t="s">
        <v>1149</v>
      </c>
      <c r="E298" s="541" t="s">
        <v>1094</v>
      </c>
      <c r="F298" s="542"/>
      <c r="G298" s="543">
        <v>160.86478399999999</v>
      </c>
      <c r="H298" s="542"/>
      <c r="I298" s="542"/>
      <c r="J298" s="542"/>
      <c r="K298" s="542"/>
      <c r="L298" s="542"/>
      <c r="N298" s="543">
        <v>150.90443300000001</v>
      </c>
      <c r="O298" s="76">
        <f t="shared" si="70"/>
        <v>0.93808246433849696</v>
      </c>
      <c r="P298" s="622">
        <v>6.1143919999999996</v>
      </c>
      <c r="Q298" s="76">
        <f t="shared" si="71"/>
        <v>3.8009512386502194E-2</v>
      </c>
      <c r="R298" s="542"/>
      <c r="S298" s="542"/>
      <c r="T298" s="544">
        <v>0</v>
      </c>
      <c r="U298" s="543">
        <v>0</v>
      </c>
      <c r="W298" s="543">
        <v>38</v>
      </c>
      <c r="X298" s="543">
        <v>0</v>
      </c>
      <c r="Y298" s="542"/>
      <c r="Z298" s="546">
        <f t="shared" si="69"/>
        <v>0.25181500135254475</v>
      </c>
      <c r="AA298" s="543">
        <v>0</v>
      </c>
      <c r="AB298" s="543">
        <v>0</v>
      </c>
      <c r="AC298" s="547">
        <v>38</v>
      </c>
      <c r="AD298" s="547">
        <v>0</v>
      </c>
      <c r="AE298" s="543">
        <f t="shared" si="72"/>
        <v>38</v>
      </c>
      <c r="AF298" s="549">
        <v>925400</v>
      </c>
      <c r="AH298" s="549">
        <v>18000</v>
      </c>
      <c r="AI298" s="543">
        <v>36</v>
      </c>
      <c r="AJ298" s="76">
        <f t="shared" si="73"/>
        <v>0.94736842105263153</v>
      </c>
      <c r="AK298" s="549">
        <v>804280</v>
      </c>
      <c r="AL298" s="76">
        <f t="shared" si="74"/>
        <v>0.86911605792089908</v>
      </c>
      <c r="AM298" s="543">
        <v>36</v>
      </c>
      <c r="AN298" s="549">
        <v>804280</v>
      </c>
      <c r="AO298" s="543">
        <v>36</v>
      </c>
      <c r="AP298" s="549">
        <v>804280</v>
      </c>
      <c r="AQ298" s="543">
        <v>12</v>
      </c>
      <c r="AR298" s="549">
        <v>302420</v>
      </c>
      <c r="AS298" s="543">
        <v>24</v>
      </c>
      <c r="AT298" s="76">
        <f t="shared" si="75"/>
        <v>0.66666666666666663</v>
      </c>
      <c r="AU298" s="549">
        <v>501860</v>
      </c>
      <c r="AV298" s="543">
        <v>0</v>
      </c>
      <c r="AW298" s="549">
        <v>0</v>
      </c>
      <c r="AX298" s="543">
        <v>2</v>
      </c>
      <c r="AY298" s="549">
        <v>121120</v>
      </c>
      <c r="AZ298" s="543">
        <v>1</v>
      </c>
      <c r="BA298" s="76">
        <f t="shared" si="76"/>
        <v>2.6315789473684209E-2</v>
      </c>
      <c r="BB298" s="543">
        <v>5</v>
      </c>
      <c r="BC298" s="76">
        <f t="shared" si="77"/>
        <v>0.13157894736842105</v>
      </c>
      <c r="BD298" s="543">
        <v>32</v>
      </c>
      <c r="BE298" s="76">
        <f t="shared" si="78"/>
        <v>0.84210526315789469</v>
      </c>
      <c r="BF298" s="543">
        <v>37</v>
      </c>
      <c r="BG298" s="76">
        <f t="shared" si="79"/>
        <v>0.97368421052631582</v>
      </c>
      <c r="BH298" s="543">
        <v>0</v>
      </c>
      <c r="BI298" s="76">
        <f t="shared" si="80"/>
        <v>0</v>
      </c>
      <c r="BJ298" s="543">
        <v>0</v>
      </c>
      <c r="BK298" s="543">
        <v>0</v>
      </c>
      <c r="BL298" s="543">
        <v>0</v>
      </c>
      <c r="BM298" s="550">
        <v>1987</v>
      </c>
      <c r="BN298" s="542"/>
      <c r="BO298" s="543">
        <v>18</v>
      </c>
      <c r="BP298" s="76">
        <f t="shared" si="81"/>
        <v>0.47368421052631576</v>
      </c>
      <c r="BQ298" s="543">
        <v>20</v>
      </c>
      <c r="BR298" s="76">
        <f t="shared" si="82"/>
        <v>0.52631578947368418</v>
      </c>
      <c r="BS298" s="543">
        <v>0</v>
      </c>
      <c r="BT298" s="76">
        <f t="shared" si="83"/>
        <v>0</v>
      </c>
      <c r="BU298" s="76">
        <v>0.83333333333333337</v>
      </c>
      <c r="BW298" s="543">
        <v>0</v>
      </c>
      <c r="BX298" s="543">
        <v>0</v>
      </c>
      <c r="BY298" s="543">
        <v>0</v>
      </c>
      <c r="BZ298" s="543">
        <v>0</v>
      </c>
      <c r="CA298" s="543">
        <v>0</v>
      </c>
      <c r="CB298" s="543">
        <v>0</v>
      </c>
      <c r="CC298" s="543">
        <v>0</v>
      </c>
      <c r="CD298" s="543">
        <v>0</v>
      </c>
      <c r="CE298" s="543">
        <v>0</v>
      </c>
      <c r="CF298" s="543">
        <v>0</v>
      </c>
      <c r="CG298" s="543">
        <v>0</v>
      </c>
      <c r="CH298" s="543">
        <v>0</v>
      </c>
      <c r="CI298" s="542"/>
      <c r="CJ298" s="542"/>
      <c r="CK298" s="542"/>
      <c r="CL298" s="542"/>
      <c r="CM298" s="542"/>
      <c r="CN298" s="542"/>
      <c r="CO298" s="542"/>
      <c r="CP298" s="542"/>
      <c r="CQ298" s="542"/>
      <c r="CS298" s="542"/>
      <c r="CT298" s="542"/>
      <c r="CU298" s="542"/>
      <c r="CV298" s="542"/>
      <c r="CW298" s="543">
        <v>1</v>
      </c>
      <c r="CX298" s="547">
        <v>0</v>
      </c>
      <c r="CY298" s="543">
        <v>1</v>
      </c>
      <c r="CZ298" s="543">
        <v>0</v>
      </c>
      <c r="DA298" s="543">
        <v>0</v>
      </c>
      <c r="DB298" s="543">
        <v>0</v>
      </c>
      <c r="DC298" s="543">
        <v>0</v>
      </c>
      <c r="DD298" s="543">
        <v>0</v>
      </c>
      <c r="DF298" s="551">
        <v>0</v>
      </c>
      <c r="DG298" s="76">
        <f t="shared" si="84"/>
        <v>0</v>
      </c>
      <c r="DH298" s="551">
        <v>0</v>
      </c>
      <c r="DI298" s="551">
        <v>0</v>
      </c>
      <c r="DJ298" s="551">
        <v>0</v>
      </c>
      <c r="DK298" s="547">
        <v>38</v>
      </c>
      <c r="DL298" s="543">
        <v>0</v>
      </c>
      <c r="DM298" s="543">
        <v>0</v>
      </c>
      <c r="DN298" s="543">
        <v>0</v>
      </c>
      <c r="DO298" s="320">
        <v>0</v>
      </c>
      <c r="DP298" s="543">
        <v>38</v>
      </c>
      <c r="DQ298" s="543">
        <v>0</v>
      </c>
      <c r="DR298" s="543">
        <v>0</v>
      </c>
      <c r="DS298" s="543">
        <v>0</v>
      </c>
      <c r="DT298" s="76">
        <f t="shared" si="85"/>
        <v>0</v>
      </c>
      <c r="DU298" s="542"/>
      <c r="DV298" s="542"/>
      <c r="DW298" s="542"/>
      <c r="DX298" s="552">
        <v>0</v>
      </c>
      <c r="DZ298" s="542"/>
      <c r="EA298" s="542"/>
      <c r="EB298" s="542"/>
      <c r="EC298" s="542"/>
      <c r="ED298" s="542"/>
      <c r="EE298" s="542"/>
      <c r="EF298" s="542"/>
      <c r="EG298" s="542"/>
      <c r="EH298" s="542"/>
      <c r="EI298" s="542"/>
      <c r="EJ298" s="542"/>
      <c r="EK298" s="542"/>
      <c r="EL298" s="542"/>
      <c r="EM298" s="542"/>
      <c r="EN298" s="542"/>
      <c r="EO298" s="542"/>
    </row>
    <row r="299" spans="2:145" x14ac:dyDescent="0.25">
      <c r="B299" s="541" t="s">
        <v>1689</v>
      </c>
      <c r="C299" s="3" t="s">
        <v>1690</v>
      </c>
      <c r="D299" s="3" t="s">
        <v>1271</v>
      </c>
      <c r="E299" s="541" t="s">
        <v>1094</v>
      </c>
      <c r="F299" s="542"/>
      <c r="G299" s="543">
        <v>5430.0021230000002</v>
      </c>
      <c r="H299" s="542"/>
      <c r="I299" s="542"/>
      <c r="J299" s="542"/>
      <c r="K299" s="542"/>
      <c r="L299" s="542"/>
      <c r="N299" s="543">
        <v>2273.5326140000002</v>
      </c>
      <c r="O299" s="76">
        <f t="shared" si="70"/>
        <v>0.41869829191593488</v>
      </c>
      <c r="P299" s="622">
        <v>77.564695</v>
      </c>
      <c r="Q299" s="76">
        <f t="shared" si="71"/>
        <v>1.4284468632425983E-2</v>
      </c>
      <c r="R299" s="542"/>
      <c r="S299" s="542"/>
      <c r="T299" s="544">
        <v>1.0756840000000001</v>
      </c>
      <c r="U299" s="543">
        <v>3</v>
      </c>
      <c r="W299" s="543">
        <v>113</v>
      </c>
      <c r="X299" s="543">
        <v>7</v>
      </c>
      <c r="Y299" s="542"/>
      <c r="Z299" s="546">
        <f t="shared" si="69"/>
        <v>4.9702387950877218E-2</v>
      </c>
      <c r="AA299" s="543">
        <v>54</v>
      </c>
      <c r="AB299" s="543">
        <v>30</v>
      </c>
      <c r="AC299" s="547">
        <v>89</v>
      </c>
      <c r="AD299" s="547">
        <v>54</v>
      </c>
      <c r="AE299" s="543">
        <f t="shared" si="72"/>
        <v>143</v>
      </c>
      <c r="AF299" s="549">
        <v>51282230</v>
      </c>
      <c r="AH299" s="549">
        <v>36900</v>
      </c>
      <c r="AI299" s="543">
        <v>101</v>
      </c>
      <c r="AJ299" s="76">
        <f t="shared" si="73"/>
        <v>0.70629370629370625</v>
      </c>
      <c r="AK299" s="549">
        <v>5409020</v>
      </c>
      <c r="AL299" s="76">
        <f t="shared" si="74"/>
        <v>0.10547552241780438</v>
      </c>
      <c r="AM299" s="543">
        <v>98</v>
      </c>
      <c r="AN299" s="549">
        <v>3817420</v>
      </c>
      <c r="AO299" s="543">
        <v>85</v>
      </c>
      <c r="AP299" s="549">
        <v>3216820</v>
      </c>
      <c r="AQ299" s="543">
        <v>65</v>
      </c>
      <c r="AR299" s="549">
        <v>2842930</v>
      </c>
      <c r="AS299" s="543">
        <v>20</v>
      </c>
      <c r="AT299" s="76">
        <f t="shared" si="75"/>
        <v>0.23529411764705882</v>
      </c>
      <c r="AU299" s="549">
        <v>373890</v>
      </c>
      <c r="AV299" s="543">
        <v>33</v>
      </c>
      <c r="AW299" s="549">
        <v>44653380</v>
      </c>
      <c r="AX299" s="543">
        <v>5</v>
      </c>
      <c r="AY299" s="549">
        <v>1068030</v>
      </c>
      <c r="AZ299" s="543">
        <v>39</v>
      </c>
      <c r="BA299" s="76">
        <f t="shared" si="76"/>
        <v>0.27272727272727271</v>
      </c>
      <c r="BB299" s="543">
        <v>58</v>
      </c>
      <c r="BC299" s="76">
        <f t="shared" si="77"/>
        <v>0.40559440559440557</v>
      </c>
      <c r="BD299" s="543">
        <v>46</v>
      </c>
      <c r="BE299" s="76">
        <f t="shared" si="78"/>
        <v>0.32167832167832167</v>
      </c>
      <c r="BF299" s="543">
        <v>64</v>
      </c>
      <c r="BG299" s="76">
        <f t="shared" si="79"/>
        <v>0.44755244755244755</v>
      </c>
      <c r="BH299" s="543">
        <v>14</v>
      </c>
      <c r="BI299" s="76">
        <f t="shared" si="80"/>
        <v>9.7902097902097904E-2</v>
      </c>
      <c r="BJ299" s="543">
        <v>10</v>
      </c>
      <c r="BK299" s="543">
        <v>4</v>
      </c>
      <c r="BL299" s="543">
        <v>0</v>
      </c>
      <c r="BM299" s="550">
        <v>1920</v>
      </c>
      <c r="BN299" s="542"/>
      <c r="BO299" s="543">
        <v>137</v>
      </c>
      <c r="BP299" s="76">
        <f t="shared" si="81"/>
        <v>0.95804195804195802</v>
      </c>
      <c r="BQ299" s="543">
        <v>6</v>
      </c>
      <c r="BR299" s="76">
        <f t="shared" si="82"/>
        <v>4.195804195804196E-2</v>
      </c>
      <c r="BS299" s="543">
        <v>1</v>
      </c>
      <c r="BT299" s="76">
        <f t="shared" si="83"/>
        <v>6.993006993006993E-3</v>
      </c>
      <c r="BU299" s="76">
        <v>0.51485148514851486</v>
      </c>
      <c r="BW299" s="543">
        <v>0</v>
      </c>
      <c r="BX299" s="543">
        <v>0</v>
      </c>
      <c r="BY299" s="543">
        <v>0</v>
      </c>
      <c r="BZ299" s="543">
        <v>0</v>
      </c>
      <c r="CA299" s="543">
        <v>0</v>
      </c>
      <c r="CB299" s="543">
        <v>0</v>
      </c>
      <c r="CC299" s="543">
        <v>0</v>
      </c>
      <c r="CD299" s="543">
        <v>0</v>
      </c>
      <c r="CE299" s="543">
        <v>0</v>
      </c>
      <c r="CF299" s="543">
        <v>0</v>
      </c>
      <c r="CG299" s="543">
        <v>0</v>
      </c>
      <c r="CH299" s="543">
        <v>0</v>
      </c>
      <c r="CI299" s="542"/>
      <c r="CJ299" s="542"/>
      <c r="CK299" s="542"/>
      <c r="CL299" s="542"/>
      <c r="CM299" s="542"/>
      <c r="CN299" s="542"/>
      <c r="CO299" s="542"/>
      <c r="CP299" s="542"/>
      <c r="CQ299" s="542"/>
      <c r="CS299" s="542"/>
      <c r="CT299" s="542"/>
      <c r="CU299" s="542"/>
      <c r="CV299" s="542"/>
      <c r="CW299" s="543">
        <v>5</v>
      </c>
      <c r="CX299" s="547">
        <v>0</v>
      </c>
      <c r="CY299" s="543">
        <v>4</v>
      </c>
      <c r="CZ299" s="543">
        <v>0</v>
      </c>
      <c r="DA299" s="543">
        <v>0</v>
      </c>
      <c r="DB299" s="543">
        <v>0</v>
      </c>
      <c r="DC299" s="543">
        <v>1</v>
      </c>
      <c r="DD299" s="543">
        <v>0</v>
      </c>
      <c r="DF299" s="551">
        <v>320294.69766800001</v>
      </c>
      <c r="DG299" s="76">
        <f t="shared" si="84"/>
        <v>6.2457248381749394E-3</v>
      </c>
      <c r="DH299" s="551">
        <v>1637.2795410000001</v>
      </c>
      <c r="DI299" s="551">
        <v>275853.68740200001</v>
      </c>
      <c r="DJ299" s="551">
        <v>44441.010265999998</v>
      </c>
      <c r="DK299" s="547">
        <v>101</v>
      </c>
      <c r="DL299" s="543">
        <v>42</v>
      </c>
      <c r="DM299" s="543">
        <v>0</v>
      </c>
      <c r="DN299" s="543">
        <v>0</v>
      </c>
      <c r="DO299" s="320">
        <v>5.7938000000000003E-2</v>
      </c>
      <c r="DP299" s="543">
        <v>87</v>
      </c>
      <c r="DQ299" s="543">
        <v>29</v>
      </c>
      <c r="DR299" s="543">
        <v>21</v>
      </c>
      <c r="DS299" s="543">
        <v>6</v>
      </c>
      <c r="DT299" s="76">
        <f t="shared" si="85"/>
        <v>5.3097345132743362E-2</v>
      </c>
      <c r="DU299" s="542"/>
      <c r="DV299" s="542"/>
      <c r="DW299" s="542"/>
      <c r="DX299" s="552">
        <v>525.17899999999997</v>
      </c>
      <c r="DZ299" s="542"/>
      <c r="EA299" s="542"/>
      <c r="EB299" s="542"/>
      <c r="EC299" s="542"/>
      <c r="ED299" s="542"/>
      <c r="EE299" s="542"/>
      <c r="EF299" s="542"/>
      <c r="EG299" s="542"/>
      <c r="EH299" s="542"/>
      <c r="EI299" s="542"/>
      <c r="EJ299" s="542"/>
      <c r="EK299" s="542"/>
      <c r="EL299" s="542"/>
      <c r="EM299" s="542"/>
      <c r="EN299" s="542"/>
      <c r="EO299" s="542"/>
    </row>
    <row r="300" spans="2:145" x14ac:dyDescent="0.25">
      <c r="B300" s="554" t="s">
        <v>1691</v>
      </c>
      <c r="C300" s="3" t="s">
        <v>1692</v>
      </c>
      <c r="D300" s="3" t="s">
        <v>1358</v>
      </c>
      <c r="E300" s="541" t="s">
        <v>1094</v>
      </c>
      <c r="F300" s="542"/>
      <c r="G300" s="555">
        <v>692.13214800000003</v>
      </c>
      <c r="H300" s="542"/>
      <c r="I300" s="542"/>
      <c r="J300" s="542"/>
      <c r="K300" s="542"/>
      <c r="L300" s="542"/>
      <c r="N300" s="555">
        <v>406.26788731390002</v>
      </c>
      <c r="O300" s="76">
        <f t="shared" si="70"/>
        <v>0.58698022984174403</v>
      </c>
      <c r="P300" s="623">
        <v>9.7157850000000003</v>
      </c>
      <c r="Q300" s="76">
        <f t="shared" si="71"/>
        <v>1.4037471063979533E-2</v>
      </c>
      <c r="R300" s="542"/>
      <c r="S300" s="542"/>
      <c r="T300" s="553">
        <v>0.2</v>
      </c>
      <c r="U300" s="555">
        <v>0</v>
      </c>
      <c r="W300" s="555">
        <v>27</v>
      </c>
      <c r="X300" s="555">
        <v>2</v>
      </c>
      <c r="Y300" s="542"/>
      <c r="Z300" s="546">
        <f t="shared" si="69"/>
        <v>6.6458612268162465E-2</v>
      </c>
      <c r="AA300" s="555">
        <v>13</v>
      </c>
      <c r="AB300" s="555">
        <v>20</v>
      </c>
      <c r="AC300" s="548">
        <v>34</v>
      </c>
      <c r="AD300" s="555">
        <v>13</v>
      </c>
      <c r="AE300" s="548">
        <f t="shared" si="72"/>
        <v>47</v>
      </c>
      <c r="AF300" s="551">
        <v>3629510</v>
      </c>
      <c r="AH300" s="551">
        <v>56100</v>
      </c>
      <c r="AI300" s="555">
        <v>41</v>
      </c>
      <c r="AJ300" s="76">
        <f t="shared" si="73"/>
        <v>0.87234042553191493</v>
      </c>
      <c r="AK300" s="551">
        <v>2818200</v>
      </c>
      <c r="AL300" s="76">
        <f t="shared" si="74"/>
        <v>0.7764684489090814</v>
      </c>
      <c r="AM300" s="555">
        <v>41</v>
      </c>
      <c r="AN300" s="551">
        <v>2818200</v>
      </c>
      <c r="AO300" s="555">
        <v>41</v>
      </c>
      <c r="AP300" s="551">
        <v>2818200</v>
      </c>
      <c r="AQ300" s="555">
        <v>40</v>
      </c>
      <c r="AR300" s="551">
        <v>2791050</v>
      </c>
      <c r="AS300" s="555">
        <v>1</v>
      </c>
      <c r="AT300" s="76">
        <f t="shared" si="75"/>
        <v>2.4390243902439025E-2</v>
      </c>
      <c r="AU300" s="551">
        <v>27150</v>
      </c>
      <c r="AV300" s="555">
        <v>2</v>
      </c>
      <c r="AW300" s="551">
        <v>172800</v>
      </c>
      <c r="AX300" s="555">
        <v>3</v>
      </c>
      <c r="AY300" s="551">
        <v>305410</v>
      </c>
      <c r="AZ300" s="555">
        <v>2</v>
      </c>
      <c r="BA300" s="76">
        <f t="shared" si="76"/>
        <v>4.2553191489361701E-2</v>
      </c>
      <c r="BB300" s="555">
        <v>17</v>
      </c>
      <c r="BC300" s="76">
        <f t="shared" si="77"/>
        <v>0.36170212765957449</v>
      </c>
      <c r="BD300" s="555">
        <v>28</v>
      </c>
      <c r="BE300" s="76">
        <f t="shared" si="78"/>
        <v>0.5957446808510638</v>
      </c>
      <c r="BF300" s="555">
        <v>37</v>
      </c>
      <c r="BG300" s="76">
        <f t="shared" si="79"/>
        <v>0.78723404255319152</v>
      </c>
      <c r="BH300" s="555">
        <v>0</v>
      </c>
      <c r="BI300" s="76">
        <f t="shared" si="80"/>
        <v>0</v>
      </c>
      <c r="BJ300" s="555">
        <v>0</v>
      </c>
      <c r="BK300" s="555">
        <v>0</v>
      </c>
      <c r="BL300" s="555">
        <v>0</v>
      </c>
      <c r="BM300" s="550">
        <v>1958</v>
      </c>
      <c r="BN300" s="542"/>
      <c r="BO300" s="555">
        <v>39</v>
      </c>
      <c r="BP300" s="76">
        <f t="shared" si="81"/>
        <v>0.82978723404255317</v>
      </c>
      <c r="BQ300" s="555">
        <v>8</v>
      </c>
      <c r="BR300" s="76">
        <f t="shared" si="82"/>
        <v>0.1702127659574468</v>
      </c>
      <c r="BS300" s="555">
        <v>0</v>
      </c>
      <c r="BT300" s="76">
        <f t="shared" si="83"/>
        <v>0</v>
      </c>
      <c r="BU300" s="320">
        <v>0.95121951219512191</v>
      </c>
      <c r="BW300" s="555">
        <v>0</v>
      </c>
      <c r="BX300" s="555">
        <v>0</v>
      </c>
      <c r="BY300" s="555">
        <v>0</v>
      </c>
      <c r="BZ300" s="555">
        <v>0</v>
      </c>
      <c r="CA300" s="555">
        <v>0</v>
      </c>
      <c r="CB300" s="555">
        <v>0</v>
      </c>
      <c r="CC300" s="555">
        <v>0</v>
      </c>
      <c r="CD300" s="555">
        <v>0</v>
      </c>
      <c r="CE300" s="555">
        <v>0</v>
      </c>
      <c r="CF300" s="555">
        <v>0</v>
      </c>
      <c r="CG300" s="555">
        <v>0</v>
      </c>
      <c r="CH300" s="555">
        <v>0</v>
      </c>
      <c r="CI300" s="542"/>
      <c r="CJ300" s="542"/>
      <c r="CK300" s="542"/>
      <c r="CL300" s="542"/>
      <c r="CM300" s="542"/>
      <c r="CN300" s="542"/>
      <c r="CO300" s="542"/>
      <c r="CP300" s="542"/>
      <c r="CQ300" s="542"/>
      <c r="CS300" s="542"/>
      <c r="CT300" s="542"/>
      <c r="CU300" s="542"/>
      <c r="CV300" s="542"/>
      <c r="CW300" s="555">
        <v>1</v>
      </c>
      <c r="CX300" s="548">
        <v>0</v>
      </c>
      <c r="CY300" s="555">
        <v>1</v>
      </c>
      <c r="CZ300" s="555">
        <v>0</v>
      </c>
      <c r="DA300" s="555">
        <v>0</v>
      </c>
      <c r="DB300" s="555">
        <v>0</v>
      </c>
      <c r="DC300" s="555">
        <v>0</v>
      </c>
      <c r="DD300" s="555">
        <v>0</v>
      </c>
      <c r="DF300" s="551">
        <v>45612.900436999997</v>
      </c>
      <c r="DG300" s="76">
        <f t="shared" si="84"/>
        <v>1.2567233713917304E-2</v>
      </c>
      <c r="DH300" s="551">
        <v>1009.80004</v>
      </c>
      <c r="DI300" s="551">
        <v>45456.000435000002</v>
      </c>
      <c r="DJ300" s="551">
        <v>156.900002</v>
      </c>
      <c r="DK300" s="555">
        <v>41</v>
      </c>
      <c r="DL300" s="555">
        <v>6</v>
      </c>
      <c r="DM300" s="555">
        <v>0</v>
      </c>
      <c r="DN300" s="555">
        <v>0</v>
      </c>
      <c r="DO300" s="320">
        <v>0.06</v>
      </c>
      <c r="DP300" s="555">
        <v>37</v>
      </c>
      <c r="DQ300" s="555">
        <v>8</v>
      </c>
      <c r="DR300" s="555">
        <v>2</v>
      </c>
      <c r="DS300" s="555">
        <v>0</v>
      </c>
      <c r="DT300" s="76">
        <f t="shared" si="85"/>
        <v>0</v>
      </c>
      <c r="DU300" s="542"/>
      <c r="DV300" s="542"/>
      <c r="DW300" s="542"/>
      <c r="DX300" s="558">
        <v>6.6748000000000003</v>
      </c>
      <c r="DZ300" s="542"/>
      <c r="EA300" s="542"/>
      <c r="EB300" s="542"/>
      <c r="EC300" s="542"/>
      <c r="ED300" s="542"/>
      <c r="EE300" s="542"/>
      <c r="EF300" s="542"/>
      <c r="EG300" s="542"/>
      <c r="EH300" s="542"/>
      <c r="EI300" s="542"/>
      <c r="EJ300" s="542"/>
      <c r="EK300" s="542"/>
      <c r="EL300" s="542"/>
      <c r="EM300" s="542"/>
      <c r="EN300" s="542"/>
      <c r="EO300" s="542"/>
    </row>
    <row r="301" spans="2:145" x14ac:dyDescent="0.25">
      <c r="B301" s="541" t="s">
        <v>1693</v>
      </c>
      <c r="C301" s="3" t="s">
        <v>1694</v>
      </c>
      <c r="D301" s="3" t="s">
        <v>1215</v>
      </c>
      <c r="E301" s="541" t="s">
        <v>1094</v>
      </c>
      <c r="F301" s="542"/>
      <c r="G301" s="543">
        <v>704.63952400000005</v>
      </c>
      <c r="H301" s="542"/>
      <c r="I301" s="542"/>
      <c r="J301" s="542"/>
      <c r="K301" s="542"/>
      <c r="L301" s="542"/>
      <c r="N301" s="543">
        <v>222.881112</v>
      </c>
      <c r="O301" s="76">
        <f t="shared" si="70"/>
        <v>0.31630515236326706</v>
      </c>
      <c r="P301" s="622">
        <v>7.9214849999999997</v>
      </c>
      <c r="Q301" s="76">
        <f t="shared" si="71"/>
        <v>1.1241897069628469E-2</v>
      </c>
      <c r="R301" s="542"/>
      <c r="S301" s="542"/>
      <c r="T301" s="544">
        <v>1</v>
      </c>
      <c r="U301" s="543">
        <v>0</v>
      </c>
      <c r="W301" s="543">
        <v>179</v>
      </c>
      <c r="X301" s="543">
        <v>12</v>
      </c>
      <c r="Y301" s="542"/>
      <c r="Z301" s="546">
        <f t="shared" si="69"/>
        <v>0.80311874969468022</v>
      </c>
      <c r="AA301" s="543">
        <v>8</v>
      </c>
      <c r="AB301" s="543">
        <v>41</v>
      </c>
      <c r="AC301" s="547">
        <v>212</v>
      </c>
      <c r="AD301" s="547">
        <v>8</v>
      </c>
      <c r="AE301" s="543">
        <f t="shared" si="72"/>
        <v>220</v>
      </c>
      <c r="AF301" s="549">
        <v>18755939</v>
      </c>
      <c r="AH301" s="549">
        <v>27000</v>
      </c>
      <c r="AI301" s="543">
        <v>200</v>
      </c>
      <c r="AJ301" s="76">
        <f t="shared" si="73"/>
        <v>0.90909090909090906</v>
      </c>
      <c r="AK301" s="549">
        <v>6209539</v>
      </c>
      <c r="AL301" s="76">
        <f t="shared" si="74"/>
        <v>0.33107054784087325</v>
      </c>
      <c r="AM301" s="543">
        <v>200</v>
      </c>
      <c r="AN301" s="549">
        <v>6209539</v>
      </c>
      <c r="AO301" s="543">
        <v>200</v>
      </c>
      <c r="AP301" s="549">
        <v>6209539</v>
      </c>
      <c r="AQ301" s="543">
        <v>17</v>
      </c>
      <c r="AR301" s="549">
        <v>1104600</v>
      </c>
      <c r="AS301" s="543">
        <v>183</v>
      </c>
      <c r="AT301" s="76">
        <f t="shared" si="75"/>
        <v>0.91500000000000004</v>
      </c>
      <c r="AU301" s="549">
        <v>5104939</v>
      </c>
      <c r="AV301" s="543">
        <v>13</v>
      </c>
      <c r="AW301" s="549">
        <v>11930600</v>
      </c>
      <c r="AX301" s="543">
        <v>4</v>
      </c>
      <c r="AY301" s="549">
        <v>261900</v>
      </c>
      <c r="AZ301" s="543">
        <v>10</v>
      </c>
      <c r="BA301" s="76">
        <f t="shared" si="76"/>
        <v>4.5454545454545456E-2</v>
      </c>
      <c r="BB301" s="543">
        <v>20</v>
      </c>
      <c r="BC301" s="76">
        <f t="shared" si="77"/>
        <v>9.0909090909090912E-2</v>
      </c>
      <c r="BD301" s="543">
        <v>190</v>
      </c>
      <c r="BE301" s="76">
        <f t="shared" si="78"/>
        <v>0.86363636363636365</v>
      </c>
      <c r="BF301" s="543">
        <v>215</v>
      </c>
      <c r="BG301" s="76">
        <f t="shared" si="79"/>
        <v>0.97727272727272729</v>
      </c>
      <c r="BH301" s="543">
        <v>4</v>
      </c>
      <c r="BI301" s="76">
        <f t="shared" si="80"/>
        <v>1.8181818181818181E-2</v>
      </c>
      <c r="BJ301" s="543">
        <v>4</v>
      </c>
      <c r="BK301" s="543">
        <v>0</v>
      </c>
      <c r="BL301" s="543">
        <v>0</v>
      </c>
      <c r="BM301" s="550">
        <v>1970</v>
      </c>
      <c r="BN301" s="542"/>
      <c r="BO301" s="543">
        <v>193</v>
      </c>
      <c r="BP301" s="76">
        <f t="shared" si="81"/>
        <v>0.87727272727272732</v>
      </c>
      <c r="BQ301" s="543">
        <v>27</v>
      </c>
      <c r="BR301" s="76">
        <f t="shared" si="82"/>
        <v>0.12272727272727273</v>
      </c>
      <c r="BS301" s="543">
        <v>1</v>
      </c>
      <c r="BT301" s="76">
        <f t="shared" si="83"/>
        <v>4.5454545454545452E-3</v>
      </c>
      <c r="BU301" s="76">
        <v>8.5000000000000006E-2</v>
      </c>
      <c r="BW301" s="543">
        <v>0</v>
      </c>
      <c r="BX301" s="543">
        <v>0</v>
      </c>
      <c r="BY301" s="543">
        <v>0</v>
      </c>
      <c r="BZ301" s="543">
        <v>0</v>
      </c>
      <c r="CA301" s="543">
        <v>0</v>
      </c>
      <c r="CB301" s="543">
        <v>0</v>
      </c>
      <c r="CC301" s="543">
        <v>0</v>
      </c>
      <c r="CD301" s="543">
        <v>0</v>
      </c>
      <c r="CE301" s="543">
        <v>0</v>
      </c>
      <c r="CF301" s="543">
        <v>0</v>
      </c>
      <c r="CG301" s="543">
        <v>0</v>
      </c>
      <c r="CH301" s="543">
        <v>0</v>
      </c>
      <c r="CI301" s="542"/>
      <c r="CJ301" s="542"/>
      <c r="CK301" s="542"/>
      <c r="CL301" s="542"/>
      <c r="CM301" s="542"/>
      <c r="CN301" s="542"/>
      <c r="CO301" s="542"/>
      <c r="CP301" s="542"/>
      <c r="CQ301" s="542"/>
      <c r="CS301" s="542"/>
      <c r="CT301" s="542"/>
      <c r="CU301" s="542"/>
      <c r="CV301" s="542"/>
      <c r="CW301" s="543">
        <v>5</v>
      </c>
      <c r="CX301" s="547">
        <v>0</v>
      </c>
      <c r="CY301" s="543">
        <v>3</v>
      </c>
      <c r="CZ301" s="543">
        <v>0</v>
      </c>
      <c r="DA301" s="543">
        <v>0</v>
      </c>
      <c r="DB301" s="543">
        <v>0</v>
      </c>
      <c r="DC301" s="543">
        <v>2</v>
      </c>
      <c r="DD301" s="543">
        <v>0</v>
      </c>
      <c r="DF301" s="551">
        <v>91846.897070999999</v>
      </c>
      <c r="DG301" s="76">
        <f t="shared" si="84"/>
        <v>4.8969500845039001E-3</v>
      </c>
      <c r="DH301" s="551">
        <v>1427.7172849999999</v>
      </c>
      <c r="DI301" s="551">
        <v>66346.754637999999</v>
      </c>
      <c r="DJ301" s="551">
        <v>25500.142433000001</v>
      </c>
      <c r="DK301" s="547">
        <v>195</v>
      </c>
      <c r="DL301" s="543">
        <v>25</v>
      </c>
      <c r="DM301" s="543">
        <v>0</v>
      </c>
      <c r="DN301" s="543">
        <v>0</v>
      </c>
      <c r="DO301" s="320">
        <v>3.5304000000000002E-2</v>
      </c>
      <c r="DP301" s="543">
        <v>193</v>
      </c>
      <c r="DQ301" s="543">
        <v>23</v>
      </c>
      <c r="DR301" s="543">
        <v>4</v>
      </c>
      <c r="DS301" s="543">
        <v>0</v>
      </c>
      <c r="DT301" s="76">
        <f t="shared" si="85"/>
        <v>0</v>
      </c>
      <c r="DU301" s="542"/>
      <c r="DV301" s="542"/>
      <c r="DW301" s="542"/>
      <c r="DX301" s="552">
        <v>65.494100000000003</v>
      </c>
      <c r="DZ301" s="542"/>
      <c r="EA301" s="542"/>
      <c r="EB301" s="542"/>
      <c r="EC301" s="542"/>
      <c r="ED301" s="542"/>
      <c r="EE301" s="542"/>
      <c r="EF301" s="542"/>
      <c r="EG301" s="542"/>
      <c r="EH301" s="542"/>
      <c r="EI301" s="542"/>
      <c r="EJ301" s="542"/>
      <c r="EK301" s="542"/>
      <c r="EL301" s="542"/>
      <c r="EM301" s="542"/>
      <c r="EN301" s="542"/>
      <c r="EO301" s="542"/>
    </row>
    <row r="302" spans="2:145" x14ac:dyDescent="0.25">
      <c r="B302" s="541" t="s">
        <v>1695</v>
      </c>
      <c r="C302" s="3" t="s">
        <v>1696</v>
      </c>
      <c r="D302" s="3" t="s">
        <v>1112</v>
      </c>
      <c r="E302" s="541" t="s">
        <v>1094</v>
      </c>
      <c r="F302" s="542"/>
      <c r="G302" s="543">
        <v>412.24220400000002</v>
      </c>
      <c r="H302" s="542"/>
      <c r="I302" s="542"/>
      <c r="J302" s="542"/>
      <c r="K302" s="542"/>
      <c r="L302" s="542"/>
      <c r="N302" s="543">
        <v>97.471354000000005</v>
      </c>
      <c r="O302" s="76">
        <f t="shared" si="70"/>
        <v>0.23644195828139905</v>
      </c>
      <c r="P302" s="622">
        <v>17.151852000000002</v>
      </c>
      <c r="Q302" s="76">
        <f t="shared" si="71"/>
        <v>4.1606249514423807E-2</v>
      </c>
      <c r="R302" s="542"/>
      <c r="S302" s="542"/>
      <c r="T302" s="544">
        <v>1.747803</v>
      </c>
      <c r="U302" s="543">
        <v>0</v>
      </c>
      <c r="W302" s="543">
        <v>71</v>
      </c>
      <c r="X302" s="543">
        <v>3</v>
      </c>
      <c r="Y302" s="542"/>
      <c r="Z302" s="546">
        <f t="shared" si="69"/>
        <v>0.72841914148437903</v>
      </c>
      <c r="AA302" s="543">
        <v>27</v>
      </c>
      <c r="AB302" s="543">
        <v>1</v>
      </c>
      <c r="AC302" s="547">
        <v>45</v>
      </c>
      <c r="AD302" s="547">
        <v>27</v>
      </c>
      <c r="AE302" s="543">
        <f t="shared" si="72"/>
        <v>72</v>
      </c>
      <c r="AF302" s="549">
        <v>2777180</v>
      </c>
      <c r="AH302" s="549">
        <v>26800</v>
      </c>
      <c r="AI302" s="543">
        <v>64</v>
      </c>
      <c r="AJ302" s="76">
        <f t="shared" si="73"/>
        <v>0.88888888888888884</v>
      </c>
      <c r="AK302" s="549">
        <v>1934670</v>
      </c>
      <c r="AL302" s="76">
        <f t="shared" si="74"/>
        <v>0.69663111501595143</v>
      </c>
      <c r="AM302" s="543">
        <v>64</v>
      </c>
      <c r="AN302" s="549">
        <v>1934670</v>
      </c>
      <c r="AO302" s="543">
        <v>64</v>
      </c>
      <c r="AP302" s="549">
        <v>1934670</v>
      </c>
      <c r="AQ302" s="543">
        <v>58</v>
      </c>
      <c r="AR302" s="549">
        <v>1869700</v>
      </c>
      <c r="AS302" s="543">
        <v>6</v>
      </c>
      <c r="AT302" s="76">
        <f t="shared" si="75"/>
        <v>9.375E-2</v>
      </c>
      <c r="AU302" s="549">
        <v>64970</v>
      </c>
      <c r="AV302" s="543">
        <v>5</v>
      </c>
      <c r="AW302" s="549">
        <v>40540</v>
      </c>
      <c r="AX302" s="543">
        <v>2</v>
      </c>
      <c r="AY302" s="549">
        <v>647770</v>
      </c>
      <c r="AZ302" s="543">
        <v>3</v>
      </c>
      <c r="BA302" s="76">
        <f t="shared" si="76"/>
        <v>4.1666666666666664E-2</v>
      </c>
      <c r="BB302" s="543">
        <v>16</v>
      </c>
      <c r="BC302" s="76">
        <f t="shared" si="77"/>
        <v>0.22222222222222221</v>
      </c>
      <c r="BD302" s="543">
        <v>53</v>
      </c>
      <c r="BE302" s="76">
        <f t="shared" si="78"/>
        <v>0.73611111111111116</v>
      </c>
      <c r="BF302" s="543">
        <v>26</v>
      </c>
      <c r="BG302" s="76">
        <f t="shared" si="79"/>
        <v>0.3611111111111111</v>
      </c>
      <c r="BH302" s="543">
        <v>10</v>
      </c>
      <c r="BI302" s="76">
        <f t="shared" si="80"/>
        <v>0.1388888888888889</v>
      </c>
      <c r="BJ302" s="543">
        <v>10</v>
      </c>
      <c r="BK302" s="543">
        <v>0</v>
      </c>
      <c r="BL302" s="543">
        <v>0</v>
      </c>
      <c r="BM302" s="550">
        <v>1902</v>
      </c>
      <c r="BN302" s="542"/>
      <c r="BO302" s="543">
        <v>68</v>
      </c>
      <c r="BP302" s="76">
        <f t="shared" si="81"/>
        <v>0.94444444444444442</v>
      </c>
      <c r="BQ302" s="543">
        <v>4</v>
      </c>
      <c r="BR302" s="76">
        <f t="shared" si="82"/>
        <v>5.5555555555555552E-2</v>
      </c>
      <c r="BS302" s="543">
        <v>1</v>
      </c>
      <c r="BT302" s="76">
        <f t="shared" si="83"/>
        <v>1.3888888888888888E-2</v>
      </c>
      <c r="BU302" s="76">
        <v>0.9375</v>
      </c>
      <c r="BW302" s="543">
        <v>0</v>
      </c>
      <c r="BX302" s="543">
        <v>0</v>
      </c>
      <c r="BY302" s="543">
        <v>0</v>
      </c>
      <c r="BZ302" s="543">
        <v>0</v>
      </c>
      <c r="CA302" s="543">
        <v>0</v>
      </c>
      <c r="CB302" s="543">
        <v>0</v>
      </c>
      <c r="CC302" s="543">
        <v>0</v>
      </c>
      <c r="CD302" s="543">
        <v>0</v>
      </c>
      <c r="CE302" s="543">
        <v>0</v>
      </c>
      <c r="CF302" s="543">
        <v>0</v>
      </c>
      <c r="CG302" s="543">
        <v>0</v>
      </c>
      <c r="CH302" s="543">
        <v>0</v>
      </c>
      <c r="CI302" s="542"/>
      <c r="CJ302" s="542"/>
      <c r="CK302" s="542"/>
      <c r="CL302" s="542"/>
      <c r="CM302" s="542"/>
      <c r="CN302" s="542"/>
      <c r="CO302" s="542"/>
      <c r="CP302" s="542"/>
      <c r="CQ302" s="542"/>
      <c r="CS302" s="542"/>
      <c r="CT302" s="542"/>
      <c r="CU302" s="542"/>
      <c r="CV302" s="542"/>
      <c r="CW302" s="543">
        <v>2</v>
      </c>
      <c r="CX302" s="547">
        <v>1</v>
      </c>
      <c r="CY302" s="543">
        <v>0</v>
      </c>
      <c r="CZ302" s="543">
        <v>2</v>
      </c>
      <c r="DA302" s="543">
        <v>0</v>
      </c>
      <c r="DB302" s="543">
        <v>0</v>
      </c>
      <c r="DC302" s="543">
        <v>0</v>
      </c>
      <c r="DD302" s="543">
        <v>0</v>
      </c>
      <c r="DF302" s="551">
        <v>132791.91665</v>
      </c>
      <c r="DG302" s="76">
        <f t="shared" si="84"/>
        <v>4.7815379863746676E-2</v>
      </c>
      <c r="DH302" s="551">
        <v>2453.397461</v>
      </c>
      <c r="DI302" s="551">
        <v>112370.02587899999</v>
      </c>
      <c r="DJ302" s="551">
        <v>20421.890770999998</v>
      </c>
      <c r="DK302" s="547">
        <v>45</v>
      </c>
      <c r="DL302" s="543">
        <v>27</v>
      </c>
      <c r="DM302" s="543">
        <v>0</v>
      </c>
      <c r="DN302" s="543">
        <v>0</v>
      </c>
      <c r="DO302" s="320">
        <v>8.9979000000000003E-2</v>
      </c>
      <c r="DP302" s="543">
        <v>34</v>
      </c>
      <c r="DQ302" s="543">
        <v>22</v>
      </c>
      <c r="DR302" s="543">
        <v>16</v>
      </c>
      <c r="DS302" s="543">
        <v>0</v>
      </c>
      <c r="DT302" s="76">
        <f t="shared" si="85"/>
        <v>0</v>
      </c>
      <c r="DU302" s="542"/>
      <c r="DV302" s="542"/>
      <c r="DW302" s="542"/>
      <c r="DX302" s="552">
        <v>193.72200000000001</v>
      </c>
      <c r="DZ302" s="542"/>
      <c r="EA302" s="542"/>
      <c r="EB302" s="542"/>
      <c r="EC302" s="542"/>
      <c r="ED302" s="542"/>
      <c r="EE302" s="542"/>
      <c r="EF302" s="542"/>
      <c r="EG302" s="542"/>
      <c r="EH302" s="542"/>
      <c r="EI302" s="542"/>
      <c r="EJ302" s="542"/>
      <c r="EK302" s="542"/>
      <c r="EL302" s="542"/>
      <c r="EM302" s="542"/>
      <c r="EN302" s="542"/>
      <c r="EO302" s="542"/>
    </row>
    <row r="303" spans="2:145" x14ac:dyDescent="0.25">
      <c r="B303" s="541" t="s">
        <v>1697</v>
      </c>
      <c r="C303" s="3" t="s">
        <v>1698</v>
      </c>
      <c r="D303" s="3" t="s">
        <v>1146</v>
      </c>
      <c r="E303" s="541" t="s">
        <v>1094</v>
      </c>
      <c r="F303" s="542"/>
      <c r="G303" s="543">
        <v>160.48931400000001</v>
      </c>
      <c r="H303" s="542"/>
      <c r="I303" s="542"/>
      <c r="J303" s="542"/>
      <c r="K303" s="542"/>
      <c r="L303" s="542"/>
      <c r="N303" s="543">
        <v>114.91213399999999</v>
      </c>
      <c r="O303" s="76">
        <f t="shared" si="70"/>
        <v>0.71601112333248551</v>
      </c>
      <c r="P303" s="622">
        <v>7.3279290000000001</v>
      </c>
      <c r="Q303" s="76">
        <f t="shared" si="71"/>
        <v>4.5659918516444027E-2</v>
      </c>
      <c r="R303" s="542"/>
      <c r="S303" s="542"/>
      <c r="T303" s="544">
        <v>2</v>
      </c>
      <c r="U303" s="543">
        <v>0</v>
      </c>
      <c r="W303" s="543">
        <v>125</v>
      </c>
      <c r="X303" s="543">
        <v>0</v>
      </c>
      <c r="Y303" s="542"/>
      <c r="Z303" s="546">
        <f t="shared" si="69"/>
        <v>1.0877876482565367</v>
      </c>
      <c r="AA303" s="543">
        <v>14</v>
      </c>
      <c r="AB303" s="543">
        <v>5</v>
      </c>
      <c r="AC303" s="547">
        <v>116</v>
      </c>
      <c r="AD303" s="547">
        <v>14</v>
      </c>
      <c r="AE303" s="543">
        <f t="shared" si="72"/>
        <v>130</v>
      </c>
      <c r="AF303" s="549">
        <v>2655990</v>
      </c>
      <c r="AH303" s="549">
        <v>12550</v>
      </c>
      <c r="AI303" s="543">
        <v>122</v>
      </c>
      <c r="AJ303" s="76">
        <f t="shared" si="73"/>
        <v>0.93846153846153846</v>
      </c>
      <c r="AK303" s="549">
        <v>1660450</v>
      </c>
      <c r="AL303" s="76">
        <f t="shared" si="74"/>
        <v>0.62517178152026176</v>
      </c>
      <c r="AM303" s="543">
        <v>122</v>
      </c>
      <c r="AN303" s="549">
        <v>1660450</v>
      </c>
      <c r="AO303" s="543">
        <v>122</v>
      </c>
      <c r="AP303" s="549">
        <v>1660450</v>
      </c>
      <c r="AQ303" s="543">
        <v>79</v>
      </c>
      <c r="AR303" s="549">
        <v>1101440</v>
      </c>
      <c r="AS303" s="543">
        <v>43</v>
      </c>
      <c r="AT303" s="76">
        <f t="shared" si="75"/>
        <v>0.35245901639344263</v>
      </c>
      <c r="AU303" s="549">
        <v>559010</v>
      </c>
      <c r="AV303" s="543">
        <v>2</v>
      </c>
      <c r="AW303" s="549">
        <v>27700</v>
      </c>
      <c r="AX303" s="543">
        <v>5</v>
      </c>
      <c r="AY303" s="549">
        <v>456240</v>
      </c>
      <c r="AZ303" s="543">
        <v>25</v>
      </c>
      <c r="BA303" s="76">
        <f t="shared" si="76"/>
        <v>0.19230769230769232</v>
      </c>
      <c r="BB303" s="543">
        <v>43</v>
      </c>
      <c r="BC303" s="76">
        <f t="shared" si="77"/>
        <v>0.33076923076923076</v>
      </c>
      <c r="BD303" s="543">
        <v>62</v>
      </c>
      <c r="BE303" s="76">
        <f t="shared" si="78"/>
        <v>0.47692307692307695</v>
      </c>
      <c r="BF303" s="543">
        <v>111</v>
      </c>
      <c r="BG303" s="76">
        <f t="shared" si="79"/>
        <v>0.85384615384615381</v>
      </c>
      <c r="BH303" s="543">
        <v>25</v>
      </c>
      <c r="BI303" s="76">
        <f t="shared" si="80"/>
        <v>0.19230769230769232</v>
      </c>
      <c r="BJ303" s="543">
        <v>24</v>
      </c>
      <c r="BK303" s="543">
        <v>1</v>
      </c>
      <c r="BL303" s="543">
        <v>0</v>
      </c>
      <c r="BM303" s="550">
        <v>1927</v>
      </c>
      <c r="BN303" s="542"/>
      <c r="BO303" s="543">
        <v>115</v>
      </c>
      <c r="BP303" s="76">
        <f t="shared" si="81"/>
        <v>0.88461538461538458</v>
      </c>
      <c r="BQ303" s="543">
        <v>15</v>
      </c>
      <c r="BR303" s="76">
        <f t="shared" si="82"/>
        <v>0.11538461538461539</v>
      </c>
      <c r="BS303" s="543">
        <v>2</v>
      </c>
      <c r="BT303" s="76">
        <f t="shared" si="83"/>
        <v>1.5384615384615385E-2</v>
      </c>
      <c r="BU303" s="76">
        <v>0.32786885245901637</v>
      </c>
      <c r="BW303" s="543">
        <v>0</v>
      </c>
      <c r="BX303" s="543">
        <v>0</v>
      </c>
      <c r="BY303" s="543">
        <v>0</v>
      </c>
      <c r="BZ303" s="543">
        <v>0</v>
      </c>
      <c r="CA303" s="543">
        <v>0</v>
      </c>
      <c r="CB303" s="543">
        <v>0</v>
      </c>
      <c r="CC303" s="543">
        <v>0</v>
      </c>
      <c r="CD303" s="543">
        <v>0</v>
      </c>
      <c r="CE303" s="543">
        <v>0</v>
      </c>
      <c r="CF303" s="543">
        <v>0</v>
      </c>
      <c r="CG303" s="543">
        <v>0</v>
      </c>
      <c r="CH303" s="543">
        <v>0</v>
      </c>
      <c r="CI303" s="542"/>
      <c r="CJ303" s="542"/>
      <c r="CK303" s="542"/>
      <c r="CL303" s="542"/>
      <c r="CM303" s="542"/>
      <c r="CN303" s="542"/>
      <c r="CO303" s="542"/>
      <c r="CP303" s="542"/>
      <c r="CQ303" s="542"/>
      <c r="CS303" s="542"/>
      <c r="CT303" s="542"/>
      <c r="CU303" s="542"/>
      <c r="CV303" s="542"/>
      <c r="CW303" s="543">
        <v>3</v>
      </c>
      <c r="CX303" s="547">
        <v>1</v>
      </c>
      <c r="CY303" s="543">
        <v>3</v>
      </c>
      <c r="CZ303" s="543">
        <v>0</v>
      </c>
      <c r="DA303" s="543">
        <v>0</v>
      </c>
      <c r="DB303" s="543">
        <v>0</v>
      </c>
      <c r="DC303" s="543">
        <v>0</v>
      </c>
      <c r="DD303" s="543">
        <v>0</v>
      </c>
      <c r="DF303" s="551">
        <v>186212.90828199999</v>
      </c>
      <c r="DG303" s="76">
        <f t="shared" si="84"/>
        <v>7.0110545703108818E-2</v>
      </c>
      <c r="DH303" s="551">
        <v>1476.98307</v>
      </c>
      <c r="DI303" s="551">
        <v>169429.010159</v>
      </c>
      <c r="DJ303" s="551">
        <v>16783.898122999999</v>
      </c>
      <c r="DK303" s="547">
        <v>81</v>
      </c>
      <c r="DL303" s="543">
        <v>49</v>
      </c>
      <c r="DM303" s="543">
        <v>0</v>
      </c>
      <c r="DN303" s="543">
        <v>0</v>
      </c>
      <c r="DO303" s="320">
        <v>0.14000000000000001</v>
      </c>
      <c r="DP303" s="543">
        <v>59</v>
      </c>
      <c r="DQ303" s="543">
        <v>17</v>
      </c>
      <c r="DR303" s="543">
        <v>48</v>
      </c>
      <c r="DS303" s="543">
        <v>6</v>
      </c>
      <c r="DT303" s="76">
        <f t="shared" si="85"/>
        <v>4.8000000000000001E-2</v>
      </c>
      <c r="DU303" s="542"/>
      <c r="DV303" s="542"/>
      <c r="DW303" s="542"/>
      <c r="DX303" s="552">
        <v>423.23169999999999</v>
      </c>
      <c r="DZ303" s="542"/>
      <c r="EA303" s="542"/>
      <c r="EB303" s="542"/>
      <c r="EC303" s="542"/>
      <c r="ED303" s="542"/>
      <c r="EE303" s="542"/>
      <c r="EF303" s="542"/>
      <c r="EG303" s="542"/>
      <c r="EH303" s="542"/>
      <c r="EI303" s="542"/>
      <c r="EJ303" s="542"/>
      <c r="EK303" s="542"/>
      <c r="EL303" s="542"/>
      <c r="EM303" s="542"/>
      <c r="EN303" s="542"/>
      <c r="EO303" s="542"/>
    </row>
    <row r="304" spans="2:145" x14ac:dyDescent="0.25">
      <c r="B304" s="541" t="s">
        <v>1699</v>
      </c>
      <c r="C304" s="3" t="s">
        <v>1700</v>
      </c>
      <c r="D304" s="3" t="s">
        <v>1292</v>
      </c>
      <c r="E304" s="541" t="s">
        <v>1094</v>
      </c>
      <c r="F304" s="542"/>
      <c r="G304" s="543">
        <v>1133.4876340000001</v>
      </c>
      <c r="H304" s="542"/>
      <c r="I304" s="542"/>
      <c r="J304" s="542"/>
      <c r="K304" s="542"/>
      <c r="L304" s="542"/>
      <c r="N304" s="543">
        <v>679.952046</v>
      </c>
      <c r="O304" s="76">
        <f t="shared" si="70"/>
        <v>0.59987601593896167</v>
      </c>
      <c r="P304" s="622">
        <v>15.776384</v>
      </c>
      <c r="Q304" s="76">
        <f t="shared" si="71"/>
        <v>1.3918443860147131E-2</v>
      </c>
      <c r="R304" s="542"/>
      <c r="S304" s="542"/>
      <c r="T304" s="544">
        <v>2.108765</v>
      </c>
      <c r="U304" s="543">
        <v>0</v>
      </c>
      <c r="W304" s="543">
        <v>42</v>
      </c>
      <c r="X304" s="543">
        <v>0</v>
      </c>
      <c r="Y304" s="542"/>
      <c r="Z304" s="546">
        <f t="shared" si="69"/>
        <v>6.1769061872930964E-2</v>
      </c>
      <c r="AA304" s="543">
        <v>2</v>
      </c>
      <c r="AB304" s="543">
        <v>63</v>
      </c>
      <c r="AC304" s="547">
        <v>103</v>
      </c>
      <c r="AD304" s="547">
        <v>2</v>
      </c>
      <c r="AE304" s="543">
        <f t="shared" si="72"/>
        <v>105</v>
      </c>
      <c r="AF304" s="549">
        <v>6937620</v>
      </c>
      <c r="AH304" s="549">
        <v>50800</v>
      </c>
      <c r="AI304" s="543">
        <v>97</v>
      </c>
      <c r="AJ304" s="76">
        <f t="shared" si="73"/>
        <v>0.92380952380952386</v>
      </c>
      <c r="AK304" s="549">
        <v>5683880</v>
      </c>
      <c r="AL304" s="76">
        <f t="shared" si="74"/>
        <v>0.81928384662175213</v>
      </c>
      <c r="AM304" s="543">
        <v>97</v>
      </c>
      <c r="AN304" s="549">
        <v>5683880</v>
      </c>
      <c r="AO304" s="543">
        <v>97</v>
      </c>
      <c r="AP304" s="549">
        <v>5683880</v>
      </c>
      <c r="AQ304" s="543">
        <v>80</v>
      </c>
      <c r="AR304" s="549">
        <v>5370050</v>
      </c>
      <c r="AS304" s="543">
        <v>17</v>
      </c>
      <c r="AT304" s="76">
        <f t="shared" si="75"/>
        <v>0.17525773195876287</v>
      </c>
      <c r="AU304" s="549">
        <v>313830</v>
      </c>
      <c r="AV304" s="543">
        <v>6</v>
      </c>
      <c r="AW304" s="549">
        <v>638140</v>
      </c>
      <c r="AX304" s="543">
        <v>2</v>
      </c>
      <c r="AY304" s="549">
        <v>615600</v>
      </c>
      <c r="AZ304" s="543">
        <v>42</v>
      </c>
      <c r="BA304" s="76">
        <f t="shared" si="76"/>
        <v>0.4</v>
      </c>
      <c r="BB304" s="543">
        <v>26</v>
      </c>
      <c r="BC304" s="76">
        <f t="shared" si="77"/>
        <v>0.24761904761904763</v>
      </c>
      <c r="BD304" s="543">
        <v>37</v>
      </c>
      <c r="BE304" s="76">
        <f t="shared" si="78"/>
        <v>0.35238095238095241</v>
      </c>
      <c r="BF304" s="543">
        <v>92</v>
      </c>
      <c r="BG304" s="76">
        <f t="shared" si="79"/>
        <v>0.87619047619047619</v>
      </c>
      <c r="BH304" s="543">
        <v>7</v>
      </c>
      <c r="BI304" s="76">
        <f t="shared" si="80"/>
        <v>6.6666666666666666E-2</v>
      </c>
      <c r="BJ304" s="543">
        <v>7</v>
      </c>
      <c r="BK304" s="543">
        <v>0</v>
      </c>
      <c r="BL304" s="543">
        <v>0</v>
      </c>
      <c r="BM304" s="550">
        <v>1971</v>
      </c>
      <c r="BN304" s="542"/>
      <c r="BO304" s="543">
        <v>77</v>
      </c>
      <c r="BP304" s="76">
        <f t="shared" si="81"/>
        <v>0.73333333333333328</v>
      </c>
      <c r="BQ304" s="543">
        <v>28</v>
      </c>
      <c r="BR304" s="76">
        <f t="shared" si="82"/>
        <v>0.26666666666666666</v>
      </c>
      <c r="BS304" s="543">
        <v>2</v>
      </c>
      <c r="BT304" s="76">
        <f t="shared" si="83"/>
        <v>1.9047619047619049E-2</v>
      </c>
      <c r="BU304" s="76">
        <v>0.88659793814432986</v>
      </c>
      <c r="BW304" s="543">
        <v>0</v>
      </c>
      <c r="BX304" s="543">
        <v>0</v>
      </c>
      <c r="BY304" s="543">
        <v>0</v>
      </c>
      <c r="BZ304" s="543">
        <v>0</v>
      </c>
      <c r="CA304" s="543">
        <v>0</v>
      </c>
      <c r="CB304" s="543">
        <v>0</v>
      </c>
      <c r="CC304" s="543">
        <v>0</v>
      </c>
      <c r="CD304" s="543">
        <v>0</v>
      </c>
      <c r="CE304" s="543">
        <v>0</v>
      </c>
      <c r="CF304" s="543">
        <v>0</v>
      </c>
      <c r="CG304" s="543">
        <v>0</v>
      </c>
      <c r="CH304" s="543">
        <v>0</v>
      </c>
      <c r="CI304" s="542"/>
      <c r="CJ304" s="542"/>
      <c r="CK304" s="542"/>
      <c r="CL304" s="542"/>
      <c r="CM304" s="542"/>
      <c r="CN304" s="542"/>
      <c r="CO304" s="542"/>
      <c r="CP304" s="542"/>
      <c r="CQ304" s="542"/>
      <c r="CS304" s="542"/>
      <c r="CT304" s="542"/>
      <c r="CU304" s="542"/>
      <c r="CV304" s="542"/>
      <c r="CW304" s="543">
        <v>1</v>
      </c>
      <c r="CX304" s="547">
        <v>0</v>
      </c>
      <c r="CY304" s="543">
        <v>0</v>
      </c>
      <c r="CZ304" s="543">
        <v>1</v>
      </c>
      <c r="DA304" s="543">
        <v>0</v>
      </c>
      <c r="DB304" s="543">
        <v>0</v>
      </c>
      <c r="DC304" s="543">
        <v>0</v>
      </c>
      <c r="DD304" s="543">
        <v>0</v>
      </c>
      <c r="DF304" s="551">
        <v>108030.74326800001</v>
      </c>
      <c r="DG304" s="76">
        <f t="shared" si="84"/>
        <v>1.5571729680783901E-2</v>
      </c>
      <c r="DH304" s="551">
        <v>4936.2670900000003</v>
      </c>
      <c r="DI304" s="551">
        <v>100100.92069699999</v>
      </c>
      <c r="DJ304" s="551">
        <v>7929.8225709999997</v>
      </c>
      <c r="DK304" s="547">
        <v>91</v>
      </c>
      <c r="DL304" s="543">
        <v>14</v>
      </c>
      <c r="DM304" s="543">
        <v>0</v>
      </c>
      <c r="DN304" s="543">
        <v>0</v>
      </c>
      <c r="DO304" s="320">
        <v>0.16454199999999999</v>
      </c>
      <c r="DP304" s="543">
        <v>90</v>
      </c>
      <c r="DQ304" s="543">
        <v>3</v>
      </c>
      <c r="DR304" s="543">
        <v>12</v>
      </c>
      <c r="DS304" s="543">
        <v>0</v>
      </c>
      <c r="DT304" s="76">
        <f t="shared" si="85"/>
        <v>0</v>
      </c>
      <c r="DU304" s="542"/>
      <c r="DV304" s="542"/>
      <c r="DW304" s="542"/>
      <c r="DX304" s="552">
        <v>53.090800000000002</v>
      </c>
      <c r="DZ304" s="542"/>
      <c r="EA304" s="542"/>
      <c r="EB304" s="542"/>
      <c r="EC304" s="542"/>
      <c r="ED304" s="542"/>
      <c r="EE304" s="542"/>
      <c r="EF304" s="542"/>
      <c r="EG304" s="542"/>
      <c r="EH304" s="542"/>
      <c r="EI304" s="542"/>
      <c r="EJ304" s="542"/>
      <c r="EK304" s="542"/>
      <c r="EL304" s="542"/>
      <c r="EM304" s="542"/>
      <c r="EN304" s="542"/>
      <c r="EO304" s="542"/>
    </row>
    <row r="305" spans="2:145" x14ac:dyDescent="0.25">
      <c r="B305" s="541" t="s">
        <v>1701</v>
      </c>
      <c r="C305" s="3" t="s">
        <v>1702</v>
      </c>
      <c r="D305" s="3" t="s">
        <v>1262</v>
      </c>
      <c r="E305" s="541" t="s">
        <v>1094</v>
      </c>
      <c r="F305" s="542"/>
      <c r="G305" s="543">
        <v>4202.7488160000003</v>
      </c>
      <c r="H305" s="542"/>
      <c r="I305" s="542"/>
      <c r="J305" s="542"/>
      <c r="K305" s="542"/>
      <c r="L305" s="542"/>
      <c r="N305" s="543">
        <v>1996.274856</v>
      </c>
      <c r="O305" s="76">
        <f t="shared" si="70"/>
        <v>0.47499266394415895</v>
      </c>
      <c r="P305" s="622">
        <v>53.249997999999998</v>
      </c>
      <c r="Q305" s="76">
        <f t="shared" si="71"/>
        <v>1.2670278508502707E-2</v>
      </c>
      <c r="R305" s="542"/>
      <c r="S305" s="542"/>
      <c r="T305" s="544">
        <v>0.80232700000000001</v>
      </c>
      <c r="U305" s="543">
        <v>0</v>
      </c>
      <c r="W305" s="543">
        <v>63</v>
      </c>
      <c r="X305" s="543">
        <v>0</v>
      </c>
      <c r="Y305" s="542"/>
      <c r="Z305" s="546">
        <f t="shared" si="69"/>
        <v>3.1558780500915151E-2</v>
      </c>
      <c r="AA305" s="543">
        <v>31</v>
      </c>
      <c r="AB305" s="543">
        <v>13</v>
      </c>
      <c r="AC305" s="547">
        <v>45</v>
      </c>
      <c r="AD305" s="547">
        <v>31</v>
      </c>
      <c r="AE305" s="543">
        <f t="shared" si="72"/>
        <v>76</v>
      </c>
      <c r="AF305" s="549">
        <v>3192660</v>
      </c>
      <c r="AH305" s="549">
        <v>28750</v>
      </c>
      <c r="AI305" s="543">
        <v>70</v>
      </c>
      <c r="AJ305" s="76">
        <f t="shared" si="73"/>
        <v>0.92105263157894735</v>
      </c>
      <c r="AK305" s="549">
        <v>2860880</v>
      </c>
      <c r="AL305" s="76">
        <f t="shared" si="74"/>
        <v>0.89608038438167548</v>
      </c>
      <c r="AM305" s="543">
        <v>70</v>
      </c>
      <c r="AN305" s="549">
        <v>2860880</v>
      </c>
      <c r="AO305" s="543">
        <v>69</v>
      </c>
      <c r="AP305" s="549">
        <v>2786380</v>
      </c>
      <c r="AQ305" s="543">
        <v>52</v>
      </c>
      <c r="AR305" s="549">
        <v>2291740</v>
      </c>
      <c r="AS305" s="543">
        <v>17</v>
      </c>
      <c r="AT305" s="76">
        <f t="shared" si="75"/>
        <v>0.24637681159420291</v>
      </c>
      <c r="AU305" s="549">
        <v>494640</v>
      </c>
      <c r="AV305" s="543">
        <v>4</v>
      </c>
      <c r="AW305" s="549">
        <v>305500</v>
      </c>
      <c r="AX305" s="543">
        <v>1</v>
      </c>
      <c r="AY305" s="549">
        <v>3580</v>
      </c>
      <c r="AZ305" s="543">
        <v>13</v>
      </c>
      <c r="BA305" s="76">
        <f t="shared" si="76"/>
        <v>0.17105263157894737</v>
      </c>
      <c r="BB305" s="543">
        <v>29</v>
      </c>
      <c r="BC305" s="76">
        <f t="shared" si="77"/>
        <v>0.38157894736842107</v>
      </c>
      <c r="BD305" s="543">
        <v>34</v>
      </c>
      <c r="BE305" s="76">
        <f t="shared" si="78"/>
        <v>0.44736842105263158</v>
      </c>
      <c r="BF305" s="543">
        <v>48</v>
      </c>
      <c r="BG305" s="76">
        <f t="shared" si="79"/>
        <v>0.63157894736842102</v>
      </c>
      <c r="BH305" s="543">
        <v>7</v>
      </c>
      <c r="BI305" s="76">
        <f t="shared" si="80"/>
        <v>9.2105263157894732E-2</v>
      </c>
      <c r="BJ305" s="543">
        <v>7</v>
      </c>
      <c r="BK305" s="543">
        <v>0</v>
      </c>
      <c r="BL305" s="543">
        <v>0</v>
      </c>
      <c r="BM305" s="550">
        <v>1920</v>
      </c>
      <c r="BN305" s="542"/>
      <c r="BO305" s="543">
        <v>69</v>
      </c>
      <c r="BP305" s="76">
        <f t="shared" si="81"/>
        <v>0.90789473684210531</v>
      </c>
      <c r="BQ305" s="543">
        <v>7</v>
      </c>
      <c r="BR305" s="76">
        <f t="shared" si="82"/>
        <v>9.2105263157894732E-2</v>
      </c>
      <c r="BS305" s="543">
        <v>0</v>
      </c>
      <c r="BT305" s="76">
        <f t="shared" si="83"/>
        <v>0</v>
      </c>
      <c r="BU305" s="76">
        <v>0.87142857142857144</v>
      </c>
      <c r="BW305" s="543">
        <v>0</v>
      </c>
      <c r="BX305" s="543">
        <v>0</v>
      </c>
      <c r="BY305" s="543">
        <v>0</v>
      </c>
      <c r="BZ305" s="543">
        <v>0</v>
      </c>
      <c r="CA305" s="543">
        <v>0</v>
      </c>
      <c r="CB305" s="543">
        <v>0</v>
      </c>
      <c r="CC305" s="543">
        <v>0</v>
      </c>
      <c r="CD305" s="543">
        <v>0</v>
      </c>
      <c r="CE305" s="543">
        <v>0</v>
      </c>
      <c r="CF305" s="543">
        <v>0</v>
      </c>
      <c r="CG305" s="543">
        <v>0</v>
      </c>
      <c r="CH305" s="543">
        <v>0</v>
      </c>
      <c r="CI305" s="542"/>
      <c r="CJ305" s="542"/>
      <c r="CK305" s="542"/>
      <c r="CL305" s="542"/>
      <c r="CM305" s="542"/>
      <c r="CN305" s="542"/>
      <c r="CO305" s="542"/>
      <c r="CP305" s="542"/>
      <c r="CQ305" s="542"/>
      <c r="CS305" s="542"/>
      <c r="CT305" s="542"/>
      <c r="CU305" s="542"/>
      <c r="CV305" s="542"/>
      <c r="CW305" s="543">
        <v>2</v>
      </c>
      <c r="CX305" s="547">
        <v>0</v>
      </c>
      <c r="CY305" s="543">
        <v>1</v>
      </c>
      <c r="CZ305" s="543">
        <v>1</v>
      </c>
      <c r="DA305" s="543">
        <v>0</v>
      </c>
      <c r="DB305" s="543">
        <v>0</v>
      </c>
      <c r="DC305" s="543">
        <v>0</v>
      </c>
      <c r="DD305" s="543">
        <v>0</v>
      </c>
      <c r="DF305" s="551">
        <v>83479.710793000006</v>
      </c>
      <c r="DG305" s="76">
        <f t="shared" si="84"/>
        <v>2.6147385187586528E-2</v>
      </c>
      <c r="DH305" s="551">
        <v>1574.919459</v>
      </c>
      <c r="DI305" s="551">
        <v>74873.501424999995</v>
      </c>
      <c r="DJ305" s="551">
        <v>8606.2093690000002</v>
      </c>
      <c r="DK305" s="547">
        <v>55</v>
      </c>
      <c r="DL305" s="543">
        <v>21</v>
      </c>
      <c r="DM305" s="543">
        <v>0</v>
      </c>
      <c r="DN305" s="543">
        <v>0</v>
      </c>
      <c r="DO305" s="320">
        <v>5.8492000000000002E-2</v>
      </c>
      <c r="DP305" s="543">
        <v>46</v>
      </c>
      <c r="DQ305" s="543">
        <v>17</v>
      </c>
      <c r="DR305" s="543">
        <v>13</v>
      </c>
      <c r="DS305" s="543">
        <v>0</v>
      </c>
      <c r="DT305" s="76">
        <f t="shared" si="85"/>
        <v>0</v>
      </c>
      <c r="DU305" s="542"/>
      <c r="DV305" s="542"/>
      <c r="DW305" s="542"/>
      <c r="DX305" s="552">
        <v>90.706599999999995</v>
      </c>
      <c r="DZ305" s="542"/>
      <c r="EA305" s="542"/>
      <c r="EB305" s="542"/>
      <c r="EC305" s="542"/>
      <c r="ED305" s="542"/>
      <c r="EE305" s="542"/>
      <c r="EF305" s="542"/>
      <c r="EG305" s="542"/>
      <c r="EH305" s="542"/>
      <c r="EI305" s="542"/>
      <c r="EJ305" s="542"/>
      <c r="EK305" s="542"/>
      <c r="EL305" s="542"/>
      <c r="EM305" s="542"/>
      <c r="EN305" s="542"/>
      <c r="EO305" s="542"/>
    </row>
    <row r="306" spans="2:145" x14ac:dyDescent="0.25">
      <c r="B306" s="541" t="s">
        <v>1703</v>
      </c>
      <c r="C306" s="3" t="s">
        <v>1704</v>
      </c>
      <c r="D306" s="3" t="s">
        <v>193</v>
      </c>
      <c r="E306" s="541" t="s">
        <v>1094</v>
      </c>
      <c r="F306" s="542"/>
      <c r="G306" s="543">
        <v>356.55909700000001</v>
      </c>
      <c r="H306" s="542"/>
      <c r="I306" s="542"/>
      <c r="J306" s="542"/>
      <c r="K306" s="542"/>
      <c r="L306" s="542"/>
      <c r="N306" s="543">
        <v>302.46998300000001</v>
      </c>
      <c r="O306" s="76">
        <f t="shared" si="70"/>
        <v>0.84830252697212771</v>
      </c>
      <c r="P306" s="622">
        <v>19.303663</v>
      </c>
      <c r="Q306" s="76">
        <f t="shared" si="71"/>
        <v>5.4138747720689905E-2</v>
      </c>
      <c r="R306" s="542"/>
      <c r="S306" s="542"/>
      <c r="T306" s="544">
        <v>0.90307599999999999</v>
      </c>
      <c r="U306" s="543">
        <v>0</v>
      </c>
      <c r="W306" s="543">
        <v>29</v>
      </c>
      <c r="X306" s="543">
        <v>0</v>
      </c>
      <c r="Y306" s="542"/>
      <c r="Z306" s="546">
        <f t="shared" si="69"/>
        <v>9.5877282474009992E-2</v>
      </c>
      <c r="AA306" s="543">
        <v>0</v>
      </c>
      <c r="AB306" s="543">
        <v>1</v>
      </c>
      <c r="AC306" s="547">
        <v>30</v>
      </c>
      <c r="AD306" s="547">
        <v>0</v>
      </c>
      <c r="AE306" s="543">
        <f t="shared" si="72"/>
        <v>30</v>
      </c>
      <c r="AF306" s="549">
        <v>822464</v>
      </c>
      <c r="AH306" s="549">
        <v>19450</v>
      </c>
      <c r="AI306" s="543">
        <v>22</v>
      </c>
      <c r="AJ306" s="76">
        <f t="shared" si="73"/>
        <v>0.73333333333333328</v>
      </c>
      <c r="AK306" s="549">
        <v>606200</v>
      </c>
      <c r="AL306" s="76">
        <f t="shared" si="74"/>
        <v>0.73705353668975182</v>
      </c>
      <c r="AM306" s="543">
        <v>22</v>
      </c>
      <c r="AN306" s="549">
        <v>606200</v>
      </c>
      <c r="AO306" s="543">
        <v>21</v>
      </c>
      <c r="AP306" s="549">
        <v>571000</v>
      </c>
      <c r="AQ306" s="543">
        <v>13</v>
      </c>
      <c r="AR306" s="549">
        <v>376300</v>
      </c>
      <c r="AS306" s="543">
        <v>8</v>
      </c>
      <c r="AT306" s="76">
        <f t="shared" si="75"/>
        <v>0.38095238095238093</v>
      </c>
      <c r="AU306" s="549">
        <v>194700</v>
      </c>
      <c r="AV306" s="543">
        <v>6</v>
      </c>
      <c r="AW306" s="549">
        <v>129564</v>
      </c>
      <c r="AX306" s="543">
        <v>0</v>
      </c>
      <c r="AY306" s="549">
        <v>0</v>
      </c>
      <c r="AZ306" s="543">
        <v>3</v>
      </c>
      <c r="BA306" s="76">
        <f t="shared" si="76"/>
        <v>0.1</v>
      </c>
      <c r="BB306" s="543">
        <v>14</v>
      </c>
      <c r="BC306" s="76">
        <f t="shared" si="77"/>
        <v>0.46666666666666667</v>
      </c>
      <c r="BD306" s="543">
        <v>13</v>
      </c>
      <c r="BE306" s="76">
        <f t="shared" si="78"/>
        <v>0.43333333333333335</v>
      </c>
      <c r="BF306" s="543">
        <v>19</v>
      </c>
      <c r="BG306" s="76">
        <f t="shared" si="79"/>
        <v>0.6333333333333333</v>
      </c>
      <c r="BH306" s="543">
        <v>0</v>
      </c>
      <c r="BI306" s="76">
        <f t="shared" si="80"/>
        <v>0</v>
      </c>
      <c r="BJ306" s="543">
        <v>0</v>
      </c>
      <c r="BK306" s="543">
        <v>0</v>
      </c>
      <c r="BL306" s="543">
        <v>0</v>
      </c>
      <c r="BM306" s="550">
        <v>1925</v>
      </c>
      <c r="BN306" s="542"/>
      <c r="BO306" s="543">
        <v>22</v>
      </c>
      <c r="BP306" s="76">
        <f t="shared" si="81"/>
        <v>0.73333333333333328</v>
      </c>
      <c r="BQ306" s="543">
        <v>8</v>
      </c>
      <c r="BR306" s="76">
        <f t="shared" si="82"/>
        <v>0.26666666666666666</v>
      </c>
      <c r="BS306" s="543">
        <v>0</v>
      </c>
      <c r="BT306" s="76">
        <f t="shared" si="83"/>
        <v>0</v>
      </c>
      <c r="BU306" s="76">
        <v>0.63636363636363635</v>
      </c>
      <c r="BW306" s="543">
        <v>0</v>
      </c>
      <c r="BX306" s="543">
        <v>0</v>
      </c>
      <c r="BY306" s="543">
        <v>0</v>
      </c>
      <c r="BZ306" s="543">
        <v>0</v>
      </c>
      <c r="CA306" s="543">
        <v>0</v>
      </c>
      <c r="CB306" s="543">
        <v>0</v>
      </c>
      <c r="CC306" s="543">
        <v>0</v>
      </c>
      <c r="CD306" s="543">
        <v>0</v>
      </c>
      <c r="CE306" s="543">
        <v>0</v>
      </c>
      <c r="CF306" s="543">
        <v>0</v>
      </c>
      <c r="CG306" s="543">
        <v>0</v>
      </c>
      <c r="CH306" s="543">
        <v>0</v>
      </c>
      <c r="CI306" s="542"/>
      <c r="CJ306" s="542"/>
      <c r="CK306" s="542"/>
      <c r="CL306" s="542"/>
      <c r="CM306" s="542"/>
      <c r="CN306" s="542"/>
      <c r="CO306" s="542"/>
      <c r="CP306" s="542"/>
      <c r="CQ306" s="542"/>
      <c r="CS306" s="542"/>
      <c r="CT306" s="542"/>
      <c r="CU306" s="542"/>
      <c r="CV306" s="542"/>
      <c r="CW306" s="543">
        <v>1</v>
      </c>
      <c r="CX306" s="547">
        <v>0</v>
      </c>
      <c r="CY306" s="543">
        <v>0</v>
      </c>
      <c r="CZ306" s="543">
        <v>1</v>
      </c>
      <c r="DA306" s="543">
        <v>0</v>
      </c>
      <c r="DB306" s="543">
        <v>0</v>
      </c>
      <c r="DC306" s="543">
        <v>0</v>
      </c>
      <c r="DD306" s="543">
        <v>0</v>
      </c>
      <c r="DF306" s="551">
        <v>9775.5468849999997</v>
      </c>
      <c r="DG306" s="76">
        <f t="shared" si="84"/>
        <v>1.1885683610468057E-2</v>
      </c>
      <c r="DH306" s="551">
        <v>549.67968800000006</v>
      </c>
      <c r="DI306" s="551">
        <v>8822.2150880000008</v>
      </c>
      <c r="DJ306" s="551">
        <v>953.33179700000005</v>
      </c>
      <c r="DK306" s="547">
        <v>28</v>
      </c>
      <c r="DL306" s="543">
        <v>2</v>
      </c>
      <c r="DM306" s="543">
        <v>0</v>
      </c>
      <c r="DN306" s="543">
        <v>0</v>
      </c>
      <c r="DO306" s="320">
        <v>2.1887E-2</v>
      </c>
      <c r="DP306" s="543">
        <v>25</v>
      </c>
      <c r="DQ306" s="543">
        <v>2</v>
      </c>
      <c r="DR306" s="543">
        <v>3</v>
      </c>
      <c r="DS306" s="543">
        <v>0</v>
      </c>
      <c r="DT306" s="76">
        <f t="shared" si="85"/>
        <v>0</v>
      </c>
      <c r="DU306" s="542"/>
      <c r="DV306" s="542"/>
      <c r="DW306" s="542"/>
      <c r="DX306" s="552">
        <v>22.102799999999998</v>
      </c>
      <c r="DZ306" s="542"/>
      <c r="EA306" s="542"/>
      <c r="EB306" s="542"/>
      <c r="EC306" s="542"/>
      <c r="ED306" s="542"/>
      <c r="EE306" s="542"/>
      <c r="EF306" s="542"/>
      <c r="EG306" s="542"/>
      <c r="EH306" s="542"/>
      <c r="EI306" s="542"/>
      <c r="EJ306" s="542"/>
      <c r="EK306" s="542"/>
      <c r="EL306" s="542"/>
      <c r="EM306" s="542"/>
      <c r="EN306" s="542"/>
      <c r="EO306" s="542"/>
    </row>
    <row r="307" spans="2:145" x14ac:dyDescent="0.25">
      <c r="B307" s="541" t="s">
        <v>1705</v>
      </c>
      <c r="C307" s="3" t="s">
        <v>1706</v>
      </c>
      <c r="D307" s="3" t="s">
        <v>1443</v>
      </c>
      <c r="E307" s="541" t="s">
        <v>1094</v>
      </c>
      <c r="F307" s="542"/>
      <c r="G307" s="543">
        <v>3811.9975089999998</v>
      </c>
      <c r="H307" s="542"/>
      <c r="I307" s="542"/>
      <c r="J307" s="542"/>
      <c r="K307" s="542"/>
      <c r="L307" s="542"/>
      <c r="N307" s="543">
        <v>3375.582625</v>
      </c>
      <c r="O307" s="76">
        <f t="shared" si="70"/>
        <v>0.88551543305848479</v>
      </c>
      <c r="P307" s="622">
        <v>43.485277000000004</v>
      </c>
      <c r="Q307" s="76">
        <f t="shared" si="71"/>
        <v>1.1407477811129914E-2</v>
      </c>
      <c r="R307" s="542"/>
      <c r="S307" s="542"/>
      <c r="T307" s="544">
        <v>2.9276119999999999</v>
      </c>
      <c r="U307" s="543">
        <v>0</v>
      </c>
      <c r="W307" s="543">
        <v>201</v>
      </c>
      <c r="X307" s="543">
        <v>0</v>
      </c>
      <c r="Y307" s="542"/>
      <c r="Z307" s="546">
        <f t="shared" si="69"/>
        <v>5.9545276276565737E-2</v>
      </c>
      <c r="AA307" s="543">
        <v>0</v>
      </c>
      <c r="AB307" s="543">
        <v>3</v>
      </c>
      <c r="AC307" s="547">
        <v>204</v>
      </c>
      <c r="AD307" s="547">
        <v>0</v>
      </c>
      <c r="AE307" s="543">
        <f t="shared" si="72"/>
        <v>204</v>
      </c>
      <c r="AF307" s="549">
        <v>15699448</v>
      </c>
      <c r="AH307" s="549">
        <v>51850</v>
      </c>
      <c r="AI307" s="543">
        <v>158</v>
      </c>
      <c r="AJ307" s="76">
        <f t="shared" si="73"/>
        <v>0.77450980392156865</v>
      </c>
      <c r="AK307" s="549">
        <v>9802579</v>
      </c>
      <c r="AL307" s="76">
        <f t="shared" si="74"/>
        <v>0.62439004224861916</v>
      </c>
      <c r="AM307" s="543">
        <v>158</v>
      </c>
      <c r="AN307" s="549">
        <v>9802579</v>
      </c>
      <c r="AO307" s="543">
        <v>158</v>
      </c>
      <c r="AP307" s="549">
        <v>9802579</v>
      </c>
      <c r="AQ307" s="543">
        <v>130</v>
      </c>
      <c r="AR307" s="549">
        <v>9063569</v>
      </c>
      <c r="AS307" s="543">
        <v>28</v>
      </c>
      <c r="AT307" s="76">
        <f t="shared" si="75"/>
        <v>0.17721518987341772</v>
      </c>
      <c r="AU307" s="549">
        <v>739010</v>
      </c>
      <c r="AV307" s="543">
        <v>27</v>
      </c>
      <c r="AW307" s="549">
        <v>3195840</v>
      </c>
      <c r="AX307" s="543">
        <v>9</v>
      </c>
      <c r="AY307" s="549">
        <v>2037829</v>
      </c>
      <c r="AZ307" s="543">
        <v>57</v>
      </c>
      <c r="BA307" s="76">
        <f t="shared" si="76"/>
        <v>0.27941176470588236</v>
      </c>
      <c r="BB307" s="543">
        <v>71</v>
      </c>
      <c r="BC307" s="76">
        <f t="shared" si="77"/>
        <v>0.34803921568627449</v>
      </c>
      <c r="BD307" s="543">
        <v>76</v>
      </c>
      <c r="BE307" s="76">
        <f t="shared" si="78"/>
        <v>0.37254901960784315</v>
      </c>
      <c r="BF307" s="543">
        <v>155</v>
      </c>
      <c r="BG307" s="76">
        <f t="shared" si="79"/>
        <v>0.75980392156862742</v>
      </c>
      <c r="BH307" s="543">
        <v>60</v>
      </c>
      <c r="BI307" s="76">
        <f t="shared" si="80"/>
        <v>0.29411764705882354</v>
      </c>
      <c r="BJ307" s="543">
        <v>57</v>
      </c>
      <c r="BK307" s="543">
        <v>3</v>
      </c>
      <c r="BL307" s="543">
        <v>0</v>
      </c>
      <c r="BM307" s="550">
        <v>1986</v>
      </c>
      <c r="BN307" s="542"/>
      <c r="BO307" s="543">
        <v>120</v>
      </c>
      <c r="BP307" s="76">
        <f t="shared" si="81"/>
        <v>0.58823529411764708</v>
      </c>
      <c r="BQ307" s="543">
        <v>84</v>
      </c>
      <c r="BR307" s="76">
        <f t="shared" si="82"/>
        <v>0.41176470588235292</v>
      </c>
      <c r="BS307" s="543">
        <v>26</v>
      </c>
      <c r="BT307" s="76">
        <f t="shared" si="83"/>
        <v>0.12745098039215685</v>
      </c>
      <c r="BU307" s="76">
        <v>0.81645569620253167</v>
      </c>
      <c r="BW307" s="543">
        <v>0</v>
      </c>
      <c r="BX307" s="543">
        <v>0</v>
      </c>
      <c r="BY307" s="543">
        <v>0</v>
      </c>
      <c r="BZ307" s="543">
        <v>0</v>
      </c>
      <c r="CA307" s="543">
        <v>0</v>
      </c>
      <c r="CB307" s="543">
        <v>0</v>
      </c>
      <c r="CC307" s="543">
        <v>0</v>
      </c>
      <c r="CD307" s="543">
        <v>0</v>
      </c>
      <c r="CE307" s="543">
        <v>0</v>
      </c>
      <c r="CF307" s="543">
        <v>0</v>
      </c>
      <c r="CG307" s="543">
        <v>0</v>
      </c>
      <c r="CH307" s="543">
        <v>0</v>
      </c>
      <c r="CI307" s="542"/>
      <c r="CJ307" s="542"/>
      <c r="CK307" s="542"/>
      <c r="CL307" s="542"/>
      <c r="CM307" s="542"/>
      <c r="CN307" s="542"/>
      <c r="CO307" s="542"/>
      <c r="CP307" s="542"/>
      <c r="CQ307" s="542"/>
      <c r="CS307" s="542"/>
      <c r="CT307" s="542"/>
      <c r="CU307" s="542"/>
      <c r="CV307" s="542"/>
      <c r="CW307" s="543">
        <v>7</v>
      </c>
      <c r="CX307" s="547">
        <v>2</v>
      </c>
      <c r="CY307" s="543">
        <v>4</v>
      </c>
      <c r="CZ307" s="543">
        <v>1</v>
      </c>
      <c r="DA307" s="543">
        <v>0</v>
      </c>
      <c r="DB307" s="543">
        <v>1</v>
      </c>
      <c r="DC307" s="543">
        <v>0</v>
      </c>
      <c r="DD307" s="543">
        <v>1</v>
      </c>
      <c r="DF307" s="551">
        <v>1306496.3290889999</v>
      </c>
      <c r="DG307" s="76">
        <f t="shared" si="84"/>
        <v>8.3219252618881884E-2</v>
      </c>
      <c r="DH307" s="551">
        <v>7371.8974609999996</v>
      </c>
      <c r="DI307" s="551">
        <v>860175.709929</v>
      </c>
      <c r="DJ307" s="551">
        <v>446320.61916</v>
      </c>
      <c r="DK307" s="547">
        <v>97</v>
      </c>
      <c r="DL307" s="543">
        <v>105</v>
      </c>
      <c r="DM307" s="543">
        <v>1</v>
      </c>
      <c r="DN307" s="543">
        <v>1</v>
      </c>
      <c r="DO307" s="320">
        <v>0.14000000000000001</v>
      </c>
      <c r="DP307" s="543">
        <v>90</v>
      </c>
      <c r="DQ307" s="543">
        <v>38</v>
      </c>
      <c r="DR307" s="543">
        <v>73</v>
      </c>
      <c r="DS307" s="543">
        <v>3</v>
      </c>
      <c r="DT307" s="76">
        <f t="shared" si="85"/>
        <v>1.4925373134328358E-2</v>
      </c>
      <c r="DU307" s="542"/>
      <c r="DV307" s="542"/>
      <c r="DW307" s="542"/>
      <c r="DX307" s="552">
        <v>691.36099999999999</v>
      </c>
      <c r="DZ307" s="542"/>
      <c r="EA307" s="542"/>
      <c r="EB307" s="542"/>
      <c r="EC307" s="542"/>
      <c r="ED307" s="542"/>
      <c r="EE307" s="542"/>
      <c r="EF307" s="542"/>
      <c r="EG307" s="542"/>
      <c r="EH307" s="542"/>
      <c r="EI307" s="542"/>
      <c r="EJ307" s="542"/>
      <c r="EK307" s="542"/>
      <c r="EL307" s="542"/>
      <c r="EM307" s="542"/>
      <c r="EN307" s="542"/>
      <c r="EO307" s="542"/>
    </row>
    <row r="308" spans="2:145" x14ac:dyDescent="0.25">
      <c r="B308" s="541" t="s">
        <v>1707</v>
      </c>
      <c r="C308" s="3" t="s">
        <v>1708</v>
      </c>
      <c r="D308" s="3" t="s">
        <v>193</v>
      </c>
      <c r="E308" s="541" t="s">
        <v>1094</v>
      </c>
      <c r="F308" s="542"/>
      <c r="G308" s="543">
        <v>879.06450700000005</v>
      </c>
      <c r="H308" s="542"/>
      <c r="I308" s="542"/>
      <c r="J308" s="542"/>
      <c r="K308" s="542"/>
      <c r="L308" s="542"/>
      <c r="N308" s="543">
        <v>879.06450600000005</v>
      </c>
      <c r="O308" s="76">
        <f t="shared" si="70"/>
        <v>0.99999999886242708</v>
      </c>
      <c r="P308" s="622">
        <v>13.444982</v>
      </c>
      <c r="Q308" s="76">
        <f t="shared" si="71"/>
        <v>1.5294647768096043E-2</v>
      </c>
      <c r="R308" s="542"/>
      <c r="S308" s="542"/>
      <c r="T308" s="544">
        <v>3</v>
      </c>
      <c r="U308" s="543">
        <v>0</v>
      </c>
      <c r="W308" s="543">
        <v>40</v>
      </c>
      <c r="X308" s="543">
        <v>0</v>
      </c>
      <c r="Y308" s="542"/>
      <c r="Z308" s="546">
        <f t="shared" si="69"/>
        <v>4.5502917848442848E-2</v>
      </c>
      <c r="AA308" s="543">
        <v>0</v>
      </c>
      <c r="AB308" s="543">
        <v>3</v>
      </c>
      <c r="AC308" s="547">
        <v>43</v>
      </c>
      <c r="AD308" s="547">
        <v>0</v>
      </c>
      <c r="AE308" s="543">
        <f t="shared" si="72"/>
        <v>43</v>
      </c>
      <c r="AF308" s="549">
        <v>3663220</v>
      </c>
      <c r="AH308" s="549">
        <v>62500</v>
      </c>
      <c r="AI308" s="543">
        <v>39</v>
      </c>
      <c r="AJ308" s="76">
        <f t="shared" si="73"/>
        <v>0.90697674418604646</v>
      </c>
      <c r="AK308" s="549">
        <v>2719520</v>
      </c>
      <c r="AL308" s="76">
        <f t="shared" si="74"/>
        <v>0.7423851147351237</v>
      </c>
      <c r="AM308" s="543">
        <v>39</v>
      </c>
      <c r="AN308" s="549">
        <v>2719520</v>
      </c>
      <c r="AO308" s="543">
        <v>39</v>
      </c>
      <c r="AP308" s="549">
        <v>2719520</v>
      </c>
      <c r="AQ308" s="543">
        <v>28</v>
      </c>
      <c r="AR308" s="549">
        <v>2412190</v>
      </c>
      <c r="AS308" s="543">
        <v>11</v>
      </c>
      <c r="AT308" s="76">
        <f t="shared" si="75"/>
        <v>0.28205128205128205</v>
      </c>
      <c r="AU308" s="549">
        <v>307330</v>
      </c>
      <c r="AV308" s="543">
        <v>2</v>
      </c>
      <c r="AW308" s="549">
        <v>93200</v>
      </c>
      <c r="AX308" s="543">
        <v>2</v>
      </c>
      <c r="AY308" s="549">
        <v>850500</v>
      </c>
      <c r="AZ308" s="543">
        <v>12</v>
      </c>
      <c r="BA308" s="76">
        <f t="shared" si="76"/>
        <v>0.27906976744186046</v>
      </c>
      <c r="BB308" s="543">
        <v>9</v>
      </c>
      <c r="BC308" s="76">
        <f t="shared" si="77"/>
        <v>0.20930232558139536</v>
      </c>
      <c r="BD308" s="543">
        <v>22</v>
      </c>
      <c r="BE308" s="76">
        <f t="shared" si="78"/>
        <v>0.51162790697674421</v>
      </c>
      <c r="BF308" s="543">
        <v>29</v>
      </c>
      <c r="BG308" s="76">
        <f t="shared" si="79"/>
        <v>0.67441860465116277</v>
      </c>
      <c r="BH308" s="543">
        <v>1</v>
      </c>
      <c r="BI308" s="76">
        <f t="shared" si="80"/>
        <v>2.3255813953488372E-2</v>
      </c>
      <c r="BJ308" s="543">
        <v>1</v>
      </c>
      <c r="BK308" s="543">
        <v>0</v>
      </c>
      <c r="BL308" s="543">
        <v>0</v>
      </c>
      <c r="BM308" s="550">
        <v>1987.5</v>
      </c>
      <c r="BN308" s="542"/>
      <c r="BO308" s="543">
        <v>23</v>
      </c>
      <c r="BP308" s="76">
        <f t="shared" si="81"/>
        <v>0.53488372093023251</v>
      </c>
      <c r="BQ308" s="543">
        <v>20</v>
      </c>
      <c r="BR308" s="76">
        <f t="shared" si="82"/>
        <v>0.46511627906976744</v>
      </c>
      <c r="BS308" s="543">
        <v>1</v>
      </c>
      <c r="BT308" s="76">
        <f t="shared" si="83"/>
        <v>2.3255813953488372E-2</v>
      </c>
      <c r="BU308" s="76">
        <v>0.92307692307692313</v>
      </c>
      <c r="BW308" s="543">
        <v>0</v>
      </c>
      <c r="BX308" s="543">
        <v>0</v>
      </c>
      <c r="BY308" s="543">
        <v>0</v>
      </c>
      <c r="BZ308" s="543">
        <v>0</v>
      </c>
      <c r="CA308" s="543">
        <v>0</v>
      </c>
      <c r="CB308" s="543">
        <v>0</v>
      </c>
      <c r="CC308" s="543">
        <v>0</v>
      </c>
      <c r="CD308" s="543">
        <v>0</v>
      </c>
      <c r="CE308" s="543">
        <v>0</v>
      </c>
      <c r="CF308" s="543">
        <v>0</v>
      </c>
      <c r="CG308" s="543">
        <v>0</v>
      </c>
      <c r="CH308" s="543">
        <v>0</v>
      </c>
      <c r="CI308" s="542"/>
      <c r="CJ308" s="542"/>
      <c r="CK308" s="542"/>
      <c r="CL308" s="542"/>
      <c r="CM308" s="542"/>
      <c r="CN308" s="542"/>
      <c r="CO308" s="542"/>
      <c r="CP308" s="542"/>
      <c r="CQ308" s="542"/>
      <c r="CS308" s="542"/>
      <c r="CT308" s="542"/>
      <c r="CU308" s="542"/>
      <c r="CV308" s="542"/>
      <c r="CW308" s="543">
        <v>2</v>
      </c>
      <c r="CX308" s="547">
        <v>0</v>
      </c>
      <c r="CY308" s="543">
        <v>2</v>
      </c>
      <c r="CZ308" s="543">
        <v>0</v>
      </c>
      <c r="DA308" s="543">
        <v>0</v>
      </c>
      <c r="DB308" s="543">
        <v>0</v>
      </c>
      <c r="DC308" s="543">
        <v>0</v>
      </c>
      <c r="DD308" s="543">
        <v>0</v>
      </c>
      <c r="DF308" s="551">
        <v>55919.35</v>
      </c>
      <c r="DG308" s="76">
        <f t="shared" si="84"/>
        <v>1.5265080994316475E-2</v>
      </c>
      <c r="DH308" s="551">
        <v>10069</v>
      </c>
      <c r="DI308" s="551">
        <v>41051.35</v>
      </c>
      <c r="DJ308" s="551">
        <v>14868</v>
      </c>
      <c r="DK308" s="547">
        <v>37</v>
      </c>
      <c r="DL308" s="543">
        <v>6</v>
      </c>
      <c r="DM308" s="543">
        <v>0</v>
      </c>
      <c r="DN308" s="543">
        <v>0</v>
      </c>
      <c r="DO308" s="320">
        <v>0.13500000000000001</v>
      </c>
      <c r="DP308" s="543">
        <v>37</v>
      </c>
      <c r="DQ308" s="543">
        <v>2</v>
      </c>
      <c r="DR308" s="543">
        <v>4</v>
      </c>
      <c r="DS308" s="543">
        <v>0</v>
      </c>
      <c r="DT308" s="76">
        <f t="shared" si="85"/>
        <v>0</v>
      </c>
      <c r="DU308" s="542"/>
      <c r="DV308" s="542"/>
      <c r="DW308" s="542"/>
      <c r="DX308" s="552">
        <v>11.1775</v>
      </c>
      <c r="DZ308" s="542"/>
      <c r="EA308" s="542"/>
      <c r="EB308" s="542"/>
      <c r="EC308" s="542"/>
      <c r="ED308" s="542"/>
      <c r="EE308" s="542"/>
      <c r="EF308" s="542"/>
      <c r="EG308" s="542"/>
      <c r="EH308" s="542"/>
      <c r="EI308" s="542"/>
      <c r="EJ308" s="542"/>
      <c r="EK308" s="542"/>
      <c r="EL308" s="542"/>
      <c r="EM308" s="542"/>
      <c r="EN308" s="542"/>
      <c r="EO308" s="542"/>
    </row>
    <row r="309" spans="2:145" x14ac:dyDescent="0.25">
      <c r="B309" s="541" t="s">
        <v>1709</v>
      </c>
      <c r="C309" s="3" t="s">
        <v>1710</v>
      </c>
      <c r="D309" s="3" t="s">
        <v>1274</v>
      </c>
      <c r="E309" s="541" t="s">
        <v>1094</v>
      </c>
      <c r="F309" s="542"/>
      <c r="G309" s="543">
        <v>6908.9715690000003</v>
      </c>
      <c r="H309" s="542"/>
      <c r="I309" s="542"/>
      <c r="J309" s="542"/>
      <c r="K309" s="542"/>
      <c r="L309" s="542"/>
      <c r="N309" s="543">
        <v>3314.7475060000002</v>
      </c>
      <c r="O309" s="76">
        <f t="shared" si="70"/>
        <v>0.47977437349330043</v>
      </c>
      <c r="P309" s="622">
        <v>50.724046999999999</v>
      </c>
      <c r="Q309" s="76">
        <f t="shared" si="71"/>
        <v>7.3417651952129483E-3</v>
      </c>
      <c r="R309" s="542"/>
      <c r="S309" s="542"/>
      <c r="T309" s="544">
        <v>2</v>
      </c>
      <c r="U309" s="543">
        <v>0</v>
      </c>
      <c r="W309" s="543">
        <v>96</v>
      </c>
      <c r="X309" s="543">
        <v>18</v>
      </c>
      <c r="Y309" s="542"/>
      <c r="Z309" s="546">
        <f t="shared" si="69"/>
        <v>2.896148193074468E-2</v>
      </c>
      <c r="AA309" s="543">
        <v>18</v>
      </c>
      <c r="AB309" s="543">
        <v>31</v>
      </c>
      <c r="AC309" s="547">
        <v>109</v>
      </c>
      <c r="AD309" s="547">
        <v>18</v>
      </c>
      <c r="AE309" s="543">
        <f t="shared" si="72"/>
        <v>127</v>
      </c>
      <c r="AF309" s="549">
        <v>9821745</v>
      </c>
      <c r="AH309" s="549">
        <v>51500</v>
      </c>
      <c r="AI309" s="543">
        <v>119</v>
      </c>
      <c r="AJ309" s="76">
        <f t="shared" si="73"/>
        <v>0.93700787401574803</v>
      </c>
      <c r="AK309" s="549">
        <v>8194240</v>
      </c>
      <c r="AL309" s="76">
        <f t="shared" si="74"/>
        <v>0.83429573869001894</v>
      </c>
      <c r="AM309" s="543">
        <v>119</v>
      </c>
      <c r="AN309" s="549">
        <v>8194240</v>
      </c>
      <c r="AO309" s="543">
        <v>118</v>
      </c>
      <c r="AP309" s="549">
        <v>8128040</v>
      </c>
      <c r="AQ309" s="543">
        <v>88</v>
      </c>
      <c r="AR309" s="549">
        <v>7501500</v>
      </c>
      <c r="AS309" s="543">
        <v>30</v>
      </c>
      <c r="AT309" s="76">
        <f t="shared" si="75"/>
        <v>0.25423728813559321</v>
      </c>
      <c r="AU309" s="549">
        <v>626540</v>
      </c>
      <c r="AV309" s="543">
        <v>3</v>
      </c>
      <c r="AW309" s="549">
        <v>750505</v>
      </c>
      <c r="AX309" s="543">
        <v>4</v>
      </c>
      <c r="AY309" s="549">
        <v>766500</v>
      </c>
      <c r="AZ309" s="543">
        <v>21</v>
      </c>
      <c r="BA309" s="76">
        <f t="shared" si="76"/>
        <v>0.16535433070866143</v>
      </c>
      <c r="BB309" s="543">
        <v>45</v>
      </c>
      <c r="BC309" s="76">
        <f t="shared" si="77"/>
        <v>0.3543307086614173</v>
      </c>
      <c r="BD309" s="543">
        <v>61</v>
      </c>
      <c r="BE309" s="76">
        <f t="shared" si="78"/>
        <v>0.48031496062992124</v>
      </c>
      <c r="BF309" s="543">
        <v>98</v>
      </c>
      <c r="BG309" s="76">
        <f t="shared" si="79"/>
        <v>0.77165354330708658</v>
      </c>
      <c r="BH309" s="543">
        <v>31</v>
      </c>
      <c r="BI309" s="76">
        <f t="shared" si="80"/>
        <v>0.24409448818897639</v>
      </c>
      <c r="BJ309" s="543">
        <v>26</v>
      </c>
      <c r="BK309" s="543">
        <v>5</v>
      </c>
      <c r="BL309" s="543">
        <v>0</v>
      </c>
      <c r="BM309" s="550">
        <v>1982.5</v>
      </c>
      <c r="BN309" s="542"/>
      <c r="BO309" s="543">
        <v>83</v>
      </c>
      <c r="BP309" s="76">
        <f t="shared" si="81"/>
        <v>0.65354330708661412</v>
      </c>
      <c r="BQ309" s="543">
        <v>44</v>
      </c>
      <c r="BR309" s="76">
        <f t="shared" si="82"/>
        <v>0.34645669291338582</v>
      </c>
      <c r="BS309" s="543">
        <v>11</v>
      </c>
      <c r="BT309" s="76">
        <f t="shared" si="83"/>
        <v>8.6614173228346455E-2</v>
      </c>
      <c r="BU309" s="76">
        <v>0.83193277310924374</v>
      </c>
      <c r="BW309" s="543">
        <v>1</v>
      </c>
      <c r="BX309" s="543">
        <v>0</v>
      </c>
      <c r="BY309" s="543">
        <v>0</v>
      </c>
      <c r="BZ309" s="543">
        <v>1</v>
      </c>
      <c r="CA309" s="543">
        <v>0</v>
      </c>
      <c r="CB309" s="543">
        <v>0</v>
      </c>
      <c r="CC309" s="543">
        <v>0</v>
      </c>
      <c r="CD309" s="543">
        <v>0</v>
      </c>
      <c r="CE309" s="543">
        <v>0</v>
      </c>
      <c r="CF309" s="543">
        <v>0</v>
      </c>
      <c r="CG309" s="543">
        <v>1</v>
      </c>
      <c r="CH309" s="543">
        <v>0</v>
      </c>
      <c r="CI309" s="542"/>
      <c r="CJ309" s="542"/>
      <c r="CK309" s="542"/>
      <c r="CL309" s="542"/>
      <c r="CM309" s="542"/>
      <c r="CN309" s="542"/>
      <c r="CO309" s="542"/>
      <c r="CP309" s="542"/>
      <c r="CQ309" s="542"/>
      <c r="CS309" s="542"/>
      <c r="CT309" s="542"/>
      <c r="CU309" s="542"/>
      <c r="CV309" s="542"/>
      <c r="CW309" s="543">
        <v>3</v>
      </c>
      <c r="CX309" s="547">
        <v>0</v>
      </c>
      <c r="CY309" s="543">
        <v>2</v>
      </c>
      <c r="CZ309" s="543">
        <v>1</v>
      </c>
      <c r="DA309" s="543">
        <v>0</v>
      </c>
      <c r="DB309" s="543">
        <v>0</v>
      </c>
      <c r="DC309" s="543">
        <v>0</v>
      </c>
      <c r="DD309" s="543">
        <v>0</v>
      </c>
      <c r="DF309" s="551">
        <v>904700.54465699999</v>
      </c>
      <c r="DG309" s="76">
        <f t="shared" si="84"/>
        <v>9.211199686583188E-2</v>
      </c>
      <c r="DH309" s="551">
        <v>7530.6997229999997</v>
      </c>
      <c r="DI309" s="551">
        <v>893624.54443400004</v>
      </c>
      <c r="DJ309" s="551">
        <v>11076.000222999999</v>
      </c>
      <c r="DK309" s="547">
        <v>74</v>
      </c>
      <c r="DL309" s="543">
        <v>48</v>
      </c>
      <c r="DM309" s="543">
        <v>5</v>
      </c>
      <c r="DN309" s="543">
        <v>0</v>
      </c>
      <c r="DO309" s="320">
        <v>0.22</v>
      </c>
      <c r="DP309" s="543">
        <v>68</v>
      </c>
      <c r="DQ309" s="543">
        <v>18</v>
      </c>
      <c r="DR309" s="543">
        <v>31</v>
      </c>
      <c r="DS309" s="543">
        <v>10</v>
      </c>
      <c r="DT309" s="76">
        <f t="shared" si="85"/>
        <v>0.10416666666666667</v>
      </c>
      <c r="DU309" s="542"/>
      <c r="DV309" s="542"/>
      <c r="DW309" s="542"/>
      <c r="DX309" s="552">
        <v>385.5283</v>
      </c>
      <c r="DZ309" s="542"/>
      <c r="EA309" s="542"/>
      <c r="EB309" s="542"/>
      <c r="EC309" s="542"/>
      <c r="ED309" s="542"/>
      <c r="EE309" s="542"/>
      <c r="EF309" s="542"/>
      <c r="EG309" s="542"/>
      <c r="EH309" s="542"/>
      <c r="EI309" s="542"/>
      <c r="EJ309" s="542"/>
      <c r="EK309" s="542"/>
      <c r="EL309" s="542"/>
      <c r="EM309" s="542"/>
      <c r="EN309" s="542"/>
      <c r="EO309" s="542"/>
    </row>
    <row r="310" spans="2:145" x14ac:dyDescent="0.25">
      <c r="B310" s="541" t="s">
        <v>1711</v>
      </c>
      <c r="C310" s="3" t="s">
        <v>1712</v>
      </c>
      <c r="D310" s="3" t="s">
        <v>1155</v>
      </c>
      <c r="E310" s="541" t="s">
        <v>1094</v>
      </c>
      <c r="F310" s="542"/>
      <c r="G310" s="543">
        <v>143.463629</v>
      </c>
      <c r="H310" s="542"/>
      <c r="I310" s="542"/>
      <c r="J310" s="542"/>
      <c r="K310" s="542"/>
      <c r="L310" s="542"/>
      <c r="N310" s="543">
        <v>84.634421000000003</v>
      </c>
      <c r="O310" s="76">
        <f t="shared" si="70"/>
        <v>0.58993642911402999</v>
      </c>
      <c r="P310" s="622">
        <v>3.8288259999999998</v>
      </c>
      <c r="Q310" s="76">
        <f t="shared" si="71"/>
        <v>2.6688478652662551E-2</v>
      </c>
      <c r="R310" s="542"/>
      <c r="S310" s="542"/>
      <c r="T310" s="544">
        <v>0.466553</v>
      </c>
      <c r="U310" s="543">
        <v>1</v>
      </c>
      <c r="W310" s="543">
        <v>32</v>
      </c>
      <c r="X310" s="543">
        <v>0</v>
      </c>
      <c r="Y310" s="542"/>
      <c r="Z310" s="546">
        <f t="shared" si="69"/>
        <v>0.37809675569234413</v>
      </c>
      <c r="AA310" s="543">
        <v>2</v>
      </c>
      <c r="AB310" s="543">
        <v>18</v>
      </c>
      <c r="AC310" s="547">
        <v>48</v>
      </c>
      <c r="AD310" s="547">
        <v>2</v>
      </c>
      <c r="AE310" s="543">
        <f t="shared" si="72"/>
        <v>50</v>
      </c>
      <c r="AF310" s="549">
        <v>3759580</v>
      </c>
      <c r="AH310" s="549">
        <v>51855</v>
      </c>
      <c r="AI310" s="543">
        <v>45</v>
      </c>
      <c r="AJ310" s="76">
        <f t="shared" si="73"/>
        <v>0.9</v>
      </c>
      <c r="AK310" s="549">
        <v>2666370</v>
      </c>
      <c r="AL310" s="76">
        <f t="shared" si="74"/>
        <v>0.70922017884976518</v>
      </c>
      <c r="AM310" s="543">
        <v>44</v>
      </c>
      <c r="AN310" s="549">
        <v>2554870</v>
      </c>
      <c r="AO310" s="543">
        <v>44</v>
      </c>
      <c r="AP310" s="549">
        <v>2554870</v>
      </c>
      <c r="AQ310" s="543">
        <v>33</v>
      </c>
      <c r="AR310" s="549">
        <v>2257250</v>
      </c>
      <c r="AS310" s="543">
        <v>11</v>
      </c>
      <c r="AT310" s="76">
        <f t="shared" si="75"/>
        <v>0.25</v>
      </c>
      <c r="AU310" s="549">
        <v>297620</v>
      </c>
      <c r="AV310" s="543">
        <v>1</v>
      </c>
      <c r="AW310" s="549">
        <v>60400</v>
      </c>
      <c r="AX310" s="543">
        <v>4</v>
      </c>
      <c r="AY310" s="549">
        <v>1032810</v>
      </c>
      <c r="AZ310" s="543">
        <v>3</v>
      </c>
      <c r="BA310" s="76">
        <f t="shared" si="76"/>
        <v>0.06</v>
      </c>
      <c r="BB310" s="543">
        <v>9</v>
      </c>
      <c r="BC310" s="76">
        <f t="shared" si="77"/>
        <v>0.18</v>
      </c>
      <c r="BD310" s="543">
        <v>38</v>
      </c>
      <c r="BE310" s="76">
        <f t="shared" si="78"/>
        <v>0.76</v>
      </c>
      <c r="BF310" s="543">
        <v>46</v>
      </c>
      <c r="BG310" s="76">
        <f t="shared" si="79"/>
        <v>0.92</v>
      </c>
      <c r="BH310" s="543">
        <v>2</v>
      </c>
      <c r="BI310" s="76">
        <f t="shared" si="80"/>
        <v>0.04</v>
      </c>
      <c r="BJ310" s="543">
        <v>1</v>
      </c>
      <c r="BK310" s="543">
        <v>0</v>
      </c>
      <c r="BL310" s="543">
        <v>1</v>
      </c>
      <c r="BM310" s="550">
        <v>1979</v>
      </c>
      <c r="BN310" s="542"/>
      <c r="BO310" s="543">
        <v>35</v>
      </c>
      <c r="BP310" s="76">
        <f t="shared" si="81"/>
        <v>0.7</v>
      </c>
      <c r="BQ310" s="543">
        <v>15</v>
      </c>
      <c r="BR310" s="76">
        <f t="shared" si="82"/>
        <v>0.3</v>
      </c>
      <c r="BS310" s="543">
        <v>1</v>
      </c>
      <c r="BT310" s="76">
        <f t="shared" si="83"/>
        <v>0.02</v>
      </c>
      <c r="BU310" s="76">
        <v>0.84444444444444444</v>
      </c>
      <c r="BW310" s="543">
        <v>1</v>
      </c>
      <c r="BX310" s="543">
        <v>0</v>
      </c>
      <c r="BY310" s="543">
        <v>0</v>
      </c>
      <c r="BZ310" s="543">
        <v>1</v>
      </c>
      <c r="CA310" s="543">
        <v>0</v>
      </c>
      <c r="CB310" s="543">
        <v>0</v>
      </c>
      <c r="CC310" s="543">
        <v>0</v>
      </c>
      <c r="CD310" s="543">
        <v>0</v>
      </c>
      <c r="CE310" s="543">
        <v>0</v>
      </c>
      <c r="CF310" s="543">
        <v>0</v>
      </c>
      <c r="CG310" s="543">
        <v>1</v>
      </c>
      <c r="CH310" s="543">
        <v>0</v>
      </c>
      <c r="CI310" s="542"/>
      <c r="CJ310" s="542"/>
      <c r="CK310" s="542"/>
      <c r="CL310" s="542"/>
      <c r="CM310" s="542"/>
      <c r="CN310" s="542"/>
      <c r="CO310" s="542"/>
      <c r="CP310" s="542"/>
      <c r="CQ310" s="542"/>
      <c r="CS310" s="542"/>
      <c r="CT310" s="542"/>
      <c r="CU310" s="542"/>
      <c r="CV310" s="542"/>
      <c r="CW310" s="543">
        <v>2</v>
      </c>
      <c r="CX310" s="547">
        <v>0</v>
      </c>
      <c r="CY310" s="543">
        <v>1</v>
      </c>
      <c r="CZ310" s="543">
        <v>0</v>
      </c>
      <c r="DA310" s="543">
        <v>1</v>
      </c>
      <c r="DB310" s="543">
        <v>0</v>
      </c>
      <c r="DC310" s="543">
        <v>0</v>
      </c>
      <c r="DD310" s="543">
        <v>0</v>
      </c>
      <c r="DF310" s="551">
        <v>52900.851990000003</v>
      </c>
      <c r="DG310" s="76">
        <f t="shared" si="84"/>
        <v>1.4070947284005129E-2</v>
      </c>
      <c r="DH310" s="551">
        <v>1529.0043639999999</v>
      </c>
      <c r="DI310" s="551">
        <v>35551.114440999998</v>
      </c>
      <c r="DJ310" s="551">
        <v>17349.737549000001</v>
      </c>
      <c r="DK310" s="547">
        <v>45</v>
      </c>
      <c r="DL310" s="543">
        <v>5</v>
      </c>
      <c r="DM310" s="543">
        <v>0</v>
      </c>
      <c r="DN310" s="543">
        <v>0</v>
      </c>
      <c r="DO310" s="320">
        <v>5.2760000000000001E-2</v>
      </c>
      <c r="DP310" s="543">
        <v>43</v>
      </c>
      <c r="DQ310" s="543">
        <v>4</v>
      </c>
      <c r="DR310" s="543">
        <v>1</v>
      </c>
      <c r="DS310" s="543">
        <v>2</v>
      </c>
      <c r="DT310" s="76">
        <f t="shared" si="85"/>
        <v>6.25E-2</v>
      </c>
      <c r="DU310" s="542"/>
      <c r="DV310" s="542"/>
      <c r="DW310" s="542"/>
      <c r="DX310" s="552">
        <v>112.31440000000001</v>
      </c>
      <c r="DZ310" s="542"/>
      <c r="EA310" s="542"/>
      <c r="EB310" s="542"/>
      <c r="EC310" s="542"/>
      <c r="ED310" s="542"/>
      <c r="EE310" s="542"/>
      <c r="EF310" s="542"/>
      <c r="EG310" s="542"/>
      <c r="EH310" s="542"/>
      <c r="EI310" s="542"/>
      <c r="EJ310" s="542"/>
      <c r="EK310" s="542"/>
      <c r="EL310" s="542"/>
      <c r="EM310" s="542"/>
      <c r="EN310" s="542"/>
      <c r="EO310" s="542"/>
    </row>
    <row r="311" spans="2:145" x14ac:dyDescent="0.25">
      <c r="B311" s="541" t="s">
        <v>1713</v>
      </c>
      <c r="C311" s="3" t="s">
        <v>1714</v>
      </c>
      <c r="D311" s="3" t="s">
        <v>1107</v>
      </c>
      <c r="E311" s="541" t="s">
        <v>1094</v>
      </c>
      <c r="F311" s="542"/>
      <c r="G311" s="543">
        <v>35.265011999999999</v>
      </c>
      <c r="H311" s="542"/>
      <c r="I311" s="542"/>
      <c r="J311" s="542"/>
      <c r="K311" s="542"/>
      <c r="L311" s="542"/>
      <c r="N311" s="543">
        <v>13.774794</v>
      </c>
      <c r="O311" s="76">
        <f t="shared" si="70"/>
        <v>0.39060794875101701</v>
      </c>
      <c r="P311" s="622">
        <v>0.47279900000000002</v>
      </c>
      <c r="Q311" s="76">
        <f t="shared" si="71"/>
        <v>1.3407027906299877E-2</v>
      </c>
      <c r="R311" s="542"/>
      <c r="S311" s="542"/>
      <c r="T311" s="544">
        <v>4.4558720000000003</v>
      </c>
      <c r="U311" s="543">
        <v>0</v>
      </c>
      <c r="W311" s="543">
        <v>30</v>
      </c>
      <c r="X311" s="543">
        <v>3</v>
      </c>
      <c r="Y311" s="542"/>
      <c r="Z311" s="546">
        <f t="shared" si="69"/>
        <v>2.1778910087512018</v>
      </c>
      <c r="AA311" s="543">
        <v>12</v>
      </c>
      <c r="AB311" s="543">
        <v>0</v>
      </c>
      <c r="AC311" s="547">
        <v>18</v>
      </c>
      <c r="AD311" s="547">
        <v>12</v>
      </c>
      <c r="AE311" s="543">
        <f t="shared" si="72"/>
        <v>30</v>
      </c>
      <c r="AF311" s="549">
        <v>1870300</v>
      </c>
      <c r="AH311" s="549">
        <v>55650</v>
      </c>
      <c r="AI311" s="543">
        <v>24</v>
      </c>
      <c r="AJ311" s="76">
        <f t="shared" si="73"/>
        <v>0.8</v>
      </c>
      <c r="AK311" s="549">
        <v>1312500</v>
      </c>
      <c r="AL311" s="76">
        <f t="shared" si="74"/>
        <v>0.70175907608405064</v>
      </c>
      <c r="AM311" s="543">
        <v>24</v>
      </c>
      <c r="AN311" s="549">
        <v>1312500</v>
      </c>
      <c r="AO311" s="543">
        <v>21</v>
      </c>
      <c r="AP311" s="549">
        <v>1135500</v>
      </c>
      <c r="AQ311" s="543">
        <v>21</v>
      </c>
      <c r="AR311" s="549">
        <v>1135500</v>
      </c>
      <c r="AS311" s="543">
        <v>0</v>
      </c>
      <c r="AT311" s="76">
        <f t="shared" si="75"/>
        <v>0</v>
      </c>
      <c r="AU311" s="549">
        <v>0</v>
      </c>
      <c r="AV311" s="543">
        <v>5</v>
      </c>
      <c r="AW311" s="549">
        <v>242700</v>
      </c>
      <c r="AX311" s="543">
        <v>1</v>
      </c>
      <c r="AY311" s="549">
        <v>315100</v>
      </c>
      <c r="AZ311" s="543">
        <v>13</v>
      </c>
      <c r="BA311" s="76">
        <f t="shared" si="76"/>
        <v>0.43333333333333335</v>
      </c>
      <c r="BB311" s="543">
        <v>8</v>
      </c>
      <c r="BC311" s="76">
        <f t="shared" si="77"/>
        <v>0.26666666666666666</v>
      </c>
      <c r="BD311" s="543">
        <v>9</v>
      </c>
      <c r="BE311" s="76">
        <f t="shared" si="78"/>
        <v>0.3</v>
      </c>
      <c r="BF311" s="543">
        <v>25</v>
      </c>
      <c r="BG311" s="76">
        <f t="shared" si="79"/>
        <v>0.83333333333333337</v>
      </c>
      <c r="BH311" s="543">
        <v>13</v>
      </c>
      <c r="BI311" s="76">
        <f t="shared" si="80"/>
        <v>0.43333333333333335</v>
      </c>
      <c r="BJ311" s="543">
        <v>7</v>
      </c>
      <c r="BK311" s="543">
        <v>6</v>
      </c>
      <c r="BL311" s="543">
        <v>0</v>
      </c>
      <c r="BM311" s="550">
        <v>1938</v>
      </c>
      <c r="BN311" s="542"/>
      <c r="BO311" s="543">
        <v>29</v>
      </c>
      <c r="BP311" s="76">
        <f t="shared" si="81"/>
        <v>0.96666666666666667</v>
      </c>
      <c r="BQ311" s="543">
        <v>1</v>
      </c>
      <c r="BR311" s="76">
        <f t="shared" si="82"/>
        <v>3.3333333333333333E-2</v>
      </c>
      <c r="BS311" s="543">
        <v>1</v>
      </c>
      <c r="BT311" s="76">
        <f t="shared" si="83"/>
        <v>3.3333333333333333E-2</v>
      </c>
      <c r="BU311" s="76">
        <v>0.5</v>
      </c>
      <c r="BW311" s="543">
        <v>0</v>
      </c>
      <c r="BX311" s="543">
        <v>0</v>
      </c>
      <c r="BY311" s="543">
        <v>0</v>
      </c>
      <c r="BZ311" s="543">
        <v>0</v>
      </c>
      <c r="CA311" s="543">
        <v>0</v>
      </c>
      <c r="CB311" s="543">
        <v>0</v>
      </c>
      <c r="CC311" s="543">
        <v>0</v>
      </c>
      <c r="CD311" s="543">
        <v>0</v>
      </c>
      <c r="CE311" s="543">
        <v>0</v>
      </c>
      <c r="CF311" s="543">
        <v>0</v>
      </c>
      <c r="CG311" s="543">
        <v>0</v>
      </c>
      <c r="CH311" s="543">
        <v>0</v>
      </c>
      <c r="CI311" s="542"/>
      <c r="CJ311" s="542"/>
      <c r="CK311" s="542"/>
      <c r="CL311" s="542"/>
      <c r="CM311" s="542"/>
      <c r="CN311" s="542"/>
      <c r="CO311" s="542"/>
      <c r="CP311" s="542"/>
      <c r="CQ311" s="542"/>
      <c r="CS311" s="542"/>
      <c r="CT311" s="542"/>
      <c r="CU311" s="542"/>
      <c r="CV311" s="542"/>
      <c r="CW311" s="543">
        <v>1</v>
      </c>
      <c r="CX311" s="547">
        <v>0</v>
      </c>
      <c r="CY311" s="543">
        <v>1</v>
      </c>
      <c r="CZ311" s="543">
        <v>0</v>
      </c>
      <c r="DA311" s="543">
        <v>0</v>
      </c>
      <c r="DB311" s="543">
        <v>0</v>
      </c>
      <c r="DC311" s="543">
        <v>0</v>
      </c>
      <c r="DD311" s="543">
        <v>0</v>
      </c>
      <c r="DF311" s="551">
        <v>353281.06835900003</v>
      </c>
      <c r="DG311" s="76">
        <f t="shared" si="84"/>
        <v>0.18889005419397958</v>
      </c>
      <c r="DH311" s="551">
        <v>11644.128815</v>
      </c>
      <c r="DI311" s="551">
        <v>306347.22540300002</v>
      </c>
      <c r="DJ311" s="551">
        <v>46933.842957000001</v>
      </c>
      <c r="DK311" s="547">
        <v>8</v>
      </c>
      <c r="DL311" s="543">
        <v>22</v>
      </c>
      <c r="DM311" s="543">
        <v>0</v>
      </c>
      <c r="DN311" s="543">
        <v>0</v>
      </c>
      <c r="DO311" s="320">
        <v>0.23877899999999999</v>
      </c>
      <c r="DP311" s="543">
        <v>6</v>
      </c>
      <c r="DQ311" s="543">
        <v>4</v>
      </c>
      <c r="DR311" s="543">
        <v>17</v>
      </c>
      <c r="DS311" s="543">
        <v>3</v>
      </c>
      <c r="DT311" s="76">
        <f t="shared" si="85"/>
        <v>0.1</v>
      </c>
      <c r="DU311" s="542"/>
      <c r="DV311" s="542"/>
      <c r="DW311" s="542"/>
      <c r="DX311" s="552">
        <v>122.226</v>
      </c>
      <c r="DZ311" s="542"/>
      <c r="EA311" s="542"/>
      <c r="EB311" s="542"/>
      <c r="EC311" s="542"/>
      <c r="ED311" s="542"/>
      <c r="EE311" s="542"/>
      <c r="EF311" s="542"/>
      <c r="EG311" s="542"/>
      <c r="EH311" s="542"/>
      <c r="EI311" s="542"/>
      <c r="EJ311" s="542"/>
      <c r="EK311" s="542"/>
      <c r="EL311" s="542"/>
      <c r="EM311" s="542"/>
      <c r="EN311" s="542"/>
      <c r="EO311" s="542"/>
    </row>
    <row r="312" spans="2:145" x14ac:dyDescent="0.25">
      <c r="B312" s="541" t="s">
        <v>1715</v>
      </c>
      <c r="C312" s="3" t="s">
        <v>1716</v>
      </c>
      <c r="D312" s="3"/>
      <c r="E312" s="541" t="s">
        <v>1094</v>
      </c>
      <c r="F312" s="542"/>
      <c r="G312" s="543">
        <v>123856.900651</v>
      </c>
      <c r="H312" s="542"/>
      <c r="I312" s="542"/>
      <c r="J312" s="542"/>
      <c r="K312" s="542"/>
      <c r="L312" s="542"/>
      <c r="N312" s="543">
        <v>24047.850479000001</v>
      </c>
      <c r="O312" s="76">
        <f t="shared" si="70"/>
        <v>0.19415834202699178</v>
      </c>
      <c r="P312" s="622">
        <v>276.17794300000003</v>
      </c>
      <c r="Q312" s="76">
        <f t="shared" si="71"/>
        <v>2.2298147422419794E-3</v>
      </c>
      <c r="R312" s="542"/>
      <c r="S312" s="542"/>
      <c r="T312" s="544">
        <v>4.982361</v>
      </c>
      <c r="U312" s="543">
        <v>468</v>
      </c>
      <c r="W312" s="543">
        <v>6503</v>
      </c>
      <c r="X312" s="543">
        <v>413</v>
      </c>
      <c r="Y312" s="542"/>
      <c r="Z312" s="546">
        <f t="shared" si="69"/>
        <v>0.27041917969669693</v>
      </c>
      <c r="AA312" s="543">
        <v>289</v>
      </c>
      <c r="AB312" s="543">
        <v>456</v>
      </c>
      <c r="AC312" s="547">
        <v>6670</v>
      </c>
      <c r="AD312" s="547">
        <v>289</v>
      </c>
      <c r="AE312" s="543">
        <f t="shared" si="72"/>
        <v>6959</v>
      </c>
      <c r="AF312" s="549">
        <v>880066934</v>
      </c>
      <c r="AH312" s="549">
        <v>40700</v>
      </c>
      <c r="AI312" s="543">
        <v>5651</v>
      </c>
      <c r="AJ312" s="76">
        <f t="shared" si="73"/>
        <v>0.81204196005173157</v>
      </c>
      <c r="AK312" s="549">
        <v>285501667</v>
      </c>
      <c r="AL312" s="76">
        <f t="shared" si="74"/>
        <v>0.32440903750623129</v>
      </c>
      <c r="AM312" s="543">
        <v>5642</v>
      </c>
      <c r="AN312" s="549">
        <v>278535216</v>
      </c>
      <c r="AO312" s="543">
        <v>5188</v>
      </c>
      <c r="AP312" s="549">
        <v>254342206</v>
      </c>
      <c r="AQ312" s="543">
        <v>4304</v>
      </c>
      <c r="AR312" s="549">
        <v>235219896</v>
      </c>
      <c r="AS312" s="543">
        <v>884</v>
      </c>
      <c r="AT312" s="76">
        <f t="shared" si="75"/>
        <v>0.17039321511179645</v>
      </c>
      <c r="AU312" s="549">
        <v>19122310</v>
      </c>
      <c r="AV312" s="543">
        <v>950</v>
      </c>
      <c r="AW312" s="549">
        <v>273294089</v>
      </c>
      <c r="AX312" s="543">
        <v>214</v>
      </c>
      <c r="AY312" s="549">
        <v>272968772</v>
      </c>
      <c r="AZ312" s="543">
        <v>3683</v>
      </c>
      <c r="BA312" s="76">
        <f t="shared" si="76"/>
        <v>0.52924270728552958</v>
      </c>
      <c r="BB312" s="543">
        <v>1577</v>
      </c>
      <c r="BC312" s="76">
        <f t="shared" si="77"/>
        <v>0.22661301911194137</v>
      </c>
      <c r="BD312" s="543">
        <v>1698</v>
      </c>
      <c r="BE312" s="76">
        <f t="shared" si="78"/>
        <v>0.24400057479522919</v>
      </c>
      <c r="BF312" s="543">
        <v>3732</v>
      </c>
      <c r="BG312" s="76">
        <f t="shared" si="79"/>
        <v>0.53628394884322461</v>
      </c>
      <c r="BH312" s="543">
        <v>3575</v>
      </c>
      <c r="BI312" s="76">
        <f t="shared" si="80"/>
        <v>0.51372323609714043</v>
      </c>
      <c r="BJ312" s="543">
        <v>2509</v>
      </c>
      <c r="BK312" s="543">
        <v>993</v>
      </c>
      <c r="BL312" s="543">
        <v>73</v>
      </c>
      <c r="BM312" s="550">
        <v>1930</v>
      </c>
      <c r="BN312" s="542"/>
      <c r="BO312" s="543">
        <v>5687</v>
      </c>
      <c r="BP312" s="76">
        <f t="shared" si="81"/>
        <v>0.81721511711452799</v>
      </c>
      <c r="BQ312" s="543">
        <v>1271</v>
      </c>
      <c r="BR312" s="76">
        <f t="shared" si="82"/>
        <v>0.18264118407817215</v>
      </c>
      <c r="BS312" s="543">
        <v>648</v>
      </c>
      <c r="BT312" s="76">
        <f t="shared" si="83"/>
        <v>9.3116827130334812E-2</v>
      </c>
      <c r="BU312" s="76">
        <v>0.63935586621836848</v>
      </c>
      <c r="BW312" s="543">
        <v>44</v>
      </c>
      <c r="BX312" s="543">
        <v>27</v>
      </c>
      <c r="BY312" s="543">
        <v>2</v>
      </c>
      <c r="BZ312" s="543">
        <v>24</v>
      </c>
      <c r="CA312" s="543">
        <v>2</v>
      </c>
      <c r="CB312" s="543">
        <v>18</v>
      </c>
      <c r="CC312" s="543">
        <v>12</v>
      </c>
      <c r="CD312" s="543">
        <v>2</v>
      </c>
      <c r="CE312" s="543">
        <v>4</v>
      </c>
      <c r="CF312" s="543">
        <v>11</v>
      </c>
      <c r="CG312" s="543">
        <v>15</v>
      </c>
      <c r="CH312" s="543">
        <v>0</v>
      </c>
      <c r="CI312" s="542"/>
      <c r="CJ312" s="542"/>
      <c r="CK312" s="542"/>
      <c r="CL312" s="542"/>
      <c r="CM312" s="542"/>
      <c r="CN312" s="542"/>
      <c r="CO312" s="542"/>
      <c r="CP312" s="542"/>
      <c r="CQ312" s="542"/>
      <c r="CS312" s="542"/>
      <c r="CT312" s="542"/>
      <c r="CU312" s="542"/>
      <c r="CV312" s="542"/>
      <c r="CW312" s="543">
        <v>107</v>
      </c>
      <c r="CX312" s="547">
        <v>56</v>
      </c>
      <c r="CY312" s="543">
        <v>46</v>
      </c>
      <c r="CZ312" s="543">
        <v>39</v>
      </c>
      <c r="DA312" s="543">
        <v>2</v>
      </c>
      <c r="DB312" s="543">
        <v>1</v>
      </c>
      <c r="DC312" s="543">
        <v>19</v>
      </c>
      <c r="DD312" s="543">
        <v>0</v>
      </c>
      <c r="DF312" s="551">
        <v>111133420.570494</v>
      </c>
      <c r="DG312" s="76">
        <f t="shared" si="84"/>
        <v>0.12627837301576655</v>
      </c>
      <c r="DH312" s="551">
        <v>8854.3424680000007</v>
      </c>
      <c r="DI312" s="551">
        <v>60426997.906122997</v>
      </c>
      <c r="DJ312" s="551">
        <v>50702410.844547004</v>
      </c>
      <c r="DK312" s="547">
        <v>1626</v>
      </c>
      <c r="DL312" s="543">
        <v>5053</v>
      </c>
      <c r="DM312" s="543">
        <v>173</v>
      </c>
      <c r="DN312" s="543">
        <v>106</v>
      </c>
      <c r="DO312" s="320">
        <v>0.23416100000000001</v>
      </c>
      <c r="DP312" s="543">
        <v>1444</v>
      </c>
      <c r="DQ312" s="543">
        <v>904</v>
      </c>
      <c r="DR312" s="543">
        <v>3717</v>
      </c>
      <c r="DS312" s="543">
        <v>893</v>
      </c>
      <c r="DT312" s="76">
        <f t="shared" si="85"/>
        <v>0.13732123635245272</v>
      </c>
      <c r="DU312" s="542"/>
      <c r="DV312" s="542"/>
      <c r="DW312" s="542"/>
      <c r="DX312" s="552">
        <v>129953.71649999999</v>
      </c>
      <c r="DZ312" s="542"/>
      <c r="EA312" s="542"/>
      <c r="EB312" s="542"/>
      <c r="EC312" s="542"/>
      <c r="ED312" s="542"/>
      <c r="EE312" s="542"/>
      <c r="EF312" s="542"/>
      <c r="EG312" s="542"/>
      <c r="EH312" s="542"/>
      <c r="EI312" s="542"/>
      <c r="EJ312" s="542"/>
      <c r="EK312" s="542"/>
      <c r="EL312" s="542"/>
      <c r="EM312" s="542"/>
      <c r="EN312" s="542"/>
      <c r="EO312" s="542"/>
    </row>
    <row r="313" spans="2:145" x14ac:dyDescent="0.25">
      <c r="B313" s="541" t="s">
        <v>1717</v>
      </c>
      <c r="C313" s="3" t="s">
        <v>1718</v>
      </c>
      <c r="D313" s="3" t="s">
        <v>1115</v>
      </c>
      <c r="E313" s="541" t="s">
        <v>1094</v>
      </c>
      <c r="F313" s="542"/>
      <c r="G313" s="543">
        <v>127.91037799999999</v>
      </c>
      <c r="H313" s="542"/>
      <c r="I313" s="542"/>
      <c r="J313" s="542"/>
      <c r="K313" s="542"/>
      <c r="L313" s="542"/>
      <c r="N313" s="543">
        <v>93.052477999999994</v>
      </c>
      <c r="O313" s="76">
        <f t="shared" si="70"/>
        <v>0.72748184670363492</v>
      </c>
      <c r="P313" s="622">
        <v>4.8199730000000001</v>
      </c>
      <c r="Q313" s="76">
        <f t="shared" si="71"/>
        <v>3.7682423235431299E-2</v>
      </c>
      <c r="R313" s="542"/>
      <c r="S313" s="542"/>
      <c r="T313" s="544">
        <v>1.0603940000000001</v>
      </c>
      <c r="U313" s="543">
        <v>0</v>
      </c>
      <c r="W313" s="543">
        <v>51</v>
      </c>
      <c r="X313" s="543">
        <v>7</v>
      </c>
      <c r="Y313" s="542"/>
      <c r="Z313" s="546">
        <f t="shared" si="69"/>
        <v>0.54807782765333779</v>
      </c>
      <c r="AA313" s="543">
        <v>23</v>
      </c>
      <c r="AB313" s="543">
        <v>5</v>
      </c>
      <c r="AC313" s="547">
        <v>33</v>
      </c>
      <c r="AD313" s="547">
        <v>23</v>
      </c>
      <c r="AE313" s="543">
        <f t="shared" si="72"/>
        <v>56</v>
      </c>
      <c r="AF313" s="549">
        <v>2274526</v>
      </c>
      <c r="AH313" s="549">
        <v>28250</v>
      </c>
      <c r="AI313" s="543">
        <v>53</v>
      </c>
      <c r="AJ313" s="76">
        <f t="shared" si="73"/>
        <v>0.9464285714285714</v>
      </c>
      <c r="AK313" s="549">
        <v>1713126</v>
      </c>
      <c r="AL313" s="76">
        <f t="shared" si="74"/>
        <v>0.75317934374019024</v>
      </c>
      <c r="AM313" s="543">
        <v>53</v>
      </c>
      <c r="AN313" s="549">
        <v>1713126</v>
      </c>
      <c r="AO313" s="543">
        <v>53</v>
      </c>
      <c r="AP313" s="549">
        <v>1713126</v>
      </c>
      <c r="AQ313" s="543">
        <v>42</v>
      </c>
      <c r="AR313" s="549">
        <v>1510866</v>
      </c>
      <c r="AS313" s="543">
        <v>11</v>
      </c>
      <c r="AT313" s="76">
        <f t="shared" si="75"/>
        <v>0.20754716981132076</v>
      </c>
      <c r="AU313" s="549">
        <v>202260</v>
      </c>
      <c r="AV313" s="543">
        <v>1</v>
      </c>
      <c r="AW313" s="549">
        <v>105700</v>
      </c>
      <c r="AX313" s="543">
        <v>2</v>
      </c>
      <c r="AY313" s="549">
        <v>455700</v>
      </c>
      <c r="AZ313" s="543">
        <v>9</v>
      </c>
      <c r="BA313" s="76">
        <f t="shared" si="76"/>
        <v>0.16071428571428573</v>
      </c>
      <c r="BB313" s="543">
        <v>6</v>
      </c>
      <c r="BC313" s="76">
        <f t="shared" si="77"/>
        <v>0.10714285714285714</v>
      </c>
      <c r="BD313" s="543">
        <v>41</v>
      </c>
      <c r="BE313" s="76">
        <f t="shared" si="78"/>
        <v>0.7321428571428571</v>
      </c>
      <c r="BF313" s="543">
        <v>55</v>
      </c>
      <c r="BG313" s="76">
        <f t="shared" si="79"/>
        <v>0.9821428571428571</v>
      </c>
      <c r="BH313" s="543">
        <v>4</v>
      </c>
      <c r="BI313" s="76">
        <f t="shared" si="80"/>
        <v>7.1428571428571425E-2</v>
      </c>
      <c r="BJ313" s="543">
        <v>4</v>
      </c>
      <c r="BK313" s="543">
        <v>0</v>
      </c>
      <c r="BL313" s="543">
        <v>0</v>
      </c>
      <c r="BM313" s="550">
        <v>1959</v>
      </c>
      <c r="BN313" s="542"/>
      <c r="BO313" s="543">
        <v>53</v>
      </c>
      <c r="BP313" s="76">
        <f t="shared" si="81"/>
        <v>0.9464285714285714</v>
      </c>
      <c r="BQ313" s="543">
        <v>3</v>
      </c>
      <c r="BR313" s="76">
        <f t="shared" si="82"/>
        <v>5.3571428571428568E-2</v>
      </c>
      <c r="BS313" s="543">
        <v>0</v>
      </c>
      <c r="BT313" s="76">
        <f t="shared" si="83"/>
        <v>0</v>
      </c>
      <c r="BU313" s="76">
        <v>0.79245283018867929</v>
      </c>
      <c r="BW313" s="543">
        <v>0</v>
      </c>
      <c r="BX313" s="543">
        <v>0</v>
      </c>
      <c r="BY313" s="543">
        <v>0</v>
      </c>
      <c r="BZ313" s="543">
        <v>0</v>
      </c>
      <c r="CA313" s="543">
        <v>0</v>
      </c>
      <c r="CB313" s="543">
        <v>0</v>
      </c>
      <c r="CC313" s="543">
        <v>0</v>
      </c>
      <c r="CD313" s="543">
        <v>0</v>
      </c>
      <c r="CE313" s="543">
        <v>0</v>
      </c>
      <c r="CF313" s="543">
        <v>0</v>
      </c>
      <c r="CG313" s="543">
        <v>0</v>
      </c>
      <c r="CH313" s="543">
        <v>0</v>
      </c>
      <c r="CI313" s="542"/>
      <c r="CJ313" s="542"/>
      <c r="CK313" s="542"/>
      <c r="CL313" s="542"/>
      <c r="CM313" s="542"/>
      <c r="CN313" s="542"/>
      <c r="CO313" s="542"/>
      <c r="CP313" s="542"/>
      <c r="CQ313" s="542"/>
      <c r="CS313" s="542"/>
      <c r="CT313" s="542"/>
      <c r="CU313" s="542"/>
      <c r="CV313" s="542"/>
      <c r="CW313" s="543">
        <v>2</v>
      </c>
      <c r="CX313" s="547">
        <v>0</v>
      </c>
      <c r="CY313" s="543">
        <v>2</v>
      </c>
      <c r="CZ313" s="543">
        <v>0</v>
      </c>
      <c r="DA313" s="543">
        <v>0</v>
      </c>
      <c r="DB313" s="543">
        <v>0</v>
      </c>
      <c r="DC313" s="543">
        <v>0</v>
      </c>
      <c r="DD313" s="543">
        <v>0</v>
      </c>
      <c r="DF313" s="551">
        <v>61490.324902</v>
      </c>
      <c r="DG313" s="76">
        <f t="shared" si="84"/>
        <v>2.7034346893374708E-2</v>
      </c>
      <c r="DH313" s="551">
        <v>3040.5469360000002</v>
      </c>
      <c r="DI313" s="551">
        <v>48549.119726999998</v>
      </c>
      <c r="DJ313" s="551">
        <v>12941.205175999999</v>
      </c>
      <c r="DK313" s="547">
        <v>50</v>
      </c>
      <c r="DL313" s="543">
        <v>6</v>
      </c>
      <c r="DM313" s="543">
        <v>0</v>
      </c>
      <c r="DN313" s="543">
        <v>0</v>
      </c>
      <c r="DO313" s="320">
        <v>9.1353000000000004E-2</v>
      </c>
      <c r="DP313" s="543">
        <v>48</v>
      </c>
      <c r="DQ313" s="543">
        <v>2</v>
      </c>
      <c r="DR313" s="543">
        <v>4</v>
      </c>
      <c r="DS313" s="543">
        <v>2</v>
      </c>
      <c r="DT313" s="76">
        <f t="shared" si="85"/>
        <v>3.9215686274509803E-2</v>
      </c>
      <c r="DU313" s="542"/>
      <c r="DV313" s="542"/>
      <c r="DW313" s="542"/>
      <c r="DX313" s="552">
        <v>95.812600000000003</v>
      </c>
      <c r="DZ313" s="542"/>
      <c r="EA313" s="542"/>
      <c r="EB313" s="542"/>
      <c r="EC313" s="542"/>
      <c r="ED313" s="542"/>
      <c r="EE313" s="542"/>
      <c r="EF313" s="542"/>
      <c r="EG313" s="542"/>
      <c r="EH313" s="542"/>
      <c r="EI313" s="542"/>
      <c r="EJ313" s="542"/>
      <c r="EK313" s="542"/>
      <c r="EL313" s="542"/>
      <c r="EM313" s="542"/>
      <c r="EN313" s="542"/>
      <c r="EO313" s="542"/>
    </row>
    <row r="314" spans="2:145" x14ac:dyDescent="0.25">
      <c r="B314" s="541" t="s">
        <v>1719</v>
      </c>
      <c r="C314" s="3" t="s">
        <v>1720</v>
      </c>
      <c r="D314" s="3" t="s">
        <v>1132</v>
      </c>
      <c r="E314" s="541" t="s">
        <v>1094</v>
      </c>
      <c r="F314" s="542"/>
      <c r="G314" s="543">
        <v>5668.4690769999997</v>
      </c>
      <c r="H314" s="542"/>
      <c r="I314" s="542"/>
      <c r="J314" s="542"/>
      <c r="K314" s="542"/>
      <c r="L314" s="542"/>
      <c r="N314" s="543">
        <v>2746.2668490000001</v>
      </c>
      <c r="O314" s="76">
        <f t="shared" si="70"/>
        <v>0.48448122618205125</v>
      </c>
      <c r="P314" s="622">
        <v>33.825887999999999</v>
      </c>
      <c r="Q314" s="76">
        <f t="shared" si="71"/>
        <v>5.9673762951710637E-3</v>
      </c>
      <c r="R314" s="542"/>
      <c r="S314" s="542"/>
      <c r="T314" s="544">
        <v>2.2000000000000002</v>
      </c>
      <c r="U314" s="543">
        <v>1</v>
      </c>
      <c r="W314" s="543">
        <v>135</v>
      </c>
      <c r="X314" s="543">
        <v>6</v>
      </c>
      <c r="Y314" s="542"/>
      <c r="Z314" s="546">
        <f t="shared" si="69"/>
        <v>4.9157641053402236E-2</v>
      </c>
      <c r="AA314" s="543">
        <v>86</v>
      </c>
      <c r="AB314" s="543">
        <v>15</v>
      </c>
      <c r="AC314" s="547">
        <v>64</v>
      </c>
      <c r="AD314" s="547">
        <v>86</v>
      </c>
      <c r="AE314" s="543">
        <f t="shared" si="72"/>
        <v>150</v>
      </c>
      <c r="AF314" s="549">
        <v>21819720</v>
      </c>
      <c r="AH314" s="549">
        <v>151000</v>
      </c>
      <c r="AI314" s="543">
        <v>148</v>
      </c>
      <c r="AJ314" s="76">
        <f t="shared" si="73"/>
        <v>0.98666666666666669</v>
      </c>
      <c r="AK314" s="549">
        <v>21337520</v>
      </c>
      <c r="AL314" s="76">
        <f t="shared" si="74"/>
        <v>0.97790072466557776</v>
      </c>
      <c r="AM314" s="543">
        <v>148</v>
      </c>
      <c r="AN314" s="549">
        <v>21337520</v>
      </c>
      <c r="AO314" s="543">
        <v>147</v>
      </c>
      <c r="AP314" s="549">
        <v>21040020</v>
      </c>
      <c r="AQ314" s="543">
        <v>110</v>
      </c>
      <c r="AR314" s="549">
        <v>20210700</v>
      </c>
      <c r="AS314" s="543">
        <v>37</v>
      </c>
      <c r="AT314" s="76">
        <f t="shared" si="75"/>
        <v>0.25170068027210885</v>
      </c>
      <c r="AU314" s="549">
        <v>829320</v>
      </c>
      <c r="AV314" s="543">
        <v>0</v>
      </c>
      <c r="AW314" s="549">
        <v>0</v>
      </c>
      <c r="AX314" s="543">
        <v>2</v>
      </c>
      <c r="AY314" s="549">
        <v>482200</v>
      </c>
      <c r="AZ314" s="543">
        <v>81</v>
      </c>
      <c r="BA314" s="76">
        <f t="shared" si="76"/>
        <v>0.54</v>
      </c>
      <c r="BB314" s="543">
        <v>5</v>
      </c>
      <c r="BC314" s="76">
        <f t="shared" si="77"/>
        <v>3.3333333333333333E-2</v>
      </c>
      <c r="BD314" s="543">
        <v>64</v>
      </c>
      <c r="BE314" s="76">
        <f t="shared" si="78"/>
        <v>0.42666666666666669</v>
      </c>
      <c r="BF314" s="543">
        <v>115</v>
      </c>
      <c r="BG314" s="76">
        <f t="shared" si="79"/>
        <v>0.76666666666666672</v>
      </c>
      <c r="BH314" s="543">
        <v>16</v>
      </c>
      <c r="BI314" s="76">
        <f t="shared" si="80"/>
        <v>0.10666666666666667</v>
      </c>
      <c r="BJ314" s="543">
        <v>13</v>
      </c>
      <c r="BK314" s="543">
        <v>3</v>
      </c>
      <c r="BL314" s="543">
        <v>0</v>
      </c>
      <c r="BM314" s="550">
        <v>2000</v>
      </c>
      <c r="BN314" s="542"/>
      <c r="BO314" s="543">
        <v>129</v>
      </c>
      <c r="BP314" s="76">
        <f t="shared" si="81"/>
        <v>0.86</v>
      </c>
      <c r="BQ314" s="543">
        <v>21</v>
      </c>
      <c r="BR314" s="76">
        <f t="shared" si="82"/>
        <v>0.14000000000000001</v>
      </c>
      <c r="BS314" s="543">
        <v>4</v>
      </c>
      <c r="BT314" s="76">
        <f t="shared" si="83"/>
        <v>2.6666666666666668E-2</v>
      </c>
      <c r="BU314" s="76">
        <v>0.75</v>
      </c>
      <c r="BW314" s="543">
        <v>0</v>
      </c>
      <c r="BX314" s="543">
        <v>0</v>
      </c>
      <c r="BY314" s="543">
        <v>0</v>
      </c>
      <c r="BZ314" s="543">
        <v>0</v>
      </c>
      <c r="CA314" s="543">
        <v>0</v>
      </c>
      <c r="CB314" s="543">
        <v>0</v>
      </c>
      <c r="CC314" s="543">
        <v>0</v>
      </c>
      <c r="CD314" s="543">
        <v>0</v>
      </c>
      <c r="CE314" s="543">
        <v>0</v>
      </c>
      <c r="CF314" s="543">
        <v>0</v>
      </c>
      <c r="CG314" s="543">
        <v>0</v>
      </c>
      <c r="CH314" s="543">
        <v>0</v>
      </c>
      <c r="CI314" s="542"/>
      <c r="CJ314" s="542"/>
      <c r="CK314" s="542"/>
      <c r="CL314" s="542"/>
      <c r="CM314" s="542"/>
      <c r="CN314" s="542"/>
      <c r="CO314" s="542"/>
      <c r="CP314" s="542"/>
      <c r="CQ314" s="542"/>
      <c r="CS314" s="542"/>
      <c r="CT314" s="542"/>
      <c r="CU314" s="542"/>
      <c r="CV314" s="542"/>
      <c r="CW314" s="543">
        <v>0</v>
      </c>
      <c r="CX314" s="547">
        <v>0</v>
      </c>
      <c r="CY314" s="543">
        <v>0</v>
      </c>
      <c r="CZ314" s="543">
        <v>0</v>
      </c>
      <c r="DA314" s="543">
        <v>0</v>
      </c>
      <c r="DB314" s="543">
        <v>0</v>
      </c>
      <c r="DC314" s="543">
        <v>0</v>
      </c>
      <c r="DD314" s="543">
        <v>0</v>
      </c>
      <c r="DF314" s="551">
        <v>1956659.8969129999</v>
      </c>
      <c r="DG314" s="76">
        <f t="shared" si="84"/>
        <v>8.9673923263589084E-2</v>
      </c>
      <c r="DH314" s="551">
        <v>16855.998995000002</v>
      </c>
      <c r="DI314" s="551">
        <v>1956659.8969129999</v>
      </c>
      <c r="DJ314" s="551">
        <v>0</v>
      </c>
      <c r="DK314" s="547">
        <v>61</v>
      </c>
      <c r="DL314" s="543">
        <v>83</v>
      </c>
      <c r="DM314" s="543">
        <v>5</v>
      </c>
      <c r="DN314" s="543">
        <v>1</v>
      </c>
      <c r="DO314" s="320">
        <v>0.122</v>
      </c>
      <c r="DP314" s="543">
        <v>59</v>
      </c>
      <c r="DQ314" s="543">
        <v>33</v>
      </c>
      <c r="DR314" s="543">
        <v>52</v>
      </c>
      <c r="DS314" s="543">
        <v>6</v>
      </c>
      <c r="DT314" s="76">
        <f t="shared" si="85"/>
        <v>4.4444444444444446E-2</v>
      </c>
      <c r="DU314" s="542"/>
      <c r="DV314" s="542"/>
      <c r="DW314" s="542"/>
      <c r="DX314" s="552">
        <v>483.68279999999999</v>
      </c>
      <c r="DZ314" s="542"/>
      <c r="EA314" s="542"/>
      <c r="EB314" s="542"/>
      <c r="EC314" s="542"/>
      <c r="ED314" s="542"/>
      <c r="EE314" s="542"/>
      <c r="EF314" s="542"/>
      <c r="EG314" s="542"/>
      <c r="EH314" s="542"/>
      <c r="EI314" s="542"/>
      <c r="EJ314" s="542"/>
      <c r="EK314" s="542"/>
      <c r="EL314" s="542"/>
      <c r="EM314" s="542"/>
      <c r="EN314" s="542"/>
      <c r="EO314" s="542"/>
    </row>
    <row r="315" spans="2:145" x14ac:dyDescent="0.25">
      <c r="B315" s="541" t="s">
        <v>1721</v>
      </c>
      <c r="C315" s="3" t="s">
        <v>1722</v>
      </c>
      <c r="D315" s="3" t="s">
        <v>1097</v>
      </c>
      <c r="E315" s="541" t="s">
        <v>1094</v>
      </c>
      <c r="F315" s="542"/>
      <c r="G315" s="543">
        <v>2053.5986309999998</v>
      </c>
      <c r="H315" s="542"/>
      <c r="I315" s="542"/>
      <c r="J315" s="542"/>
      <c r="K315" s="542"/>
      <c r="L315" s="542"/>
      <c r="N315" s="543">
        <v>834.87060599999995</v>
      </c>
      <c r="O315" s="76">
        <f t="shared" si="70"/>
        <v>0.40654030120455414</v>
      </c>
      <c r="P315" s="622">
        <v>40.700344999999999</v>
      </c>
      <c r="Q315" s="76">
        <f t="shared" si="71"/>
        <v>1.9819035903905411E-2</v>
      </c>
      <c r="R315" s="542"/>
      <c r="S315" s="542"/>
      <c r="T315" s="544">
        <v>4.3245240000000003</v>
      </c>
      <c r="U315" s="543">
        <v>9</v>
      </c>
      <c r="W315" s="543">
        <v>374</v>
      </c>
      <c r="X315" s="543">
        <v>78</v>
      </c>
      <c r="Y315" s="542"/>
      <c r="Z315" s="546">
        <f t="shared" si="69"/>
        <v>0.44797361089509963</v>
      </c>
      <c r="AA315" s="543">
        <v>61</v>
      </c>
      <c r="AB315" s="543">
        <v>9</v>
      </c>
      <c r="AC315" s="547">
        <v>322</v>
      </c>
      <c r="AD315" s="547">
        <v>61</v>
      </c>
      <c r="AE315" s="543">
        <f t="shared" si="72"/>
        <v>383</v>
      </c>
      <c r="AF315" s="549">
        <v>17490008</v>
      </c>
      <c r="AH315" s="549">
        <v>31700</v>
      </c>
      <c r="AI315" s="543">
        <v>357</v>
      </c>
      <c r="AJ315" s="76">
        <f t="shared" si="73"/>
        <v>0.93211488250652741</v>
      </c>
      <c r="AK315" s="549">
        <v>13409455</v>
      </c>
      <c r="AL315" s="76">
        <f t="shared" si="74"/>
        <v>0.76669233084398813</v>
      </c>
      <c r="AM315" s="543">
        <v>357</v>
      </c>
      <c r="AN315" s="549">
        <v>13409455</v>
      </c>
      <c r="AO315" s="543">
        <v>355</v>
      </c>
      <c r="AP315" s="549">
        <v>13227355</v>
      </c>
      <c r="AQ315" s="543">
        <v>214</v>
      </c>
      <c r="AR315" s="549">
        <v>8737245</v>
      </c>
      <c r="AS315" s="543">
        <v>141</v>
      </c>
      <c r="AT315" s="76">
        <f t="shared" si="75"/>
        <v>0.39718309859154932</v>
      </c>
      <c r="AU315" s="549">
        <v>4490110</v>
      </c>
      <c r="AV315" s="543">
        <v>7</v>
      </c>
      <c r="AW315" s="549">
        <v>137700</v>
      </c>
      <c r="AX315" s="543">
        <v>18</v>
      </c>
      <c r="AY315" s="549">
        <v>3873353</v>
      </c>
      <c r="AZ315" s="543">
        <v>61</v>
      </c>
      <c r="BA315" s="76">
        <f t="shared" si="76"/>
        <v>0.15926892950391644</v>
      </c>
      <c r="BB315" s="543">
        <v>62</v>
      </c>
      <c r="BC315" s="76">
        <f t="shared" si="77"/>
        <v>0.16187989556135771</v>
      </c>
      <c r="BD315" s="543">
        <v>260</v>
      </c>
      <c r="BE315" s="76">
        <f t="shared" si="78"/>
        <v>0.6788511749347258</v>
      </c>
      <c r="BF315" s="543">
        <v>360</v>
      </c>
      <c r="BG315" s="76">
        <f t="shared" si="79"/>
        <v>0.93994778067885121</v>
      </c>
      <c r="BH315" s="543">
        <v>191</v>
      </c>
      <c r="BI315" s="76">
        <f t="shared" si="80"/>
        <v>0.49869451697127937</v>
      </c>
      <c r="BJ315" s="543">
        <v>150</v>
      </c>
      <c r="BK315" s="543">
        <v>41</v>
      </c>
      <c r="BL315" s="543">
        <v>0</v>
      </c>
      <c r="BM315" s="550">
        <v>1965</v>
      </c>
      <c r="BN315" s="542"/>
      <c r="BO315" s="543">
        <v>285</v>
      </c>
      <c r="BP315" s="76">
        <f t="shared" si="81"/>
        <v>0.74412532637075723</v>
      </c>
      <c r="BQ315" s="543">
        <v>98</v>
      </c>
      <c r="BR315" s="76">
        <f t="shared" si="82"/>
        <v>0.25587467362924282</v>
      </c>
      <c r="BS315" s="543">
        <v>44</v>
      </c>
      <c r="BT315" s="76">
        <f t="shared" si="83"/>
        <v>0.11488250652741515</v>
      </c>
      <c r="BU315" s="76">
        <v>0.73949579831932777</v>
      </c>
      <c r="BW315" s="543">
        <v>1</v>
      </c>
      <c r="BX315" s="543">
        <v>0</v>
      </c>
      <c r="BY315" s="543">
        <v>0</v>
      </c>
      <c r="BZ315" s="543">
        <v>1</v>
      </c>
      <c r="CA315" s="543">
        <v>0</v>
      </c>
      <c r="CB315" s="543">
        <v>0</v>
      </c>
      <c r="CC315" s="543">
        <v>0</v>
      </c>
      <c r="CD315" s="543">
        <v>0</v>
      </c>
      <c r="CE315" s="543">
        <v>0</v>
      </c>
      <c r="CF315" s="543">
        <v>0</v>
      </c>
      <c r="CG315" s="543">
        <v>1</v>
      </c>
      <c r="CH315" s="543">
        <v>0</v>
      </c>
      <c r="CI315" s="542"/>
      <c r="CJ315" s="542"/>
      <c r="CK315" s="542"/>
      <c r="CL315" s="542"/>
      <c r="CM315" s="542"/>
      <c r="CN315" s="542"/>
      <c r="CO315" s="542"/>
      <c r="CP315" s="542"/>
      <c r="CQ315" s="542"/>
      <c r="CS315" s="542"/>
      <c r="CT315" s="542"/>
      <c r="CU315" s="542"/>
      <c r="CV315" s="542"/>
      <c r="CW315" s="543">
        <v>14</v>
      </c>
      <c r="CX315" s="547">
        <v>8</v>
      </c>
      <c r="CY315" s="543">
        <v>12</v>
      </c>
      <c r="CZ315" s="543">
        <v>1</v>
      </c>
      <c r="DA315" s="543">
        <v>0</v>
      </c>
      <c r="DB315" s="543">
        <v>0</v>
      </c>
      <c r="DC315" s="543">
        <v>1</v>
      </c>
      <c r="DD315" s="543">
        <v>0</v>
      </c>
      <c r="DF315" s="551">
        <v>3874173.0112219998</v>
      </c>
      <c r="DG315" s="76">
        <f t="shared" si="84"/>
        <v>0.22150778954600819</v>
      </c>
      <c r="DH315" s="551">
        <v>9321.8125</v>
      </c>
      <c r="DI315" s="551">
        <v>3465787.6636279998</v>
      </c>
      <c r="DJ315" s="551">
        <v>408385.347595</v>
      </c>
      <c r="DK315" s="547">
        <v>100</v>
      </c>
      <c r="DL315" s="543">
        <v>280</v>
      </c>
      <c r="DM315" s="543">
        <v>2</v>
      </c>
      <c r="DN315" s="543">
        <v>1</v>
      </c>
      <c r="DO315" s="320">
        <v>0.351553</v>
      </c>
      <c r="DP315" s="543">
        <v>80</v>
      </c>
      <c r="DQ315" s="543">
        <v>53</v>
      </c>
      <c r="DR315" s="543">
        <v>161</v>
      </c>
      <c r="DS315" s="543">
        <v>89</v>
      </c>
      <c r="DT315" s="76">
        <f t="shared" si="85"/>
        <v>0.23796791443850268</v>
      </c>
      <c r="DU315" s="542"/>
      <c r="DV315" s="542"/>
      <c r="DW315" s="542"/>
      <c r="DX315" s="552">
        <v>3813.4391999999998</v>
      </c>
      <c r="DZ315" s="542"/>
      <c r="EA315" s="542"/>
      <c r="EB315" s="542"/>
      <c r="EC315" s="542"/>
      <c r="ED315" s="542"/>
      <c r="EE315" s="542"/>
      <c r="EF315" s="542"/>
      <c r="EG315" s="542"/>
      <c r="EH315" s="542"/>
      <c r="EI315" s="542"/>
      <c r="EJ315" s="542"/>
      <c r="EK315" s="542"/>
      <c r="EL315" s="542"/>
      <c r="EM315" s="542"/>
      <c r="EN315" s="542"/>
      <c r="EO315" s="542"/>
    </row>
    <row r="316" spans="2:145" x14ac:dyDescent="0.25">
      <c r="B316" s="541" t="s">
        <v>1723</v>
      </c>
      <c r="C316" s="3" t="s">
        <v>1724</v>
      </c>
      <c r="D316" s="3" t="s">
        <v>1271</v>
      </c>
      <c r="E316" s="541" t="s">
        <v>1094</v>
      </c>
      <c r="F316" s="542"/>
      <c r="G316" s="543">
        <v>10121.498211</v>
      </c>
      <c r="H316" s="542"/>
      <c r="I316" s="542"/>
      <c r="J316" s="542"/>
      <c r="K316" s="542"/>
      <c r="L316" s="542"/>
      <c r="N316" s="543">
        <v>5260.2151039999999</v>
      </c>
      <c r="O316" s="76">
        <f t="shared" si="70"/>
        <v>0.51970716136502604</v>
      </c>
      <c r="P316" s="622">
        <v>47.138292</v>
      </c>
      <c r="Q316" s="76">
        <f t="shared" si="71"/>
        <v>4.6572445123559186E-3</v>
      </c>
      <c r="R316" s="542"/>
      <c r="S316" s="542"/>
      <c r="T316" s="544">
        <v>2.7782589999999998</v>
      </c>
      <c r="U316" s="543">
        <v>2</v>
      </c>
      <c r="W316" s="543">
        <v>219</v>
      </c>
      <c r="X316" s="543">
        <v>48</v>
      </c>
      <c r="Y316" s="542"/>
      <c r="Z316" s="546">
        <f t="shared" ref="Z316:Z378" si="86">W316/N316</f>
        <v>4.1633278424957731E-2</v>
      </c>
      <c r="AA316" s="543">
        <v>59</v>
      </c>
      <c r="AB316" s="543">
        <v>51</v>
      </c>
      <c r="AC316" s="547">
        <v>211</v>
      </c>
      <c r="AD316" s="547">
        <v>59</v>
      </c>
      <c r="AE316" s="543">
        <f t="shared" si="72"/>
        <v>270</v>
      </c>
      <c r="AF316" s="549">
        <v>18998783</v>
      </c>
      <c r="AH316" s="549">
        <v>44450</v>
      </c>
      <c r="AI316" s="543">
        <v>235</v>
      </c>
      <c r="AJ316" s="76">
        <f t="shared" si="73"/>
        <v>0.87037037037037035</v>
      </c>
      <c r="AK316" s="549">
        <v>13197313</v>
      </c>
      <c r="AL316" s="76">
        <f t="shared" si="74"/>
        <v>0.69463991456715934</v>
      </c>
      <c r="AM316" s="543">
        <v>235</v>
      </c>
      <c r="AN316" s="549">
        <v>13197313</v>
      </c>
      <c r="AO316" s="543">
        <v>235</v>
      </c>
      <c r="AP316" s="549">
        <v>13197313</v>
      </c>
      <c r="AQ316" s="543">
        <v>177</v>
      </c>
      <c r="AR316" s="549">
        <v>12231103</v>
      </c>
      <c r="AS316" s="543">
        <v>58</v>
      </c>
      <c r="AT316" s="76">
        <f t="shared" si="75"/>
        <v>0.24680851063829787</v>
      </c>
      <c r="AU316" s="549">
        <v>966210</v>
      </c>
      <c r="AV316" s="543">
        <v>21</v>
      </c>
      <c r="AW316" s="549">
        <v>2927160</v>
      </c>
      <c r="AX316" s="543">
        <v>13</v>
      </c>
      <c r="AY316" s="549">
        <v>2850110</v>
      </c>
      <c r="AZ316" s="543">
        <v>61</v>
      </c>
      <c r="BA316" s="76">
        <f t="shared" si="76"/>
        <v>0.22592592592592592</v>
      </c>
      <c r="BB316" s="543">
        <v>80</v>
      </c>
      <c r="BC316" s="76">
        <f t="shared" si="77"/>
        <v>0.29629629629629628</v>
      </c>
      <c r="BD316" s="543">
        <v>129</v>
      </c>
      <c r="BE316" s="76">
        <f t="shared" si="78"/>
        <v>0.4777777777777778</v>
      </c>
      <c r="BF316" s="543">
        <v>222</v>
      </c>
      <c r="BG316" s="76">
        <f t="shared" si="79"/>
        <v>0.82222222222222219</v>
      </c>
      <c r="BH316" s="543">
        <v>81</v>
      </c>
      <c r="BI316" s="76">
        <f t="shared" si="80"/>
        <v>0.3</v>
      </c>
      <c r="BJ316" s="543">
        <v>61</v>
      </c>
      <c r="BK316" s="543">
        <v>19</v>
      </c>
      <c r="BL316" s="543">
        <v>1</v>
      </c>
      <c r="BM316" s="550">
        <v>1960</v>
      </c>
      <c r="BN316" s="542"/>
      <c r="BO316" s="543">
        <v>232</v>
      </c>
      <c r="BP316" s="76">
        <f t="shared" si="81"/>
        <v>0.85925925925925928</v>
      </c>
      <c r="BQ316" s="543">
        <v>38</v>
      </c>
      <c r="BR316" s="76">
        <f t="shared" si="82"/>
        <v>0.14074074074074075</v>
      </c>
      <c r="BS316" s="543">
        <v>5</v>
      </c>
      <c r="BT316" s="76">
        <f t="shared" si="83"/>
        <v>1.8518518518518517E-2</v>
      </c>
      <c r="BU316" s="76">
        <v>0.66808510638297869</v>
      </c>
      <c r="BW316" s="543">
        <v>2</v>
      </c>
      <c r="BX316" s="543">
        <v>1</v>
      </c>
      <c r="BY316" s="543">
        <v>0</v>
      </c>
      <c r="BZ316" s="543">
        <v>1</v>
      </c>
      <c r="CA316" s="543">
        <v>1</v>
      </c>
      <c r="CB316" s="543">
        <v>0</v>
      </c>
      <c r="CC316" s="543">
        <v>0</v>
      </c>
      <c r="CD316" s="543">
        <v>0</v>
      </c>
      <c r="CE316" s="543">
        <v>0</v>
      </c>
      <c r="CF316" s="543">
        <v>0</v>
      </c>
      <c r="CG316" s="543">
        <v>2</v>
      </c>
      <c r="CH316" s="543">
        <v>0</v>
      </c>
      <c r="CI316" s="542"/>
      <c r="CJ316" s="542"/>
      <c r="CK316" s="542"/>
      <c r="CL316" s="542"/>
      <c r="CM316" s="542"/>
      <c r="CN316" s="542"/>
      <c r="CO316" s="542"/>
      <c r="CP316" s="542"/>
      <c r="CQ316" s="542"/>
      <c r="CS316" s="542"/>
      <c r="CT316" s="542"/>
      <c r="CU316" s="542"/>
      <c r="CV316" s="542"/>
      <c r="CW316" s="543">
        <v>3</v>
      </c>
      <c r="CX316" s="547">
        <v>1</v>
      </c>
      <c r="CY316" s="543">
        <v>1</v>
      </c>
      <c r="CZ316" s="543">
        <v>2</v>
      </c>
      <c r="DA316" s="543">
        <v>0</v>
      </c>
      <c r="DB316" s="543">
        <v>0</v>
      </c>
      <c r="DC316" s="543">
        <v>0</v>
      </c>
      <c r="DD316" s="543">
        <v>0</v>
      </c>
      <c r="DF316" s="551">
        <v>1814535.4292880001</v>
      </c>
      <c r="DG316" s="76">
        <f t="shared" si="84"/>
        <v>9.5507982236967506E-2</v>
      </c>
      <c r="DH316" s="551">
        <v>8282.5622559999993</v>
      </c>
      <c r="DI316" s="551">
        <v>1283599.6450350001</v>
      </c>
      <c r="DJ316" s="551">
        <v>530935.78425300005</v>
      </c>
      <c r="DK316" s="547">
        <v>137</v>
      </c>
      <c r="DL316" s="543">
        <v>127</v>
      </c>
      <c r="DM316" s="543">
        <v>5</v>
      </c>
      <c r="DN316" s="543">
        <v>1</v>
      </c>
      <c r="DO316" s="320">
        <v>0.20205300000000001</v>
      </c>
      <c r="DP316" s="543">
        <v>129</v>
      </c>
      <c r="DQ316" s="543">
        <v>29</v>
      </c>
      <c r="DR316" s="543">
        <v>75</v>
      </c>
      <c r="DS316" s="543">
        <v>37</v>
      </c>
      <c r="DT316" s="76">
        <f t="shared" si="85"/>
        <v>0.16894977168949771</v>
      </c>
      <c r="DU316" s="542"/>
      <c r="DV316" s="542"/>
      <c r="DW316" s="542"/>
      <c r="DX316" s="552">
        <v>1329.3412000000001</v>
      </c>
      <c r="DZ316" s="542"/>
      <c r="EA316" s="542"/>
      <c r="EB316" s="542"/>
      <c r="EC316" s="542"/>
      <c r="ED316" s="542"/>
      <c r="EE316" s="542"/>
      <c r="EF316" s="542"/>
      <c r="EG316" s="542"/>
      <c r="EH316" s="542"/>
      <c r="EI316" s="542"/>
      <c r="EJ316" s="542"/>
      <c r="EK316" s="542"/>
      <c r="EL316" s="542"/>
      <c r="EM316" s="542"/>
      <c r="EN316" s="542"/>
      <c r="EO316" s="542"/>
    </row>
    <row r="317" spans="2:145" x14ac:dyDescent="0.25">
      <c r="B317" s="541" t="s">
        <v>1725</v>
      </c>
      <c r="C317" s="3" t="s">
        <v>1726</v>
      </c>
      <c r="D317" s="3" t="s">
        <v>1169</v>
      </c>
      <c r="E317" s="541" t="s">
        <v>1094</v>
      </c>
      <c r="F317" s="542"/>
      <c r="G317" s="543">
        <v>359.952449</v>
      </c>
      <c r="H317" s="542"/>
      <c r="I317" s="542"/>
      <c r="J317" s="542"/>
      <c r="K317" s="542"/>
      <c r="L317" s="542"/>
      <c r="N317" s="543">
        <v>359.952449</v>
      </c>
      <c r="O317" s="76">
        <f t="shared" si="70"/>
        <v>1</v>
      </c>
      <c r="P317" s="622">
        <v>13.043922</v>
      </c>
      <c r="Q317" s="76">
        <f t="shared" si="71"/>
        <v>3.6237903190373906E-2</v>
      </c>
      <c r="R317" s="542"/>
      <c r="S317" s="542"/>
      <c r="T317" s="544">
        <v>0.1</v>
      </c>
      <c r="U317" s="543">
        <v>0</v>
      </c>
      <c r="W317" s="543">
        <v>181</v>
      </c>
      <c r="X317" s="543">
        <v>0</v>
      </c>
      <c r="Y317" s="542"/>
      <c r="Z317" s="546">
        <f t="shared" si="86"/>
        <v>0.50284419651218981</v>
      </c>
      <c r="AA317" s="543">
        <v>0</v>
      </c>
      <c r="AB317" s="543">
        <v>0</v>
      </c>
      <c r="AC317" s="547">
        <v>181</v>
      </c>
      <c r="AD317" s="547">
        <v>0</v>
      </c>
      <c r="AE317" s="543">
        <f t="shared" si="72"/>
        <v>181</v>
      </c>
      <c r="AF317" s="549">
        <v>11133540</v>
      </c>
      <c r="AH317" s="549">
        <v>34700</v>
      </c>
      <c r="AI317" s="543">
        <v>151</v>
      </c>
      <c r="AJ317" s="76">
        <f t="shared" si="73"/>
        <v>0.83425414364640882</v>
      </c>
      <c r="AK317" s="549">
        <v>7710640</v>
      </c>
      <c r="AL317" s="76">
        <f t="shared" si="74"/>
        <v>0.69255959919306886</v>
      </c>
      <c r="AM317" s="543">
        <v>151</v>
      </c>
      <c r="AN317" s="549">
        <v>7710640</v>
      </c>
      <c r="AO317" s="543">
        <v>149</v>
      </c>
      <c r="AP317" s="549">
        <v>7651790</v>
      </c>
      <c r="AQ317" s="543">
        <v>112</v>
      </c>
      <c r="AR317" s="549">
        <v>6662400</v>
      </c>
      <c r="AS317" s="543">
        <v>37</v>
      </c>
      <c r="AT317" s="76">
        <f t="shared" si="75"/>
        <v>0.24832214765100671</v>
      </c>
      <c r="AU317" s="549">
        <v>989390</v>
      </c>
      <c r="AV317" s="543">
        <v>23</v>
      </c>
      <c r="AW317" s="549">
        <v>661900</v>
      </c>
      <c r="AX317" s="543">
        <v>4</v>
      </c>
      <c r="AY317" s="549">
        <v>2590100</v>
      </c>
      <c r="AZ317" s="543">
        <v>62</v>
      </c>
      <c r="BA317" s="76">
        <f t="shared" si="76"/>
        <v>0.34254143646408841</v>
      </c>
      <c r="BB317" s="543">
        <v>40</v>
      </c>
      <c r="BC317" s="76">
        <f t="shared" si="77"/>
        <v>0.22099447513812154</v>
      </c>
      <c r="BD317" s="543">
        <v>79</v>
      </c>
      <c r="BE317" s="76">
        <f t="shared" si="78"/>
        <v>0.43646408839779005</v>
      </c>
      <c r="BF317" s="543">
        <v>153</v>
      </c>
      <c r="BG317" s="76">
        <f t="shared" si="79"/>
        <v>0.84530386740331487</v>
      </c>
      <c r="BH317" s="543">
        <v>31</v>
      </c>
      <c r="BI317" s="76">
        <f t="shared" si="80"/>
        <v>0.17127071823204421</v>
      </c>
      <c r="BJ317" s="543">
        <v>30</v>
      </c>
      <c r="BK317" s="543">
        <v>1</v>
      </c>
      <c r="BL317" s="543">
        <v>0</v>
      </c>
      <c r="BM317" s="550">
        <v>1943.5</v>
      </c>
      <c r="BN317" s="542"/>
      <c r="BO317" s="543">
        <v>155</v>
      </c>
      <c r="BP317" s="76">
        <f t="shared" si="81"/>
        <v>0.85635359116022103</v>
      </c>
      <c r="BQ317" s="543">
        <v>26</v>
      </c>
      <c r="BR317" s="76">
        <f t="shared" si="82"/>
        <v>0.143646408839779</v>
      </c>
      <c r="BS317" s="543">
        <v>8</v>
      </c>
      <c r="BT317" s="76">
        <f t="shared" si="83"/>
        <v>4.4198895027624308E-2</v>
      </c>
      <c r="BU317" s="76">
        <v>0.76158940397350994</v>
      </c>
      <c r="BW317" s="543">
        <v>2</v>
      </c>
      <c r="BX317" s="543">
        <v>1</v>
      </c>
      <c r="BY317" s="543">
        <v>0</v>
      </c>
      <c r="BZ317" s="543">
        <v>2</v>
      </c>
      <c r="CA317" s="543">
        <v>0</v>
      </c>
      <c r="CB317" s="543">
        <v>0</v>
      </c>
      <c r="CC317" s="543">
        <v>1</v>
      </c>
      <c r="CD317" s="543">
        <v>0</v>
      </c>
      <c r="CE317" s="543">
        <v>0</v>
      </c>
      <c r="CF317" s="543">
        <v>0</v>
      </c>
      <c r="CG317" s="543">
        <v>1</v>
      </c>
      <c r="CH317" s="543">
        <v>0</v>
      </c>
      <c r="CI317" s="542"/>
      <c r="CJ317" s="542"/>
      <c r="CK317" s="542"/>
      <c r="CL317" s="542"/>
      <c r="CM317" s="542"/>
      <c r="CN317" s="542"/>
      <c r="CO317" s="542"/>
      <c r="CP317" s="542"/>
      <c r="CQ317" s="542"/>
      <c r="CS317" s="542"/>
      <c r="CT317" s="542"/>
      <c r="CU317" s="542"/>
      <c r="CV317" s="542"/>
      <c r="CW317" s="543">
        <v>2</v>
      </c>
      <c r="CX317" s="547">
        <v>0</v>
      </c>
      <c r="CY317" s="543">
        <v>1</v>
      </c>
      <c r="CZ317" s="543">
        <v>1</v>
      </c>
      <c r="DA317" s="543">
        <v>0</v>
      </c>
      <c r="DB317" s="543">
        <v>0</v>
      </c>
      <c r="DC317" s="543">
        <v>0</v>
      </c>
      <c r="DD317" s="543">
        <v>0</v>
      </c>
      <c r="DF317" s="551">
        <v>792398.54578199994</v>
      </c>
      <c r="DG317" s="76">
        <f t="shared" si="84"/>
        <v>7.1172200915611744E-2</v>
      </c>
      <c r="DH317" s="551">
        <v>4304</v>
      </c>
      <c r="DI317" s="551">
        <v>547611.962787</v>
      </c>
      <c r="DJ317" s="551">
        <v>244786.58299600001</v>
      </c>
      <c r="DK317" s="547">
        <v>119</v>
      </c>
      <c r="DL317" s="543">
        <v>60</v>
      </c>
      <c r="DM317" s="543">
        <v>1</v>
      </c>
      <c r="DN317" s="543">
        <v>1</v>
      </c>
      <c r="DO317" s="320">
        <v>0.11899999999999999</v>
      </c>
      <c r="DP317" s="543">
        <v>108</v>
      </c>
      <c r="DQ317" s="543">
        <v>28</v>
      </c>
      <c r="DR317" s="543">
        <v>34</v>
      </c>
      <c r="DS317" s="543">
        <v>11</v>
      </c>
      <c r="DT317" s="76">
        <f t="shared" si="85"/>
        <v>6.0773480662983423E-2</v>
      </c>
      <c r="DU317" s="542"/>
      <c r="DV317" s="542"/>
      <c r="DW317" s="542"/>
      <c r="DX317" s="552">
        <v>728.17439999999999</v>
      </c>
      <c r="DZ317" s="542"/>
      <c r="EA317" s="542"/>
      <c r="EB317" s="542"/>
      <c r="EC317" s="542"/>
      <c r="ED317" s="542"/>
      <c r="EE317" s="542"/>
      <c r="EF317" s="542"/>
      <c r="EG317" s="542"/>
      <c r="EH317" s="542"/>
      <c r="EI317" s="542"/>
      <c r="EJ317" s="542"/>
      <c r="EK317" s="542"/>
      <c r="EL317" s="542"/>
      <c r="EM317" s="542"/>
      <c r="EN317" s="542"/>
      <c r="EO317" s="542"/>
    </row>
    <row r="318" spans="2:145" x14ac:dyDescent="0.25">
      <c r="B318" s="541" t="s">
        <v>1727</v>
      </c>
      <c r="C318" s="3" t="s">
        <v>1728</v>
      </c>
      <c r="D318" s="3" t="s">
        <v>51</v>
      </c>
      <c r="E318" s="541" t="s">
        <v>1094</v>
      </c>
      <c r="F318" s="542"/>
      <c r="G318" s="543">
        <v>9.3426600000000004</v>
      </c>
      <c r="H318" s="542"/>
      <c r="I318" s="542"/>
      <c r="J318" s="542"/>
      <c r="K318" s="542"/>
      <c r="L318" s="542"/>
      <c r="N318" s="543">
        <v>1.1220749999999999</v>
      </c>
      <c r="O318" s="76">
        <f t="shared" si="70"/>
        <v>0.12010230491102104</v>
      </c>
      <c r="P318" s="622">
        <v>0.99811099999999997</v>
      </c>
      <c r="Q318" s="76">
        <f t="shared" si="71"/>
        <v>0.10683370688861629</v>
      </c>
      <c r="R318" s="542"/>
      <c r="S318" s="542"/>
      <c r="T318" s="544">
        <v>0.76465799999999995</v>
      </c>
      <c r="U318" s="543">
        <v>0</v>
      </c>
      <c r="W318" s="543">
        <v>31</v>
      </c>
      <c r="X318" s="543">
        <v>0</v>
      </c>
      <c r="Y318" s="542"/>
      <c r="Z318" s="546">
        <f t="shared" si="86"/>
        <v>27.627386761134506</v>
      </c>
      <c r="AA318" s="543">
        <v>31</v>
      </c>
      <c r="AB318" s="543">
        <v>0</v>
      </c>
      <c r="AC318" s="547">
        <v>0</v>
      </c>
      <c r="AD318" s="547">
        <v>31</v>
      </c>
      <c r="AE318" s="543">
        <f t="shared" si="72"/>
        <v>31</v>
      </c>
      <c r="AF318" s="549">
        <v>983100</v>
      </c>
      <c r="AH318" s="549">
        <v>26400</v>
      </c>
      <c r="AI318" s="543">
        <v>29</v>
      </c>
      <c r="AJ318" s="76">
        <f t="shared" si="73"/>
        <v>0.93548387096774188</v>
      </c>
      <c r="AK318" s="549">
        <v>870500</v>
      </c>
      <c r="AL318" s="76">
        <f t="shared" si="74"/>
        <v>0.88546434747228153</v>
      </c>
      <c r="AM318" s="543">
        <v>29</v>
      </c>
      <c r="AN318" s="549">
        <v>870500</v>
      </c>
      <c r="AO318" s="543">
        <v>29</v>
      </c>
      <c r="AP318" s="549">
        <v>870500</v>
      </c>
      <c r="AQ318" s="543">
        <v>25</v>
      </c>
      <c r="AR318" s="549">
        <v>779300</v>
      </c>
      <c r="AS318" s="543">
        <v>4</v>
      </c>
      <c r="AT318" s="76">
        <f t="shared" si="75"/>
        <v>0.13793103448275862</v>
      </c>
      <c r="AU318" s="549">
        <v>91200</v>
      </c>
      <c r="AV318" s="543">
        <v>1</v>
      </c>
      <c r="AW318" s="549">
        <v>19400</v>
      </c>
      <c r="AX318" s="543">
        <v>1</v>
      </c>
      <c r="AY318" s="549">
        <v>93200</v>
      </c>
      <c r="AZ318" s="543">
        <v>3</v>
      </c>
      <c r="BA318" s="76">
        <f t="shared" si="76"/>
        <v>9.6774193548387094E-2</v>
      </c>
      <c r="BB318" s="543">
        <v>9</v>
      </c>
      <c r="BC318" s="76">
        <f t="shared" si="77"/>
        <v>0.29032258064516131</v>
      </c>
      <c r="BD318" s="543">
        <v>19</v>
      </c>
      <c r="BE318" s="76">
        <f t="shared" si="78"/>
        <v>0.61290322580645162</v>
      </c>
      <c r="BF318" s="543">
        <v>26</v>
      </c>
      <c r="BG318" s="76">
        <f t="shared" si="79"/>
        <v>0.83870967741935487</v>
      </c>
      <c r="BH318" s="543">
        <v>0</v>
      </c>
      <c r="BI318" s="76">
        <f t="shared" si="80"/>
        <v>0</v>
      </c>
      <c r="BJ318" s="543">
        <v>0</v>
      </c>
      <c r="BK318" s="543">
        <v>0</v>
      </c>
      <c r="BL318" s="543">
        <v>0</v>
      </c>
      <c r="BM318" s="550">
        <v>1940</v>
      </c>
      <c r="BN318" s="542"/>
      <c r="BO318" s="543">
        <v>31</v>
      </c>
      <c r="BP318" s="76">
        <f t="shared" si="81"/>
        <v>1</v>
      </c>
      <c r="BQ318" s="543">
        <v>0</v>
      </c>
      <c r="BR318" s="76">
        <f t="shared" si="82"/>
        <v>0</v>
      </c>
      <c r="BS318" s="543">
        <v>0</v>
      </c>
      <c r="BT318" s="76">
        <f t="shared" si="83"/>
        <v>0</v>
      </c>
      <c r="BU318" s="76">
        <v>0.7931034482758621</v>
      </c>
      <c r="BW318" s="543">
        <v>0</v>
      </c>
      <c r="BX318" s="543">
        <v>0</v>
      </c>
      <c r="BY318" s="543">
        <v>0</v>
      </c>
      <c r="BZ318" s="543">
        <v>0</v>
      </c>
      <c r="CA318" s="543">
        <v>0</v>
      </c>
      <c r="CB318" s="543">
        <v>0</v>
      </c>
      <c r="CC318" s="543">
        <v>0</v>
      </c>
      <c r="CD318" s="543">
        <v>0</v>
      </c>
      <c r="CE318" s="543">
        <v>0</v>
      </c>
      <c r="CF318" s="543">
        <v>0</v>
      </c>
      <c r="CG318" s="543">
        <v>0</v>
      </c>
      <c r="CH318" s="543">
        <v>0</v>
      </c>
      <c r="CI318" s="542"/>
      <c r="CJ318" s="542"/>
      <c r="CK318" s="542"/>
      <c r="CL318" s="542"/>
      <c r="CM318" s="542"/>
      <c r="CN318" s="542"/>
      <c r="CO318" s="542"/>
      <c r="CP318" s="542"/>
      <c r="CQ318" s="542"/>
      <c r="CS318" s="542"/>
      <c r="CT318" s="542"/>
      <c r="CU318" s="542"/>
      <c r="CV318" s="542"/>
      <c r="CW318" s="543">
        <v>0</v>
      </c>
      <c r="CX318" s="547">
        <v>0</v>
      </c>
      <c r="CY318" s="543">
        <v>0</v>
      </c>
      <c r="CZ318" s="543">
        <v>0</v>
      </c>
      <c r="DA318" s="543">
        <v>0</v>
      </c>
      <c r="DB318" s="543">
        <v>0</v>
      </c>
      <c r="DC318" s="543">
        <v>0</v>
      </c>
      <c r="DD318" s="543">
        <v>0</v>
      </c>
      <c r="DF318" s="551">
        <v>32351.093870000001</v>
      </c>
      <c r="DG318" s="76">
        <f t="shared" si="84"/>
        <v>3.2907225989217782E-2</v>
      </c>
      <c r="DH318" s="551">
        <v>2847.5045319999999</v>
      </c>
      <c r="DI318" s="551">
        <v>30960.817976999999</v>
      </c>
      <c r="DJ318" s="551">
        <v>1390.275893</v>
      </c>
      <c r="DK318" s="547">
        <v>22</v>
      </c>
      <c r="DL318" s="543">
        <v>9</v>
      </c>
      <c r="DM318" s="543">
        <v>0</v>
      </c>
      <c r="DN318" s="543">
        <v>0</v>
      </c>
      <c r="DO318" s="320">
        <v>8.0168000000000003E-2</v>
      </c>
      <c r="DP318" s="543">
        <v>20</v>
      </c>
      <c r="DQ318" s="543">
        <v>6</v>
      </c>
      <c r="DR318" s="543">
        <v>5</v>
      </c>
      <c r="DS318" s="543">
        <v>0</v>
      </c>
      <c r="DT318" s="76">
        <f t="shared" si="85"/>
        <v>0</v>
      </c>
      <c r="DU318" s="542"/>
      <c r="DV318" s="542"/>
      <c r="DW318" s="542"/>
      <c r="DX318" s="552">
        <v>25.852599999999999</v>
      </c>
      <c r="DZ318" s="542"/>
      <c r="EA318" s="542"/>
      <c r="EB318" s="542"/>
      <c r="EC318" s="542"/>
      <c r="ED318" s="542"/>
      <c r="EE318" s="542"/>
      <c r="EF318" s="542"/>
      <c r="EG318" s="542"/>
      <c r="EH318" s="542"/>
      <c r="EI318" s="542"/>
      <c r="EJ318" s="542"/>
      <c r="EK318" s="542"/>
      <c r="EL318" s="542"/>
      <c r="EM318" s="542"/>
      <c r="EN318" s="542"/>
      <c r="EO318" s="542"/>
    </row>
    <row r="319" spans="2:145" x14ac:dyDescent="0.25">
      <c r="B319" s="541" t="s">
        <v>1729</v>
      </c>
      <c r="C319" s="3" t="s">
        <v>1730</v>
      </c>
      <c r="D319" s="3" t="s">
        <v>1243</v>
      </c>
      <c r="E319" s="541" t="s">
        <v>1094</v>
      </c>
      <c r="F319" s="542"/>
      <c r="G319" s="543">
        <v>669.57080699999995</v>
      </c>
      <c r="H319" s="542"/>
      <c r="I319" s="542"/>
      <c r="J319" s="542"/>
      <c r="K319" s="542"/>
      <c r="L319" s="542"/>
      <c r="N319" s="543">
        <v>401.29458199999999</v>
      </c>
      <c r="O319" s="76">
        <f t="shared" si="70"/>
        <v>0.59933106074022735</v>
      </c>
      <c r="P319" s="622">
        <v>8.2486029999999992</v>
      </c>
      <c r="Q319" s="76">
        <f t="shared" si="71"/>
        <v>1.2319239300407552E-2</v>
      </c>
      <c r="R319" s="542"/>
      <c r="S319" s="542"/>
      <c r="T319" s="544">
        <v>0.6</v>
      </c>
      <c r="U319" s="543">
        <v>0</v>
      </c>
      <c r="W319" s="543">
        <v>34</v>
      </c>
      <c r="X319" s="543">
        <v>0</v>
      </c>
      <c r="Y319" s="542"/>
      <c r="Z319" s="546">
        <f t="shared" si="86"/>
        <v>8.4725788797218302E-2</v>
      </c>
      <c r="AA319" s="543">
        <v>5</v>
      </c>
      <c r="AB319" s="543">
        <v>67</v>
      </c>
      <c r="AC319" s="547">
        <v>96</v>
      </c>
      <c r="AD319" s="547">
        <v>5</v>
      </c>
      <c r="AE319" s="543">
        <f t="shared" si="72"/>
        <v>101</v>
      </c>
      <c r="AF319" s="549">
        <v>7964990</v>
      </c>
      <c r="AH319" s="549">
        <v>70000</v>
      </c>
      <c r="AI319" s="543">
        <v>94</v>
      </c>
      <c r="AJ319" s="76">
        <f t="shared" si="73"/>
        <v>0.93069306930693074</v>
      </c>
      <c r="AK319" s="549">
        <v>6990490</v>
      </c>
      <c r="AL319" s="76">
        <f t="shared" si="74"/>
        <v>0.87765207489274943</v>
      </c>
      <c r="AM319" s="543">
        <v>94</v>
      </c>
      <c r="AN319" s="549">
        <v>6990490</v>
      </c>
      <c r="AO319" s="543">
        <v>92</v>
      </c>
      <c r="AP319" s="549">
        <v>6915990</v>
      </c>
      <c r="AQ319" s="543">
        <v>73</v>
      </c>
      <c r="AR319" s="549">
        <v>6391180</v>
      </c>
      <c r="AS319" s="543">
        <v>19</v>
      </c>
      <c r="AT319" s="76">
        <f t="shared" si="75"/>
        <v>0.20652173913043478</v>
      </c>
      <c r="AU319" s="549">
        <v>524810</v>
      </c>
      <c r="AV319" s="543">
        <v>4</v>
      </c>
      <c r="AW319" s="549">
        <v>236000</v>
      </c>
      <c r="AX319" s="543">
        <v>3</v>
      </c>
      <c r="AY319" s="549">
        <v>738500</v>
      </c>
      <c r="AZ319" s="543">
        <v>17</v>
      </c>
      <c r="BA319" s="76">
        <f t="shared" si="76"/>
        <v>0.16831683168316833</v>
      </c>
      <c r="BB319" s="543">
        <v>21</v>
      </c>
      <c r="BC319" s="76">
        <f t="shared" si="77"/>
        <v>0.20792079207920791</v>
      </c>
      <c r="BD319" s="543">
        <v>63</v>
      </c>
      <c r="BE319" s="76">
        <f t="shared" si="78"/>
        <v>0.62376237623762376</v>
      </c>
      <c r="BF319" s="543">
        <v>92</v>
      </c>
      <c r="BG319" s="76">
        <f t="shared" si="79"/>
        <v>0.91089108910891092</v>
      </c>
      <c r="BH319" s="543">
        <v>0</v>
      </c>
      <c r="BI319" s="76">
        <f t="shared" si="80"/>
        <v>0</v>
      </c>
      <c r="BJ319" s="543">
        <v>0</v>
      </c>
      <c r="BK319" s="543">
        <v>0</v>
      </c>
      <c r="BL319" s="543">
        <v>0</v>
      </c>
      <c r="BM319" s="550">
        <v>1974</v>
      </c>
      <c r="BN319" s="542"/>
      <c r="BO319" s="543">
        <v>80</v>
      </c>
      <c r="BP319" s="76">
        <f t="shared" si="81"/>
        <v>0.79207920792079212</v>
      </c>
      <c r="BQ319" s="543">
        <v>21</v>
      </c>
      <c r="BR319" s="76">
        <f t="shared" si="82"/>
        <v>0.20792079207920791</v>
      </c>
      <c r="BS319" s="543">
        <v>0</v>
      </c>
      <c r="BT319" s="76">
        <f t="shared" si="83"/>
        <v>0</v>
      </c>
      <c r="BU319" s="76">
        <v>0.77659574468085102</v>
      </c>
      <c r="BW319" s="543">
        <v>1</v>
      </c>
      <c r="BX319" s="543">
        <v>1</v>
      </c>
      <c r="BY319" s="543">
        <v>0</v>
      </c>
      <c r="BZ319" s="543">
        <v>1</v>
      </c>
      <c r="CA319" s="543">
        <v>0</v>
      </c>
      <c r="CB319" s="543">
        <v>0</v>
      </c>
      <c r="CC319" s="543">
        <v>1</v>
      </c>
      <c r="CD319" s="543">
        <v>0</v>
      </c>
      <c r="CE319" s="543">
        <v>0</v>
      </c>
      <c r="CF319" s="543">
        <v>0</v>
      </c>
      <c r="CG319" s="543">
        <v>0</v>
      </c>
      <c r="CH319" s="543">
        <v>0</v>
      </c>
      <c r="CI319" s="542"/>
      <c r="CJ319" s="542"/>
      <c r="CK319" s="542"/>
      <c r="CL319" s="542"/>
      <c r="CM319" s="542"/>
      <c r="CN319" s="542"/>
      <c r="CO319" s="542"/>
      <c r="CP319" s="542"/>
      <c r="CQ319" s="542"/>
      <c r="CS319" s="542"/>
      <c r="CT319" s="542"/>
      <c r="CU319" s="542"/>
      <c r="CV319" s="542"/>
      <c r="CW319" s="543">
        <v>2</v>
      </c>
      <c r="CX319" s="547">
        <v>0</v>
      </c>
      <c r="CY319" s="543">
        <v>1</v>
      </c>
      <c r="CZ319" s="543">
        <v>1</v>
      </c>
      <c r="DA319" s="543">
        <v>0</v>
      </c>
      <c r="DB319" s="543">
        <v>0</v>
      </c>
      <c r="DC319" s="543">
        <v>0</v>
      </c>
      <c r="DD319" s="543">
        <v>0</v>
      </c>
      <c r="DF319" s="551">
        <v>7865.9998610000002</v>
      </c>
      <c r="DG319" s="76">
        <f t="shared" si="84"/>
        <v>9.8757184390689751E-4</v>
      </c>
      <c r="DH319" s="551">
        <v>3932.9999309999998</v>
      </c>
      <c r="DI319" s="551">
        <v>7865.9998610000002</v>
      </c>
      <c r="DJ319" s="551">
        <v>0</v>
      </c>
      <c r="DK319" s="547">
        <v>99</v>
      </c>
      <c r="DL319" s="543">
        <v>2</v>
      </c>
      <c r="DM319" s="543">
        <v>0</v>
      </c>
      <c r="DN319" s="543">
        <v>0</v>
      </c>
      <c r="DO319" s="320">
        <v>0.12</v>
      </c>
      <c r="DP319" s="543">
        <v>99</v>
      </c>
      <c r="DQ319" s="543">
        <v>1</v>
      </c>
      <c r="DR319" s="543">
        <v>1</v>
      </c>
      <c r="DS319" s="543">
        <v>0</v>
      </c>
      <c r="DT319" s="76">
        <f t="shared" si="85"/>
        <v>0</v>
      </c>
      <c r="DU319" s="542"/>
      <c r="DV319" s="542"/>
      <c r="DW319" s="542"/>
      <c r="DX319" s="552">
        <v>4.5591999999999997</v>
      </c>
      <c r="DZ319" s="542"/>
      <c r="EA319" s="542"/>
      <c r="EB319" s="542"/>
      <c r="EC319" s="542"/>
      <c r="ED319" s="542"/>
      <c r="EE319" s="542"/>
      <c r="EF319" s="542"/>
      <c r="EG319" s="542"/>
      <c r="EH319" s="542"/>
      <c r="EI319" s="542"/>
      <c r="EJ319" s="542"/>
      <c r="EK319" s="542"/>
      <c r="EL319" s="542"/>
      <c r="EM319" s="542"/>
      <c r="EN319" s="542"/>
      <c r="EO319" s="542"/>
    </row>
    <row r="320" spans="2:145" x14ac:dyDescent="0.25">
      <c r="B320" s="541" t="s">
        <v>1731</v>
      </c>
      <c r="C320" s="3" t="s">
        <v>1732</v>
      </c>
      <c r="D320" s="3" t="s">
        <v>1215</v>
      </c>
      <c r="E320" s="541" t="s">
        <v>1094</v>
      </c>
      <c r="F320" s="542"/>
      <c r="G320" s="543">
        <v>80.009225999999998</v>
      </c>
      <c r="H320" s="542"/>
      <c r="I320" s="542"/>
      <c r="J320" s="542"/>
      <c r="K320" s="542"/>
      <c r="L320" s="542"/>
      <c r="N320" s="543">
        <v>66.070429000000004</v>
      </c>
      <c r="O320" s="76">
        <f t="shared" si="70"/>
        <v>0.82578512883001776</v>
      </c>
      <c r="P320" s="622">
        <v>2.9575710000000002</v>
      </c>
      <c r="Q320" s="76">
        <f t="shared" si="71"/>
        <v>3.6965374468189462E-2</v>
      </c>
      <c r="R320" s="542"/>
      <c r="S320" s="542"/>
      <c r="T320" s="544">
        <v>0.92222499999999996</v>
      </c>
      <c r="U320" s="543">
        <v>0</v>
      </c>
      <c r="W320" s="543">
        <v>86</v>
      </c>
      <c r="X320" s="543">
        <v>0</v>
      </c>
      <c r="Y320" s="542"/>
      <c r="Z320" s="546">
        <f t="shared" si="86"/>
        <v>1.301641313695723</v>
      </c>
      <c r="AA320" s="543">
        <v>0</v>
      </c>
      <c r="AB320" s="543">
        <v>15</v>
      </c>
      <c r="AC320" s="547">
        <v>101</v>
      </c>
      <c r="AD320" s="547">
        <v>0</v>
      </c>
      <c r="AE320" s="543">
        <f t="shared" si="72"/>
        <v>101</v>
      </c>
      <c r="AF320" s="549">
        <v>6367560</v>
      </c>
      <c r="AH320" s="549">
        <v>27000</v>
      </c>
      <c r="AI320" s="543">
        <v>91</v>
      </c>
      <c r="AJ320" s="76">
        <f t="shared" si="73"/>
        <v>0.90099009900990101</v>
      </c>
      <c r="AK320" s="549">
        <v>2889260</v>
      </c>
      <c r="AL320" s="76">
        <f t="shared" si="74"/>
        <v>0.45374680411334956</v>
      </c>
      <c r="AM320" s="543">
        <v>91</v>
      </c>
      <c r="AN320" s="549">
        <v>2889260</v>
      </c>
      <c r="AO320" s="543">
        <v>91</v>
      </c>
      <c r="AP320" s="549">
        <v>2889260</v>
      </c>
      <c r="AQ320" s="543">
        <v>16</v>
      </c>
      <c r="AR320" s="549">
        <v>923010</v>
      </c>
      <c r="AS320" s="543">
        <v>75</v>
      </c>
      <c r="AT320" s="76">
        <f t="shared" si="75"/>
        <v>0.82417582417582413</v>
      </c>
      <c r="AU320" s="549">
        <v>1966250</v>
      </c>
      <c r="AV320" s="543">
        <v>8</v>
      </c>
      <c r="AW320" s="549">
        <v>2514200</v>
      </c>
      <c r="AX320" s="543">
        <v>2</v>
      </c>
      <c r="AY320" s="549">
        <v>964100</v>
      </c>
      <c r="AZ320" s="543">
        <v>5</v>
      </c>
      <c r="BA320" s="76">
        <f t="shared" si="76"/>
        <v>4.9504950495049507E-2</v>
      </c>
      <c r="BB320" s="543">
        <v>13</v>
      </c>
      <c r="BC320" s="76">
        <f t="shared" si="77"/>
        <v>0.12871287128712872</v>
      </c>
      <c r="BD320" s="543">
        <v>83</v>
      </c>
      <c r="BE320" s="76">
        <f t="shared" si="78"/>
        <v>0.82178217821782173</v>
      </c>
      <c r="BF320" s="543">
        <v>94</v>
      </c>
      <c r="BG320" s="76">
        <f t="shared" si="79"/>
        <v>0.93069306930693074</v>
      </c>
      <c r="BH320" s="543">
        <v>0</v>
      </c>
      <c r="BI320" s="76">
        <f t="shared" si="80"/>
        <v>0</v>
      </c>
      <c r="BJ320" s="543">
        <v>0</v>
      </c>
      <c r="BK320" s="543">
        <v>0</v>
      </c>
      <c r="BL320" s="543">
        <v>0</v>
      </c>
      <c r="BM320" s="550">
        <v>1975</v>
      </c>
      <c r="BN320" s="542"/>
      <c r="BO320" s="543">
        <v>76</v>
      </c>
      <c r="BP320" s="76">
        <f t="shared" si="81"/>
        <v>0.75247524752475248</v>
      </c>
      <c r="BQ320" s="543">
        <v>25</v>
      </c>
      <c r="BR320" s="76">
        <f t="shared" si="82"/>
        <v>0.24752475247524752</v>
      </c>
      <c r="BS320" s="543">
        <v>0</v>
      </c>
      <c r="BT320" s="76">
        <f t="shared" si="83"/>
        <v>0</v>
      </c>
      <c r="BU320" s="76">
        <v>0.2967032967032967</v>
      </c>
      <c r="BW320" s="543">
        <v>0</v>
      </c>
      <c r="BX320" s="543">
        <v>0</v>
      </c>
      <c r="BY320" s="543">
        <v>0</v>
      </c>
      <c r="BZ320" s="543">
        <v>0</v>
      </c>
      <c r="CA320" s="543">
        <v>0</v>
      </c>
      <c r="CB320" s="543">
        <v>0</v>
      </c>
      <c r="CC320" s="543">
        <v>0</v>
      </c>
      <c r="CD320" s="543">
        <v>0</v>
      </c>
      <c r="CE320" s="543">
        <v>0</v>
      </c>
      <c r="CF320" s="543">
        <v>0</v>
      </c>
      <c r="CG320" s="543">
        <v>0</v>
      </c>
      <c r="CH320" s="543">
        <v>0</v>
      </c>
      <c r="CI320" s="542"/>
      <c r="CJ320" s="542"/>
      <c r="CK320" s="542"/>
      <c r="CL320" s="542"/>
      <c r="CM320" s="542"/>
      <c r="CN320" s="542"/>
      <c r="CO320" s="542"/>
      <c r="CP320" s="542"/>
      <c r="CQ320" s="542"/>
      <c r="CS320" s="542"/>
      <c r="CT320" s="542"/>
      <c r="CU320" s="542"/>
      <c r="CV320" s="542"/>
      <c r="CW320" s="543">
        <v>2</v>
      </c>
      <c r="CX320" s="547">
        <v>0</v>
      </c>
      <c r="CY320" s="543">
        <v>2</v>
      </c>
      <c r="CZ320" s="543">
        <v>0</v>
      </c>
      <c r="DA320" s="543">
        <v>0</v>
      </c>
      <c r="DB320" s="543">
        <v>0</v>
      </c>
      <c r="DC320" s="543">
        <v>0</v>
      </c>
      <c r="DD320" s="543">
        <v>0</v>
      </c>
      <c r="DF320" s="551">
        <v>19582.250235</v>
      </c>
      <c r="DG320" s="76">
        <f t="shared" si="84"/>
        <v>3.0753146000979965E-3</v>
      </c>
      <c r="DH320" s="551">
        <v>5610.2600229999998</v>
      </c>
      <c r="DI320" s="551">
        <v>0</v>
      </c>
      <c r="DJ320" s="551">
        <v>19582.250235</v>
      </c>
      <c r="DK320" s="547">
        <v>98</v>
      </c>
      <c r="DL320" s="543">
        <v>3</v>
      </c>
      <c r="DM320" s="543">
        <v>0</v>
      </c>
      <c r="DN320" s="543">
        <v>0</v>
      </c>
      <c r="DO320" s="320">
        <v>9.6760000000000006E-3</v>
      </c>
      <c r="DP320" s="543">
        <v>100</v>
      </c>
      <c r="DQ320" s="543">
        <v>1</v>
      </c>
      <c r="DR320" s="543">
        <v>0</v>
      </c>
      <c r="DS320" s="543">
        <v>0</v>
      </c>
      <c r="DT320" s="76">
        <f t="shared" si="85"/>
        <v>0</v>
      </c>
      <c r="DU320" s="542"/>
      <c r="DV320" s="542"/>
      <c r="DW320" s="542"/>
      <c r="DX320" s="552">
        <v>1.08</v>
      </c>
      <c r="DZ320" s="542"/>
      <c r="EA320" s="542"/>
      <c r="EB320" s="542"/>
      <c r="EC320" s="542"/>
      <c r="ED320" s="542"/>
      <c r="EE320" s="542"/>
      <c r="EF320" s="542"/>
      <c r="EG320" s="542"/>
      <c r="EH320" s="542"/>
      <c r="EI320" s="542"/>
      <c r="EJ320" s="542"/>
      <c r="EK320" s="542"/>
      <c r="EL320" s="542"/>
      <c r="EM320" s="542"/>
      <c r="EN320" s="542"/>
      <c r="EO320" s="542"/>
    </row>
    <row r="321" spans="2:145" x14ac:dyDescent="0.25">
      <c r="B321" s="541" t="s">
        <v>1733</v>
      </c>
      <c r="C321" s="3" t="s">
        <v>1734</v>
      </c>
      <c r="D321" s="3" t="s">
        <v>1149</v>
      </c>
      <c r="E321" s="541" t="s">
        <v>1094</v>
      </c>
      <c r="F321" s="542"/>
      <c r="G321" s="543">
        <v>61.963903000000002</v>
      </c>
      <c r="H321" s="542"/>
      <c r="I321" s="542"/>
      <c r="J321" s="542"/>
      <c r="K321" s="542"/>
      <c r="L321" s="542"/>
      <c r="N321" s="543">
        <v>61.963903000000002</v>
      </c>
      <c r="O321" s="76">
        <f t="shared" si="70"/>
        <v>1</v>
      </c>
      <c r="P321" s="622">
        <v>2.9251049999999998</v>
      </c>
      <c r="Q321" s="76">
        <f t="shared" si="71"/>
        <v>4.7206597040861026E-2</v>
      </c>
      <c r="R321" s="542"/>
      <c r="S321" s="542"/>
      <c r="T321" s="544">
        <v>3.5</v>
      </c>
      <c r="U321" s="543">
        <v>0</v>
      </c>
      <c r="W321" s="543">
        <v>54</v>
      </c>
      <c r="X321" s="543">
        <v>0</v>
      </c>
      <c r="Y321" s="542"/>
      <c r="Z321" s="546">
        <f t="shared" si="86"/>
        <v>0.87147512318583287</v>
      </c>
      <c r="AA321" s="543">
        <v>0</v>
      </c>
      <c r="AB321" s="543">
        <v>5</v>
      </c>
      <c r="AC321" s="547">
        <v>59</v>
      </c>
      <c r="AD321" s="547">
        <v>0</v>
      </c>
      <c r="AE321" s="543">
        <f t="shared" si="72"/>
        <v>59</v>
      </c>
      <c r="AF321" s="549">
        <v>2294925</v>
      </c>
      <c r="AH321" s="549">
        <v>28600</v>
      </c>
      <c r="AI321" s="543">
        <v>53</v>
      </c>
      <c r="AJ321" s="76">
        <f t="shared" si="73"/>
        <v>0.89830508474576276</v>
      </c>
      <c r="AK321" s="549">
        <v>1843709</v>
      </c>
      <c r="AL321" s="76">
        <f t="shared" si="74"/>
        <v>0.80338529581576745</v>
      </c>
      <c r="AM321" s="543">
        <v>53</v>
      </c>
      <c r="AN321" s="549">
        <v>1843709</v>
      </c>
      <c r="AO321" s="543">
        <v>53</v>
      </c>
      <c r="AP321" s="549">
        <v>1843709</v>
      </c>
      <c r="AQ321" s="543">
        <v>34</v>
      </c>
      <c r="AR321" s="549">
        <v>1470519</v>
      </c>
      <c r="AS321" s="543">
        <v>19</v>
      </c>
      <c r="AT321" s="76">
        <f t="shared" si="75"/>
        <v>0.35849056603773582</v>
      </c>
      <c r="AU321" s="549">
        <v>373190</v>
      </c>
      <c r="AV321" s="543">
        <v>3</v>
      </c>
      <c r="AW321" s="549">
        <v>38500</v>
      </c>
      <c r="AX321" s="543">
        <v>3</v>
      </c>
      <c r="AY321" s="549">
        <v>412716</v>
      </c>
      <c r="AZ321" s="543">
        <v>7</v>
      </c>
      <c r="BA321" s="76">
        <f t="shared" si="76"/>
        <v>0.11864406779661017</v>
      </c>
      <c r="BB321" s="543">
        <v>9</v>
      </c>
      <c r="BC321" s="76">
        <f t="shared" si="77"/>
        <v>0.15254237288135594</v>
      </c>
      <c r="BD321" s="543">
        <v>43</v>
      </c>
      <c r="BE321" s="76">
        <f t="shared" si="78"/>
        <v>0.72881355932203384</v>
      </c>
      <c r="BF321" s="543">
        <v>55</v>
      </c>
      <c r="BG321" s="76">
        <f t="shared" si="79"/>
        <v>0.93220338983050843</v>
      </c>
      <c r="BH321" s="543">
        <v>0</v>
      </c>
      <c r="BI321" s="76">
        <f t="shared" si="80"/>
        <v>0</v>
      </c>
      <c r="BJ321" s="543">
        <v>0</v>
      </c>
      <c r="BK321" s="543">
        <v>0</v>
      </c>
      <c r="BL321" s="543">
        <v>0</v>
      </c>
      <c r="BM321" s="550">
        <v>1962.5</v>
      </c>
      <c r="BN321" s="542"/>
      <c r="BO321" s="543">
        <v>44</v>
      </c>
      <c r="BP321" s="76">
        <f t="shared" si="81"/>
        <v>0.74576271186440679</v>
      </c>
      <c r="BQ321" s="543">
        <v>15</v>
      </c>
      <c r="BR321" s="76">
        <f t="shared" si="82"/>
        <v>0.25423728813559321</v>
      </c>
      <c r="BS321" s="543">
        <v>0</v>
      </c>
      <c r="BT321" s="76">
        <f t="shared" si="83"/>
        <v>0</v>
      </c>
      <c r="BU321" s="76">
        <v>0.94339622641509435</v>
      </c>
      <c r="BW321" s="543">
        <v>1</v>
      </c>
      <c r="BX321" s="543">
        <v>0</v>
      </c>
      <c r="BY321" s="543">
        <v>0</v>
      </c>
      <c r="BZ321" s="543">
        <v>1</v>
      </c>
      <c r="CA321" s="543">
        <v>0</v>
      </c>
      <c r="CB321" s="543">
        <v>0</v>
      </c>
      <c r="CC321" s="543">
        <v>0</v>
      </c>
      <c r="CD321" s="543">
        <v>0</v>
      </c>
      <c r="CE321" s="543">
        <v>0</v>
      </c>
      <c r="CF321" s="543">
        <v>0</v>
      </c>
      <c r="CG321" s="543">
        <v>1</v>
      </c>
      <c r="CH321" s="543">
        <v>0</v>
      </c>
      <c r="CI321" s="542"/>
      <c r="CJ321" s="542"/>
      <c r="CK321" s="542"/>
      <c r="CL321" s="542"/>
      <c r="CM321" s="542"/>
      <c r="CN321" s="542"/>
      <c r="CO321" s="542"/>
      <c r="CP321" s="542"/>
      <c r="CQ321" s="542"/>
      <c r="CS321" s="542"/>
      <c r="CT321" s="542"/>
      <c r="CU321" s="542"/>
      <c r="CV321" s="542"/>
      <c r="CW321" s="543">
        <v>2</v>
      </c>
      <c r="CX321" s="547">
        <v>0</v>
      </c>
      <c r="CY321" s="543">
        <v>1</v>
      </c>
      <c r="CZ321" s="543">
        <v>1</v>
      </c>
      <c r="DA321" s="543">
        <v>0</v>
      </c>
      <c r="DB321" s="543">
        <v>0</v>
      </c>
      <c r="DC321" s="543">
        <v>0</v>
      </c>
      <c r="DD321" s="543">
        <v>0</v>
      </c>
      <c r="DF321" s="551">
        <v>9953.8799999999992</v>
      </c>
      <c r="DG321" s="76">
        <f t="shared" si="84"/>
        <v>4.3373443576587463E-3</v>
      </c>
      <c r="DH321" s="551">
        <v>4976.9399999999996</v>
      </c>
      <c r="DI321" s="551">
        <v>9953.8799999999992</v>
      </c>
      <c r="DJ321" s="551">
        <v>0</v>
      </c>
      <c r="DK321" s="547">
        <v>57</v>
      </c>
      <c r="DL321" s="543">
        <v>2</v>
      </c>
      <c r="DM321" s="543">
        <v>0</v>
      </c>
      <c r="DN321" s="543">
        <v>0</v>
      </c>
      <c r="DO321" s="320">
        <v>0.155</v>
      </c>
      <c r="DP321" s="543">
        <v>57</v>
      </c>
      <c r="DQ321" s="543">
        <v>0</v>
      </c>
      <c r="DR321" s="543">
        <v>2</v>
      </c>
      <c r="DS321" s="543">
        <v>0</v>
      </c>
      <c r="DT321" s="76">
        <f t="shared" si="85"/>
        <v>0</v>
      </c>
      <c r="DU321" s="542"/>
      <c r="DV321" s="542"/>
      <c r="DW321" s="542"/>
      <c r="DX321" s="552">
        <v>5.3136000000000001</v>
      </c>
      <c r="DZ321" s="542"/>
      <c r="EA321" s="542"/>
      <c r="EB321" s="542"/>
      <c r="EC321" s="542"/>
      <c r="ED321" s="542"/>
      <c r="EE321" s="542"/>
      <c r="EF321" s="542"/>
      <c r="EG321" s="542"/>
      <c r="EH321" s="542"/>
      <c r="EI321" s="542"/>
      <c r="EJ321" s="542"/>
      <c r="EK321" s="542"/>
      <c r="EL321" s="542"/>
      <c r="EM321" s="542"/>
      <c r="EN321" s="542"/>
      <c r="EO321" s="542"/>
    </row>
    <row r="322" spans="2:145" x14ac:dyDescent="0.25">
      <c r="B322" s="541" t="s">
        <v>1735</v>
      </c>
      <c r="C322" s="3" t="s">
        <v>1736</v>
      </c>
      <c r="D322" s="3" t="s">
        <v>1115</v>
      </c>
      <c r="E322" s="541" t="s">
        <v>1094</v>
      </c>
      <c r="F322" s="542"/>
      <c r="G322" s="543">
        <v>386.10655700000001</v>
      </c>
      <c r="H322" s="542"/>
      <c r="I322" s="542"/>
      <c r="J322" s="542"/>
      <c r="K322" s="542"/>
      <c r="L322" s="542"/>
      <c r="N322" s="543">
        <v>353.912665</v>
      </c>
      <c r="O322" s="76">
        <f t="shared" si="70"/>
        <v>0.91661915236523683</v>
      </c>
      <c r="P322" s="622">
        <v>17.191151000000001</v>
      </c>
      <c r="Q322" s="76">
        <f t="shared" si="71"/>
        <v>4.4524369473476724E-2</v>
      </c>
      <c r="R322" s="542"/>
      <c r="S322" s="542"/>
      <c r="T322" s="544">
        <v>5</v>
      </c>
      <c r="U322" s="543">
        <v>0</v>
      </c>
      <c r="W322" s="543">
        <v>76</v>
      </c>
      <c r="X322" s="543">
        <v>0</v>
      </c>
      <c r="Y322" s="542"/>
      <c r="Z322" s="546">
        <f t="shared" si="86"/>
        <v>0.21474224438958689</v>
      </c>
      <c r="AA322" s="543">
        <v>0</v>
      </c>
      <c r="AB322" s="543">
        <v>2</v>
      </c>
      <c r="AC322" s="547">
        <v>78</v>
      </c>
      <c r="AD322" s="547">
        <v>0</v>
      </c>
      <c r="AE322" s="543">
        <f t="shared" si="72"/>
        <v>78</v>
      </c>
      <c r="AF322" s="549">
        <v>2421570</v>
      </c>
      <c r="AH322" s="549">
        <v>23000</v>
      </c>
      <c r="AI322" s="543">
        <v>67</v>
      </c>
      <c r="AJ322" s="76">
        <f t="shared" si="73"/>
        <v>0.85897435897435892</v>
      </c>
      <c r="AK322" s="549">
        <v>1877880</v>
      </c>
      <c r="AL322" s="76">
        <f t="shared" si="74"/>
        <v>0.77548037017306959</v>
      </c>
      <c r="AM322" s="543">
        <v>67</v>
      </c>
      <c r="AN322" s="549">
        <v>1877880</v>
      </c>
      <c r="AO322" s="543">
        <v>67</v>
      </c>
      <c r="AP322" s="549">
        <v>1877880</v>
      </c>
      <c r="AQ322" s="543">
        <v>49</v>
      </c>
      <c r="AR322" s="549">
        <v>1598570</v>
      </c>
      <c r="AS322" s="543">
        <v>18</v>
      </c>
      <c r="AT322" s="76">
        <f t="shared" si="75"/>
        <v>0.26865671641791045</v>
      </c>
      <c r="AU322" s="549">
        <v>279310</v>
      </c>
      <c r="AV322" s="543">
        <v>5</v>
      </c>
      <c r="AW322" s="549">
        <v>357600</v>
      </c>
      <c r="AX322" s="543">
        <v>3</v>
      </c>
      <c r="AY322" s="549">
        <v>170540</v>
      </c>
      <c r="AZ322" s="543">
        <v>17</v>
      </c>
      <c r="BA322" s="76">
        <f t="shared" si="76"/>
        <v>0.21794871794871795</v>
      </c>
      <c r="BB322" s="543">
        <v>19</v>
      </c>
      <c r="BC322" s="76">
        <f t="shared" si="77"/>
        <v>0.24358974358974358</v>
      </c>
      <c r="BD322" s="543">
        <v>42</v>
      </c>
      <c r="BE322" s="76">
        <f t="shared" si="78"/>
        <v>0.53846153846153844</v>
      </c>
      <c r="BF322" s="543">
        <v>77</v>
      </c>
      <c r="BG322" s="76">
        <f t="shared" si="79"/>
        <v>0.98717948717948723</v>
      </c>
      <c r="BH322" s="543">
        <v>40</v>
      </c>
      <c r="BI322" s="76">
        <f t="shared" si="80"/>
        <v>0.51282051282051277</v>
      </c>
      <c r="BJ322" s="543">
        <v>33</v>
      </c>
      <c r="BK322" s="543">
        <v>7</v>
      </c>
      <c r="BL322" s="543">
        <v>0</v>
      </c>
      <c r="BM322" s="550">
        <v>1970</v>
      </c>
      <c r="BN322" s="542"/>
      <c r="BO322" s="543">
        <v>66</v>
      </c>
      <c r="BP322" s="76">
        <f t="shared" si="81"/>
        <v>0.84615384615384615</v>
      </c>
      <c r="BQ322" s="543">
        <v>12</v>
      </c>
      <c r="BR322" s="76">
        <f t="shared" si="82"/>
        <v>0.15384615384615385</v>
      </c>
      <c r="BS322" s="543">
        <v>4</v>
      </c>
      <c r="BT322" s="76">
        <f t="shared" si="83"/>
        <v>5.128205128205128E-2</v>
      </c>
      <c r="BU322" s="76">
        <v>0.88059701492537312</v>
      </c>
      <c r="BW322" s="543">
        <v>0</v>
      </c>
      <c r="BX322" s="543">
        <v>0</v>
      </c>
      <c r="BY322" s="543">
        <v>0</v>
      </c>
      <c r="BZ322" s="543">
        <v>0</v>
      </c>
      <c r="CA322" s="543">
        <v>0</v>
      </c>
      <c r="CB322" s="543">
        <v>0</v>
      </c>
      <c r="CC322" s="543">
        <v>0</v>
      </c>
      <c r="CD322" s="543">
        <v>0</v>
      </c>
      <c r="CE322" s="543">
        <v>0</v>
      </c>
      <c r="CF322" s="543">
        <v>0</v>
      </c>
      <c r="CG322" s="543">
        <v>0</v>
      </c>
      <c r="CH322" s="543">
        <v>0</v>
      </c>
      <c r="CI322" s="542"/>
      <c r="CJ322" s="542"/>
      <c r="CK322" s="542"/>
      <c r="CL322" s="542"/>
      <c r="CM322" s="542"/>
      <c r="CN322" s="542"/>
      <c r="CO322" s="542"/>
      <c r="CP322" s="542"/>
      <c r="CQ322" s="542"/>
      <c r="CS322" s="542"/>
      <c r="CT322" s="542"/>
      <c r="CU322" s="542"/>
      <c r="CV322" s="542"/>
      <c r="CW322" s="543">
        <v>3</v>
      </c>
      <c r="CX322" s="547">
        <v>2</v>
      </c>
      <c r="CY322" s="543">
        <v>3</v>
      </c>
      <c r="CZ322" s="543">
        <v>0</v>
      </c>
      <c r="DA322" s="543">
        <v>0</v>
      </c>
      <c r="DB322" s="543">
        <v>0</v>
      </c>
      <c r="DC322" s="543">
        <v>0</v>
      </c>
      <c r="DD322" s="543">
        <v>0</v>
      </c>
      <c r="DF322" s="551">
        <v>399761.4</v>
      </c>
      <c r="DG322" s="76">
        <f t="shared" si="84"/>
        <v>0.16508356149109876</v>
      </c>
      <c r="DH322" s="551">
        <v>6533.5</v>
      </c>
      <c r="DI322" s="551">
        <v>382529.9</v>
      </c>
      <c r="DJ322" s="551">
        <v>17231.5</v>
      </c>
      <c r="DK322" s="547">
        <v>29</v>
      </c>
      <c r="DL322" s="543">
        <v>46</v>
      </c>
      <c r="DM322" s="543">
        <v>0</v>
      </c>
      <c r="DN322" s="543">
        <v>0</v>
      </c>
      <c r="DO322" s="320">
        <v>0.32</v>
      </c>
      <c r="DP322" s="543">
        <v>25</v>
      </c>
      <c r="DQ322" s="543">
        <v>3</v>
      </c>
      <c r="DR322" s="543">
        <v>34</v>
      </c>
      <c r="DS322" s="543">
        <v>13</v>
      </c>
      <c r="DT322" s="76">
        <f t="shared" si="85"/>
        <v>0.17105263157894737</v>
      </c>
      <c r="DU322" s="542"/>
      <c r="DV322" s="542"/>
      <c r="DW322" s="542"/>
      <c r="DX322" s="552">
        <v>436.37909999999999</v>
      </c>
      <c r="DZ322" s="542"/>
      <c r="EA322" s="542"/>
      <c r="EB322" s="542"/>
      <c r="EC322" s="542"/>
      <c r="ED322" s="542"/>
      <c r="EE322" s="542"/>
      <c r="EF322" s="542"/>
      <c r="EG322" s="542"/>
      <c r="EH322" s="542"/>
      <c r="EI322" s="542"/>
      <c r="EJ322" s="542"/>
      <c r="EK322" s="542"/>
      <c r="EL322" s="542"/>
      <c r="EM322" s="542"/>
      <c r="EN322" s="542"/>
      <c r="EO322" s="542"/>
    </row>
    <row r="323" spans="2:145" x14ac:dyDescent="0.25">
      <c r="B323" s="541" t="s">
        <v>1737</v>
      </c>
      <c r="C323" s="3" t="s">
        <v>1738</v>
      </c>
      <c r="D323" s="3" t="s">
        <v>1169</v>
      </c>
      <c r="E323" s="541" t="s">
        <v>1094</v>
      </c>
      <c r="F323" s="542"/>
      <c r="G323" s="543">
        <v>37.581705999999997</v>
      </c>
      <c r="H323" s="542"/>
      <c r="I323" s="542"/>
      <c r="J323" s="542"/>
      <c r="K323" s="542"/>
      <c r="L323" s="542"/>
      <c r="N323" s="543">
        <v>23.643553000000001</v>
      </c>
      <c r="O323" s="76">
        <f t="shared" si="70"/>
        <v>0.6291239945307433</v>
      </c>
      <c r="P323" s="622">
        <v>3.4753569999999998</v>
      </c>
      <c r="Q323" s="76">
        <f t="shared" si="71"/>
        <v>9.2474700323609577E-2</v>
      </c>
      <c r="R323" s="542"/>
      <c r="S323" s="542"/>
      <c r="T323" s="544">
        <v>2.7</v>
      </c>
      <c r="U323" s="543">
        <v>0</v>
      </c>
      <c r="W323" s="543">
        <v>30</v>
      </c>
      <c r="X323" s="543">
        <v>0</v>
      </c>
      <c r="Y323" s="542"/>
      <c r="Z323" s="546">
        <f t="shared" si="86"/>
        <v>1.2688448305548663</v>
      </c>
      <c r="AA323" s="543">
        <v>7</v>
      </c>
      <c r="AB323" s="543">
        <v>0</v>
      </c>
      <c r="AC323" s="547">
        <v>23</v>
      </c>
      <c r="AD323" s="547">
        <v>7</v>
      </c>
      <c r="AE323" s="543">
        <f t="shared" si="72"/>
        <v>30</v>
      </c>
      <c r="AF323" s="549">
        <v>1358420</v>
      </c>
      <c r="AH323" s="549">
        <v>41850</v>
      </c>
      <c r="AI323" s="543">
        <v>26</v>
      </c>
      <c r="AJ323" s="76">
        <f t="shared" si="73"/>
        <v>0.8666666666666667</v>
      </c>
      <c r="AK323" s="549">
        <v>1298270</v>
      </c>
      <c r="AL323" s="76">
        <f t="shared" si="74"/>
        <v>0.95572061659869556</v>
      </c>
      <c r="AM323" s="543">
        <v>26</v>
      </c>
      <c r="AN323" s="549">
        <v>1298270</v>
      </c>
      <c r="AO323" s="543">
        <v>26</v>
      </c>
      <c r="AP323" s="549">
        <v>1298270</v>
      </c>
      <c r="AQ323" s="543">
        <v>19</v>
      </c>
      <c r="AR323" s="549">
        <v>1188240</v>
      </c>
      <c r="AS323" s="543">
        <v>7</v>
      </c>
      <c r="AT323" s="76">
        <f t="shared" si="75"/>
        <v>0.26923076923076922</v>
      </c>
      <c r="AU323" s="549">
        <v>110030</v>
      </c>
      <c r="AV323" s="543">
        <v>4</v>
      </c>
      <c r="AW323" s="549">
        <v>60150</v>
      </c>
      <c r="AX323" s="543">
        <v>0</v>
      </c>
      <c r="AY323" s="549">
        <v>0</v>
      </c>
      <c r="AZ323" s="543">
        <v>14</v>
      </c>
      <c r="BA323" s="76">
        <f t="shared" si="76"/>
        <v>0.46666666666666667</v>
      </c>
      <c r="BB323" s="543">
        <v>5</v>
      </c>
      <c r="BC323" s="76">
        <f t="shared" si="77"/>
        <v>0.16666666666666666</v>
      </c>
      <c r="BD323" s="543">
        <v>11</v>
      </c>
      <c r="BE323" s="76">
        <f t="shared" si="78"/>
        <v>0.36666666666666664</v>
      </c>
      <c r="BF323" s="543">
        <v>29</v>
      </c>
      <c r="BG323" s="76">
        <f t="shared" si="79"/>
        <v>0.96666666666666667</v>
      </c>
      <c r="BH323" s="543">
        <v>7</v>
      </c>
      <c r="BI323" s="76">
        <f t="shared" si="80"/>
        <v>0.23333333333333334</v>
      </c>
      <c r="BJ323" s="543">
        <v>6</v>
      </c>
      <c r="BK323" s="543">
        <v>1</v>
      </c>
      <c r="BL323" s="543">
        <v>0</v>
      </c>
      <c r="BM323" s="550">
        <v>1945</v>
      </c>
      <c r="BN323" s="542"/>
      <c r="BO323" s="543">
        <v>30</v>
      </c>
      <c r="BP323" s="76">
        <f t="shared" si="81"/>
        <v>1</v>
      </c>
      <c r="BQ323" s="543">
        <v>0</v>
      </c>
      <c r="BR323" s="76">
        <f t="shared" si="82"/>
        <v>0</v>
      </c>
      <c r="BS323" s="543">
        <v>0</v>
      </c>
      <c r="BT323" s="76">
        <f t="shared" si="83"/>
        <v>0</v>
      </c>
      <c r="BU323" s="76">
        <v>0.76923076923076927</v>
      </c>
      <c r="BW323" s="543">
        <v>0</v>
      </c>
      <c r="BX323" s="543">
        <v>0</v>
      </c>
      <c r="BY323" s="543">
        <v>0</v>
      </c>
      <c r="BZ323" s="543">
        <v>0</v>
      </c>
      <c r="CA323" s="543">
        <v>0</v>
      </c>
      <c r="CB323" s="543">
        <v>0</v>
      </c>
      <c r="CC323" s="543">
        <v>0</v>
      </c>
      <c r="CD323" s="543">
        <v>0</v>
      </c>
      <c r="CE323" s="543">
        <v>0</v>
      </c>
      <c r="CF323" s="543">
        <v>0</v>
      </c>
      <c r="CG323" s="543">
        <v>0</v>
      </c>
      <c r="CH323" s="543">
        <v>0</v>
      </c>
      <c r="CI323" s="542"/>
      <c r="CJ323" s="542"/>
      <c r="CK323" s="542"/>
      <c r="CL323" s="542"/>
      <c r="CM323" s="542"/>
      <c r="CN323" s="542"/>
      <c r="CO323" s="542"/>
      <c r="CP323" s="542"/>
      <c r="CQ323" s="542"/>
      <c r="CS323" s="542"/>
      <c r="CT323" s="542"/>
      <c r="CU323" s="542"/>
      <c r="CV323" s="542"/>
      <c r="CW323" s="543">
        <v>0</v>
      </c>
      <c r="CX323" s="547">
        <v>0</v>
      </c>
      <c r="CY323" s="543">
        <v>0</v>
      </c>
      <c r="CZ323" s="543">
        <v>0</v>
      </c>
      <c r="DA323" s="543">
        <v>0</v>
      </c>
      <c r="DB323" s="543">
        <v>0</v>
      </c>
      <c r="DC323" s="543">
        <v>0</v>
      </c>
      <c r="DD323" s="543">
        <v>0</v>
      </c>
      <c r="DF323" s="551">
        <v>131594.51917399999</v>
      </c>
      <c r="DG323" s="76">
        <f t="shared" si="84"/>
        <v>9.6873219750887044E-2</v>
      </c>
      <c r="DH323" s="551">
        <v>6109.4999209999996</v>
      </c>
      <c r="DI323" s="551">
        <v>125673.599141</v>
      </c>
      <c r="DJ323" s="551">
        <v>5920.9200330000003</v>
      </c>
      <c r="DK323" s="547">
        <v>12</v>
      </c>
      <c r="DL323" s="543">
        <v>18</v>
      </c>
      <c r="DM323" s="543">
        <v>0</v>
      </c>
      <c r="DN323" s="543">
        <v>0</v>
      </c>
      <c r="DO323" s="320">
        <v>0.185</v>
      </c>
      <c r="DP323" s="543">
        <v>10</v>
      </c>
      <c r="DQ323" s="543">
        <v>5</v>
      </c>
      <c r="DR323" s="543">
        <v>12</v>
      </c>
      <c r="DS323" s="543">
        <v>3</v>
      </c>
      <c r="DT323" s="76">
        <f t="shared" si="85"/>
        <v>0.1</v>
      </c>
      <c r="DU323" s="542"/>
      <c r="DV323" s="542"/>
      <c r="DW323" s="542"/>
      <c r="DX323" s="552">
        <v>89.708799999999997</v>
      </c>
      <c r="DZ323" s="542"/>
      <c r="EA323" s="542"/>
      <c r="EB323" s="542"/>
      <c r="EC323" s="542"/>
      <c r="ED323" s="542"/>
      <c r="EE323" s="542"/>
      <c r="EF323" s="542"/>
      <c r="EG323" s="542"/>
      <c r="EH323" s="542"/>
      <c r="EI323" s="542"/>
      <c r="EJ323" s="542"/>
      <c r="EK323" s="542"/>
      <c r="EL323" s="542"/>
      <c r="EM323" s="542"/>
      <c r="EN323" s="542"/>
      <c r="EO323" s="542"/>
    </row>
    <row r="324" spans="2:145" x14ac:dyDescent="0.25">
      <c r="B324" s="541" t="s">
        <v>1739</v>
      </c>
      <c r="C324" s="3" t="s">
        <v>1740</v>
      </c>
      <c r="D324" s="3" t="s">
        <v>1158</v>
      </c>
      <c r="E324" s="541" t="s">
        <v>1094</v>
      </c>
      <c r="F324" s="542"/>
      <c r="G324" s="543">
        <v>1840.163149</v>
      </c>
      <c r="H324" s="542"/>
      <c r="I324" s="542"/>
      <c r="J324" s="542"/>
      <c r="K324" s="542"/>
      <c r="L324" s="542"/>
      <c r="N324" s="543">
        <v>946.73248799999999</v>
      </c>
      <c r="O324" s="76">
        <f t="shared" si="70"/>
        <v>0.5144829079500276</v>
      </c>
      <c r="P324" s="622">
        <v>30.677544000000001</v>
      </c>
      <c r="Q324" s="76">
        <f t="shared" si="71"/>
        <v>1.6671100068855905E-2</v>
      </c>
      <c r="R324" s="542"/>
      <c r="S324" s="542"/>
      <c r="T324" s="544">
        <v>1.6847529999999999</v>
      </c>
      <c r="U324" s="543">
        <v>0</v>
      </c>
      <c r="W324" s="543">
        <v>725</v>
      </c>
      <c r="X324" s="543">
        <v>282</v>
      </c>
      <c r="Y324" s="542"/>
      <c r="Z324" s="546">
        <f t="shared" si="86"/>
        <v>0.76579182524050027</v>
      </c>
      <c r="AA324" s="543">
        <v>71</v>
      </c>
      <c r="AB324" s="543">
        <v>130</v>
      </c>
      <c r="AC324" s="547">
        <v>784</v>
      </c>
      <c r="AD324" s="547">
        <v>71</v>
      </c>
      <c r="AE324" s="543">
        <f t="shared" si="72"/>
        <v>855</v>
      </c>
      <c r="AF324" s="549">
        <v>68824489</v>
      </c>
      <c r="AH324" s="549">
        <v>28000</v>
      </c>
      <c r="AI324" s="543">
        <v>773</v>
      </c>
      <c r="AJ324" s="76">
        <f t="shared" si="73"/>
        <v>0.90409356725146195</v>
      </c>
      <c r="AK324" s="549">
        <v>27543009</v>
      </c>
      <c r="AL324" s="76">
        <f t="shared" si="74"/>
        <v>0.40019198689582713</v>
      </c>
      <c r="AM324" s="543">
        <v>773</v>
      </c>
      <c r="AN324" s="549">
        <v>27543009</v>
      </c>
      <c r="AO324" s="543">
        <v>769</v>
      </c>
      <c r="AP324" s="549">
        <v>27429609</v>
      </c>
      <c r="AQ324" s="543">
        <v>397</v>
      </c>
      <c r="AR324" s="549">
        <v>20057679</v>
      </c>
      <c r="AS324" s="543">
        <v>372</v>
      </c>
      <c r="AT324" s="76">
        <f t="shared" si="75"/>
        <v>0.48374512353706112</v>
      </c>
      <c r="AU324" s="549">
        <v>7371930</v>
      </c>
      <c r="AV324" s="543">
        <v>48</v>
      </c>
      <c r="AW324" s="549">
        <v>6019961</v>
      </c>
      <c r="AX324" s="543">
        <v>25</v>
      </c>
      <c r="AY324" s="549">
        <v>34846659</v>
      </c>
      <c r="AZ324" s="543">
        <v>76</v>
      </c>
      <c r="BA324" s="76">
        <f t="shared" si="76"/>
        <v>8.8888888888888892E-2</v>
      </c>
      <c r="BB324" s="543">
        <v>266</v>
      </c>
      <c r="BC324" s="76">
        <f t="shared" si="77"/>
        <v>0.31111111111111112</v>
      </c>
      <c r="BD324" s="543">
        <v>513</v>
      </c>
      <c r="BE324" s="76">
        <f t="shared" si="78"/>
        <v>0.6</v>
      </c>
      <c r="BF324" s="543">
        <v>796</v>
      </c>
      <c r="BG324" s="76">
        <f t="shared" si="79"/>
        <v>0.9309941520467836</v>
      </c>
      <c r="BH324" s="543">
        <v>135</v>
      </c>
      <c r="BI324" s="76">
        <f t="shared" si="80"/>
        <v>0.15789473684210525</v>
      </c>
      <c r="BJ324" s="543">
        <v>133</v>
      </c>
      <c r="BK324" s="543">
        <v>2</v>
      </c>
      <c r="BL324" s="543">
        <v>0</v>
      </c>
      <c r="BM324" s="550">
        <v>1983</v>
      </c>
      <c r="BN324" s="542"/>
      <c r="BO324" s="543">
        <v>450</v>
      </c>
      <c r="BP324" s="76">
        <f t="shared" si="81"/>
        <v>0.52631578947368418</v>
      </c>
      <c r="BQ324" s="543">
        <v>405</v>
      </c>
      <c r="BR324" s="76">
        <f t="shared" si="82"/>
        <v>0.47368421052631576</v>
      </c>
      <c r="BS324" s="543">
        <v>53</v>
      </c>
      <c r="BT324" s="76">
        <f t="shared" si="83"/>
        <v>6.1988304093567252E-2</v>
      </c>
      <c r="BU324" s="76">
        <v>0.62613195342820183</v>
      </c>
      <c r="BW324" s="543">
        <v>5</v>
      </c>
      <c r="BX324" s="543">
        <v>5</v>
      </c>
      <c r="BY324" s="543">
        <v>3</v>
      </c>
      <c r="BZ324" s="543">
        <v>4</v>
      </c>
      <c r="CA324" s="543">
        <v>0</v>
      </c>
      <c r="CB324" s="543">
        <v>1</v>
      </c>
      <c r="CC324" s="543">
        <v>2</v>
      </c>
      <c r="CD324" s="543">
        <v>0</v>
      </c>
      <c r="CE324" s="543">
        <v>0</v>
      </c>
      <c r="CF324" s="543">
        <v>1</v>
      </c>
      <c r="CG324" s="543">
        <v>2</v>
      </c>
      <c r="CH324" s="543">
        <v>0</v>
      </c>
      <c r="CI324" s="542"/>
      <c r="CJ324" s="542"/>
      <c r="CK324" s="542"/>
      <c r="CL324" s="542"/>
      <c r="CM324" s="542"/>
      <c r="CN324" s="542"/>
      <c r="CO324" s="542"/>
      <c r="CP324" s="542"/>
      <c r="CQ324" s="542"/>
      <c r="CS324" s="542"/>
      <c r="CT324" s="542"/>
      <c r="CU324" s="542"/>
      <c r="CV324" s="542"/>
      <c r="CW324" s="543">
        <v>18</v>
      </c>
      <c r="CX324" s="547">
        <v>8</v>
      </c>
      <c r="CY324" s="543">
        <v>15</v>
      </c>
      <c r="CZ324" s="543">
        <v>2</v>
      </c>
      <c r="DA324" s="543">
        <v>0</v>
      </c>
      <c r="DB324" s="543">
        <v>0</v>
      </c>
      <c r="DC324" s="543">
        <v>1</v>
      </c>
      <c r="DD324" s="543">
        <v>0</v>
      </c>
      <c r="DF324" s="551">
        <v>2482268.6128440001</v>
      </c>
      <c r="DG324" s="76">
        <f t="shared" si="84"/>
        <v>3.6066647917197034E-2</v>
      </c>
      <c r="DH324" s="551">
        <v>3955.1599120000001</v>
      </c>
      <c r="DI324" s="551">
        <v>2149381.327087</v>
      </c>
      <c r="DJ324" s="551">
        <v>332887.28575699998</v>
      </c>
      <c r="DK324" s="547">
        <v>562</v>
      </c>
      <c r="DL324" s="543">
        <v>289</v>
      </c>
      <c r="DM324" s="543">
        <v>4</v>
      </c>
      <c r="DN324" s="543">
        <v>0</v>
      </c>
      <c r="DO324" s="320">
        <v>0.141236</v>
      </c>
      <c r="DP324" s="543">
        <v>514</v>
      </c>
      <c r="DQ324" s="543">
        <v>108</v>
      </c>
      <c r="DR324" s="543">
        <v>201</v>
      </c>
      <c r="DS324" s="543">
        <v>32</v>
      </c>
      <c r="DT324" s="76">
        <f t="shared" si="85"/>
        <v>4.4137931034482755E-2</v>
      </c>
      <c r="DU324" s="542"/>
      <c r="DV324" s="542"/>
      <c r="DW324" s="542"/>
      <c r="DX324" s="552">
        <v>2388.6621</v>
      </c>
      <c r="DZ324" s="542"/>
      <c r="EA324" s="542"/>
      <c r="EB324" s="542"/>
      <c r="EC324" s="542"/>
      <c r="ED324" s="542"/>
      <c r="EE324" s="542"/>
      <c r="EF324" s="542"/>
      <c r="EG324" s="542"/>
      <c r="EH324" s="542"/>
      <c r="EI324" s="542"/>
      <c r="EJ324" s="542"/>
      <c r="EK324" s="542"/>
      <c r="EL324" s="542"/>
      <c r="EM324" s="542"/>
      <c r="EN324" s="542"/>
      <c r="EO324" s="542"/>
    </row>
    <row r="325" spans="2:145" x14ac:dyDescent="0.25">
      <c r="B325" s="541" t="s">
        <v>1741</v>
      </c>
      <c r="C325" s="3" t="s">
        <v>1742</v>
      </c>
      <c r="D325" s="3" t="s">
        <v>51</v>
      </c>
      <c r="E325" s="541" t="s">
        <v>1094</v>
      </c>
      <c r="F325" s="542"/>
      <c r="G325" s="543">
        <v>131.68290999999999</v>
      </c>
      <c r="H325" s="542"/>
      <c r="I325" s="542"/>
      <c r="J325" s="542"/>
      <c r="K325" s="542"/>
      <c r="L325" s="542"/>
      <c r="N325" s="543">
        <v>58.882016999999998</v>
      </c>
      <c r="O325" s="76">
        <f t="shared" si="70"/>
        <v>0.4471500288078385</v>
      </c>
      <c r="P325" s="622">
        <v>5.8548809999999998</v>
      </c>
      <c r="Q325" s="76">
        <f t="shared" si="71"/>
        <v>4.4461965489675161E-2</v>
      </c>
      <c r="R325" s="542"/>
      <c r="S325" s="542"/>
      <c r="T325" s="544">
        <v>1.7793669999999999</v>
      </c>
      <c r="U325" s="543">
        <v>0</v>
      </c>
      <c r="W325" s="543">
        <v>28</v>
      </c>
      <c r="X325" s="543">
        <v>0</v>
      </c>
      <c r="Y325" s="542"/>
      <c r="Z325" s="546">
        <f t="shared" si="86"/>
        <v>0.47552718854722659</v>
      </c>
      <c r="AA325" s="543">
        <v>4</v>
      </c>
      <c r="AB325" s="543">
        <v>17</v>
      </c>
      <c r="AC325" s="547">
        <v>41</v>
      </c>
      <c r="AD325" s="547">
        <v>4</v>
      </c>
      <c r="AE325" s="543">
        <f t="shared" si="72"/>
        <v>45</v>
      </c>
      <c r="AF325" s="549">
        <v>1004700</v>
      </c>
      <c r="AH325" s="549">
        <v>17700</v>
      </c>
      <c r="AI325" s="543">
        <v>45</v>
      </c>
      <c r="AJ325" s="76">
        <f t="shared" si="73"/>
        <v>1</v>
      </c>
      <c r="AK325" s="549">
        <v>1004700</v>
      </c>
      <c r="AL325" s="76">
        <f t="shared" si="74"/>
        <v>1</v>
      </c>
      <c r="AM325" s="543">
        <v>45</v>
      </c>
      <c r="AN325" s="549">
        <v>1004700</v>
      </c>
      <c r="AO325" s="543">
        <v>45</v>
      </c>
      <c r="AP325" s="549">
        <v>1004700</v>
      </c>
      <c r="AQ325" s="543">
        <v>17</v>
      </c>
      <c r="AR325" s="549">
        <v>401200</v>
      </c>
      <c r="AS325" s="543">
        <v>28</v>
      </c>
      <c r="AT325" s="76">
        <f t="shared" si="75"/>
        <v>0.62222222222222223</v>
      </c>
      <c r="AU325" s="549">
        <v>603500</v>
      </c>
      <c r="AV325" s="543">
        <v>0</v>
      </c>
      <c r="AW325" s="549">
        <v>0</v>
      </c>
      <c r="AX325" s="543">
        <v>0</v>
      </c>
      <c r="AY325" s="549">
        <v>0</v>
      </c>
      <c r="AZ325" s="543">
        <v>2</v>
      </c>
      <c r="BA325" s="76">
        <f t="shared" si="76"/>
        <v>4.4444444444444446E-2</v>
      </c>
      <c r="BB325" s="543">
        <v>2</v>
      </c>
      <c r="BC325" s="76">
        <f t="shared" si="77"/>
        <v>4.4444444444444446E-2</v>
      </c>
      <c r="BD325" s="543">
        <v>41</v>
      </c>
      <c r="BE325" s="76">
        <f t="shared" si="78"/>
        <v>0.91111111111111109</v>
      </c>
      <c r="BF325" s="543">
        <v>42</v>
      </c>
      <c r="BG325" s="76">
        <f t="shared" si="79"/>
        <v>0.93333333333333335</v>
      </c>
      <c r="BH325" s="543">
        <v>2</v>
      </c>
      <c r="BI325" s="76">
        <f t="shared" si="80"/>
        <v>4.4444444444444446E-2</v>
      </c>
      <c r="BJ325" s="543">
        <v>2</v>
      </c>
      <c r="BK325" s="543">
        <v>0</v>
      </c>
      <c r="BL325" s="543">
        <v>0</v>
      </c>
      <c r="BM325" s="550">
        <v>1910</v>
      </c>
      <c r="BN325" s="542"/>
      <c r="BO325" s="543">
        <v>34</v>
      </c>
      <c r="BP325" s="76">
        <f t="shared" si="81"/>
        <v>0.75555555555555554</v>
      </c>
      <c r="BQ325" s="543">
        <v>11</v>
      </c>
      <c r="BR325" s="76">
        <f t="shared" si="82"/>
        <v>0.24444444444444444</v>
      </c>
      <c r="BS325" s="543">
        <v>0</v>
      </c>
      <c r="BT325" s="76">
        <f t="shared" si="83"/>
        <v>0</v>
      </c>
      <c r="BU325" s="76">
        <v>0.35555555555555557</v>
      </c>
      <c r="BW325" s="543">
        <v>0</v>
      </c>
      <c r="BX325" s="543">
        <v>0</v>
      </c>
      <c r="BY325" s="543">
        <v>0</v>
      </c>
      <c r="BZ325" s="543">
        <v>0</v>
      </c>
      <c r="CA325" s="543">
        <v>0</v>
      </c>
      <c r="CB325" s="543">
        <v>0</v>
      </c>
      <c r="CC325" s="543">
        <v>0</v>
      </c>
      <c r="CD325" s="543">
        <v>0</v>
      </c>
      <c r="CE325" s="543">
        <v>0</v>
      </c>
      <c r="CF325" s="543">
        <v>0</v>
      </c>
      <c r="CG325" s="543">
        <v>0</v>
      </c>
      <c r="CH325" s="543">
        <v>0</v>
      </c>
      <c r="CI325" s="542"/>
      <c r="CJ325" s="542"/>
      <c r="CK325" s="542"/>
      <c r="CL325" s="542"/>
      <c r="CM325" s="542"/>
      <c r="CN325" s="542"/>
      <c r="CO325" s="542"/>
      <c r="CP325" s="542"/>
      <c r="CQ325" s="542"/>
      <c r="CS325" s="542"/>
      <c r="CT325" s="542"/>
      <c r="CU325" s="542"/>
      <c r="CV325" s="542"/>
      <c r="CW325" s="543">
        <v>0</v>
      </c>
      <c r="CX325" s="547">
        <v>0</v>
      </c>
      <c r="CY325" s="543">
        <v>0</v>
      </c>
      <c r="CZ325" s="543">
        <v>0</v>
      </c>
      <c r="DA325" s="543">
        <v>0</v>
      </c>
      <c r="DB325" s="543">
        <v>0</v>
      </c>
      <c r="DC325" s="543">
        <v>0</v>
      </c>
      <c r="DD325" s="543">
        <v>0</v>
      </c>
      <c r="DF325" s="551">
        <v>45956.111832000002</v>
      </c>
      <c r="DG325" s="76">
        <f t="shared" si="84"/>
        <v>4.5741128527918784E-2</v>
      </c>
      <c r="DH325" s="551">
        <v>2380.5703130000002</v>
      </c>
      <c r="DI325" s="551">
        <v>45956.111832000002</v>
      </c>
      <c r="DJ325" s="551">
        <v>0</v>
      </c>
      <c r="DK325" s="547">
        <v>35</v>
      </c>
      <c r="DL325" s="543">
        <v>10</v>
      </c>
      <c r="DM325" s="543">
        <v>0</v>
      </c>
      <c r="DN325" s="543">
        <v>0</v>
      </c>
      <c r="DO325" s="320">
        <v>0.123988</v>
      </c>
      <c r="DP325" s="543">
        <v>32</v>
      </c>
      <c r="DQ325" s="543">
        <v>4</v>
      </c>
      <c r="DR325" s="543">
        <v>8</v>
      </c>
      <c r="DS325" s="543">
        <v>1</v>
      </c>
      <c r="DT325" s="76">
        <f t="shared" si="85"/>
        <v>3.5714285714285712E-2</v>
      </c>
      <c r="DU325" s="542"/>
      <c r="DV325" s="542"/>
      <c r="DW325" s="542"/>
      <c r="DX325" s="552">
        <v>39.972900000000003</v>
      </c>
      <c r="DZ325" s="542"/>
      <c r="EA325" s="542"/>
      <c r="EB325" s="542"/>
      <c r="EC325" s="542"/>
      <c r="ED325" s="542"/>
      <c r="EE325" s="542"/>
      <c r="EF325" s="542"/>
      <c r="EG325" s="542"/>
      <c r="EH325" s="542"/>
      <c r="EI325" s="542"/>
      <c r="EJ325" s="542"/>
      <c r="EK325" s="542"/>
      <c r="EL325" s="542"/>
      <c r="EM325" s="542"/>
      <c r="EN325" s="542"/>
      <c r="EO325" s="542"/>
    </row>
    <row r="326" spans="2:145" x14ac:dyDescent="0.25">
      <c r="B326" s="541" t="s">
        <v>1743</v>
      </c>
      <c r="C326" s="3" t="s">
        <v>1744</v>
      </c>
      <c r="D326" s="3" t="s">
        <v>1155</v>
      </c>
      <c r="E326" s="541" t="s">
        <v>1094</v>
      </c>
      <c r="F326" s="542"/>
      <c r="G326" s="543">
        <v>2173.886125</v>
      </c>
      <c r="H326" s="542"/>
      <c r="I326" s="542"/>
      <c r="J326" s="542"/>
      <c r="K326" s="542"/>
      <c r="L326" s="542"/>
      <c r="N326" s="543">
        <v>1154.2217310000001</v>
      </c>
      <c r="O326" s="76">
        <f t="shared" si="70"/>
        <v>0.53094857073067714</v>
      </c>
      <c r="P326" s="622">
        <v>33.018095000000002</v>
      </c>
      <c r="Q326" s="76">
        <f t="shared" si="71"/>
        <v>1.5188511771747015E-2</v>
      </c>
      <c r="R326" s="542"/>
      <c r="S326" s="542"/>
      <c r="T326" s="544">
        <v>4.6586910000000001</v>
      </c>
      <c r="U326" s="543">
        <v>0</v>
      </c>
      <c r="W326" s="543">
        <v>166</v>
      </c>
      <c r="X326" s="543">
        <v>0</v>
      </c>
      <c r="Y326" s="542"/>
      <c r="Z326" s="546">
        <f t="shared" si="86"/>
        <v>0.14381985327566146</v>
      </c>
      <c r="AA326" s="543">
        <v>0</v>
      </c>
      <c r="AB326" s="543">
        <v>11</v>
      </c>
      <c r="AC326" s="547">
        <v>177</v>
      </c>
      <c r="AD326" s="547">
        <v>0</v>
      </c>
      <c r="AE326" s="543">
        <f t="shared" si="72"/>
        <v>177</v>
      </c>
      <c r="AF326" s="549">
        <v>21507643</v>
      </c>
      <c r="AH326" s="549">
        <v>12050</v>
      </c>
      <c r="AI326" s="543">
        <v>165</v>
      </c>
      <c r="AJ326" s="76">
        <f t="shared" si="73"/>
        <v>0.93220338983050843</v>
      </c>
      <c r="AK326" s="549">
        <v>2410067</v>
      </c>
      <c r="AL326" s="76">
        <f t="shared" si="74"/>
        <v>0.11205630482149996</v>
      </c>
      <c r="AM326" s="543">
        <v>165</v>
      </c>
      <c r="AN326" s="549">
        <v>2410067</v>
      </c>
      <c r="AO326" s="543">
        <v>165</v>
      </c>
      <c r="AP326" s="549">
        <v>2410067</v>
      </c>
      <c r="AQ326" s="543">
        <v>117</v>
      </c>
      <c r="AR326" s="549">
        <v>1435707</v>
      </c>
      <c r="AS326" s="543">
        <v>48</v>
      </c>
      <c r="AT326" s="76">
        <f t="shared" si="75"/>
        <v>0.29090909090909089</v>
      </c>
      <c r="AU326" s="549">
        <v>974360</v>
      </c>
      <c r="AV326" s="543">
        <v>9</v>
      </c>
      <c r="AW326" s="549">
        <v>18804916</v>
      </c>
      <c r="AX326" s="543">
        <v>2</v>
      </c>
      <c r="AY326" s="549">
        <v>289660</v>
      </c>
      <c r="AZ326" s="543">
        <v>13</v>
      </c>
      <c r="BA326" s="76">
        <f t="shared" si="76"/>
        <v>7.3446327683615822E-2</v>
      </c>
      <c r="BB326" s="543">
        <v>71</v>
      </c>
      <c r="BC326" s="76">
        <f t="shared" si="77"/>
        <v>0.40112994350282488</v>
      </c>
      <c r="BD326" s="543">
        <v>93</v>
      </c>
      <c r="BE326" s="76">
        <f t="shared" si="78"/>
        <v>0.52542372881355937</v>
      </c>
      <c r="BF326" s="543">
        <v>162</v>
      </c>
      <c r="BG326" s="76">
        <f t="shared" si="79"/>
        <v>0.9152542372881356</v>
      </c>
      <c r="BH326" s="543">
        <v>108</v>
      </c>
      <c r="BI326" s="76">
        <f t="shared" si="80"/>
        <v>0.61016949152542377</v>
      </c>
      <c r="BJ326" s="543">
        <v>82</v>
      </c>
      <c r="BK326" s="543">
        <v>26</v>
      </c>
      <c r="BL326" s="543">
        <v>0</v>
      </c>
      <c r="BM326" s="550">
        <v>1900</v>
      </c>
      <c r="BN326" s="542"/>
      <c r="BO326" s="543">
        <v>153</v>
      </c>
      <c r="BP326" s="76">
        <f t="shared" si="81"/>
        <v>0.86440677966101698</v>
      </c>
      <c r="BQ326" s="543">
        <v>24</v>
      </c>
      <c r="BR326" s="76">
        <f t="shared" si="82"/>
        <v>0.13559322033898305</v>
      </c>
      <c r="BS326" s="543">
        <v>14</v>
      </c>
      <c r="BT326" s="76">
        <f t="shared" si="83"/>
        <v>7.909604519774012E-2</v>
      </c>
      <c r="BU326" s="76">
        <v>0.61818181818181817</v>
      </c>
      <c r="BW326" s="543">
        <v>0</v>
      </c>
      <c r="BX326" s="543">
        <v>0</v>
      </c>
      <c r="BY326" s="543">
        <v>0</v>
      </c>
      <c r="BZ326" s="543">
        <v>0</v>
      </c>
      <c r="CA326" s="543">
        <v>0</v>
      </c>
      <c r="CB326" s="543">
        <v>0</v>
      </c>
      <c r="CC326" s="543">
        <v>0</v>
      </c>
      <c r="CD326" s="543">
        <v>0</v>
      </c>
      <c r="CE326" s="543">
        <v>0</v>
      </c>
      <c r="CF326" s="543">
        <v>0</v>
      </c>
      <c r="CG326" s="543">
        <v>0</v>
      </c>
      <c r="CH326" s="543">
        <v>0</v>
      </c>
      <c r="CI326" s="542"/>
      <c r="CJ326" s="542"/>
      <c r="CK326" s="542"/>
      <c r="CL326" s="542"/>
      <c r="CM326" s="542"/>
      <c r="CN326" s="542"/>
      <c r="CO326" s="542"/>
      <c r="CP326" s="542"/>
      <c r="CQ326" s="542"/>
      <c r="CS326" s="542"/>
      <c r="CT326" s="542"/>
      <c r="CU326" s="542"/>
      <c r="CV326" s="542"/>
      <c r="CW326" s="543">
        <v>5</v>
      </c>
      <c r="CX326" s="547">
        <v>1</v>
      </c>
      <c r="CY326" s="543">
        <v>2</v>
      </c>
      <c r="CZ326" s="543">
        <v>0</v>
      </c>
      <c r="DA326" s="543">
        <v>0</v>
      </c>
      <c r="DB326" s="543">
        <v>0</v>
      </c>
      <c r="DC326" s="543">
        <v>3</v>
      </c>
      <c r="DD326" s="543">
        <v>0</v>
      </c>
      <c r="DF326" s="551">
        <v>1438643.103174</v>
      </c>
      <c r="DG326" s="76">
        <f t="shared" si="84"/>
        <v>6.688985414040953E-2</v>
      </c>
      <c r="DH326" s="551">
        <v>3473.70874</v>
      </c>
      <c r="DI326" s="551">
        <v>728045.65624000004</v>
      </c>
      <c r="DJ326" s="551">
        <v>710597.44693400001</v>
      </c>
      <c r="DK326" s="547">
        <v>68</v>
      </c>
      <c r="DL326" s="543">
        <v>107</v>
      </c>
      <c r="DM326" s="543">
        <v>0</v>
      </c>
      <c r="DN326" s="543">
        <v>2</v>
      </c>
      <c r="DO326" s="320">
        <v>0.10671600000000001</v>
      </c>
      <c r="DP326" s="543">
        <v>36</v>
      </c>
      <c r="DQ326" s="543">
        <v>10</v>
      </c>
      <c r="DR326" s="543">
        <v>87</v>
      </c>
      <c r="DS326" s="543">
        <v>44</v>
      </c>
      <c r="DT326" s="76">
        <f t="shared" si="85"/>
        <v>0.26506024096385544</v>
      </c>
      <c r="DU326" s="542"/>
      <c r="DV326" s="542"/>
      <c r="DW326" s="542"/>
      <c r="DX326" s="552">
        <v>1620.5953</v>
      </c>
      <c r="DZ326" s="542"/>
      <c r="EA326" s="542"/>
      <c r="EB326" s="542"/>
      <c r="EC326" s="542"/>
      <c r="ED326" s="542"/>
      <c r="EE326" s="542"/>
      <c r="EF326" s="542"/>
      <c r="EG326" s="542"/>
      <c r="EH326" s="542"/>
      <c r="EI326" s="542"/>
      <c r="EJ326" s="542"/>
      <c r="EK326" s="542"/>
      <c r="EL326" s="542"/>
      <c r="EM326" s="542"/>
      <c r="EN326" s="542"/>
      <c r="EO326" s="542"/>
    </row>
    <row r="327" spans="2:145" x14ac:dyDescent="0.25">
      <c r="B327" s="541" t="s">
        <v>1745</v>
      </c>
      <c r="C327" s="3" t="s">
        <v>1746</v>
      </c>
      <c r="D327" s="3" t="s">
        <v>1169</v>
      </c>
      <c r="E327" s="541" t="s">
        <v>1094</v>
      </c>
      <c r="F327" s="542"/>
      <c r="G327" s="543">
        <v>101.96169399999999</v>
      </c>
      <c r="H327" s="542"/>
      <c r="I327" s="542"/>
      <c r="J327" s="542"/>
      <c r="K327" s="542"/>
      <c r="L327" s="542"/>
      <c r="N327" s="543">
        <v>95.342117000000002</v>
      </c>
      <c r="O327" s="76">
        <f t="shared" si="70"/>
        <v>0.9350778048077546</v>
      </c>
      <c r="P327" s="622">
        <v>4.9720040000000001</v>
      </c>
      <c r="Q327" s="76">
        <f t="shared" si="71"/>
        <v>4.8763450320862663E-2</v>
      </c>
      <c r="R327" s="542"/>
      <c r="S327" s="542"/>
      <c r="T327" s="544">
        <v>1.1499999999999999</v>
      </c>
      <c r="U327" s="543">
        <v>0</v>
      </c>
      <c r="W327" s="543">
        <v>25</v>
      </c>
      <c r="X327" s="543">
        <v>0</v>
      </c>
      <c r="Y327" s="542"/>
      <c r="Z327" s="546">
        <f t="shared" si="86"/>
        <v>0.26221360282990147</v>
      </c>
      <c r="AA327" s="543">
        <v>0</v>
      </c>
      <c r="AB327" s="543">
        <v>0</v>
      </c>
      <c r="AC327" s="547">
        <v>25</v>
      </c>
      <c r="AD327" s="547">
        <v>0</v>
      </c>
      <c r="AE327" s="543">
        <f t="shared" si="72"/>
        <v>25</v>
      </c>
      <c r="AF327" s="549">
        <v>1580910</v>
      </c>
      <c r="AH327" s="549">
        <v>54400</v>
      </c>
      <c r="AI327" s="543">
        <v>23</v>
      </c>
      <c r="AJ327" s="76">
        <f t="shared" si="73"/>
        <v>0.92</v>
      </c>
      <c r="AK327" s="549">
        <v>1391810</v>
      </c>
      <c r="AL327" s="76">
        <f t="shared" si="74"/>
        <v>0.88038534767950105</v>
      </c>
      <c r="AM327" s="543">
        <v>23</v>
      </c>
      <c r="AN327" s="549">
        <v>1391810</v>
      </c>
      <c r="AO327" s="543">
        <v>23</v>
      </c>
      <c r="AP327" s="549">
        <v>1391810</v>
      </c>
      <c r="AQ327" s="543">
        <v>16</v>
      </c>
      <c r="AR327" s="549">
        <v>1122300</v>
      </c>
      <c r="AS327" s="543">
        <v>7</v>
      </c>
      <c r="AT327" s="76">
        <f t="shared" si="75"/>
        <v>0.30434782608695654</v>
      </c>
      <c r="AU327" s="549">
        <v>269510</v>
      </c>
      <c r="AV327" s="543">
        <v>0</v>
      </c>
      <c r="AW327" s="549">
        <v>0</v>
      </c>
      <c r="AX327" s="543">
        <v>2</v>
      </c>
      <c r="AY327" s="549">
        <v>189100</v>
      </c>
      <c r="AZ327" s="543">
        <v>10</v>
      </c>
      <c r="BA327" s="76">
        <f t="shared" si="76"/>
        <v>0.4</v>
      </c>
      <c r="BB327" s="543">
        <v>2</v>
      </c>
      <c r="BC327" s="76">
        <f t="shared" si="77"/>
        <v>0.08</v>
      </c>
      <c r="BD327" s="543">
        <v>13</v>
      </c>
      <c r="BE327" s="76">
        <f t="shared" si="78"/>
        <v>0.52</v>
      </c>
      <c r="BF327" s="543">
        <v>25</v>
      </c>
      <c r="BG327" s="76">
        <f t="shared" si="79"/>
        <v>1</v>
      </c>
      <c r="BH327" s="543">
        <v>4</v>
      </c>
      <c r="BI327" s="76">
        <f t="shared" si="80"/>
        <v>0.16</v>
      </c>
      <c r="BJ327" s="543">
        <v>4</v>
      </c>
      <c r="BK327" s="543">
        <v>0</v>
      </c>
      <c r="BL327" s="543">
        <v>0</v>
      </c>
      <c r="BM327" s="550">
        <v>1950</v>
      </c>
      <c r="BN327" s="542"/>
      <c r="BO327" s="543">
        <v>22</v>
      </c>
      <c r="BP327" s="76">
        <f t="shared" si="81"/>
        <v>0.88</v>
      </c>
      <c r="BQ327" s="543">
        <v>3</v>
      </c>
      <c r="BR327" s="76">
        <f t="shared" si="82"/>
        <v>0.12</v>
      </c>
      <c r="BS327" s="543">
        <v>1</v>
      </c>
      <c r="BT327" s="76">
        <f t="shared" si="83"/>
        <v>0.04</v>
      </c>
      <c r="BU327" s="76">
        <v>0.91304347826086951</v>
      </c>
      <c r="BW327" s="543">
        <v>0</v>
      </c>
      <c r="BX327" s="543">
        <v>0</v>
      </c>
      <c r="BY327" s="543">
        <v>0</v>
      </c>
      <c r="BZ327" s="543">
        <v>0</v>
      </c>
      <c r="CA327" s="543">
        <v>0</v>
      </c>
      <c r="CB327" s="543">
        <v>0</v>
      </c>
      <c r="CC327" s="543">
        <v>0</v>
      </c>
      <c r="CD327" s="543">
        <v>0</v>
      </c>
      <c r="CE327" s="543">
        <v>0</v>
      </c>
      <c r="CF327" s="543">
        <v>0</v>
      </c>
      <c r="CG327" s="543">
        <v>0</v>
      </c>
      <c r="CH327" s="543">
        <v>0</v>
      </c>
      <c r="CI327" s="542"/>
      <c r="CJ327" s="542"/>
      <c r="CK327" s="542"/>
      <c r="CL327" s="542"/>
      <c r="CM327" s="542"/>
      <c r="CN327" s="542"/>
      <c r="CO327" s="542"/>
      <c r="CP327" s="542"/>
      <c r="CQ327" s="542"/>
      <c r="CS327" s="542"/>
      <c r="CT327" s="542"/>
      <c r="CU327" s="542"/>
      <c r="CV327" s="542"/>
      <c r="CW327" s="543">
        <v>2</v>
      </c>
      <c r="CX327" s="547">
        <v>0</v>
      </c>
      <c r="CY327" s="543">
        <v>2</v>
      </c>
      <c r="CZ327" s="543">
        <v>0</v>
      </c>
      <c r="DA327" s="543">
        <v>0</v>
      </c>
      <c r="DB327" s="543">
        <v>0</v>
      </c>
      <c r="DC327" s="543">
        <v>0</v>
      </c>
      <c r="DD327" s="543">
        <v>0</v>
      </c>
      <c r="DF327" s="551">
        <v>117619.24489099999</v>
      </c>
      <c r="DG327" s="76">
        <f t="shared" si="84"/>
        <v>7.4399709591943877E-2</v>
      </c>
      <c r="DH327" s="551">
        <v>4704.0001869999996</v>
      </c>
      <c r="DI327" s="551">
        <v>115109.74489099999</v>
      </c>
      <c r="DJ327" s="551">
        <v>2509.5</v>
      </c>
      <c r="DK327" s="547">
        <v>17</v>
      </c>
      <c r="DL327" s="543">
        <v>8</v>
      </c>
      <c r="DM327" s="543">
        <v>0</v>
      </c>
      <c r="DN327" s="543">
        <v>0</v>
      </c>
      <c r="DO327" s="320">
        <v>0.105</v>
      </c>
      <c r="DP327" s="543">
        <v>14</v>
      </c>
      <c r="DQ327" s="543">
        <v>5</v>
      </c>
      <c r="DR327" s="543">
        <v>5</v>
      </c>
      <c r="DS327" s="543">
        <v>1</v>
      </c>
      <c r="DT327" s="76">
        <f t="shared" si="85"/>
        <v>0.04</v>
      </c>
      <c r="DU327" s="542"/>
      <c r="DV327" s="542"/>
      <c r="DW327" s="542"/>
      <c r="DX327" s="552">
        <v>285.80709999999999</v>
      </c>
      <c r="DZ327" s="542"/>
      <c r="EA327" s="542"/>
      <c r="EB327" s="542"/>
      <c r="EC327" s="542"/>
      <c r="ED327" s="542"/>
      <c r="EE327" s="542"/>
      <c r="EF327" s="542"/>
      <c r="EG327" s="542"/>
      <c r="EH327" s="542"/>
      <c r="EI327" s="542"/>
      <c r="EJ327" s="542"/>
      <c r="EK327" s="542"/>
      <c r="EL327" s="542"/>
      <c r="EM327" s="542"/>
      <c r="EN327" s="542"/>
      <c r="EO327" s="542"/>
    </row>
    <row r="328" spans="2:145" x14ac:dyDescent="0.25">
      <c r="B328" s="541" t="s">
        <v>1747</v>
      </c>
      <c r="C328" s="3" t="s">
        <v>1748</v>
      </c>
      <c r="D328" s="3" t="s">
        <v>1152</v>
      </c>
      <c r="E328" s="541" t="s">
        <v>1094</v>
      </c>
      <c r="F328" s="542"/>
      <c r="G328" s="543">
        <v>386.89236</v>
      </c>
      <c r="H328" s="542"/>
      <c r="I328" s="542"/>
      <c r="J328" s="542"/>
      <c r="K328" s="542"/>
      <c r="L328" s="542"/>
      <c r="N328" s="543">
        <v>216.305837</v>
      </c>
      <c r="O328" s="76">
        <f t="shared" ref="O328:O391" si="87">N328/G328</f>
        <v>0.55908531509901105</v>
      </c>
      <c r="P328" s="622">
        <v>9.5877949999999998</v>
      </c>
      <c r="Q328" s="76">
        <f t="shared" ref="Q328:Q391" si="88">P328/G328</f>
        <v>2.4781556813373105E-2</v>
      </c>
      <c r="R328" s="542"/>
      <c r="S328" s="542"/>
      <c r="T328" s="544">
        <v>2.1914669999999998</v>
      </c>
      <c r="U328" s="543">
        <v>1</v>
      </c>
      <c r="W328" s="543">
        <v>66</v>
      </c>
      <c r="X328" s="543">
        <v>0</v>
      </c>
      <c r="Y328" s="542"/>
      <c r="Z328" s="546">
        <f t="shared" si="86"/>
        <v>0.30512352748021315</v>
      </c>
      <c r="AA328" s="543">
        <v>17</v>
      </c>
      <c r="AB328" s="543">
        <v>1</v>
      </c>
      <c r="AC328" s="547">
        <v>50</v>
      </c>
      <c r="AD328" s="547">
        <v>17</v>
      </c>
      <c r="AE328" s="543">
        <f t="shared" ref="AE328:AE391" si="89">AA328+AC328</f>
        <v>67</v>
      </c>
      <c r="AF328" s="549">
        <v>5531086</v>
      </c>
      <c r="AH328" s="549">
        <v>52900</v>
      </c>
      <c r="AI328" s="543">
        <v>65</v>
      </c>
      <c r="AJ328" s="76">
        <f t="shared" ref="AJ328:AJ391" si="90">AI328/AE328</f>
        <v>0.97014925373134331</v>
      </c>
      <c r="AK328" s="549">
        <v>4845330</v>
      </c>
      <c r="AL328" s="76">
        <f t="shared" ref="AL328:AL391" si="91">AK328/AF328</f>
        <v>0.87601783808821632</v>
      </c>
      <c r="AM328" s="543">
        <v>65</v>
      </c>
      <c r="AN328" s="549">
        <v>4845330</v>
      </c>
      <c r="AO328" s="543">
        <v>65</v>
      </c>
      <c r="AP328" s="549">
        <v>4845330</v>
      </c>
      <c r="AQ328" s="543">
        <v>45</v>
      </c>
      <c r="AR328" s="549">
        <v>4151850</v>
      </c>
      <c r="AS328" s="543">
        <v>20</v>
      </c>
      <c r="AT328" s="76">
        <f t="shared" ref="AT328:AT391" si="92">AS328/AO328</f>
        <v>0.30769230769230771</v>
      </c>
      <c r="AU328" s="549">
        <v>693480</v>
      </c>
      <c r="AV328" s="543">
        <v>1</v>
      </c>
      <c r="AW328" s="549">
        <v>74136</v>
      </c>
      <c r="AX328" s="543">
        <v>1</v>
      </c>
      <c r="AY328" s="549">
        <v>611620</v>
      </c>
      <c r="AZ328" s="543">
        <v>24</v>
      </c>
      <c r="BA328" s="76">
        <f t="shared" ref="BA328:BA391" si="93">AZ328/AE328</f>
        <v>0.35820895522388058</v>
      </c>
      <c r="BB328" s="543">
        <v>1</v>
      </c>
      <c r="BC328" s="76">
        <f t="shared" ref="BC328:BC391" si="94">BB328/AE328</f>
        <v>1.4925373134328358E-2</v>
      </c>
      <c r="BD328" s="543">
        <v>42</v>
      </c>
      <c r="BE328" s="76">
        <f t="shared" ref="BE328:BE391" si="95">BD328/AE328</f>
        <v>0.62686567164179108</v>
      </c>
      <c r="BF328" s="543">
        <v>59</v>
      </c>
      <c r="BG328" s="76">
        <f t="shared" ref="BG328:BG391" si="96">BF328/AE328</f>
        <v>0.88059701492537312</v>
      </c>
      <c r="BH328" s="543">
        <v>8</v>
      </c>
      <c r="BI328" s="76">
        <f t="shared" ref="BI328:BI391" si="97">BH328/AE328</f>
        <v>0.11940298507462686</v>
      </c>
      <c r="BJ328" s="543">
        <v>7</v>
      </c>
      <c r="BK328" s="543">
        <v>0</v>
      </c>
      <c r="BL328" s="543">
        <v>1</v>
      </c>
      <c r="BM328" s="550">
        <v>1978</v>
      </c>
      <c r="BN328" s="542"/>
      <c r="BO328" s="543">
        <v>49</v>
      </c>
      <c r="BP328" s="76">
        <f t="shared" ref="BP328:BP391" si="98">BO328/AE328</f>
        <v>0.73134328358208955</v>
      </c>
      <c r="BQ328" s="543">
        <v>18</v>
      </c>
      <c r="BR328" s="76">
        <f t="shared" ref="BR328:BR391" si="99">BQ328/AE328</f>
        <v>0.26865671641791045</v>
      </c>
      <c r="BS328" s="543">
        <v>2</v>
      </c>
      <c r="BT328" s="76">
        <f t="shared" ref="BT328:BT391" si="100">BS328/AE328</f>
        <v>2.9850746268656716E-2</v>
      </c>
      <c r="BU328" s="76">
        <v>0.8</v>
      </c>
      <c r="BW328" s="543">
        <v>0</v>
      </c>
      <c r="BX328" s="543">
        <v>0</v>
      </c>
      <c r="BY328" s="543">
        <v>0</v>
      </c>
      <c r="BZ328" s="543">
        <v>0</v>
      </c>
      <c r="CA328" s="543">
        <v>0</v>
      </c>
      <c r="CB328" s="543">
        <v>0</v>
      </c>
      <c r="CC328" s="543">
        <v>0</v>
      </c>
      <c r="CD328" s="543">
        <v>0</v>
      </c>
      <c r="CE328" s="543">
        <v>0</v>
      </c>
      <c r="CF328" s="543">
        <v>0</v>
      </c>
      <c r="CG328" s="543">
        <v>0</v>
      </c>
      <c r="CH328" s="543">
        <v>0</v>
      </c>
      <c r="CI328" s="542"/>
      <c r="CJ328" s="542"/>
      <c r="CK328" s="542"/>
      <c r="CL328" s="542"/>
      <c r="CM328" s="542"/>
      <c r="CN328" s="542"/>
      <c r="CO328" s="542"/>
      <c r="CP328" s="542"/>
      <c r="CQ328" s="542"/>
      <c r="CS328" s="542"/>
      <c r="CT328" s="542"/>
      <c r="CU328" s="542"/>
      <c r="CV328" s="542"/>
      <c r="CW328" s="543">
        <v>2</v>
      </c>
      <c r="CX328" s="547">
        <v>0</v>
      </c>
      <c r="CY328" s="543">
        <v>0</v>
      </c>
      <c r="CZ328" s="543">
        <v>1</v>
      </c>
      <c r="DA328" s="543">
        <v>0</v>
      </c>
      <c r="DB328" s="543">
        <v>0</v>
      </c>
      <c r="DC328" s="543">
        <v>1</v>
      </c>
      <c r="DD328" s="543">
        <v>0</v>
      </c>
      <c r="DF328" s="551">
        <v>571985.66513400001</v>
      </c>
      <c r="DG328" s="76">
        <f t="shared" ref="DG328:DG391" si="101">DF328/AF328</f>
        <v>0.10341290392772776</v>
      </c>
      <c r="DH328" s="551">
        <v>10388.049042000001</v>
      </c>
      <c r="DI328" s="551">
        <v>571985.66513400001</v>
      </c>
      <c r="DJ328" s="551">
        <v>0</v>
      </c>
      <c r="DK328" s="547">
        <v>38</v>
      </c>
      <c r="DL328" s="543">
        <v>26</v>
      </c>
      <c r="DM328" s="543">
        <v>3</v>
      </c>
      <c r="DN328" s="543">
        <v>0</v>
      </c>
      <c r="DO328" s="320">
        <v>0.13614599999999999</v>
      </c>
      <c r="DP328" s="543">
        <v>37</v>
      </c>
      <c r="DQ328" s="543">
        <v>10</v>
      </c>
      <c r="DR328" s="543">
        <v>18</v>
      </c>
      <c r="DS328" s="543">
        <v>2</v>
      </c>
      <c r="DT328" s="76">
        <f t="shared" ref="DT328:DT391" si="102">DS328/W328</f>
        <v>3.0303030303030304E-2</v>
      </c>
      <c r="DU328" s="542"/>
      <c r="DV328" s="542"/>
      <c r="DW328" s="542"/>
      <c r="DX328" s="552">
        <v>185.20320000000001</v>
      </c>
      <c r="DZ328" s="542"/>
      <c r="EA328" s="542"/>
      <c r="EB328" s="542"/>
      <c r="EC328" s="542"/>
      <c r="ED328" s="542"/>
      <c r="EE328" s="542"/>
      <c r="EF328" s="542"/>
      <c r="EG328" s="542"/>
      <c r="EH328" s="542"/>
      <c r="EI328" s="542"/>
      <c r="EJ328" s="542"/>
      <c r="EK328" s="542"/>
      <c r="EL328" s="542"/>
      <c r="EM328" s="542"/>
      <c r="EN328" s="542"/>
      <c r="EO328" s="542"/>
    </row>
    <row r="329" spans="2:145" x14ac:dyDescent="0.25">
      <c r="B329" s="541" t="s">
        <v>1749</v>
      </c>
      <c r="C329" s="3" t="s">
        <v>1750</v>
      </c>
      <c r="D329" s="3" t="s">
        <v>1097</v>
      </c>
      <c r="E329" s="541" t="s">
        <v>1094</v>
      </c>
      <c r="F329" s="542"/>
      <c r="G329" s="543">
        <v>7598.0511370000004</v>
      </c>
      <c r="H329" s="542"/>
      <c r="I329" s="542"/>
      <c r="J329" s="542"/>
      <c r="K329" s="542"/>
      <c r="L329" s="542"/>
      <c r="N329" s="543">
        <v>3808.1463570000001</v>
      </c>
      <c r="O329" s="76">
        <f t="shared" si="87"/>
        <v>0.50120041157074935</v>
      </c>
      <c r="P329" s="622">
        <v>70.717448000000005</v>
      </c>
      <c r="Q329" s="76">
        <f t="shared" si="88"/>
        <v>9.3073140368362863E-3</v>
      </c>
      <c r="R329" s="542"/>
      <c r="S329" s="542"/>
      <c r="T329" s="544">
        <v>3.1162420000000002</v>
      </c>
      <c r="U329" s="543">
        <v>27</v>
      </c>
      <c r="W329" s="543">
        <v>566</v>
      </c>
      <c r="X329" s="543">
        <v>84</v>
      </c>
      <c r="Y329" s="542"/>
      <c r="Z329" s="546">
        <f t="shared" si="86"/>
        <v>0.14862874137166468</v>
      </c>
      <c r="AA329" s="543">
        <v>51</v>
      </c>
      <c r="AB329" s="543">
        <v>109</v>
      </c>
      <c r="AC329" s="547">
        <v>624</v>
      </c>
      <c r="AD329" s="547">
        <v>51</v>
      </c>
      <c r="AE329" s="543">
        <f t="shared" si="89"/>
        <v>675</v>
      </c>
      <c r="AF329" s="549">
        <v>66992472</v>
      </c>
      <c r="AH329" s="549">
        <v>53300</v>
      </c>
      <c r="AI329" s="543">
        <v>650</v>
      </c>
      <c r="AJ329" s="76">
        <f t="shared" si="90"/>
        <v>0.96296296296296291</v>
      </c>
      <c r="AK329" s="549">
        <v>48334780</v>
      </c>
      <c r="AL329" s="76">
        <f t="shared" si="91"/>
        <v>0.72149569282948689</v>
      </c>
      <c r="AM329" s="543">
        <v>650</v>
      </c>
      <c r="AN329" s="549">
        <v>48334780</v>
      </c>
      <c r="AO329" s="543">
        <v>648</v>
      </c>
      <c r="AP329" s="549">
        <v>48160680</v>
      </c>
      <c r="AQ329" s="543">
        <v>427</v>
      </c>
      <c r="AR329" s="549">
        <v>43225720</v>
      </c>
      <c r="AS329" s="543">
        <v>221</v>
      </c>
      <c r="AT329" s="76">
        <f t="shared" si="92"/>
        <v>0.3410493827160494</v>
      </c>
      <c r="AU329" s="549">
        <v>4934960</v>
      </c>
      <c r="AV329" s="543">
        <v>15</v>
      </c>
      <c r="AW329" s="549">
        <v>5707000</v>
      </c>
      <c r="AX329" s="543">
        <v>6</v>
      </c>
      <c r="AY329" s="549">
        <v>12598822</v>
      </c>
      <c r="AZ329" s="543">
        <v>134</v>
      </c>
      <c r="BA329" s="76">
        <f t="shared" si="93"/>
        <v>0.19851851851851851</v>
      </c>
      <c r="BB329" s="543">
        <v>70</v>
      </c>
      <c r="BC329" s="76">
        <f t="shared" si="94"/>
        <v>0.1037037037037037</v>
      </c>
      <c r="BD329" s="543">
        <v>471</v>
      </c>
      <c r="BE329" s="76">
        <f t="shared" si="95"/>
        <v>0.69777777777777783</v>
      </c>
      <c r="BF329" s="543">
        <v>622</v>
      </c>
      <c r="BG329" s="76">
        <f t="shared" si="96"/>
        <v>0.92148148148148146</v>
      </c>
      <c r="BH329" s="543">
        <v>215</v>
      </c>
      <c r="BI329" s="76">
        <f t="shared" si="97"/>
        <v>0.31851851851851853</v>
      </c>
      <c r="BJ329" s="543">
        <v>153</v>
      </c>
      <c r="BK329" s="543">
        <v>58</v>
      </c>
      <c r="BL329" s="543">
        <v>4</v>
      </c>
      <c r="BM329" s="550">
        <v>1975</v>
      </c>
      <c r="BN329" s="542"/>
      <c r="BO329" s="543">
        <v>387</v>
      </c>
      <c r="BP329" s="76">
        <f t="shared" si="98"/>
        <v>0.57333333333333336</v>
      </c>
      <c r="BQ329" s="543">
        <v>288</v>
      </c>
      <c r="BR329" s="76">
        <f t="shared" si="99"/>
        <v>0.42666666666666669</v>
      </c>
      <c r="BS329" s="543">
        <v>58</v>
      </c>
      <c r="BT329" s="76">
        <f t="shared" si="100"/>
        <v>8.5925925925925919E-2</v>
      </c>
      <c r="BU329" s="76">
        <v>0.71846153846153848</v>
      </c>
      <c r="BW329" s="543">
        <v>2</v>
      </c>
      <c r="BX329" s="543">
        <v>2</v>
      </c>
      <c r="BY329" s="543">
        <v>0</v>
      </c>
      <c r="BZ329" s="543">
        <v>2</v>
      </c>
      <c r="CA329" s="543">
        <v>0</v>
      </c>
      <c r="CB329" s="543">
        <v>0</v>
      </c>
      <c r="CC329" s="543">
        <v>2</v>
      </c>
      <c r="CD329" s="543">
        <v>0</v>
      </c>
      <c r="CE329" s="543">
        <v>0</v>
      </c>
      <c r="CF329" s="543">
        <v>0</v>
      </c>
      <c r="CG329" s="543">
        <v>0</v>
      </c>
      <c r="CH329" s="543">
        <v>0</v>
      </c>
      <c r="CI329" s="542"/>
      <c r="CJ329" s="542"/>
      <c r="CK329" s="542"/>
      <c r="CL329" s="542"/>
      <c r="CM329" s="542"/>
      <c r="CN329" s="542"/>
      <c r="CO329" s="542"/>
      <c r="CP329" s="542"/>
      <c r="CQ329" s="542"/>
      <c r="CS329" s="542"/>
      <c r="CT329" s="542"/>
      <c r="CU329" s="542"/>
      <c r="CV329" s="542"/>
      <c r="CW329" s="543">
        <v>5</v>
      </c>
      <c r="CX329" s="547">
        <v>4</v>
      </c>
      <c r="CY329" s="543">
        <v>3</v>
      </c>
      <c r="CZ329" s="543">
        <v>0</v>
      </c>
      <c r="DA329" s="543">
        <v>0</v>
      </c>
      <c r="DB329" s="543">
        <v>0</v>
      </c>
      <c r="DC329" s="543">
        <v>2</v>
      </c>
      <c r="DD329" s="543">
        <v>0</v>
      </c>
      <c r="DF329" s="551">
        <v>7830111.8850790001</v>
      </c>
      <c r="DG329" s="76">
        <f t="shared" si="101"/>
        <v>0.11688047404906927</v>
      </c>
      <c r="DH329" s="551">
        <v>13669.296875</v>
      </c>
      <c r="DI329" s="551">
        <v>6973821.2300650002</v>
      </c>
      <c r="DJ329" s="551">
        <v>856290.65501400002</v>
      </c>
      <c r="DK329" s="547">
        <v>322</v>
      </c>
      <c r="DL329" s="543">
        <v>326</v>
      </c>
      <c r="DM329" s="543">
        <v>24</v>
      </c>
      <c r="DN329" s="543">
        <v>3</v>
      </c>
      <c r="DO329" s="320">
        <v>0.28897499999999998</v>
      </c>
      <c r="DP329" s="543">
        <v>300</v>
      </c>
      <c r="DQ329" s="543">
        <v>74</v>
      </c>
      <c r="DR329" s="543">
        <v>192</v>
      </c>
      <c r="DS329" s="543">
        <v>109</v>
      </c>
      <c r="DT329" s="76">
        <f t="shared" si="102"/>
        <v>0.19257950530035337</v>
      </c>
      <c r="DU329" s="542"/>
      <c r="DV329" s="542"/>
      <c r="DW329" s="542"/>
      <c r="DX329" s="552">
        <v>4941.7174999999997</v>
      </c>
      <c r="DZ329" s="542"/>
      <c r="EA329" s="542"/>
      <c r="EB329" s="542"/>
      <c r="EC329" s="542"/>
      <c r="ED329" s="542"/>
      <c r="EE329" s="542"/>
      <c r="EF329" s="542"/>
      <c r="EG329" s="542"/>
      <c r="EH329" s="542"/>
      <c r="EI329" s="542"/>
      <c r="EJ329" s="542"/>
      <c r="EK329" s="542"/>
      <c r="EL329" s="542"/>
      <c r="EM329" s="542"/>
      <c r="EN329" s="542"/>
      <c r="EO329" s="542"/>
    </row>
    <row r="330" spans="2:145" x14ac:dyDescent="0.25">
      <c r="B330" s="541" t="s">
        <v>1751</v>
      </c>
      <c r="C330" s="3" t="s">
        <v>1752</v>
      </c>
      <c r="D330" s="3" t="s">
        <v>1097</v>
      </c>
      <c r="E330" s="541" t="s">
        <v>1094</v>
      </c>
      <c r="F330" s="542"/>
      <c r="G330" s="543">
        <v>56.347805000000001</v>
      </c>
      <c r="H330" s="542"/>
      <c r="I330" s="542"/>
      <c r="J330" s="542"/>
      <c r="K330" s="542"/>
      <c r="L330" s="542"/>
      <c r="N330" s="543">
        <v>29.331189999999999</v>
      </c>
      <c r="O330" s="76">
        <f t="shared" si="87"/>
        <v>0.52053828893601084</v>
      </c>
      <c r="P330" s="622">
        <v>2.4126660000000002</v>
      </c>
      <c r="Q330" s="76">
        <f t="shared" si="88"/>
        <v>4.2817391023483524E-2</v>
      </c>
      <c r="R330" s="542"/>
      <c r="S330" s="542"/>
      <c r="T330" s="544">
        <v>0.660659</v>
      </c>
      <c r="U330" s="543">
        <v>0</v>
      </c>
      <c r="W330" s="543">
        <v>51</v>
      </c>
      <c r="X330" s="543">
        <v>0</v>
      </c>
      <c r="Y330" s="542"/>
      <c r="Z330" s="546">
        <f t="shared" si="86"/>
        <v>1.7387634119174844</v>
      </c>
      <c r="AA330" s="543">
        <v>7</v>
      </c>
      <c r="AB330" s="543">
        <v>1</v>
      </c>
      <c r="AC330" s="547">
        <v>45</v>
      </c>
      <c r="AD330" s="547">
        <v>7</v>
      </c>
      <c r="AE330" s="543">
        <f t="shared" si="89"/>
        <v>52</v>
      </c>
      <c r="AF330" s="549">
        <v>3287290</v>
      </c>
      <c r="AH330" s="549">
        <v>62500</v>
      </c>
      <c r="AI330" s="543">
        <v>52</v>
      </c>
      <c r="AJ330" s="76">
        <f t="shared" si="90"/>
        <v>1</v>
      </c>
      <c r="AK330" s="549">
        <v>3287290</v>
      </c>
      <c r="AL330" s="76">
        <f t="shared" si="91"/>
        <v>1</v>
      </c>
      <c r="AM330" s="543">
        <v>52</v>
      </c>
      <c r="AN330" s="549">
        <v>3287290</v>
      </c>
      <c r="AO330" s="543">
        <v>52</v>
      </c>
      <c r="AP330" s="549">
        <v>3287290</v>
      </c>
      <c r="AQ330" s="543">
        <v>45</v>
      </c>
      <c r="AR330" s="549">
        <v>3072000</v>
      </c>
      <c r="AS330" s="543">
        <v>7</v>
      </c>
      <c r="AT330" s="76">
        <f t="shared" si="92"/>
        <v>0.13461538461538461</v>
      </c>
      <c r="AU330" s="549">
        <v>215290</v>
      </c>
      <c r="AV330" s="543">
        <v>0</v>
      </c>
      <c r="AW330" s="549">
        <v>0</v>
      </c>
      <c r="AX330" s="543">
        <v>0</v>
      </c>
      <c r="AY330" s="549">
        <v>0</v>
      </c>
      <c r="AZ330" s="543">
        <v>3</v>
      </c>
      <c r="BA330" s="76">
        <f t="shared" si="93"/>
        <v>5.7692307692307696E-2</v>
      </c>
      <c r="BB330" s="543">
        <v>2</v>
      </c>
      <c r="BC330" s="76">
        <f t="shared" si="94"/>
        <v>3.8461538461538464E-2</v>
      </c>
      <c r="BD330" s="543">
        <v>47</v>
      </c>
      <c r="BE330" s="76">
        <f t="shared" si="95"/>
        <v>0.90384615384615385</v>
      </c>
      <c r="BF330" s="543">
        <v>51</v>
      </c>
      <c r="BG330" s="76">
        <f t="shared" si="96"/>
        <v>0.98076923076923073</v>
      </c>
      <c r="BH330" s="543">
        <v>0</v>
      </c>
      <c r="BI330" s="76">
        <f t="shared" si="97"/>
        <v>0</v>
      </c>
      <c r="BJ330" s="543">
        <v>0</v>
      </c>
      <c r="BK330" s="543">
        <v>0</v>
      </c>
      <c r="BL330" s="543">
        <v>0</v>
      </c>
      <c r="BM330" s="550">
        <v>1926</v>
      </c>
      <c r="BN330" s="542"/>
      <c r="BO330" s="543">
        <v>47</v>
      </c>
      <c r="BP330" s="76">
        <f t="shared" si="98"/>
        <v>0.90384615384615385</v>
      </c>
      <c r="BQ330" s="543">
        <v>5</v>
      </c>
      <c r="BR330" s="76">
        <f t="shared" si="99"/>
        <v>9.6153846153846159E-2</v>
      </c>
      <c r="BS330" s="543">
        <v>0</v>
      </c>
      <c r="BT330" s="76">
        <f t="shared" si="100"/>
        <v>0</v>
      </c>
      <c r="BU330" s="76">
        <v>0.92307692307692313</v>
      </c>
      <c r="BW330" s="543">
        <v>0</v>
      </c>
      <c r="BX330" s="543">
        <v>0</v>
      </c>
      <c r="BY330" s="543">
        <v>0</v>
      </c>
      <c r="BZ330" s="543">
        <v>0</v>
      </c>
      <c r="CA330" s="543">
        <v>0</v>
      </c>
      <c r="CB330" s="543">
        <v>0</v>
      </c>
      <c r="CC330" s="543">
        <v>0</v>
      </c>
      <c r="CD330" s="543">
        <v>0</v>
      </c>
      <c r="CE330" s="543">
        <v>0</v>
      </c>
      <c r="CF330" s="543">
        <v>0</v>
      </c>
      <c r="CG330" s="543">
        <v>0</v>
      </c>
      <c r="CH330" s="543">
        <v>0</v>
      </c>
      <c r="CI330" s="542"/>
      <c r="CJ330" s="542"/>
      <c r="CK330" s="542"/>
      <c r="CL330" s="542"/>
      <c r="CM330" s="542"/>
      <c r="CN330" s="542"/>
      <c r="CO330" s="542"/>
      <c r="CP330" s="542"/>
      <c r="CQ330" s="542"/>
      <c r="CS330" s="542"/>
      <c r="CT330" s="542"/>
      <c r="CU330" s="542"/>
      <c r="CV330" s="542"/>
      <c r="CW330" s="543">
        <v>0</v>
      </c>
      <c r="CX330" s="547">
        <v>0</v>
      </c>
      <c r="CY330" s="543">
        <v>0</v>
      </c>
      <c r="CZ330" s="543">
        <v>0</v>
      </c>
      <c r="DA330" s="543">
        <v>0</v>
      </c>
      <c r="DB330" s="543">
        <v>0</v>
      </c>
      <c r="DC330" s="543">
        <v>0</v>
      </c>
      <c r="DD330" s="543">
        <v>0</v>
      </c>
      <c r="DF330" s="551">
        <v>11362.185761999999</v>
      </c>
      <c r="DG330" s="76">
        <f t="shared" si="101"/>
        <v>3.4563989675386107E-3</v>
      </c>
      <c r="DH330" s="551">
        <v>990.16577500000005</v>
      </c>
      <c r="DI330" s="551">
        <v>11362.185761999999</v>
      </c>
      <c r="DJ330" s="551">
        <v>0</v>
      </c>
      <c r="DK330" s="547">
        <v>49</v>
      </c>
      <c r="DL330" s="543">
        <v>3</v>
      </c>
      <c r="DM330" s="543">
        <v>0</v>
      </c>
      <c r="DN330" s="543">
        <v>0</v>
      </c>
      <c r="DO330" s="320">
        <v>1.0756999999999999E-2</v>
      </c>
      <c r="DP330" s="543">
        <v>48</v>
      </c>
      <c r="DQ330" s="543">
        <v>4</v>
      </c>
      <c r="DR330" s="543">
        <v>0</v>
      </c>
      <c r="DS330" s="543">
        <v>0</v>
      </c>
      <c r="DT330" s="76">
        <f t="shared" si="102"/>
        <v>0</v>
      </c>
      <c r="DU330" s="542"/>
      <c r="DV330" s="542"/>
      <c r="DW330" s="542"/>
      <c r="DX330" s="552">
        <v>0</v>
      </c>
      <c r="DZ330" s="542"/>
      <c r="EA330" s="542"/>
      <c r="EB330" s="542"/>
      <c r="EC330" s="542"/>
      <c r="ED330" s="542"/>
      <c r="EE330" s="542"/>
      <c r="EF330" s="542"/>
      <c r="EG330" s="542"/>
      <c r="EH330" s="542"/>
      <c r="EI330" s="542"/>
      <c r="EJ330" s="542"/>
      <c r="EK330" s="542"/>
      <c r="EL330" s="542"/>
      <c r="EM330" s="542"/>
      <c r="EN330" s="542"/>
      <c r="EO330" s="542"/>
    </row>
    <row r="331" spans="2:145" x14ac:dyDescent="0.25">
      <c r="B331" s="541" t="s">
        <v>1753</v>
      </c>
      <c r="C331" s="3" t="s">
        <v>1754</v>
      </c>
      <c r="D331" s="3" t="s">
        <v>1438</v>
      </c>
      <c r="E331" s="541" t="s">
        <v>1094</v>
      </c>
      <c r="F331" s="542"/>
      <c r="G331" s="543">
        <v>302.47297099999997</v>
      </c>
      <c r="H331" s="542"/>
      <c r="I331" s="542"/>
      <c r="J331" s="542"/>
      <c r="K331" s="542"/>
      <c r="L331" s="542"/>
      <c r="N331" s="543">
        <v>246.79874100000001</v>
      </c>
      <c r="O331" s="76">
        <f t="shared" si="87"/>
        <v>0.81593651222475683</v>
      </c>
      <c r="P331" s="622">
        <v>6.8063630000000002</v>
      </c>
      <c r="Q331" s="76">
        <f t="shared" si="88"/>
        <v>2.2502384188238758E-2</v>
      </c>
      <c r="R331" s="542"/>
      <c r="S331" s="542"/>
      <c r="T331" s="544">
        <v>1.290192</v>
      </c>
      <c r="U331" s="543">
        <v>0</v>
      </c>
      <c r="W331" s="543">
        <v>203</v>
      </c>
      <c r="X331" s="543">
        <v>43</v>
      </c>
      <c r="Y331" s="542"/>
      <c r="Z331" s="546">
        <f t="shared" si="86"/>
        <v>0.82253255902954547</v>
      </c>
      <c r="AA331" s="543">
        <v>5</v>
      </c>
      <c r="AB331" s="543">
        <v>49</v>
      </c>
      <c r="AC331" s="547">
        <v>247</v>
      </c>
      <c r="AD331" s="547">
        <v>5</v>
      </c>
      <c r="AE331" s="543">
        <f t="shared" si="89"/>
        <v>252</v>
      </c>
      <c r="AF331" s="549">
        <v>18750095</v>
      </c>
      <c r="AH331" s="549">
        <v>35100</v>
      </c>
      <c r="AI331" s="543">
        <v>209</v>
      </c>
      <c r="AJ331" s="76">
        <f t="shared" si="90"/>
        <v>0.82936507936507942</v>
      </c>
      <c r="AK331" s="549">
        <v>9045975</v>
      </c>
      <c r="AL331" s="76">
        <f t="shared" si="91"/>
        <v>0.48244955558891833</v>
      </c>
      <c r="AM331" s="543">
        <v>209</v>
      </c>
      <c r="AN331" s="549">
        <v>9045975</v>
      </c>
      <c r="AO331" s="543">
        <v>202</v>
      </c>
      <c r="AP331" s="549">
        <v>8108475</v>
      </c>
      <c r="AQ331" s="543">
        <v>183</v>
      </c>
      <c r="AR331" s="549">
        <v>7811975</v>
      </c>
      <c r="AS331" s="543">
        <v>19</v>
      </c>
      <c r="AT331" s="76">
        <f t="shared" si="92"/>
        <v>9.405940594059406E-2</v>
      </c>
      <c r="AU331" s="549">
        <v>296500</v>
      </c>
      <c r="AV331" s="543">
        <v>34</v>
      </c>
      <c r="AW331" s="549">
        <v>7209340</v>
      </c>
      <c r="AX331" s="543">
        <v>6</v>
      </c>
      <c r="AY331" s="549">
        <v>1765680</v>
      </c>
      <c r="AZ331" s="543">
        <v>88</v>
      </c>
      <c r="BA331" s="76">
        <f t="shared" si="93"/>
        <v>0.34920634920634919</v>
      </c>
      <c r="BB331" s="543">
        <v>64</v>
      </c>
      <c r="BC331" s="76">
        <f t="shared" si="94"/>
        <v>0.25396825396825395</v>
      </c>
      <c r="BD331" s="543">
        <v>100</v>
      </c>
      <c r="BE331" s="76">
        <f t="shared" si="95"/>
        <v>0.3968253968253968</v>
      </c>
      <c r="BF331" s="543">
        <v>202</v>
      </c>
      <c r="BG331" s="76">
        <f t="shared" si="96"/>
        <v>0.80158730158730163</v>
      </c>
      <c r="BH331" s="543">
        <v>11</v>
      </c>
      <c r="BI331" s="76">
        <f t="shared" si="97"/>
        <v>4.3650793650793648E-2</v>
      </c>
      <c r="BJ331" s="543">
        <v>9</v>
      </c>
      <c r="BK331" s="543">
        <v>2</v>
      </c>
      <c r="BL331" s="543">
        <v>0</v>
      </c>
      <c r="BM331" s="550">
        <v>1925</v>
      </c>
      <c r="BN331" s="542"/>
      <c r="BO331" s="543">
        <v>235</v>
      </c>
      <c r="BP331" s="76">
        <f t="shared" si="98"/>
        <v>0.93253968253968256</v>
      </c>
      <c r="BQ331" s="543">
        <v>17</v>
      </c>
      <c r="BR331" s="76">
        <f t="shared" si="99"/>
        <v>6.7460317460317457E-2</v>
      </c>
      <c r="BS331" s="543">
        <v>1</v>
      </c>
      <c r="BT331" s="76">
        <f t="shared" si="100"/>
        <v>3.968253968253968E-3</v>
      </c>
      <c r="BU331" s="76">
        <v>0.57894736842105265</v>
      </c>
      <c r="BW331" s="543">
        <v>2</v>
      </c>
      <c r="BX331" s="543">
        <v>1</v>
      </c>
      <c r="BY331" s="543">
        <v>0</v>
      </c>
      <c r="BZ331" s="543">
        <v>2</v>
      </c>
      <c r="CA331" s="543">
        <v>0</v>
      </c>
      <c r="CB331" s="543">
        <v>0</v>
      </c>
      <c r="CC331" s="543">
        <v>0</v>
      </c>
      <c r="CD331" s="543">
        <v>1</v>
      </c>
      <c r="CE331" s="543">
        <v>0</v>
      </c>
      <c r="CF331" s="543">
        <v>0</v>
      </c>
      <c r="CG331" s="543">
        <v>1</v>
      </c>
      <c r="CH331" s="543">
        <v>0</v>
      </c>
      <c r="CI331" s="542"/>
      <c r="CJ331" s="542"/>
      <c r="CK331" s="542"/>
      <c r="CL331" s="542"/>
      <c r="CM331" s="542"/>
      <c r="CN331" s="542"/>
      <c r="CO331" s="542"/>
      <c r="CP331" s="542"/>
      <c r="CQ331" s="542"/>
      <c r="CS331" s="542"/>
      <c r="CT331" s="542"/>
      <c r="CU331" s="542"/>
      <c r="CV331" s="542"/>
      <c r="CW331" s="543">
        <v>2</v>
      </c>
      <c r="CX331" s="547">
        <v>0</v>
      </c>
      <c r="CY331" s="543">
        <v>1</v>
      </c>
      <c r="CZ331" s="543">
        <v>0</v>
      </c>
      <c r="DA331" s="543">
        <v>0</v>
      </c>
      <c r="DB331" s="543">
        <v>1</v>
      </c>
      <c r="DC331" s="543">
        <v>0</v>
      </c>
      <c r="DD331" s="543">
        <v>0</v>
      </c>
      <c r="DF331" s="551">
        <v>395387.36320800002</v>
      </c>
      <c r="DG331" s="76">
        <f t="shared" si="101"/>
        <v>2.108721919584941E-2</v>
      </c>
      <c r="DH331" s="551">
        <v>2232</v>
      </c>
      <c r="DI331" s="551">
        <v>284859.71861600003</v>
      </c>
      <c r="DJ331" s="551">
        <v>110527.644592</v>
      </c>
      <c r="DK331" s="547">
        <v>203</v>
      </c>
      <c r="DL331" s="543">
        <v>47</v>
      </c>
      <c r="DM331" s="543">
        <v>1</v>
      </c>
      <c r="DN331" s="543">
        <v>1</v>
      </c>
      <c r="DO331" s="320">
        <v>6.2264E-2</v>
      </c>
      <c r="DP331" s="543">
        <v>188</v>
      </c>
      <c r="DQ331" s="543">
        <v>35</v>
      </c>
      <c r="DR331" s="543">
        <v>29</v>
      </c>
      <c r="DS331" s="543">
        <v>0</v>
      </c>
      <c r="DT331" s="76">
        <f t="shared" si="102"/>
        <v>0</v>
      </c>
      <c r="DU331" s="542"/>
      <c r="DV331" s="542"/>
      <c r="DW331" s="542"/>
      <c r="DX331" s="552">
        <v>316.57729999999998</v>
      </c>
      <c r="DZ331" s="542"/>
      <c r="EA331" s="542"/>
      <c r="EB331" s="542"/>
      <c r="EC331" s="542"/>
      <c r="ED331" s="542"/>
      <c r="EE331" s="542"/>
      <c r="EF331" s="542"/>
      <c r="EG331" s="542"/>
      <c r="EH331" s="542"/>
      <c r="EI331" s="542"/>
      <c r="EJ331" s="542"/>
      <c r="EK331" s="542"/>
      <c r="EL331" s="542"/>
      <c r="EM331" s="542"/>
      <c r="EN331" s="542"/>
      <c r="EO331" s="542"/>
    </row>
    <row r="332" spans="2:145" x14ac:dyDescent="0.25">
      <c r="B332" s="541" t="s">
        <v>1755</v>
      </c>
      <c r="C332" s="3" t="s">
        <v>1756</v>
      </c>
      <c r="D332" s="3" t="s">
        <v>1174</v>
      </c>
      <c r="E332" s="541" t="s">
        <v>1094</v>
      </c>
      <c r="F332" s="542"/>
      <c r="G332" s="543">
        <v>2580.4957829999998</v>
      </c>
      <c r="H332" s="542"/>
      <c r="I332" s="542"/>
      <c r="J332" s="542"/>
      <c r="K332" s="542"/>
      <c r="L332" s="542"/>
      <c r="N332" s="543">
        <v>1442.243136</v>
      </c>
      <c r="O332" s="76">
        <f t="shared" si="87"/>
        <v>0.55890156670719127</v>
      </c>
      <c r="P332" s="622">
        <v>33.405189999999997</v>
      </c>
      <c r="Q332" s="76">
        <f t="shared" si="88"/>
        <v>1.2945260449588575E-2</v>
      </c>
      <c r="R332" s="542"/>
      <c r="S332" s="542"/>
      <c r="T332" s="544">
        <v>2.691986</v>
      </c>
      <c r="U332" s="543">
        <v>26</v>
      </c>
      <c r="W332" s="543">
        <v>726</v>
      </c>
      <c r="X332" s="543">
        <v>171</v>
      </c>
      <c r="Y332" s="542"/>
      <c r="Z332" s="546">
        <f t="shared" si="86"/>
        <v>0.50338253091883667</v>
      </c>
      <c r="AA332" s="543">
        <v>102</v>
      </c>
      <c r="AB332" s="543">
        <v>222</v>
      </c>
      <c r="AC332" s="547">
        <v>846</v>
      </c>
      <c r="AD332" s="547">
        <v>102</v>
      </c>
      <c r="AE332" s="543">
        <f t="shared" si="89"/>
        <v>948</v>
      </c>
      <c r="AF332" s="549">
        <v>63724444</v>
      </c>
      <c r="AH332" s="549">
        <v>28000</v>
      </c>
      <c r="AI332" s="543">
        <v>883</v>
      </c>
      <c r="AJ332" s="76">
        <f t="shared" si="90"/>
        <v>0.93143459915611815</v>
      </c>
      <c r="AK332" s="549">
        <v>28761823</v>
      </c>
      <c r="AL332" s="76">
        <f t="shared" si="91"/>
        <v>0.45134678617203783</v>
      </c>
      <c r="AM332" s="543">
        <v>883</v>
      </c>
      <c r="AN332" s="549">
        <v>28761823</v>
      </c>
      <c r="AO332" s="543">
        <v>879</v>
      </c>
      <c r="AP332" s="549">
        <v>28548723</v>
      </c>
      <c r="AQ332" s="543">
        <v>596</v>
      </c>
      <c r="AR332" s="549">
        <v>21130154</v>
      </c>
      <c r="AS332" s="543">
        <v>283</v>
      </c>
      <c r="AT332" s="76">
        <f t="shared" si="92"/>
        <v>0.32195676905574516</v>
      </c>
      <c r="AU332" s="549">
        <v>7418569</v>
      </c>
      <c r="AV332" s="543">
        <v>31</v>
      </c>
      <c r="AW332" s="549">
        <v>25377673</v>
      </c>
      <c r="AX332" s="543">
        <v>27</v>
      </c>
      <c r="AY332" s="549">
        <v>9034786</v>
      </c>
      <c r="AZ332" s="543">
        <v>125</v>
      </c>
      <c r="BA332" s="76">
        <f t="shared" si="93"/>
        <v>0.13185654008438819</v>
      </c>
      <c r="BB332" s="543">
        <v>89</v>
      </c>
      <c r="BC332" s="76">
        <f t="shared" si="94"/>
        <v>9.3881856540084394E-2</v>
      </c>
      <c r="BD332" s="543">
        <v>734</v>
      </c>
      <c r="BE332" s="76">
        <f t="shared" si="95"/>
        <v>0.77426160337552741</v>
      </c>
      <c r="BF332" s="543">
        <v>906</v>
      </c>
      <c r="BG332" s="76">
        <f t="shared" si="96"/>
        <v>0.95569620253164556</v>
      </c>
      <c r="BH332" s="543">
        <v>242</v>
      </c>
      <c r="BI332" s="76">
        <f t="shared" si="97"/>
        <v>0.25527426160337552</v>
      </c>
      <c r="BJ332" s="543">
        <v>172</v>
      </c>
      <c r="BK332" s="543">
        <v>70</v>
      </c>
      <c r="BL332" s="543">
        <v>0</v>
      </c>
      <c r="BM332" s="550">
        <v>1956.5</v>
      </c>
      <c r="BN332" s="542"/>
      <c r="BO332" s="543">
        <v>823</v>
      </c>
      <c r="BP332" s="76">
        <f t="shared" si="98"/>
        <v>0.86814345991561181</v>
      </c>
      <c r="BQ332" s="543">
        <v>125</v>
      </c>
      <c r="BR332" s="76">
        <f t="shared" si="99"/>
        <v>0.13185654008438819</v>
      </c>
      <c r="BS332" s="543">
        <v>30</v>
      </c>
      <c r="BT332" s="76">
        <f t="shared" si="100"/>
        <v>3.1645569620253167E-2</v>
      </c>
      <c r="BU332" s="76">
        <v>0.65232163080407701</v>
      </c>
      <c r="BW332" s="543">
        <v>5</v>
      </c>
      <c r="BX332" s="543">
        <v>3</v>
      </c>
      <c r="BY332" s="543">
        <v>1</v>
      </c>
      <c r="BZ332" s="543">
        <v>5</v>
      </c>
      <c r="CA332" s="543">
        <v>0</v>
      </c>
      <c r="CB332" s="543">
        <v>0</v>
      </c>
      <c r="CC332" s="543">
        <v>1</v>
      </c>
      <c r="CD332" s="543">
        <v>1</v>
      </c>
      <c r="CE332" s="543">
        <v>0</v>
      </c>
      <c r="CF332" s="543">
        <v>0</v>
      </c>
      <c r="CG332" s="543">
        <v>3</v>
      </c>
      <c r="CH332" s="543">
        <v>0</v>
      </c>
      <c r="CI332" s="542"/>
      <c r="CJ332" s="542"/>
      <c r="CK332" s="542"/>
      <c r="CL332" s="542"/>
      <c r="CM332" s="542"/>
      <c r="CN332" s="542"/>
      <c r="CO332" s="542"/>
      <c r="CP332" s="542"/>
      <c r="CQ332" s="542"/>
      <c r="CS332" s="542"/>
      <c r="CT332" s="542"/>
      <c r="CU332" s="542"/>
      <c r="CV332" s="542"/>
      <c r="CW332" s="543">
        <v>21</v>
      </c>
      <c r="CX332" s="547">
        <v>11</v>
      </c>
      <c r="CY332" s="543">
        <v>15</v>
      </c>
      <c r="CZ332" s="543">
        <v>4</v>
      </c>
      <c r="DA332" s="543">
        <v>0</v>
      </c>
      <c r="DB332" s="543">
        <v>0</v>
      </c>
      <c r="DC332" s="543">
        <v>2</v>
      </c>
      <c r="DD332" s="543">
        <v>0</v>
      </c>
      <c r="DF332" s="551">
        <v>4603227.6440880001</v>
      </c>
      <c r="DG332" s="76">
        <f t="shared" si="101"/>
        <v>7.2236450491243206E-2</v>
      </c>
      <c r="DH332" s="551">
        <v>6767.8092040000001</v>
      </c>
      <c r="DI332" s="551">
        <v>4150957.7280819998</v>
      </c>
      <c r="DJ332" s="551">
        <v>452269.91600600001</v>
      </c>
      <c r="DK332" s="547">
        <v>569</v>
      </c>
      <c r="DL332" s="543">
        <v>376</v>
      </c>
      <c r="DM332" s="543">
        <v>2</v>
      </c>
      <c r="DN332" s="543">
        <v>1</v>
      </c>
      <c r="DO332" s="320">
        <v>0.235488</v>
      </c>
      <c r="DP332" s="543">
        <v>509</v>
      </c>
      <c r="DQ332" s="543">
        <v>101</v>
      </c>
      <c r="DR332" s="543">
        <v>219</v>
      </c>
      <c r="DS332" s="543">
        <v>119</v>
      </c>
      <c r="DT332" s="76">
        <f t="shared" si="102"/>
        <v>0.16391184573002754</v>
      </c>
      <c r="DU332" s="542"/>
      <c r="DV332" s="542"/>
      <c r="DW332" s="542"/>
      <c r="DX332" s="552">
        <v>4889.3671000000004</v>
      </c>
      <c r="DZ332" s="542"/>
      <c r="EA332" s="542"/>
      <c r="EB332" s="542"/>
      <c r="EC332" s="542"/>
      <c r="ED332" s="542"/>
      <c r="EE332" s="542"/>
      <c r="EF332" s="542"/>
      <c r="EG332" s="542"/>
      <c r="EH332" s="542"/>
      <c r="EI332" s="542"/>
      <c r="EJ332" s="542"/>
      <c r="EK332" s="542"/>
      <c r="EL332" s="542"/>
      <c r="EM332" s="542"/>
      <c r="EN332" s="542"/>
      <c r="EO332" s="542"/>
    </row>
    <row r="333" spans="2:145" x14ac:dyDescent="0.25">
      <c r="B333" s="541" t="s">
        <v>1757</v>
      </c>
      <c r="C333" s="3" t="s">
        <v>1758</v>
      </c>
      <c r="D333" s="3" t="s">
        <v>1456</v>
      </c>
      <c r="E333" s="541" t="s">
        <v>1094</v>
      </c>
      <c r="F333" s="542"/>
      <c r="G333" s="543">
        <v>630.59578299999998</v>
      </c>
      <c r="H333" s="542"/>
      <c r="I333" s="542"/>
      <c r="J333" s="542"/>
      <c r="K333" s="542"/>
      <c r="L333" s="542"/>
      <c r="N333" s="543">
        <v>384.81435399999998</v>
      </c>
      <c r="O333" s="76">
        <f t="shared" si="87"/>
        <v>0.61023933932650476</v>
      </c>
      <c r="P333" s="622">
        <v>6.4577359999999997</v>
      </c>
      <c r="Q333" s="76">
        <f t="shared" si="88"/>
        <v>1.024069011257565E-2</v>
      </c>
      <c r="R333" s="542"/>
      <c r="S333" s="542"/>
      <c r="T333" s="544">
        <v>1</v>
      </c>
      <c r="U333" s="543">
        <v>0</v>
      </c>
      <c r="W333" s="543">
        <v>103</v>
      </c>
      <c r="X333" s="543">
        <v>34</v>
      </c>
      <c r="Y333" s="542"/>
      <c r="Z333" s="546">
        <f t="shared" si="86"/>
        <v>0.26766153322856562</v>
      </c>
      <c r="AA333" s="543">
        <v>10</v>
      </c>
      <c r="AB333" s="543">
        <v>247</v>
      </c>
      <c r="AC333" s="547">
        <v>340</v>
      </c>
      <c r="AD333" s="547">
        <v>10</v>
      </c>
      <c r="AE333" s="543">
        <f t="shared" si="89"/>
        <v>350</v>
      </c>
      <c r="AF333" s="549">
        <v>88128740</v>
      </c>
      <c r="AH333" s="549">
        <v>78950</v>
      </c>
      <c r="AI333" s="543">
        <v>286</v>
      </c>
      <c r="AJ333" s="76">
        <f t="shared" si="90"/>
        <v>0.81714285714285717</v>
      </c>
      <c r="AK333" s="549">
        <v>23936170</v>
      </c>
      <c r="AL333" s="76">
        <f t="shared" si="91"/>
        <v>0.27160458665357068</v>
      </c>
      <c r="AM333" s="543">
        <v>286</v>
      </c>
      <c r="AN333" s="549">
        <v>23936170</v>
      </c>
      <c r="AO333" s="543">
        <v>257</v>
      </c>
      <c r="AP333" s="549">
        <v>19789900</v>
      </c>
      <c r="AQ333" s="543">
        <v>251</v>
      </c>
      <c r="AR333" s="549">
        <v>19509300</v>
      </c>
      <c r="AS333" s="543">
        <v>6</v>
      </c>
      <c r="AT333" s="76">
        <f t="shared" si="92"/>
        <v>2.3346303501945526E-2</v>
      </c>
      <c r="AU333" s="549">
        <v>280600</v>
      </c>
      <c r="AV333" s="543">
        <v>52</v>
      </c>
      <c r="AW333" s="549">
        <v>54101400</v>
      </c>
      <c r="AX333" s="543">
        <v>2</v>
      </c>
      <c r="AY333" s="549">
        <v>785300</v>
      </c>
      <c r="AZ333" s="543">
        <v>127</v>
      </c>
      <c r="BA333" s="76">
        <f t="shared" si="93"/>
        <v>0.36285714285714288</v>
      </c>
      <c r="BB333" s="543">
        <v>93</v>
      </c>
      <c r="BC333" s="76">
        <f t="shared" si="94"/>
        <v>0.26571428571428574</v>
      </c>
      <c r="BD333" s="543">
        <v>130</v>
      </c>
      <c r="BE333" s="76">
        <f t="shared" si="95"/>
        <v>0.37142857142857144</v>
      </c>
      <c r="BF333" s="543">
        <v>295</v>
      </c>
      <c r="BG333" s="76">
        <f t="shared" si="96"/>
        <v>0.84285714285714286</v>
      </c>
      <c r="BH333" s="543">
        <v>16</v>
      </c>
      <c r="BI333" s="76">
        <f t="shared" si="97"/>
        <v>4.5714285714285714E-2</v>
      </c>
      <c r="BJ333" s="543">
        <v>16</v>
      </c>
      <c r="BK333" s="543">
        <v>0</v>
      </c>
      <c r="BL333" s="543">
        <v>0</v>
      </c>
      <c r="BM333" s="550">
        <v>1972</v>
      </c>
      <c r="BN333" s="542"/>
      <c r="BO333" s="543">
        <v>270</v>
      </c>
      <c r="BP333" s="76">
        <f t="shared" si="98"/>
        <v>0.77142857142857146</v>
      </c>
      <c r="BQ333" s="543">
        <v>80</v>
      </c>
      <c r="BR333" s="76">
        <f t="shared" si="99"/>
        <v>0.22857142857142856</v>
      </c>
      <c r="BS333" s="543">
        <v>8</v>
      </c>
      <c r="BT333" s="76">
        <f t="shared" si="100"/>
        <v>2.2857142857142857E-2</v>
      </c>
      <c r="BU333" s="76">
        <v>0.76573426573426573</v>
      </c>
      <c r="BW333" s="543">
        <v>0</v>
      </c>
      <c r="BX333" s="543">
        <v>0</v>
      </c>
      <c r="BY333" s="543">
        <v>0</v>
      </c>
      <c r="BZ333" s="543">
        <v>0</v>
      </c>
      <c r="CA333" s="543">
        <v>0</v>
      </c>
      <c r="CB333" s="543">
        <v>0</v>
      </c>
      <c r="CC333" s="543">
        <v>0</v>
      </c>
      <c r="CD333" s="543">
        <v>0</v>
      </c>
      <c r="CE333" s="543">
        <v>0</v>
      </c>
      <c r="CF333" s="543">
        <v>0</v>
      </c>
      <c r="CG333" s="543">
        <v>0</v>
      </c>
      <c r="CH333" s="543">
        <v>0</v>
      </c>
      <c r="CI333" s="542"/>
      <c r="CJ333" s="542"/>
      <c r="CK333" s="542"/>
      <c r="CL333" s="542"/>
      <c r="CM333" s="542"/>
      <c r="CN333" s="542"/>
      <c r="CO333" s="542"/>
      <c r="CP333" s="542"/>
      <c r="CQ333" s="542"/>
      <c r="CS333" s="542"/>
      <c r="CT333" s="542"/>
      <c r="CU333" s="542"/>
      <c r="CV333" s="542"/>
      <c r="CW333" s="543">
        <v>3</v>
      </c>
      <c r="CX333" s="547">
        <v>1</v>
      </c>
      <c r="CY333" s="543">
        <v>2</v>
      </c>
      <c r="CZ333" s="543">
        <v>1</v>
      </c>
      <c r="DA333" s="543">
        <v>0</v>
      </c>
      <c r="DB333" s="543">
        <v>0</v>
      </c>
      <c r="DC333" s="543">
        <v>0</v>
      </c>
      <c r="DD333" s="543">
        <v>0</v>
      </c>
      <c r="DF333" s="551">
        <v>961777.64628900005</v>
      </c>
      <c r="DG333" s="76">
        <f t="shared" si="101"/>
        <v>1.0913325735611335E-2</v>
      </c>
      <c r="DH333" s="551">
        <v>5760.9248049999997</v>
      </c>
      <c r="DI333" s="551">
        <v>447598.80310100003</v>
      </c>
      <c r="DJ333" s="551">
        <v>514178.84318800003</v>
      </c>
      <c r="DK333" s="547">
        <v>315</v>
      </c>
      <c r="DL333" s="543">
        <v>28</v>
      </c>
      <c r="DM333" s="543">
        <v>6</v>
      </c>
      <c r="DN333" s="543">
        <v>1</v>
      </c>
      <c r="DO333" s="320">
        <v>4.3201999999999997E-2</v>
      </c>
      <c r="DP333" s="543">
        <v>317</v>
      </c>
      <c r="DQ333" s="543">
        <v>17</v>
      </c>
      <c r="DR333" s="543">
        <v>14</v>
      </c>
      <c r="DS333" s="543">
        <v>2</v>
      </c>
      <c r="DT333" s="76">
        <f t="shared" si="102"/>
        <v>1.9417475728155338E-2</v>
      </c>
      <c r="DU333" s="542"/>
      <c r="DV333" s="542"/>
      <c r="DW333" s="542"/>
      <c r="DX333" s="552">
        <v>436.0172</v>
      </c>
      <c r="DZ333" s="542"/>
      <c r="EA333" s="542"/>
      <c r="EB333" s="542"/>
      <c r="EC333" s="542"/>
      <c r="ED333" s="542"/>
      <c r="EE333" s="542"/>
      <c r="EF333" s="542"/>
      <c r="EG333" s="542"/>
      <c r="EH333" s="542"/>
      <c r="EI333" s="542"/>
      <c r="EJ333" s="542"/>
      <c r="EK333" s="542"/>
      <c r="EL333" s="542"/>
      <c r="EM333" s="542"/>
      <c r="EN333" s="542"/>
      <c r="EO333" s="542"/>
    </row>
    <row r="334" spans="2:145" x14ac:dyDescent="0.25">
      <c r="B334" s="541" t="s">
        <v>1759</v>
      </c>
      <c r="C334" s="3" t="s">
        <v>1760</v>
      </c>
      <c r="D334" s="3" t="s">
        <v>1124</v>
      </c>
      <c r="E334" s="541" t="s">
        <v>1094</v>
      </c>
      <c r="F334" s="542"/>
      <c r="G334" s="543">
        <v>753.09628299999997</v>
      </c>
      <c r="H334" s="542"/>
      <c r="I334" s="542"/>
      <c r="J334" s="542"/>
      <c r="K334" s="542"/>
      <c r="L334" s="542"/>
      <c r="N334" s="543">
        <v>416.587199</v>
      </c>
      <c r="O334" s="76">
        <f t="shared" si="87"/>
        <v>0.55316592101676865</v>
      </c>
      <c r="P334" s="622">
        <v>12.553589000000001</v>
      </c>
      <c r="Q334" s="76">
        <f t="shared" si="88"/>
        <v>1.6669301500190782E-2</v>
      </c>
      <c r="R334" s="542"/>
      <c r="S334" s="542"/>
      <c r="T334" s="544">
        <v>0.35617100000000002</v>
      </c>
      <c r="U334" s="543">
        <v>0</v>
      </c>
      <c r="W334" s="543">
        <v>43</v>
      </c>
      <c r="X334" s="543">
        <v>5</v>
      </c>
      <c r="Y334" s="542"/>
      <c r="Z334" s="546">
        <f t="shared" si="86"/>
        <v>0.10321968630629959</v>
      </c>
      <c r="AA334" s="543">
        <v>6</v>
      </c>
      <c r="AB334" s="543">
        <v>41</v>
      </c>
      <c r="AC334" s="547">
        <v>78</v>
      </c>
      <c r="AD334" s="547">
        <v>6</v>
      </c>
      <c r="AE334" s="543">
        <f t="shared" si="89"/>
        <v>84</v>
      </c>
      <c r="AF334" s="549">
        <v>12889910</v>
      </c>
      <c r="AH334" s="549">
        <v>142750</v>
      </c>
      <c r="AI334" s="543">
        <v>75</v>
      </c>
      <c r="AJ334" s="76">
        <f t="shared" si="90"/>
        <v>0.8928571428571429</v>
      </c>
      <c r="AK334" s="549">
        <v>10759420</v>
      </c>
      <c r="AL334" s="76">
        <f t="shared" si="91"/>
        <v>0.83471645651521231</v>
      </c>
      <c r="AM334" s="543">
        <v>75</v>
      </c>
      <c r="AN334" s="549">
        <v>10759420</v>
      </c>
      <c r="AO334" s="543">
        <v>74</v>
      </c>
      <c r="AP334" s="549">
        <v>10699820</v>
      </c>
      <c r="AQ334" s="543">
        <v>67</v>
      </c>
      <c r="AR334" s="549">
        <v>10610100</v>
      </c>
      <c r="AS334" s="543">
        <v>7</v>
      </c>
      <c r="AT334" s="76">
        <f t="shared" si="92"/>
        <v>9.45945945945946E-2</v>
      </c>
      <c r="AU334" s="549">
        <v>89720</v>
      </c>
      <c r="AV334" s="543">
        <v>6</v>
      </c>
      <c r="AW334" s="549">
        <v>1508090</v>
      </c>
      <c r="AX334" s="543">
        <v>2</v>
      </c>
      <c r="AY334" s="549">
        <v>315000</v>
      </c>
      <c r="AZ334" s="543">
        <v>28</v>
      </c>
      <c r="BA334" s="76">
        <f t="shared" si="93"/>
        <v>0.33333333333333331</v>
      </c>
      <c r="BB334" s="543">
        <v>13</v>
      </c>
      <c r="BC334" s="76">
        <f t="shared" si="94"/>
        <v>0.15476190476190477</v>
      </c>
      <c r="BD334" s="543">
        <v>43</v>
      </c>
      <c r="BE334" s="76">
        <f t="shared" si="95"/>
        <v>0.51190476190476186</v>
      </c>
      <c r="BF334" s="543">
        <v>61</v>
      </c>
      <c r="BG334" s="76">
        <f t="shared" si="96"/>
        <v>0.72619047619047616</v>
      </c>
      <c r="BH334" s="543">
        <v>0</v>
      </c>
      <c r="BI334" s="76">
        <f t="shared" si="97"/>
        <v>0</v>
      </c>
      <c r="BJ334" s="543">
        <v>0</v>
      </c>
      <c r="BK334" s="543">
        <v>0</v>
      </c>
      <c r="BL334" s="543">
        <v>0</v>
      </c>
      <c r="BM334" s="550">
        <v>1983</v>
      </c>
      <c r="BN334" s="542"/>
      <c r="BO334" s="543">
        <v>54</v>
      </c>
      <c r="BP334" s="76">
        <f t="shared" si="98"/>
        <v>0.6428571428571429</v>
      </c>
      <c r="BQ334" s="543">
        <v>30</v>
      </c>
      <c r="BR334" s="76">
        <f t="shared" si="99"/>
        <v>0.35714285714285715</v>
      </c>
      <c r="BS334" s="543">
        <v>0</v>
      </c>
      <c r="BT334" s="76">
        <f t="shared" si="100"/>
        <v>0</v>
      </c>
      <c r="BU334" s="76">
        <v>0.88</v>
      </c>
      <c r="BW334" s="543">
        <v>0</v>
      </c>
      <c r="BX334" s="543">
        <v>0</v>
      </c>
      <c r="BY334" s="543">
        <v>0</v>
      </c>
      <c r="BZ334" s="543">
        <v>0</v>
      </c>
      <c r="CA334" s="543">
        <v>0</v>
      </c>
      <c r="CB334" s="543">
        <v>0</v>
      </c>
      <c r="CC334" s="543">
        <v>0</v>
      </c>
      <c r="CD334" s="543">
        <v>0</v>
      </c>
      <c r="CE334" s="543">
        <v>0</v>
      </c>
      <c r="CF334" s="543">
        <v>0</v>
      </c>
      <c r="CG334" s="543">
        <v>0</v>
      </c>
      <c r="CH334" s="543">
        <v>0</v>
      </c>
      <c r="CI334" s="542"/>
      <c r="CJ334" s="542"/>
      <c r="CK334" s="542"/>
      <c r="CL334" s="542"/>
      <c r="CM334" s="542"/>
      <c r="CN334" s="542"/>
      <c r="CO334" s="542"/>
      <c r="CP334" s="542"/>
      <c r="CQ334" s="542"/>
      <c r="CS334" s="542"/>
      <c r="CT334" s="542"/>
      <c r="CU334" s="542"/>
      <c r="CV334" s="542"/>
      <c r="CW334" s="543">
        <v>2</v>
      </c>
      <c r="CX334" s="547">
        <v>0</v>
      </c>
      <c r="CY334" s="543">
        <v>1</v>
      </c>
      <c r="CZ334" s="543">
        <v>1</v>
      </c>
      <c r="DA334" s="543">
        <v>0</v>
      </c>
      <c r="DB334" s="543">
        <v>0</v>
      </c>
      <c r="DC334" s="543">
        <v>0</v>
      </c>
      <c r="DD334" s="543">
        <v>0</v>
      </c>
      <c r="DF334" s="551">
        <v>22470.331257000002</v>
      </c>
      <c r="DG334" s="76">
        <f t="shared" si="101"/>
        <v>1.7432496624879461E-3</v>
      </c>
      <c r="DH334" s="551">
        <v>2769.0579899999998</v>
      </c>
      <c r="DI334" s="551">
        <v>21527.884967999998</v>
      </c>
      <c r="DJ334" s="551">
        <v>942.44628899999998</v>
      </c>
      <c r="DK334" s="547">
        <v>79</v>
      </c>
      <c r="DL334" s="543">
        <v>5</v>
      </c>
      <c r="DM334" s="543">
        <v>0</v>
      </c>
      <c r="DN334" s="543">
        <v>0</v>
      </c>
      <c r="DO334" s="320">
        <v>3.6582999999999997E-2</v>
      </c>
      <c r="DP334" s="543">
        <v>79</v>
      </c>
      <c r="DQ334" s="543">
        <v>5</v>
      </c>
      <c r="DR334" s="543">
        <v>0</v>
      </c>
      <c r="DS334" s="543">
        <v>0</v>
      </c>
      <c r="DT334" s="76">
        <f t="shared" si="102"/>
        <v>0</v>
      </c>
      <c r="DU334" s="542"/>
      <c r="DV334" s="542"/>
      <c r="DW334" s="542"/>
      <c r="DX334" s="552">
        <v>0</v>
      </c>
      <c r="DZ334" s="542"/>
      <c r="EA334" s="542"/>
      <c r="EB334" s="542"/>
      <c r="EC334" s="542"/>
      <c r="ED334" s="542"/>
      <c r="EE334" s="542"/>
      <c r="EF334" s="542"/>
      <c r="EG334" s="542"/>
      <c r="EH334" s="542"/>
      <c r="EI334" s="542"/>
      <c r="EJ334" s="542"/>
      <c r="EK334" s="542"/>
      <c r="EL334" s="542"/>
      <c r="EM334" s="542"/>
      <c r="EN334" s="542"/>
      <c r="EO334" s="542"/>
    </row>
    <row r="335" spans="2:145" x14ac:dyDescent="0.25">
      <c r="B335" s="541" t="s">
        <v>1761</v>
      </c>
      <c r="C335" s="3" t="s">
        <v>1762</v>
      </c>
      <c r="D335" s="3" t="s">
        <v>1149</v>
      </c>
      <c r="E335" s="541" t="s">
        <v>1094</v>
      </c>
      <c r="F335" s="542"/>
      <c r="G335" s="543">
        <v>63.706893999999998</v>
      </c>
      <c r="H335" s="542"/>
      <c r="I335" s="542"/>
      <c r="J335" s="542"/>
      <c r="K335" s="542"/>
      <c r="L335" s="542"/>
      <c r="N335" s="543">
        <v>56.382801000000001</v>
      </c>
      <c r="O335" s="76">
        <f t="shared" si="87"/>
        <v>0.88503453017188383</v>
      </c>
      <c r="P335" s="622">
        <v>2.2039610000000001</v>
      </c>
      <c r="Q335" s="76">
        <f t="shared" si="88"/>
        <v>3.4595329667147172E-2</v>
      </c>
      <c r="R335" s="542"/>
      <c r="S335" s="542"/>
      <c r="T335" s="544">
        <v>1.3452759999999999</v>
      </c>
      <c r="U335" s="543">
        <v>0</v>
      </c>
      <c r="W335" s="543">
        <v>45</v>
      </c>
      <c r="X335" s="543">
        <v>0</v>
      </c>
      <c r="Y335" s="542"/>
      <c r="Z335" s="546">
        <f t="shared" si="86"/>
        <v>0.79811572326816471</v>
      </c>
      <c r="AA335" s="543">
        <v>1</v>
      </c>
      <c r="AB335" s="543">
        <v>4</v>
      </c>
      <c r="AC335" s="547">
        <v>48</v>
      </c>
      <c r="AD335" s="547">
        <v>1</v>
      </c>
      <c r="AE335" s="543">
        <f t="shared" si="89"/>
        <v>49</v>
      </c>
      <c r="AF335" s="549">
        <v>2561686</v>
      </c>
      <c r="AH335" s="549">
        <v>41300</v>
      </c>
      <c r="AI335" s="543">
        <v>44</v>
      </c>
      <c r="AJ335" s="76">
        <f t="shared" si="90"/>
        <v>0.89795918367346939</v>
      </c>
      <c r="AK335" s="549">
        <v>2174586</v>
      </c>
      <c r="AL335" s="76">
        <f t="shared" si="91"/>
        <v>0.84888858353443786</v>
      </c>
      <c r="AM335" s="543">
        <v>44</v>
      </c>
      <c r="AN335" s="549">
        <v>2174586</v>
      </c>
      <c r="AO335" s="543">
        <v>44</v>
      </c>
      <c r="AP335" s="549">
        <v>2174586</v>
      </c>
      <c r="AQ335" s="543">
        <v>34</v>
      </c>
      <c r="AR335" s="549">
        <v>1963856</v>
      </c>
      <c r="AS335" s="543">
        <v>10</v>
      </c>
      <c r="AT335" s="76">
        <f t="shared" si="92"/>
        <v>0.22727272727272727</v>
      </c>
      <c r="AU335" s="549">
        <v>210730</v>
      </c>
      <c r="AV335" s="543">
        <v>3</v>
      </c>
      <c r="AW335" s="549">
        <v>138900</v>
      </c>
      <c r="AX335" s="543">
        <v>2</v>
      </c>
      <c r="AY335" s="549">
        <v>248200</v>
      </c>
      <c r="AZ335" s="543">
        <v>9</v>
      </c>
      <c r="BA335" s="76">
        <f t="shared" si="93"/>
        <v>0.18367346938775511</v>
      </c>
      <c r="BB335" s="543">
        <v>12</v>
      </c>
      <c r="BC335" s="76">
        <f t="shared" si="94"/>
        <v>0.24489795918367346</v>
      </c>
      <c r="BD335" s="543">
        <v>28</v>
      </c>
      <c r="BE335" s="76">
        <f t="shared" si="95"/>
        <v>0.5714285714285714</v>
      </c>
      <c r="BF335" s="543">
        <v>47</v>
      </c>
      <c r="BG335" s="76">
        <f t="shared" si="96"/>
        <v>0.95918367346938771</v>
      </c>
      <c r="BH335" s="543">
        <v>3</v>
      </c>
      <c r="BI335" s="76">
        <f t="shared" si="97"/>
        <v>6.1224489795918366E-2</v>
      </c>
      <c r="BJ335" s="543">
        <v>3</v>
      </c>
      <c r="BK335" s="543">
        <v>0</v>
      </c>
      <c r="BL335" s="543">
        <v>0</v>
      </c>
      <c r="BM335" s="550">
        <v>1967</v>
      </c>
      <c r="BN335" s="542"/>
      <c r="BO335" s="543">
        <v>35</v>
      </c>
      <c r="BP335" s="76">
        <f t="shared" si="98"/>
        <v>0.7142857142857143</v>
      </c>
      <c r="BQ335" s="543">
        <v>14</v>
      </c>
      <c r="BR335" s="76">
        <f t="shared" si="99"/>
        <v>0.2857142857142857</v>
      </c>
      <c r="BS335" s="543">
        <v>0</v>
      </c>
      <c r="BT335" s="76">
        <f t="shared" si="100"/>
        <v>0</v>
      </c>
      <c r="BU335" s="76">
        <v>0.97727272727272729</v>
      </c>
      <c r="BW335" s="543">
        <v>0</v>
      </c>
      <c r="BX335" s="543">
        <v>0</v>
      </c>
      <c r="BY335" s="543">
        <v>0</v>
      </c>
      <c r="BZ335" s="543">
        <v>0</v>
      </c>
      <c r="CA335" s="543">
        <v>0</v>
      </c>
      <c r="CB335" s="543">
        <v>0</v>
      </c>
      <c r="CC335" s="543">
        <v>0</v>
      </c>
      <c r="CD335" s="543">
        <v>0</v>
      </c>
      <c r="CE335" s="543">
        <v>0</v>
      </c>
      <c r="CF335" s="543">
        <v>0</v>
      </c>
      <c r="CG335" s="543">
        <v>0</v>
      </c>
      <c r="CH335" s="543">
        <v>0</v>
      </c>
      <c r="CI335" s="542"/>
      <c r="CJ335" s="542"/>
      <c r="CK335" s="542"/>
      <c r="CL335" s="542"/>
      <c r="CM335" s="542"/>
      <c r="CN335" s="542"/>
      <c r="CO335" s="542"/>
      <c r="CP335" s="542"/>
      <c r="CQ335" s="542"/>
      <c r="CS335" s="542"/>
      <c r="CT335" s="542"/>
      <c r="CU335" s="542"/>
      <c r="CV335" s="542"/>
      <c r="CW335" s="543">
        <v>2</v>
      </c>
      <c r="CX335" s="547">
        <v>0</v>
      </c>
      <c r="CY335" s="543">
        <v>1</v>
      </c>
      <c r="CZ335" s="543">
        <v>0</v>
      </c>
      <c r="DA335" s="543">
        <v>0</v>
      </c>
      <c r="DB335" s="543">
        <v>1</v>
      </c>
      <c r="DC335" s="543">
        <v>0</v>
      </c>
      <c r="DD335" s="543">
        <v>0</v>
      </c>
      <c r="DF335" s="551">
        <v>50274.005615000002</v>
      </c>
      <c r="DG335" s="76">
        <f t="shared" si="101"/>
        <v>1.9625358305038167E-2</v>
      </c>
      <c r="DH335" s="551">
        <v>3014.4018550000001</v>
      </c>
      <c r="DI335" s="551">
        <v>32620.917847000001</v>
      </c>
      <c r="DJ335" s="551">
        <v>17653.087769000002</v>
      </c>
      <c r="DK335" s="547">
        <v>43</v>
      </c>
      <c r="DL335" s="543">
        <v>6</v>
      </c>
      <c r="DM335" s="543">
        <v>0</v>
      </c>
      <c r="DN335" s="543">
        <v>0</v>
      </c>
      <c r="DO335" s="320">
        <v>9.7239000000000006E-2</v>
      </c>
      <c r="DP335" s="543">
        <v>42</v>
      </c>
      <c r="DQ335" s="543">
        <v>4</v>
      </c>
      <c r="DR335" s="543">
        <v>3</v>
      </c>
      <c r="DS335" s="543">
        <v>0</v>
      </c>
      <c r="DT335" s="76">
        <f t="shared" si="102"/>
        <v>0</v>
      </c>
      <c r="DU335" s="542"/>
      <c r="DV335" s="542"/>
      <c r="DW335" s="542"/>
      <c r="DX335" s="552">
        <v>22.966899999999999</v>
      </c>
      <c r="DZ335" s="542"/>
      <c r="EA335" s="542"/>
      <c r="EB335" s="542"/>
      <c r="EC335" s="542"/>
      <c r="ED335" s="542"/>
      <c r="EE335" s="542"/>
      <c r="EF335" s="542"/>
      <c r="EG335" s="542"/>
      <c r="EH335" s="542"/>
      <c r="EI335" s="542"/>
      <c r="EJ335" s="542"/>
      <c r="EK335" s="542"/>
      <c r="EL335" s="542"/>
      <c r="EM335" s="542"/>
      <c r="EN335" s="542"/>
      <c r="EO335" s="542"/>
    </row>
    <row r="336" spans="2:145" x14ac:dyDescent="0.25">
      <c r="B336" s="541" t="s">
        <v>1763</v>
      </c>
      <c r="C336" s="3" t="s">
        <v>1764</v>
      </c>
      <c r="D336" s="3" t="s">
        <v>1765</v>
      </c>
      <c r="E336" s="541" t="s">
        <v>1094</v>
      </c>
      <c r="F336" s="542"/>
      <c r="G336" s="543">
        <v>13309.905951000001</v>
      </c>
      <c r="H336" s="542"/>
      <c r="I336" s="542"/>
      <c r="J336" s="542"/>
      <c r="K336" s="542"/>
      <c r="L336" s="542"/>
      <c r="N336" s="543">
        <v>6166.4058720000003</v>
      </c>
      <c r="O336" s="76">
        <f t="shared" si="87"/>
        <v>0.46329447365754717</v>
      </c>
      <c r="P336" s="622">
        <v>120.319571</v>
      </c>
      <c r="Q336" s="76">
        <f t="shared" si="88"/>
        <v>9.0398513289990708E-3</v>
      </c>
      <c r="R336" s="542"/>
      <c r="S336" s="542"/>
      <c r="T336" s="544">
        <v>8.6525269999999992</v>
      </c>
      <c r="U336" s="543">
        <v>156</v>
      </c>
      <c r="W336" s="543">
        <v>468</v>
      </c>
      <c r="X336" s="543">
        <v>0</v>
      </c>
      <c r="Y336" s="542"/>
      <c r="Z336" s="546">
        <f t="shared" si="86"/>
        <v>7.589510157368376E-2</v>
      </c>
      <c r="AA336" s="543">
        <v>6</v>
      </c>
      <c r="AB336" s="543">
        <v>64</v>
      </c>
      <c r="AC336" s="547">
        <v>526</v>
      </c>
      <c r="AD336" s="547">
        <v>6</v>
      </c>
      <c r="AE336" s="543">
        <f t="shared" si="89"/>
        <v>532</v>
      </c>
      <c r="AF336" s="549">
        <v>55476433</v>
      </c>
      <c r="AH336" s="549">
        <v>67750</v>
      </c>
      <c r="AI336" s="543">
        <v>508</v>
      </c>
      <c r="AJ336" s="76">
        <f t="shared" si="90"/>
        <v>0.95488721804511278</v>
      </c>
      <c r="AK336" s="549">
        <v>52724050</v>
      </c>
      <c r="AL336" s="76">
        <f t="shared" si="91"/>
        <v>0.95038644607882417</v>
      </c>
      <c r="AM336" s="543">
        <v>508</v>
      </c>
      <c r="AN336" s="549">
        <v>52724050</v>
      </c>
      <c r="AO336" s="543">
        <v>498</v>
      </c>
      <c r="AP336" s="549">
        <v>51552350</v>
      </c>
      <c r="AQ336" s="543">
        <v>361</v>
      </c>
      <c r="AR336" s="549">
        <v>48189800</v>
      </c>
      <c r="AS336" s="543">
        <v>137</v>
      </c>
      <c r="AT336" s="76">
        <f t="shared" si="92"/>
        <v>0.27510040160642568</v>
      </c>
      <c r="AU336" s="549">
        <v>3362550</v>
      </c>
      <c r="AV336" s="543">
        <v>19</v>
      </c>
      <c r="AW336" s="549">
        <v>2291483</v>
      </c>
      <c r="AX336" s="543">
        <v>1</v>
      </c>
      <c r="AY336" s="549">
        <v>130000</v>
      </c>
      <c r="AZ336" s="543">
        <v>176</v>
      </c>
      <c r="BA336" s="76">
        <f t="shared" si="93"/>
        <v>0.33082706766917291</v>
      </c>
      <c r="BB336" s="543">
        <v>146</v>
      </c>
      <c r="BC336" s="76">
        <f t="shared" si="94"/>
        <v>0.27443609022556392</v>
      </c>
      <c r="BD336" s="543">
        <v>210</v>
      </c>
      <c r="BE336" s="76">
        <f t="shared" si="95"/>
        <v>0.39473684210526316</v>
      </c>
      <c r="BF336" s="543">
        <v>459</v>
      </c>
      <c r="BG336" s="76">
        <f t="shared" si="96"/>
        <v>0.86278195488721809</v>
      </c>
      <c r="BH336" s="543">
        <v>260</v>
      </c>
      <c r="BI336" s="76">
        <f t="shared" si="97"/>
        <v>0.48872180451127817</v>
      </c>
      <c r="BJ336" s="543">
        <v>79</v>
      </c>
      <c r="BK336" s="543">
        <v>81</v>
      </c>
      <c r="BL336" s="543">
        <v>100</v>
      </c>
      <c r="BM336" s="550">
        <v>1976</v>
      </c>
      <c r="BN336" s="542"/>
      <c r="BO336" s="543">
        <v>346</v>
      </c>
      <c r="BP336" s="76">
        <f t="shared" si="98"/>
        <v>0.65037593984962405</v>
      </c>
      <c r="BQ336" s="543">
        <v>186</v>
      </c>
      <c r="BR336" s="76">
        <f t="shared" si="99"/>
        <v>0.34962406015037595</v>
      </c>
      <c r="BS336" s="543">
        <v>77</v>
      </c>
      <c r="BT336" s="76">
        <f t="shared" si="100"/>
        <v>0.14473684210526316</v>
      </c>
      <c r="BU336" s="76">
        <v>0.78346456692913391</v>
      </c>
      <c r="BW336" s="543">
        <v>0</v>
      </c>
      <c r="BX336" s="543">
        <v>0</v>
      </c>
      <c r="BY336" s="543">
        <v>0</v>
      </c>
      <c r="BZ336" s="543">
        <v>0</v>
      </c>
      <c r="CA336" s="543">
        <v>0</v>
      </c>
      <c r="CB336" s="543">
        <v>0</v>
      </c>
      <c r="CC336" s="543">
        <v>0</v>
      </c>
      <c r="CD336" s="543">
        <v>0</v>
      </c>
      <c r="CE336" s="543">
        <v>0</v>
      </c>
      <c r="CF336" s="543">
        <v>0</v>
      </c>
      <c r="CG336" s="543">
        <v>0</v>
      </c>
      <c r="CH336" s="543">
        <v>0</v>
      </c>
      <c r="CI336" s="542"/>
      <c r="CJ336" s="542"/>
      <c r="CK336" s="542"/>
      <c r="CL336" s="542"/>
      <c r="CM336" s="542"/>
      <c r="CN336" s="542"/>
      <c r="CO336" s="542"/>
      <c r="CP336" s="542"/>
      <c r="CQ336" s="542"/>
      <c r="CS336" s="542"/>
      <c r="CT336" s="542"/>
      <c r="CU336" s="542"/>
      <c r="CV336" s="542"/>
      <c r="CW336" s="543">
        <v>1</v>
      </c>
      <c r="CX336" s="547">
        <v>0</v>
      </c>
      <c r="CY336" s="543">
        <v>1</v>
      </c>
      <c r="CZ336" s="543">
        <v>0</v>
      </c>
      <c r="DA336" s="543">
        <v>0</v>
      </c>
      <c r="DB336" s="543">
        <v>0</v>
      </c>
      <c r="DC336" s="543">
        <v>0</v>
      </c>
      <c r="DD336" s="543">
        <v>0</v>
      </c>
      <c r="DF336" s="551">
        <v>11259075.244376</v>
      </c>
      <c r="DG336" s="76">
        <f t="shared" si="101"/>
        <v>0.20295240042516793</v>
      </c>
      <c r="DH336" s="551">
        <v>26292.626952999999</v>
      </c>
      <c r="DI336" s="551">
        <v>11155961.933036</v>
      </c>
      <c r="DJ336" s="551">
        <v>103113.31134</v>
      </c>
      <c r="DK336" s="547">
        <v>209</v>
      </c>
      <c r="DL336" s="543">
        <v>247</v>
      </c>
      <c r="DM336" s="543">
        <v>61</v>
      </c>
      <c r="DN336" s="543">
        <v>15</v>
      </c>
      <c r="DO336" s="320">
        <v>0.68305899999999997</v>
      </c>
      <c r="DP336" s="543">
        <v>207</v>
      </c>
      <c r="DQ336" s="543">
        <v>28</v>
      </c>
      <c r="DR336" s="543">
        <v>101</v>
      </c>
      <c r="DS336" s="543">
        <v>196</v>
      </c>
      <c r="DT336" s="76">
        <f t="shared" si="102"/>
        <v>0.41880341880341881</v>
      </c>
      <c r="DU336" s="542"/>
      <c r="DV336" s="542"/>
      <c r="DW336" s="542"/>
      <c r="DX336" s="552">
        <v>8178.9587000000001</v>
      </c>
      <c r="DZ336" s="542"/>
      <c r="EA336" s="542"/>
      <c r="EB336" s="542"/>
      <c r="EC336" s="542"/>
      <c r="ED336" s="542"/>
      <c r="EE336" s="542"/>
      <c r="EF336" s="542"/>
      <c r="EG336" s="542"/>
      <c r="EH336" s="542"/>
      <c r="EI336" s="542"/>
      <c r="EJ336" s="542"/>
      <c r="EK336" s="542"/>
      <c r="EL336" s="542"/>
      <c r="EM336" s="542"/>
      <c r="EN336" s="542"/>
      <c r="EO336" s="542"/>
    </row>
    <row r="337" spans="2:145" x14ac:dyDescent="0.25">
      <c r="B337" s="541" t="s">
        <v>1766</v>
      </c>
      <c r="C337" s="3" t="s">
        <v>1767</v>
      </c>
      <c r="D337" s="3" t="s">
        <v>1292</v>
      </c>
      <c r="E337" s="541" t="s">
        <v>1094</v>
      </c>
      <c r="F337" s="542"/>
      <c r="G337" s="543">
        <v>250.71584100000001</v>
      </c>
      <c r="H337" s="542"/>
      <c r="I337" s="542"/>
      <c r="J337" s="542"/>
      <c r="K337" s="542"/>
      <c r="L337" s="542"/>
      <c r="N337" s="543">
        <v>151.97944200000001</v>
      </c>
      <c r="O337" s="76">
        <f t="shared" si="87"/>
        <v>0.60618204814589283</v>
      </c>
      <c r="P337" s="622">
        <v>3.583574</v>
      </c>
      <c r="Q337" s="76">
        <f t="shared" si="88"/>
        <v>1.4293368882104262E-2</v>
      </c>
      <c r="R337" s="542"/>
      <c r="S337" s="542"/>
      <c r="T337" s="544">
        <v>1.2367859999999999</v>
      </c>
      <c r="U337" s="543">
        <v>0</v>
      </c>
      <c r="W337" s="543">
        <v>43</v>
      </c>
      <c r="X337" s="543">
        <v>0</v>
      </c>
      <c r="Y337" s="542"/>
      <c r="Z337" s="546">
        <f t="shared" si="86"/>
        <v>0.28293300353083278</v>
      </c>
      <c r="AA337" s="543">
        <v>12</v>
      </c>
      <c r="AB337" s="543">
        <v>16</v>
      </c>
      <c r="AC337" s="547">
        <v>47</v>
      </c>
      <c r="AD337" s="547">
        <v>12</v>
      </c>
      <c r="AE337" s="543">
        <f t="shared" si="89"/>
        <v>59</v>
      </c>
      <c r="AF337" s="549">
        <v>2813990</v>
      </c>
      <c r="AH337" s="549">
        <v>24950</v>
      </c>
      <c r="AI337" s="543">
        <v>53</v>
      </c>
      <c r="AJ337" s="76">
        <f t="shared" si="90"/>
        <v>0.89830508474576276</v>
      </c>
      <c r="AK337" s="549">
        <v>2089410</v>
      </c>
      <c r="AL337" s="76">
        <f t="shared" si="91"/>
        <v>0.74250796911147521</v>
      </c>
      <c r="AM337" s="543">
        <v>51</v>
      </c>
      <c r="AN337" s="549">
        <v>1818010</v>
      </c>
      <c r="AO337" s="543">
        <v>50</v>
      </c>
      <c r="AP337" s="549">
        <v>1765910</v>
      </c>
      <c r="AQ337" s="543">
        <v>37</v>
      </c>
      <c r="AR337" s="549">
        <v>1539500</v>
      </c>
      <c r="AS337" s="543">
        <v>13</v>
      </c>
      <c r="AT337" s="76">
        <f t="shared" si="92"/>
        <v>0.26</v>
      </c>
      <c r="AU337" s="549">
        <v>226410</v>
      </c>
      <c r="AV337" s="543">
        <v>2</v>
      </c>
      <c r="AW337" s="549">
        <v>254200</v>
      </c>
      <c r="AX337" s="543">
        <v>4</v>
      </c>
      <c r="AY337" s="549">
        <v>470380</v>
      </c>
      <c r="AZ337" s="543">
        <v>11</v>
      </c>
      <c r="BA337" s="76">
        <f t="shared" si="93"/>
        <v>0.1864406779661017</v>
      </c>
      <c r="BB337" s="543">
        <v>28</v>
      </c>
      <c r="BC337" s="76">
        <f t="shared" si="94"/>
        <v>0.47457627118644069</v>
      </c>
      <c r="BD337" s="543">
        <v>20</v>
      </c>
      <c r="BE337" s="76">
        <f t="shared" si="95"/>
        <v>0.33898305084745761</v>
      </c>
      <c r="BF337" s="543">
        <v>50</v>
      </c>
      <c r="BG337" s="76">
        <f t="shared" si="96"/>
        <v>0.84745762711864403</v>
      </c>
      <c r="BH337" s="543">
        <v>8</v>
      </c>
      <c r="BI337" s="76">
        <f t="shared" si="97"/>
        <v>0.13559322033898305</v>
      </c>
      <c r="BJ337" s="543">
        <v>8</v>
      </c>
      <c r="BK337" s="543">
        <v>0</v>
      </c>
      <c r="BL337" s="543">
        <v>0</v>
      </c>
      <c r="BM337" s="550">
        <v>1956.5</v>
      </c>
      <c r="BN337" s="542"/>
      <c r="BO337" s="543">
        <v>50</v>
      </c>
      <c r="BP337" s="76">
        <f t="shared" si="98"/>
        <v>0.84745762711864403</v>
      </c>
      <c r="BQ337" s="543">
        <v>9</v>
      </c>
      <c r="BR337" s="76">
        <f t="shared" si="99"/>
        <v>0.15254237288135594</v>
      </c>
      <c r="BS337" s="543">
        <v>1</v>
      </c>
      <c r="BT337" s="76">
        <f t="shared" si="100"/>
        <v>1.6949152542372881E-2</v>
      </c>
      <c r="BU337" s="76">
        <v>0.660377358490566</v>
      </c>
      <c r="BW337" s="543">
        <v>0</v>
      </c>
      <c r="BX337" s="543">
        <v>0</v>
      </c>
      <c r="BY337" s="543">
        <v>0</v>
      </c>
      <c r="BZ337" s="543">
        <v>0</v>
      </c>
      <c r="CA337" s="543">
        <v>0</v>
      </c>
      <c r="CB337" s="543">
        <v>0</v>
      </c>
      <c r="CC337" s="543">
        <v>0</v>
      </c>
      <c r="CD337" s="543">
        <v>0</v>
      </c>
      <c r="CE337" s="543">
        <v>0</v>
      </c>
      <c r="CF337" s="543">
        <v>0</v>
      </c>
      <c r="CG337" s="543">
        <v>0</v>
      </c>
      <c r="CH337" s="543">
        <v>0</v>
      </c>
      <c r="CI337" s="542"/>
      <c r="CJ337" s="542"/>
      <c r="CK337" s="542"/>
      <c r="CL337" s="542"/>
      <c r="CM337" s="542"/>
      <c r="CN337" s="542"/>
      <c r="CO337" s="542"/>
      <c r="CP337" s="542"/>
      <c r="CQ337" s="542"/>
      <c r="CS337" s="542"/>
      <c r="CT337" s="542"/>
      <c r="CU337" s="542"/>
      <c r="CV337" s="542"/>
      <c r="CW337" s="543">
        <v>4</v>
      </c>
      <c r="CX337" s="547">
        <v>1</v>
      </c>
      <c r="CY337" s="543">
        <v>3</v>
      </c>
      <c r="CZ337" s="543">
        <v>1</v>
      </c>
      <c r="DA337" s="543">
        <v>0</v>
      </c>
      <c r="DB337" s="543">
        <v>0</v>
      </c>
      <c r="DC337" s="543">
        <v>0</v>
      </c>
      <c r="DD337" s="543">
        <v>0</v>
      </c>
      <c r="DF337" s="551">
        <v>119283.803418</v>
      </c>
      <c r="DG337" s="76">
        <f t="shared" si="101"/>
        <v>4.2389561945138397E-2</v>
      </c>
      <c r="DH337" s="551">
        <v>3900.7058109999998</v>
      </c>
      <c r="DI337" s="551">
        <v>112752.00341799999</v>
      </c>
      <c r="DJ337" s="551">
        <v>6531.8</v>
      </c>
      <c r="DK337" s="547">
        <v>40</v>
      </c>
      <c r="DL337" s="543">
        <v>19</v>
      </c>
      <c r="DM337" s="543">
        <v>0</v>
      </c>
      <c r="DN337" s="543">
        <v>0</v>
      </c>
      <c r="DO337" s="320">
        <v>0.13619800000000001</v>
      </c>
      <c r="DP337" s="543">
        <v>35</v>
      </c>
      <c r="DQ337" s="543">
        <v>7</v>
      </c>
      <c r="DR337" s="543">
        <v>15</v>
      </c>
      <c r="DS337" s="543">
        <v>2</v>
      </c>
      <c r="DT337" s="76">
        <f t="shared" si="102"/>
        <v>4.6511627906976744E-2</v>
      </c>
      <c r="DU337" s="542"/>
      <c r="DV337" s="542"/>
      <c r="DW337" s="542"/>
      <c r="DX337" s="552">
        <v>99.858800000000002</v>
      </c>
      <c r="DZ337" s="542"/>
      <c r="EA337" s="542"/>
      <c r="EB337" s="542"/>
      <c r="EC337" s="542"/>
      <c r="ED337" s="542"/>
      <c r="EE337" s="542"/>
      <c r="EF337" s="542"/>
      <c r="EG337" s="542"/>
      <c r="EH337" s="542"/>
      <c r="EI337" s="542"/>
      <c r="EJ337" s="542"/>
      <c r="EK337" s="542"/>
      <c r="EL337" s="542"/>
      <c r="EM337" s="542"/>
      <c r="EN337" s="542"/>
      <c r="EO337" s="542"/>
    </row>
    <row r="338" spans="2:145" x14ac:dyDescent="0.25">
      <c r="B338" s="541" t="s">
        <v>1768</v>
      </c>
      <c r="C338" s="3" t="s">
        <v>1769</v>
      </c>
      <c r="D338" s="3" t="s">
        <v>1169</v>
      </c>
      <c r="E338" s="541" t="s">
        <v>1094</v>
      </c>
      <c r="F338" s="542"/>
      <c r="G338" s="543">
        <v>315.68284199999999</v>
      </c>
      <c r="H338" s="542"/>
      <c r="I338" s="542"/>
      <c r="J338" s="542"/>
      <c r="K338" s="542"/>
      <c r="L338" s="542"/>
      <c r="N338" s="543">
        <v>299.89107200000001</v>
      </c>
      <c r="O338" s="76">
        <f t="shared" si="87"/>
        <v>0.94997583682422626</v>
      </c>
      <c r="P338" s="622">
        <v>12.36173</v>
      </c>
      <c r="Q338" s="76">
        <f t="shared" si="88"/>
        <v>3.9158700934401748E-2</v>
      </c>
      <c r="R338" s="542"/>
      <c r="S338" s="542"/>
      <c r="T338" s="544">
        <v>1</v>
      </c>
      <c r="U338" s="543">
        <v>1</v>
      </c>
      <c r="W338" s="543">
        <v>134</v>
      </c>
      <c r="X338" s="543">
        <v>0</v>
      </c>
      <c r="Y338" s="542"/>
      <c r="Z338" s="546">
        <f t="shared" si="86"/>
        <v>0.44682890726403485</v>
      </c>
      <c r="AA338" s="543">
        <v>0</v>
      </c>
      <c r="AB338" s="543">
        <v>3</v>
      </c>
      <c r="AC338" s="547">
        <v>137</v>
      </c>
      <c r="AD338" s="547">
        <v>0</v>
      </c>
      <c r="AE338" s="543">
        <f t="shared" si="89"/>
        <v>137</v>
      </c>
      <c r="AF338" s="549">
        <v>10860770</v>
      </c>
      <c r="AH338" s="549">
        <v>64600</v>
      </c>
      <c r="AI338" s="543">
        <v>122</v>
      </c>
      <c r="AJ338" s="76">
        <f t="shared" si="90"/>
        <v>0.89051094890510951</v>
      </c>
      <c r="AK338" s="549">
        <v>8344710</v>
      </c>
      <c r="AL338" s="76">
        <f t="shared" si="91"/>
        <v>0.76833502596961356</v>
      </c>
      <c r="AM338" s="543">
        <v>122</v>
      </c>
      <c r="AN338" s="549">
        <v>8344710</v>
      </c>
      <c r="AO338" s="543">
        <v>118</v>
      </c>
      <c r="AP338" s="549">
        <v>8170510</v>
      </c>
      <c r="AQ338" s="543">
        <v>83</v>
      </c>
      <c r="AR338" s="549">
        <v>7104490</v>
      </c>
      <c r="AS338" s="543">
        <v>35</v>
      </c>
      <c r="AT338" s="76">
        <f t="shared" si="92"/>
        <v>0.29661016949152541</v>
      </c>
      <c r="AU338" s="549">
        <v>1066020</v>
      </c>
      <c r="AV338" s="543">
        <v>12</v>
      </c>
      <c r="AW338" s="549">
        <v>1889140</v>
      </c>
      <c r="AX338" s="543">
        <v>2</v>
      </c>
      <c r="AY338" s="549">
        <v>538920</v>
      </c>
      <c r="AZ338" s="543">
        <v>50</v>
      </c>
      <c r="BA338" s="76">
        <f t="shared" si="93"/>
        <v>0.36496350364963503</v>
      </c>
      <c r="BB338" s="543">
        <v>19</v>
      </c>
      <c r="BC338" s="76">
        <f t="shared" si="94"/>
        <v>0.13868613138686131</v>
      </c>
      <c r="BD338" s="543">
        <v>68</v>
      </c>
      <c r="BE338" s="76">
        <f t="shared" si="95"/>
        <v>0.49635036496350365</v>
      </c>
      <c r="BF338" s="543">
        <v>130</v>
      </c>
      <c r="BG338" s="76">
        <f t="shared" si="96"/>
        <v>0.94890510948905105</v>
      </c>
      <c r="BH338" s="543">
        <v>23</v>
      </c>
      <c r="BI338" s="76">
        <f t="shared" si="97"/>
        <v>0.16788321167883211</v>
      </c>
      <c r="BJ338" s="543">
        <v>21</v>
      </c>
      <c r="BK338" s="543">
        <v>2</v>
      </c>
      <c r="BL338" s="543">
        <v>0</v>
      </c>
      <c r="BM338" s="550">
        <v>1966</v>
      </c>
      <c r="BN338" s="542"/>
      <c r="BO338" s="543">
        <v>103</v>
      </c>
      <c r="BP338" s="76">
        <f t="shared" si="98"/>
        <v>0.75182481751824815</v>
      </c>
      <c r="BQ338" s="543">
        <v>34</v>
      </c>
      <c r="BR338" s="76">
        <f t="shared" si="99"/>
        <v>0.24817518248175183</v>
      </c>
      <c r="BS338" s="543">
        <v>5</v>
      </c>
      <c r="BT338" s="76">
        <f t="shared" si="100"/>
        <v>3.6496350364963501E-2</v>
      </c>
      <c r="BU338" s="76">
        <v>0.73770491803278693</v>
      </c>
      <c r="BW338" s="543">
        <v>1</v>
      </c>
      <c r="BX338" s="543">
        <v>1</v>
      </c>
      <c r="BY338" s="543">
        <v>0</v>
      </c>
      <c r="BZ338" s="543">
        <v>1</v>
      </c>
      <c r="CA338" s="543">
        <v>0</v>
      </c>
      <c r="CB338" s="543">
        <v>0</v>
      </c>
      <c r="CC338" s="543">
        <v>1</v>
      </c>
      <c r="CD338" s="543">
        <v>0</v>
      </c>
      <c r="CE338" s="543">
        <v>0</v>
      </c>
      <c r="CF338" s="543">
        <v>0</v>
      </c>
      <c r="CG338" s="543">
        <v>0</v>
      </c>
      <c r="CH338" s="543">
        <v>0</v>
      </c>
      <c r="CI338" s="542"/>
      <c r="CJ338" s="542"/>
      <c r="CK338" s="542"/>
      <c r="CL338" s="542"/>
      <c r="CM338" s="542"/>
      <c r="CN338" s="542"/>
      <c r="CO338" s="542"/>
      <c r="CP338" s="542"/>
      <c r="CQ338" s="542"/>
      <c r="CS338" s="542"/>
      <c r="CT338" s="542"/>
      <c r="CU338" s="542"/>
      <c r="CV338" s="542"/>
      <c r="CW338" s="543">
        <v>1</v>
      </c>
      <c r="CX338" s="547">
        <v>1</v>
      </c>
      <c r="CY338" s="543">
        <v>1</v>
      </c>
      <c r="CZ338" s="543">
        <v>0</v>
      </c>
      <c r="DA338" s="543">
        <v>0</v>
      </c>
      <c r="DB338" s="543">
        <v>0</v>
      </c>
      <c r="DC338" s="543">
        <v>0</v>
      </c>
      <c r="DD338" s="543">
        <v>0</v>
      </c>
      <c r="DF338" s="551">
        <v>966509.05793699995</v>
      </c>
      <c r="DG338" s="76">
        <f t="shared" si="101"/>
        <v>8.8990841159236403E-2</v>
      </c>
      <c r="DH338" s="551">
        <v>12779.800988000001</v>
      </c>
      <c r="DI338" s="551">
        <v>815796.75724399998</v>
      </c>
      <c r="DJ338" s="551">
        <v>150712.300693</v>
      </c>
      <c r="DK338" s="547">
        <v>77</v>
      </c>
      <c r="DL338" s="543">
        <v>59</v>
      </c>
      <c r="DM338" s="543">
        <v>1</v>
      </c>
      <c r="DN338" s="543">
        <v>0</v>
      </c>
      <c r="DO338" s="320">
        <v>0.16</v>
      </c>
      <c r="DP338" s="543">
        <v>73</v>
      </c>
      <c r="DQ338" s="543">
        <v>16</v>
      </c>
      <c r="DR338" s="543">
        <v>41</v>
      </c>
      <c r="DS338" s="543">
        <v>7</v>
      </c>
      <c r="DT338" s="76">
        <f t="shared" si="102"/>
        <v>5.2238805970149252E-2</v>
      </c>
      <c r="DU338" s="542"/>
      <c r="DV338" s="542"/>
      <c r="DW338" s="542"/>
      <c r="DX338" s="552">
        <v>736.02520000000004</v>
      </c>
      <c r="DZ338" s="542"/>
      <c r="EA338" s="542"/>
      <c r="EB338" s="542"/>
      <c r="EC338" s="542"/>
      <c r="ED338" s="542"/>
      <c r="EE338" s="542"/>
      <c r="EF338" s="542"/>
      <c r="EG338" s="542"/>
      <c r="EH338" s="542"/>
      <c r="EI338" s="542"/>
      <c r="EJ338" s="542"/>
      <c r="EK338" s="542"/>
      <c r="EL338" s="542"/>
      <c r="EM338" s="542"/>
      <c r="EN338" s="542"/>
      <c r="EO338" s="542"/>
    </row>
    <row r="339" spans="2:145" x14ac:dyDescent="0.25">
      <c r="B339" s="554" t="s">
        <v>1770</v>
      </c>
      <c r="C339" s="3" t="s">
        <v>1771</v>
      </c>
      <c r="D339" s="3" t="s">
        <v>1146</v>
      </c>
      <c r="E339" s="541" t="s">
        <v>1094</v>
      </c>
      <c r="F339" s="542"/>
      <c r="G339" s="555">
        <v>14.030042999999999</v>
      </c>
      <c r="H339" s="542"/>
      <c r="I339" s="542"/>
      <c r="J339" s="542"/>
      <c r="K339" s="542"/>
      <c r="L339" s="542"/>
      <c r="N339" s="555">
        <v>1.5459750076000001</v>
      </c>
      <c r="O339" s="76">
        <f t="shared" si="87"/>
        <v>0.11019032568895193</v>
      </c>
      <c r="P339" s="623">
        <v>1.844573</v>
      </c>
      <c r="Q339" s="76">
        <f t="shared" si="88"/>
        <v>0.13147308244172881</v>
      </c>
      <c r="R339" s="542"/>
      <c r="S339" s="542"/>
      <c r="T339" s="553">
        <v>0.83645325999999998</v>
      </c>
      <c r="U339" s="555">
        <v>0</v>
      </c>
      <c r="W339" s="555">
        <v>49</v>
      </c>
      <c r="X339" s="555">
        <v>0</v>
      </c>
      <c r="Y339" s="542"/>
      <c r="Z339" s="546">
        <f t="shared" si="86"/>
        <v>31.695208369550876</v>
      </c>
      <c r="AA339" s="555">
        <v>48</v>
      </c>
      <c r="AB339" s="555">
        <v>0</v>
      </c>
      <c r="AC339" s="548">
        <v>1</v>
      </c>
      <c r="AD339" s="555">
        <v>48</v>
      </c>
      <c r="AE339" s="548">
        <f t="shared" si="89"/>
        <v>49</v>
      </c>
      <c r="AF339" s="551">
        <v>1222620</v>
      </c>
      <c r="AH339" s="551">
        <v>7500</v>
      </c>
      <c r="AI339" s="555">
        <v>48</v>
      </c>
      <c r="AJ339" s="76">
        <f t="shared" si="90"/>
        <v>0.97959183673469385</v>
      </c>
      <c r="AK339" s="551">
        <v>503420</v>
      </c>
      <c r="AL339" s="76">
        <f t="shared" si="91"/>
        <v>0.41175508334560207</v>
      </c>
      <c r="AM339" s="555">
        <v>48</v>
      </c>
      <c r="AN339" s="551">
        <v>503420</v>
      </c>
      <c r="AO339" s="555">
        <v>48</v>
      </c>
      <c r="AP339" s="551">
        <v>503420</v>
      </c>
      <c r="AQ339" s="555">
        <v>1</v>
      </c>
      <c r="AR339" s="551">
        <v>24600</v>
      </c>
      <c r="AS339" s="555">
        <v>47</v>
      </c>
      <c r="AT339" s="76">
        <f t="shared" si="92"/>
        <v>0.97916666666666663</v>
      </c>
      <c r="AU339" s="551">
        <v>478820</v>
      </c>
      <c r="AV339" s="555">
        <v>0</v>
      </c>
      <c r="AW339" s="551">
        <v>0</v>
      </c>
      <c r="AX339" s="555">
        <v>1</v>
      </c>
      <c r="AY339" s="551">
        <v>719200</v>
      </c>
      <c r="AZ339" s="555">
        <v>0</v>
      </c>
      <c r="BA339" s="76">
        <f t="shared" si="93"/>
        <v>0</v>
      </c>
      <c r="BB339" s="555">
        <v>2</v>
      </c>
      <c r="BC339" s="76">
        <f t="shared" si="94"/>
        <v>4.0816326530612242E-2</v>
      </c>
      <c r="BD339" s="555">
        <v>47</v>
      </c>
      <c r="BE339" s="76">
        <f t="shared" si="95"/>
        <v>0.95918367346938771</v>
      </c>
      <c r="BF339" s="555">
        <v>48</v>
      </c>
      <c r="BG339" s="76">
        <f t="shared" si="96"/>
        <v>0.97959183673469385</v>
      </c>
      <c r="BH339" s="555">
        <v>0</v>
      </c>
      <c r="BI339" s="76">
        <f t="shared" si="97"/>
        <v>0</v>
      </c>
      <c r="BJ339" s="555">
        <v>0</v>
      </c>
      <c r="BK339" s="555">
        <v>0</v>
      </c>
      <c r="BL339" s="555">
        <v>0</v>
      </c>
      <c r="BM339" s="550">
        <v>1986.5</v>
      </c>
      <c r="BN339" s="542"/>
      <c r="BO339" s="555">
        <v>49</v>
      </c>
      <c r="BP339" s="76">
        <f t="shared" si="98"/>
        <v>1</v>
      </c>
      <c r="BQ339" s="555">
        <v>0</v>
      </c>
      <c r="BR339" s="76">
        <f t="shared" si="99"/>
        <v>0</v>
      </c>
      <c r="BS339" s="555">
        <v>0</v>
      </c>
      <c r="BT339" s="76">
        <f t="shared" si="100"/>
        <v>0</v>
      </c>
      <c r="BU339" s="320">
        <v>0.54166666666666663</v>
      </c>
      <c r="BW339" s="555">
        <v>1</v>
      </c>
      <c r="BX339" s="555">
        <v>1</v>
      </c>
      <c r="BY339" s="555">
        <v>0</v>
      </c>
      <c r="BZ339" s="555">
        <v>0</v>
      </c>
      <c r="CA339" s="555">
        <v>1</v>
      </c>
      <c r="CB339" s="555">
        <v>0</v>
      </c>
      <c r="CC339" s="555">
        <v>1</v>
      </c>
      <c r="CD339" s="555">
        <v>0</v>
      </c>
      <c r="CE339" s="555">
        <v>0</v>
      </c>
      <c r="CF339" s="555">
        <v>0</v>
      </c>
      <c r="CG339" s="555">
        <v>0</v>
      </c>
      <c r="CH339" s="555">
        <v>0</v>
      </c>
      <c r="CI339" s="542"/>
      <c r="CJ339" s="542"/>
      <c r="CK339" s="542"/>
      <c r="CL339" s="542"/>
      <c r="CM339" s="542"/>
      <c r="CN339" s="542"/>
      <c r="CO339" s="542"/>
      <c r="CP339" s="542"/>
      <c r="CQ339" s="542"/>
      <c r="CS339" s="542"/>
      <c r="CT339" s="542"/>
      <c r="CU339" s="542"/>
      <c r="CV339" s="542"/>
      <c r="CW339" s="555">
        <v>0</v>
      </c>
      <c r="CX339" s="548">
        <v>0</v>
      </c>
      <c r="CY339" s="555">
        <v>0</v>
      </c>
      <c r="CZ339" s="555">
        <v>0</v>
      </c>
      <c r="DA339" s="555">
        <v>0</v>
      </c>
      <c r="DB339" s="555">
        <v>0</v>
      </c>
      <c r="DC339" s="555">
        <v>0</v>
      </c>
      <c r="DD339" s="555">
        <v>0</v>
      </c>
      <c r="DF339" s="551">
        <v>7116.8948010000004</v>
      </c>
      <c r="DG339" s="76">
        <f t="shared" si="101"/>
        <v>5.8210194508514501E-3</v>
      </c>
      <c r="DH339" s="551">
        <v>1590.9650280000001</v>
      </c>
      <c r="DI339" s="551">
        <v>7116.8948010000004</v>
      </c>
      <c r="DJ339" s="551">
        <v>0</v>
      </c>
      <c r="DK339" s="555">
        <v>47</v>
      </c>
      <c r="DL339" s="555">
        <v>2</v>
      </c>
      <c r="DM339" s="555">
        <v>0</v>
      </c>
      <c r="DN339" s="555">
        <v>0</v>
      </c>
      <c r="DO339" s="320">
        <v>9.9959999999999993E-2</v>
      </c>
      <c r="DP339" s="555">
        <v>45</v>
      </c>
      <c r="DQ339" s="555">
        <v>2</v>
      </c>
      <c r="DR339" s="555">
        <v>2</v>
      </c>
      <c r="DS339" s="555">
        <v>0</v>
      </c>
      <c r="DT339" s="76">
        <f t="shared" si="102"/>
        <v>0</v>
      </c>
      <c r="DU339" s="542"/>
      <c r="DV339" s="542"/>
      <c r="DW339" s="542"/>
      <c r="DX339" s="558">
        <v>3.444</v>
      </c>
      <c r="DZ339" s="542"/>
      <c r="EA339" s="542"/>
      <c r="EB339" s="542"/>
      <c r="EC339" s="542"/>
      <c r="ED339" s="542"/>
      <c r="EE339" s="542"/>
      <c r="EF339" s="542"/>
      <c r="EG339" s="542"/>
      <c r="EH339" s="542"/>
      <c r="EI339" s="542"/>
      <c r="EJ339" s="542"/>
      <c r="EK339" s="542"/>
      <c r="EL339" s="542"/>
      <c r="EM339" s="542"/>
      <c r="EN339" s="542"/>
      <c r="EO339" s="542"/>
    </row>
    <row r="340" spans="2:145" x14ac:dyDescent="0.25">
      <c r="B340" s="541" t="s">
        <v>1772</v>
      </c>
      <c r="C340" s="3" t="s">
        <v>1773</v>
      </c>
      <c r="D340" s="3" t="s">
        <v>1169</v>
      </c>
      <c r="E340" s="541" t="s">
        <v>1094</v>
      </c>
      <c r="F340" s="542"/>
      <c r="G340" s="543">
        <v>262.12413099999998</v>
      </c>
      <c r="H340" s="542"/>
      <c r="I340" s="542"/>
      <c r="J340" s="542"/>
      <c r="K340" s="542"/>
      <c r="L340" s="542"/>
      <c r="N340" s="543">
        <v>255.113821</v>
      </c>
      <c r="O340" s="76">
        <f t="shared" si="87"/>
        <v>0.97325576255320045</v>
      </c>
      <c r="P340" s="622">
        <v>9.9575340000000008</v>
      </c>
      <c r="Q340" s="76">
        <f t="shared" si="88"/>
        <v>3.7987856982156294E-2</v>
      </c>
      <c r="R340" s="542"/>
      <c r="S340" s="542"/>
      <c r="T340" s="544">
        <v>1.65</v>
      </c>
      <c r="U340" s="543">
        <v>0</v>
      </c>
      <c r="W340" s="543">
        <v>67</v>
      </c>
      <c r="X340" s="543">
        <v>1</v>
      </c>
      <c r="Y340" s="542"/>
      <c r="Z340" s="546">
        <f t="shared" si="86"/>
        <v>0.26262787228607265</v>
      </c>
      <c r="AA340" s="543">
        <v>3</v>
      </c>
      <c r="AB340" s="543">
        <v>0</v>
      </c>
      <c r="AC340" s="547">
        <v>64</v>
      </c>
      <c r="AD340" s="547">
        <v>3</v>
      </c>
      <c r="AE340" s="543">
        <f t="shared" si="89"/>
        <v>67</v>
      </c>
      <c r="AF340" s="549">
        <v>3803340</v>
      </c>
      <c r="AH340" s="549">
        <v>55700</v>
      </c>
      <c r="AI340" s="543">
        <v>61</v>
      </c>
      <c r="AJ340" s="76">
        <f t="shared" si="90"/>
        <v>0.91044776119402981</v>
      </c>
      <c r="AK340" s="549">
        <v>3471940</v>
      </c>
      <c r="AL340" s="76">
        <f t="shared" si="91"/>
        <v>0.91286605983162172</v>
      </c>
      <c r="AM340" s="543">
        <v>61</v>
      </c>
      <c r="AN340" s="549">
        <v>3471940</v>
      </c>
      <c r="AO340" s="543">
        <v>61</v>
      </c>
      <c r="AP340" s="549">
        <v>3471940</v>
      </c>
      <c r="AQ340" s="543">
        <v>55</v>
      </c>
      <c r="AR340" s="549">
        <v>3308020</v>
      </c>
      <c r="AS340" s="543">
        <v>6</v>
      </c>
      <c r="AT340" s="76">
        <f t="shared" si="92"/>
        <v>9.8360655737704916E-2</v>
      </c>
      <c r="AU340" s="549">
        <v>163920</v>
      </c>
      <c r="AV340" s="543">
        <v>4</v>
      </c>
      <c r="AW340" s="549">
        <v>189200</v>
      </c>
      <c r="AX340" s="543">
        <v>0</v>
      </c>
      <c r="AY340" s="549">
        <v>0</v>
      </c>
      <c r="AZ340" s="543">
        <v>29</v>
      </c>
      <c r="BA340" s="76">
        <f t="shared" si="93"/>
        <v>0.43283582089552236</v>
      </c>
      <c r="BB340" s="543">
        <v>7</v>
      </c>
      <c r="BC340" s="76">
        <f t="shared" si="94"/>
        <v>0.1044776119402985</v>
      </c>
      <c r="BD340" s="543">
        <v>31</v>
      </c>
      <c r="BE340" s="76">
        <f t="shared" si="95"/>
        <v>0.46268656716417911</v>
      </c>
      <c r="BF340" s="543">
        <v>51</v>
      </c>
      <c r="BG340" s="76">
        <f t="shared" si="96"/>
        <v>0.76119402985074625</v>
      </c>
      <c r="BH340" s="543">
        <v>5</v>
      </c>
      <c r="BI340" s="76">
        <f t="shared" si="97"/>
        <v>7.4626865671641784E-2</v>
      </c>
      <c r="BJ340" s="543">
        <v>4</v>
      </c>
      <c r="BK340" s="543">
        <v>1</v>
      </c>
      <c r="BL340" s="543">
        <v>0</v>
      </c>
      <c r="BM340" s="550">
        <v>1928</v>
      </c>
      <c r="BN340" s="542"/>
      <c r="BO340" s="543">
        <v>57</v>
      </c>
      <c r="BP340" s="76">
        <f t="shared" si="98"/>
        <v>0.85074626865671643</v>
      </c>
      <c r="BQ340" s="543">
        <v>10</v>
      </c>
      <c r="BR340" s="76">
        <f t="shared" si="99"/>
        <v>0.14925373134328357</v>
      </c>
      <c r="BS340" s="543">
        <v>0</v>
      </c>
      <c r="BT340" s="76">
        <f t="shared" si="100"/>
        <v>0</v>
      </c>
      <c r="BU340" s="76">
        <v>0.70491803278688525</v>
      </c>
      <c r="BW340" s="543">
        <v>0</v>
      </c>
      <c r="BX340" s="543">
        <v>0</v>
      </c>
      <c r="BY340" s="543">
        <v>0</v>
      </c>
      <c r="BZ340" s="543">
        <v>0</v>
      </c>
      <c r="CA340" s="543">
        <v>0</v>
      </c>
      <c r="CB340" s="543">
        <v>0</v>
      </c>
      <c r="CC340" s="543">
        <v>0</v>
      </c>
      <c r="CD340" s="543">
        <v>0</v>
      </c>
      <c r="CE340" s="543">
        <v>0</v>
      </c>
      <c r="CF340" s="543">
        <v>0</v>
      </c>
      <c r="CG340" s="543">
        <v>0</v>
      </c>
      <c r="CH340" s="543">
        <v>0</v>
      </c>
      <c r="CI340" s="542"/>
      <c r="CJ340" s="542"/>
      <c r="CK340" s="542"/>
      <c r="CL340" s="542"/>
      <c r="CM340" s="542"/>
      <c r="CN340" s="542"/>
      <c r="CO340" s="542"/>
      <c r="CP340" s="542"/>
      <c r="CQ340" s="542"/>
      <c r="CS340" s="542"/>
      <c r="CT340" s="542"/>
      <c r="CU340" s="542"/>
      <c r="CV340" s="542"/>
      <c r="CW340" s="543">
        <v>0</v>
      </c>
      <c r="CX340" s="547">
        <v>0</v>
      </c>
      <c r="CY340" s="543">
        <v>0</v>
      </c>
      <c r="CZ340" s="543">
        <v>0</v>
      </c>
      <c r="DA340" s="543">
        <v>0</v>
      </c>
      <c r="DB340" s="543">
        <v>0</v>
      </c>
      <c r="DC340" s="543">
        <v>0</v>
      </c>
      <c r="DD340" s="543">
        <v>0</v>
      </c>
      <c r="DF340" s="551">
        <v>291226.72526699997</v>
      </c>
      <c r="DG340" s="76">
        <f t="shared" si="101"/>
        <v>7.6571309761157294E-2</v>
      </c>
      <c r="DH340" s="551">
        <v>7799.3997929999996</v>
      </c>
      <c r="DI340" s="551">
        <v>269735.02488799999</v>
      </c>
      <c r="DJ340" s="551">
        <v>21491.700379000002</v>
      </c>
      <c r="DK340" s="547">
        <v>33</v>
      </c>
      <c r="DL340" s="543">
        <v>34</v>
      </c>
      <c r="DM340" s="543">
        <v>0</v>
      </c>
      <c r="DN340" s="543">
        <v>0</v>
      </c>
      <c r="DO340" s="320">
        <v>0.14000000000000001</v>
      </c>
      <c r="DP340" s="543">
        <v>30</v>
      </c>
      <c r="DQ340" s="543">
        <v>12</v>
      </c>
      <c r="DR340" s="543">
        <v>24</v>
      </c>
      <c r="DS340" s="543">
        <v>1</v>
      </c>
      <c r="DT340" s="76">
        <f t="shared" si="102"/>
        <v>1.4925373134328358E-2</v>
      </c>
      <c r="DU340" s="542"/>
      <c r="DV340" s="542"/>
      <c r="DW340" s="542"/>
      <c r="DX340" s="552">
        <v>97.637900000000002</v>
      </c>
      <c r="DZ340" s="542"/>
      <c r="EA340" s="542"/>
      <c r="EB340" s="542"/>
      <c r="EC340" s="542"/>
      <c r="ED340" s="542"/>
      <c r="EE340" s="542"/>
      <c r="EF340" s="542"/>
      <c r="EG340" s="542"/>
      <c r="EH340" s="542"/>
      <c r="EI340" s="542"/>
      <c r="EJ340" s="542"/>
      <c r="EK340" s="542"/>
      <c r="EL340" s="542"/>
      <c r="EM340" s="542"/>
      <c r="EN340" s="542"/>
      <c r="EO340" s="542"/>
    </row>
    <row r="341" spans="2:145" x14ac:dyDescent="0.25">
      <c r="B341" s="541" t="s">
        <v>1774</v>
      </c>
      <c r="C341" s="3" t="s">
        <v>1775</v>
      </c>
      <c r="D341" s="3" t="s">
        <v>1208</v>
      </c>
      <c r="E341" s="541" t="s">
        <v>1094</v>
      </c>
      <c r="F341" s="542"/>
      <c r="G341" s="543">
        <v>1725.9208530000001</v>
      </c>
      <c r="H341" s="542"/>
      <c r="I341" s="542"/>
      <c r="J341" s="542"/>
      <c r="K341" s="542"/>
      <c r="L341" s="542"/>
      <c r="N341" s="543">
        <v>372.87339200000002</v>
      </c>
      <c r="O341" s="76">
        <f t="shared" si="87"/>
        <v>0.2160431582664237</v>
      </c>
      <c r="P341" s="622">
        <v>17.575108</v>
      </c>
      <c r="Q341" s="76">
        <f t="shared" si="88"/>
        <v>1.01830324197375E-2</v>
      </c>
      <c r="R341" s="542"/>
      <c r="S341" s="542"/>
      <c r="T341" s="544">
        <v>2.0545260000000001</v>
      </c>
      <c r="U341" s="543">
        <v>0</v>
      </c>
      <c r="W341" s="543">
        <v>27</v>
      </c>
      <c r="X341" s="543">
        <v>0</v>
      </c>
      <c r="Y341" s="542"/>
      <c r="Z341" s="546">
        <f t="shared" si="86"/>
        <v>7.2410637442319833E-2</v>
      </c>
      <c r="AA341" s="543">
        <v>13</v>
      </c>
      <c r="AB341" s="543">
        <v>18</v>
      </c>
      <c r="AC341" s="547">
        <v>32</v>
      </c>
      <c r="AD341" s="547">
        <v>13</v>
      </c>
      <c r="AE341" s="543">
        <f t="shared" si="89"/>
        <v>45</v>
      </c>
      <c r="AF341" s="549">
        <v>2078358</v>
      </c>
      <c r="AH341" s="549">
        <v>42966</v>
      </c>
      <c r="AI341" s="543">
        <v>45</v>
      </c>
      <c r="AJ341" s="76">
        <f t="shared" si="90"/>
        <v>1</v>
      </c>
      <c r="AK341" s="549">
        <v>2078358</v>
      </c>
      <c r="AL341" s="76">
        <f t="shared" si="91"/>
        <v>1</v>
      </c>
      <c r="AM341" s="543">
        <v>45</v>
      </c>
      <c r="AN341" s="549">
        <v>2078358</v>
      </c>
      <c r="AO341" s="543">
        <v>45</v>
      </c>
      <c r="AP341" s="549">
        <v>2078358</v>
      </c>
      <c r="AQ341" s="543">
        <v>32</v>
      </c>
      <c r="AR341" s="549">
        <v>1872268</v>
      </c>
      <c r="AS341" s="543">
        <v>13</v>
      </c>
      <c r="AT341" s="76">
        <f t="shared" si="92"/>
        <v>0.28888888888888886</v>
      </c>
      <c r="AU341" s="549">
        <v>206090</v>
      </c>
      <c r="AV341" s="543">
        <v>0</v>
      </c>
      <c r="AW341" s="549">
        <v>0</v>
      </c>
      <c r="AX341" s="543">
        <v>0</v>
      </c>
      <c r="AY341" s="549">
        <v>0</v>
      </c>
      <c r="AZ341" s="543">
        <v>6</v>
      </c>
      <c r="BA341" s="76">
        <f t="shared" si="93"/>
        <v>0.13333333333333333</v>
      </c>
      <c r="BB341" s="543">
        <v>11</v>
      </c>
      <c r="BC341" s="76">
        <f t="shared" si="94"/>
        <v>0.24444444444444444</v>
      </c>
      <c r="BD341" s="543">
        <v>28</v>
      </c>
      <c r="BE341" s="76">
        <f t="shared" si="95"/>
        <v>0.62222222222222223</v>
      </c>
      <c r="BF341" s="543">
        <v>42</v>
      </c>
      <c r="BG341" s="76">
        <f t="shared" si="96"/>
        <v>0.93333333333333335</v>
      </c>
      <c r="BH341" s="543">
        <v>7</v>
      </c>
      <c r="BI341" s="76">
        <f t="shared" si="97"/>
        <v>0.15555555555555556</v>
      </c>
      <c r="BJ341" s="543">
        <v>6</v>
      </c>
      <c r="BK341" s="543">
        <v>1</v>
      </c>
      <c r="BL341" s="543">
        <v>0</v>
      </c>
      <c r="BM341" s="550">
        <v>1979</v>
      </c>
      <c r="BN341" s="542"/>
      <c r="BO341" s="543">
        <v>40</v>
      </c>
      <c r="BP341" s="76">
        <f t="shared" si="98"/>
        <v>0.88888888888888884</v>
      </c>
      <c r="BQ341" s="543">
        <v>5</v>
      </c>
      <c r="BR341" s="76">
        <f t="shared" si="99"/>
        <v>0.1111111111111111</v>
      </c>
      <c r="BS341" s="543">
        <v>2</v>
      </c>
      <c r="BT341" s="76">
        <f t="shared" si="100"/>
        <v>4.4444444444444446E-2</v>
      </c>
      <c r="BU341" s="76">
        <v>0.84444444444444444</v>
      </c>
      <c r="BW341" s="543">
        <v>0</v>
      </c>
      <c r="BX341" s="543">
        <v>0</v>
      </c>
      <c r="BY341" s="543">
        <v>0</v>
      </c>
      <c r="BZ341" s="543">
        <v>0</v>
      </c>
      <c r="CA341" s="543">
        <v>0</v>
      </c>
      <c r="CB341" s="543">
        <v>0</v>
      </c>
      <c r="CC341" s="543">
        <v>0</v>
      </c>
      <c r="CD341" s="543">
        <v>0</v>
      </c>
      <c r="CE341" s="543">
        <v>0</v>
      </c>
      <c r="CF341" s="543">
        <v>0</v>
      </c>
      <c r="CG341" s="543">
        <v>0</v>
      </c>
      <c r="CH341" s="543">
        <v>0</v>
      </c>
      <c r="CI341" s="542"/>
      <c r="CJ341" s="542"/>
      <c r="CK341" s="542"/>
      <c r="CL341" s="542"/>
      <c r="CM341" s="542"/>
      <c r="CN341" s="542"/>
      <c r="CO341" s="542"/>
      <c r="CP341" s="542"/>
      <c r="CQ341" s="542"/>
      <c r="CS341" s="542"/>
      <c r="CT341" s="542"/>
      <c r="CU341" s="542"/>
      <c r="CV341" s="542"/>
      <c r="CW341" s="543">
        <v>0</v>
      </c>
      <c r="CX341" s="547">
        <v>0</v>
      </c>
      <c r="CY341" s="543">
        <v>0</v>
      </c>
      <c r="CZ341" s="543">
        <v>0</v>
      </c>
      <c r="DA341" s="543">
        <v>0</v>
      </c>
      <c r="DB341" s="543">
        <v>0</v>
      </c>
      <c r="DC341" s="543">
        <v>0</v>
      </c>
      <c r="DD341" s="543">
        <v>0</v>
      </c>
      <c r="DF341" s="551">
        <v>214910.75868999999</v>
      </c>
      <c r="DG341" s="76">
        <f t="shared" si="101"/>
        <v>0.10340410972989253</v>
      </c>
      <c r="DH341" s="551">
        <v>6268.8280089999998</v>
      </c>
      <c r="DI341" s="551">
        <v>214910.75868999999</v>
      </c>
      <c r="DJ341" s="551">
        <v>0</v>
      </c>
      <c r="DK341" s="547">
        <v>29</v>
      </c>
      <c r="DL341" s="543">
        <v>16</v>
      </c>
      <c r="DM341" s="543">
        <v>0</v>
      </c>
      <c r="DN341" s="543">
        <v>0</v>
      </c>
      <c r="DO341" s="320">
        <v>0.14508699999999999</v>
      </c>
      <c r="DP341" s="543">
        <v>27</v>
      </c>
      <c r="DQ341" s="543">
        <v>8</v>
      </c>
      <c r="DR341" s="543">
        <v>9</v>
      </c>
      <c r="DS341" s="543">
        <v>1</v>
      </c>
      <c r="DT341" s="76">
        <f t="shared" si="102"/>
        <v>3.7037037037037035E-2</v>
      </c>
      <c r="DU341" s="542"/>
      <c r="DV341" s="542"/>
      <c r="DW341" s="542"/>
      <c r="DX341" s="552">
        <v>59.681699999999999</v>
      </c>
      <c r="DZ341" s="542"/>
      <c r="EA341" s="542"/>
      <c r="EB341" s="542"/>
      <c r="EC341" s="542"/>
      <c r="ED341" s="542"/>
      <c r="EE341" s="542"/>
      <c r="EF341" s="542"/>
      <c r="EG341" s="542"/>
      <c r="EH341" s="542"/>
      <c r="EI341" s="542"/>
      <c r="EJ341" s="542"/>
      <c r="EK341" s="542"/>
      <c r="EL341" s="542"/>
      <c r="EM341" s="542"/>
      <c r="EN341" s="542"/>
      <c r="EO341" s="542"/>
    </row>
    <row r="342" spans="2:145" x14ac:dyDescent="0.25">
      <c r="B342" s="541" t="s">
        <v>1776</v>
      </c>
      <c r="C342" s="3" t="s">
        <v>1778</v>
      </c>
      <c r="D342" s="3" t="s">
        <v>1779</v>
      </c>
      <c r="E342" s="541" t="s">
        <v>1094</v>
      </c>
      <c r="F342" s="542"/>
      <c r="G342" s="543">
        <v>520.51714400000003</v>
      </c>
      <c r="H342" s="542"/>
      <c r="I342" s="542"/>
      <c r="J342" s="542"/>
      <c r="K342" s="542"/>
      <c r="L342" s="542"/>
      <c r="N342" s="543">
        <v>520.51714400000003</v>
      </c>
      <c r="O342" s="76">
        <f t="shared" si="87"/>
        <v>1</v>
      </c>
      <c r="P342" s="622">
        <v>9.8424119999999995</v>
      </c>
      <c r="Q342" s="76">
        <f t="shared" si="88"/>
        <v>1.8908910327841189E-2</v>
      </c>
      <c r="R342" s="542"/>
      <c r="S342" s="542"/>
      <c r="T342" s="544">
        <v>0.81768799999999997</v>
      </c>
      <c r="U342" s="543">
        <v>0</v>
      </c>
      <c r="W342" s="543">
        <v>33</v>
      </c>
      <c r="X342" s="543">
        <v>3</v>
      </c>
      <c r="Y342" s="542"/>
      <c r="Z342" s="546">
        <f t="shared" si="86"/>
        <v>6.3398488177365389E-2</v>
      </c>
      <c r="AA342" s="543">
        <v>0</v>
      </c>
      <c r="AB342" s="543">
        <v>0</v>
      </c>
      <c r="AC342" s="547">
        <v>33</v>
      </c>
      <c r="AD342" s="547">
        <v>0</v>
      </c>
      <c r="AE342" s="543">
        <f t="shared" si="89"/>
        <v>33</v>
      </c>
      <c r="AF342" s="549">
        <v>13409893</v>
      </c>
      <c r="AH342" s="549">
        <v>50333</v>
      </c>
      <c r="AI342" s="543">
        <v>22</v>
      </c>
      <c r="AJ342" s="76">
        <f t="shared" si="90"/>
        <v>0.66666666666666663</v>
      </c>
      <c r="AK342" s="549">
        <v>1265753</v>
      </c>
      <c r="AL342" s="76">
        <f t="shared" si="91"/>
        <v>9.4389492891554017E-2</v>
      </c>
      <c r="AM342" s="543">
        <v>22</v>
      </c>
      <c r="AN342" s="549">
        <v>1265753</v>
      </c>
      <c r="AO342" s="543">
        <v>22</v>
      </c>
      <c r="AP342" s="549">
        <v>1265753</v>
      </c>
      <c r="AQ342" s="543">
        <v>18</v>
      </c>
      <c r="AR342" s="549">
        <v>1179833</v>
      </c>
      <c r="AS342" s="543">
        <v>4</v>
      </c>
      <c r="AT342" s="76">
        <f t="shared" si="92"/>
        <v>0.18181818181818182</v>
      </c>
      <c r="AU342" s="549">
        <v>85920</v>
      </c>
      <c r="AV342" s="543">
        <v>9</v>
      </c>
      <c r="AW342" s="549">
        <v>11568100</v>
      </c>
      <c r="AX342" s="543">
        <v>2</v>
      </c>
      <c r="AY342" s="549">
        <v>576040</v>
      </c>
      <c r="AZ342" s="543">
        <v>3</v>
      </c>
      <c r="BA342" s="76">
        <f t="shared" si="93"/>
        <v>9.0909090909090912E-2</v>
      </c>
      <c r="BB342" s="543">
        <v>20</v>
      </c>
      <c r="BC342" s="76">
        <f t="shared" si="94"/>
        <v>0.60606060606060608</v>
      </c>
      <c r="BD342" s="543">
        <v>10</v>
      </c>
      <c r="BE342" s="76">
        <f t="shared" si="95"/>
        <v>0.30303030303030304</v>
      </c>
      <c r="BF342" s="543">
        <v>30</v>
      </c>
      <c r="BG342" s="76">
        <f t="shared" si="96"/>
        <v>0.90909090909090906</v>
      </c>
      <c r="BH342" s="543">
        <v>4</v>
      </c>
      <c r="BI342" s="76">
        <f t="shared" si="97"/>
        <v>0.12121212121212122</v>
      </c>
      <c r="BJ342" s="543">
        <v>3</v>
      </c>
      <c r="BK342" s="543">
        <v>1</v>
      </c>
      <c r="BL342" s="543">
        <v>0</v>
      </c>
      <c r="BM342" s="550">
        <v>1967</v>
      </c>
      <c r="BN342" s="542"/>
      <c r="BO342" s="543">
        <v>23</v>
      </c>
      <c r="BP342" s="76">
        <f t="shared" si="98"/>
        <v>0.69696969696969702</v>
      </c>
      <c r="BQ342" s="543">
        <v>10</v>
      </c>
      <c r="BR342" s="76">
        <f t="shared" si="99"/>
        <v>0.30303030303030304</v>
      </c>
      <c r="BS342" s="543">
        <v>1</v>
      </c>
      <c r="BT342" s="76">
        <f t="shared" si="100"/>
        <v>3.0303030303030304E-2</v>
      </c>
      <c r="BU342" s="76">
        <v>0.68181818181818177</v>
      </c>
      <c r="BW342" s="543">
        <v>1</v>
      </c>
      <c r="BX342" s="543">
        <v>0</v>
      </c>
      <c r="BY342" s="543">
        <v>0</v>
      </c>
      <c r="BZ342" s="543">
        <v>1</v>
      </c>
      <c r="CA342" s="543">
        <v>0</v>
      </c>
      <c r="CB342" s="543">
        <v>0</v>
      </c>
      <c r="CC342" s="543">
        <v>0</v>
      </c>
      <c r="CD342" s="543">
        <v>0</v>
      </c>
      <c r="CE342" s="543">
        <v>0</v>
      </c>
      <c r="CF342" s="543">
        <v>1</v>
      </c>
      <c r="CG342" s="543">
        <v>0</v>
      </c>
      <c r="CH342" s="543">
        <v>0</v>
      </c>
      <c r="CI342" s="542"/>
      <c r="CJ342" s="542"/>
      <c r="CK342" s="542"/>
      <c r="CL342" s="542"/>
      <c r="CM342" s="542"/>
      <c r="CN342" s="542"/>
      <c r="CO342" s="542"/>
      <c r="CP342" s="542"/>
      <c r="CQ342" s="542"/>
      <c r="CS342" s="542"/>
      <c r="CT342" s="542"/>
      <c r="CU342" s="542"/>
      <c r="CV342" s="542"/>
      <c r="CW342" s="543">
        <v>2</v>
      </c>
      <c r="CX342" s="547">
        <v>0</v>
      </c>
      <c r="CY342" s="543">
        <v>1</v>
      </c>
      <c r="CZ342" s="543">
        <v>0</v>
      </c>
      <c r="DA342" s="543">
        <v>0</v>
      </c>
      <c r="DB342" s="543">
        <v>0</v>
      </c>
      <c r="DC342" s="543">
        <v>1</v>
      </c>
      <c r="DD342" s="543">
        <v>0</v>
      </c>
      <c r="DF342" s="551">
        <v>279347.16491699999</v>
      </c>
      <c r="DG342" s="76">
        <f t="shared" si="101"/>
        <v>2.0831423853792122E-2</v>
      </c>
      <c r="DH342" s="551">
        <v>5998.7834469999998</v>
      </c>
      <c r="DI342" s="551">
        <v>78716.649657999995</v>
      </c>
      <c r="DJ342" s="551">
        <v>200630.51525900001</v>
      </c>
      <c r="DK342" s="547">
        <v>18</v>
      </c>
      <c r="DL342" s="543">
        <v>14</v>
      </c>
      <c r="DM342" s="543">
        <v>0</v>
      </c>
      <c r="DN342" s="543">
        <v>1</v>
      </c>
      <c r="DO342" s="320">
        <v>7.3987999999999998E-2</v>
      </c>
      <c r="DP342" s="543">
        <v>18</v>
      </c>
      <c r="DQ342" s="543">
        <v>7</v>
      </c>
      <c r="DR342" s="543">
        <v>8</v>
      </c>
      <c r="DS342" s="543">
        <v>0</v>
      </c>
      <c r="DT342" s="76">
        <f t="shared" si="102"/>
        <v>0</v>
      </c>
      <c r="DU342" s="542"/>
      <c r="DV342" s="542"/>
      <c r="DW342" s="542"/>
      <c r="DX342" s="552">
        <v>46.369500000000002</v>
      </c>
      <c r="DZ342" s="542"/>
      <c r="EA342" s="542"/>
      <c r="EB342" s="542"/>
      <c r="EC342" s="542"/>
      <c r="ED342" s="542"/>
      <c r="EE342" s="542"/>
      <c r="EF342" s="542"/>
      <c r="EG342" s="542"/>
      <c r="EH342" s="542"/>
      <c r="EI342" s="542"/>
      <c r="EJ342" s="542"/>
      <c r="EK342" s="542"/>
      <c r="EL342" s="542"/>
      <c r="EM342" s="542"/>
      <c r="EN342" s="542"/>
      <c r="EO342" s="542"/>
    </row>
    <row r="343" spans="2:145" x14ac:dyDescent="0.25">
      <c r="B343" s="541" t="s">
        <v>1776</v>
      </c>
      <c r="C343" s="3" t="s">
        <v>1777</v>
      </c>
      <c r="D343" s="3" t="s">
        <v>1118</v>
      </c>
      <c r="E343" s="541" t="s">
        <v>1094</v>
      </c>
      <c r="F343" s="542"/>
      <c r="G343" s="543">
        <v>66.053543000000005</v>
      </c>
      <c r="H343" s="542"/>
      <c r="I343" s="542"/>
      <c r="J343" s="542"/>
      <c r="K343" s="542"/>
      <c r="L343" s="542"/>
      <c r="N343" s="543">
        <v>3.495876</v>
      </c>
      <c r="O343" s="76">
        <f t="shared" si="87"/>
        <v>5.2924882469968335E-2</v>
      </c>
      <c r="P343" s="622">
        <v>5.236389</v>
      </c>
      <c r="Q343" s="76">
        <f t="shared" si="88"/>
        <v>7.9274914897449172E-2</v>
      </c>
      <c r="R343" s="542"/>
      <c r="S343" s="542"/>
      <c r="T343" s="544">
        <v>0.64584299999999994</v>
      </c>
      <c r="U343" s="543">
        <v>0</v>
      </c>
      <c r="W343" s="543">
        <v>36</v>
      </c>
      <c r="X343" s="543">
        <v>0</v>
      </c>
      <c r="Y343" s="542"/>
      <c r="Z343" s="546">
        <f t="shared" si="86"/>
        <v>10.297848093010163</v>
      </c>
      <c r="AA343" s="543">
        <v>35</v>
      </c>
      <c r="AB343" s="543">
        <v>0</v>
      </c>
      <c r="AC343" s="547">
        <v>1</v>
      </c>
      <c r="AD343" s="547">
        <v>35</v>
      </c>
      <c r="AE343" s="543">
        <f t="shared" si="89"/>
        <v>36</v>
      </c>
      <c r="AF343" s="549">
        <v>903910</v>
      </c>
      <c r="AH343" s="549">
        <v>24650</v>
      </c>
      <c r="AI343" s="543">
        <v>34</v>
      </c>
      <c r="AJ343" s="76">
        <f t="shared" si="90"/>
        <v>0.94444444444444442</v>
      </c>
      <c r="AK343" s="549">
        <v>796240</v>
      </c>
      <c r="AL343" s="76">
        <f t="shared" si="91"/>
        <v>0.88088415882112159</v>
      </c>
      <c r="AM343" s="543">
        <v>34</v>
      </c>
      <c r="AN343" s="549">
        <v>796240</v>
      </c>
      <c r="AO343" s="543">
        <v>34</v>
      </c>
      <c r="AP343" s="549">
        <v>796240</v>
      </c>
      <c r="AQ343" s="543">
        <v>32</v>
      </c>
      <c r="AR343" s="549">
        <v>763240</v>
      </c>
      <c r="AS343" s="543">
        <v>2</v>
      </c>
      <c r="AT343" s="76">
        <f t="shared" si="92"/>
        <v>5.8823529411764705E-2</v>
      </c>
      <c r="AU343" s="549">
        <v>33000</v>
      </c>
      <c r="AV343" s="543">
        <v>1</v>
      </c>
      <c r="AW343" s="549">
        <v>60100</v>
      </c>
      <c r="AX343" s="543">
        <v>1</v>
      </c>
      <c r="AY343" s="549">
        <v>47570</v>
      </c>
      <c r="AZ343" s="543">
        <v>3</v>
      </c>
      <c r="BA343" s="76">
        <f t="shared" si="93"/>
        <v>8.3333333333333329E-2</v>
      </c>
      <c r="BB343" s="543">
        <v>9</v>
      </c>
      <c r="BC343" s="76">
        <f t="shared" si="94"/>
        <v>0.25</v>
      </c>
      <c r="BD343" s="543">
        <v>24</v>
      </c>
      <c r="BE343" s="76">
        <f t="shared" si="95"/>
        <v>0.66666666666666663</v>
      </c>
      <c r="BF343" s="543">
        <v>36</v>
      </c>
      <c r="BG343" s="76">
        <f t="shared" si="96"/>
        <v>1</v>
      </c>
      <c r="BH343" s="543">
        <v>0</v>
      </c>
      <c r="BI343" s="76">
        <f t="shared" si="97"/>
        <v>0</v>
      </c>
      <c r="BJ343" s="543">
        <v>0</v>
      </c>
      <c r="BK343" s="543">
        <v>0</v>
      </c>
      <c r="BL343" s="543">
        <v>0</v>
      </c>
      <c r="BM343" s="550">
        <v>1916</v>
      </c>
      <c r="BN343" s="542"/>
      <c r="BO343" s="543">
        <v>36</v>
      </c>
      <c r="BP343" s="76">
        <f t="shared" si="98"/>
        <v>1</v>
      </c>
      <c r="BQ343" s="543">
        <v>0</v>
      </c>
      <c r="BR343" s="76">
        <f t="shared" si="99"/>
        <v>0</v>
      </c>
      <c r="BS343" s="543">
        <v>0</v>
      </c>
      <c r="BT343" s="76">
        <f t="shared" si="100"/>
        <v>0</v>
      </c>
      <c r="BU343" s="76">
        <v>0.82352941176470584</v>
      </c>
      <c r="BW343" s="543">
        <v>0</v>
      </c>
      <c r="BX343" s="543">
        <v>0</v>
      </c>
      <c r="BY343" s="543">
        <v>0</v>
      </c>
      <c r="BZ343" s="543">
        <v>0</v>
      </c>
      <c r="CA343" s="543">
        <v>0</v>
      </c>
      <c r="CB343" s="543">
        <v>0</v>
      </c>
      <c r="CC343" s="543">
        <v>0</v>
      </c>
      <c r="CD343" s="543">
        <v>0</v>
      </c>
      <c r="CE343" s="543">
        <v>0</v>
      </c>
      <c r="CF343" s="543">
        <v>0</v>
      </c>
      <c r="CG343" s="543">
        <v>0</v>
      </c>
      <c r="CH343" s="543">
        <v>0</v>
      </c>
      <c r="CI343" s="542"/>
      <c r="CJ343" s="542"/>
      <c r="CK343" s="542"/>
      <c r="CL343" s="542"/>
      <c r="CM343" s="542"/>
      <c r="CN343" s="542"/>
      <c r="CO343" s="542"/>
      <c r="CP343" s="542"/>
      <c r="CQ343" s="542"/>
      <c r="CS343" s="542"/>
      <c r="CT343" s="542"/>
      <c r="CU343" s="542"/>
      <c r="CV343" s="542"/>
      <c r="CW343" s="543">
        <v>0</v>
      </c>
      <c r="CX343" s="547">
        <v>0</v>
      </c>
      <c r="CY343" s="543">
        <v>0</v>
      </c>
      <c r="CZ343" s="543">
        <v>0</v>
      </c>
      <c r="DA343" s="543">
        <v>0</v>
      </c>
      <c r="DB343" s="543">
        <v>0</v>
      </c>
      <c r="DC343" s="543">
        <v>0</v>
      </c>
      <c r="DD343" s="543">
        <v>0</v>
      </c>
      <c r="DF343" s="551">
        <v>24466.099113</v>
      </c>
      <c r="DG343" s="76">
        <f t="shared" si="101"/>
        <v>2.7066963650142162E-2</v>
      </c>
      <c r="DH343" s="551">
        <v>944.20330899999999</v>
      </c>
      <c r="DI343" s="551">
        <v>24466.099113</v>
      </c>
      <c r="DJ343" s="551">
        <v>0</v>
      </c>
      <c r="DK343" s="547">
        <v>29</v>
      </c>
      <c r="DL343" s="543">
        <v>7</v>
      </c>
      <c r="DM343" s="543">
        <v>0</v>
      </c>
      <c r="DN343" s="543">
        <v>0</v>
      </c>
      <c r="DO343" s="320">
        <v>5.1038E-2</v>
      </c>
      <c r="DP343" s="543">
        <v>25</v>
      </c>
      <c r="DQ343" s="543">
        <v>5</v>
      </c>
      <c r="DR343" s="543">
        <v>6</v>
      </c>
      <c r="DS343" s="543">
        <v>0</v>
      </c>
      <c r="DT343" s="76">
        <f t="shared" si="102"/>
        <v>0</v>
      </c>
      <c r="DU343" s="542"/>
      <c r="DV343" s="542"/>
      <c r="DW343" s="542"/>
      <c r="DX343" s="552">
        <v>18.540199999999999</v>
      </c>
      <c r="DZ343" s="542"/>
      <c r="EA343" s="542"/>
      <c r="EB343" s="542"/>
      <c r="EC343" s="542"/>
      <c r="ED343" s="542"/>
      <c r="EE343" s="542"/>
      <c r="EF343" s="542"/>
      <c r="EG343" s="542"/>
      <c r="EH343" s="542"/>
      <c r="EI343" s="542"/>
      <c r="EJ343" s="542"/>
      <c r="EK343" s="542"/>
      <c r="EL343" s="542"/>
      <c r="EM343" s="542"/>
      <c r="EN343" s="542"/>
      <c r="EO343" s="542"/>
    </row>
    <row r="344" spans="2:145" x14ac:dyDescent="0.25">
      <c r="B344" s="541" t="s">
        <v>1780</v>
      </c>
      <c r="C344" s="3" t="s">
        <v>1781</v>
      </c>
      <c r="D344" s="3" t="s">
        <v>1146</v>
      </c>
      <c r="E344" s="541" t="s">
        <v>1094</v>
      </c>
      <c r="F344" s="542"/>
      <c r="G344" s="543">
        <v>24.677219999999998</v>
      </c>
      <c r="H344" s="542"/>
      <c r="I344" s="542"/>
      <c r="J344" s="542"/>
      <c r="K344" s="542"/>
      <c r="L344" s="542"/>
      <c r="N344" s="543">
        <v>9.7402479999999994</v>
      </c>
      <c r="O344" s="76">
        <f t="shared" si="87"/>
        <v>0.39470604873644599</v>
      </c>
      <c r="P344" s="622">
        <v>1.5282279999999999</v>
      </c>
      <c r="Q344" s="76">
        <f t="shared" si="88"/>
        <v>6.1928693750754743E-2</v>
      </c>
      <c r="R344" s="542"/>
      <c r="S344" s="542"/>
      <c r="T344" s="544">
        <v>1.6756219999999999</v>
      </c>
      <c r="U344" s="543">
        <v>0</v>
      </c>
      <c r="W344" s="543">
        <v>32</v>
      </c>
      <c r="X344" s="543">
        <v>0</v>
      </c>
      <c r="Y344" s="542"/>
      <c r="Z344" s="546">
        <f t="shared" si="86"/>
        <v>3.2853372932598846</v>
      </c>
      <c r="AA344" s="543">
        <v>5</v>
      </c>
      <c r="AB344" s="543">
        <v>0</v>
      </c>
      <c r="AC344" s="547">
        <v>27</v>
      </c>
      <c r="AD344" s="547">
        <v>5</v>
      </c>
      <c r="AE344" s="543">
        <f t="shared" si="89"/>
        <v>32</v>
      </c>
      <c r="AF344" s="549">
        <v>469000</v>
      </c>
      <c r="AH344" s="549">
        <v>14000</v>
      </c>
      <c r="AI344" s="543">
        <v>32</v>
      </c>
      <c r="AJ344" s="76">
        <f t="shared" si="90"/>
        <v>1</v>
      </c>
      <c r="AK344" s="549">
        <v>469000</v>
      </c>
      <c r="AL344" s="76">
        <f t="shared" si="91"/>
        <v>1</v>
      </c>
      <c r="AM344" s="543">
        <v>32</v>
      </c>
      <c r="AN344" s="549">
        <v>469000</v>
      </c>
      <c r="AO344" s="543">
        <v>32</v>
      </c>
      <c r="AP344" s="549">
        <v>469000</v>
      </c>
      <c r="AQ344" s="543">
        <v>22</v>
      </c>
      <c r="AR344" s="549">
        <v>359900</v>
      </c>
      <c r="AS344" s="543">
        <v>10</v>
      </c>
      <c r="AT344" s="76">
        <f t="shared" si="92"/>
        <v>0.3125</v>
      </c>
      <c r="AU344" s="549">
        <v>109100</v>
      </c>
      <c r="AV344" s="543">
        <v>0</v>
      </c>
      <c r="AW344" s="549">
        <v>0</v>
      </c>
      <c r="AX344" s="543">
        <v>0</v>
      </c>
      <c r="AY344" s="549">
        <v>0</v>
      </c>
      <c r="AZ344" s="543">
        <v>6</v>
      </c>
      <c r="BA344" s="76">
        <f t="shared" si="93"/>
        <v>0.1875</v>
      </c>
      <c r="BB344" s="543">
        <v>6</v>
      </c>
      <c r="BC344" s="76">
        <f t="shared" si="94"/>
        <v>0.1875</v>
      </c>
      <c r="BD344" s="543">
        <v>20</v>
      </c>
      <c r="BE344" s="76">
        <f t="shared" si="95"/>
        <v>0.625</v>
      </c>
      <c r="BF344" s="543">
        <v>22</v>
      </c>
      <c r="BG344" s="76">
        <f t="shared" si="96"/>
        <v>0.6875</v>
      </c>
      <c r="BH344" s="543">
        <v>4</v>
      </c>
      <c r="BI344" s="76">
        <f t="shared" si="97"/>
        <v>0.125</v>
      </c>
      <c r="BJ344" s="543">
        <v>4</v>
      </c>
      <c r="BK344" s="543">
        <v>0</v>
      </c>
      <c r="BL344" s="543">
        <v>0</v>
      </c>
      <c r="BM344" s="550">
        <v>1912.5</v>
      </c>
      <c r="BN344" s="542"/>
      <c r="BO344" s="543">
        <v>32</v>
      </c>
      <c r="BP344" s="76">
        <f t="shared" si="98"/>
        <v>1</v>
      </c>
      <c r="BQ344" s="543">
        <v>0</v>
      </c>
      <c r="BR344" s="76">
        <f t="shared" si="99"/>
        <v>0</v>
      </c>
      <c r="BS344" s="543">
        <v>0</v>
      </c>
      <c r="BT344" s="76">
        <f t="shared" si="100"/>
        <v>0</v>
      </c>
      <c r="BU344" s="76">
        <v>0.46875</v>
      </c>
      <c r="BW344" s="543">
        <v>0</v>
      </c>
      <c r="BX344" s="543">
        <v>0</v>
      </c>
      <c r="BY344" s="543">
        <v>0</v>
      </c>
      <c r="BZ344" s="543">
        <v>0</v>
      </c>
      <c r="CA344" s="543">
        <v>0</v>
      </c>
      <c r="CB344" s="543">
        <v>0</v>
      </c>
      <c r="CC344" s="543">
        <v>0</v>
      </c>
      <c r="CD344" s="543">
        <v>0</v>
      </c>
      <c r="CE344" s="543">
        <v>0</v>
      </c>
      <c r="CF344" s="543">
        <v>0</v>
      </c>
      <c r="CG344" s="543">
        <v>0</v>
      </c>
      <c r="CH344" s="543">
        <v>0</v>
      </c>
      <c r="CI344" s="542"/>
      <c r="CJ344" s="542"/>
      <c r="CK344" s="542"/>
      <c r="CL344" s="542"/>
      <c r="CM344" s="542"/>
      <c r="CN344" s="542"/>
      <c r="CO344" s="542"/>
      <c r="CP344" s="542"/>
      <c r="CQ344" s="542"/>
      <c r="CS344" s="542"/>
      <c r="CT344" s="542"/>
      <c r="CU344" s="542"/>
      <c r="CV344" s="542"/>
      <c r="CW344" s="543">
        <v>0</v>
      </c>
      <c r="CX344" s="547">
        <v>0</v>
      </c>
      <c r="CY344" s="543">
        <v>0</v>
      </c>
      <c r="CZ344" s="543">
        <v>0</v>
      </c>
      <c r="DA344" s="543">
        <v>0</v>
      </c>
      <c r="DB344" s="543">
        <v>0</v>
      </c>
      <c r="DC344" s="543">
        <v>0</v>
      </c>
      <c r="DD344" s="543">
        <v>0</v>
      </c>
      <c r="DF344" s="551">
        <v>45933.997929999998</v>
      </c>
      <c r="DG344" s="76">
        <f t="shared" si="101"/>
        <v>9.7940294093816632E-2</v>
      </c>
      <c r="DH344" s="551">
        <v>1577.0261660000001</v>
      </c>
      <c r="DI344" s="551">
        <v>45933.997929999998</v>
      </c>
      <c r="DJ344" s="551">
        <v>0</v>
      </c>
      <c r="DK344" s="547">
        <v>20</v>
      </c>
      <c r="DL344" s="543">
        <v>12</v>
      </c>
      <c r="DM344" s="543">
        <v>0</v>
      </c>
      <c r="DN344" s="543">
        <v>0</v>
      </c>
      <c r="DO344" s="320">
        <v>0.114658</v>
      </c>
      <c r="DP344" s="543">
        <v>14</v>
      </c>
      <c r="DQ344" s="543">
        <v>8</v>
      </c>
      <c r="DR344" s="543">
        <v>10</v>
      </c>
      <c r="DS344" s="543">
        <v>0</v>
      </c>
      <c r="DT344" s="76">
        <f t="shared" si="102"/>
        <v>0</v>
      </c>
      <c r="DU344" s="542"/>
      <c r="DV344" s="542"/>
      <c r="DW344" s="542"/>
      <c r="DX344" s="552">
        <v>29.290400000000002</v>
      </c>
      <c r="DZ344" s="542"/>
      <c r="EA344" s="542"/>
      <c r="EB344" s="542"/>
      <c r="EC344" s="542"/>
      <c r="ED344" s="542"/>
      <c r="EE344" s="542"/>
      <c r="EF344" s="542"/>
      <c r="EG344" s="542"/>
      <c r="EH344" s="542"/>
      <c r="EI344" s="542"/>
      <c r="EJ344" s="542"/>
      <c r="EK344" s="542"/>
      <c r="EL344" s="542"/>
      <c r="EM344" s="542"/>
      <c r="EN344" s="542"/>
      <c r="EO344" s="542"/>
    </row>
    <row r="345" spans="2:145" x14ac:dyDescent="0.25">
      <c r="B345" s="541" t="s">
        <v>1782</v>
      </c>
      <c r="C345" s="3" t="s">
        <v>1783</v>
      </c>
      <c r="D345" s="3" t="s">
        <v>51</v>
      </c>
      <c r="E345" s="541" t="s">
        <v>1094</v>
      </c>
      <c r="F345" s="542"/>
      <c r="G345" s="543">
        <v>128.93363299999999</v>
      </c>
      <c r="H345" s="542"/>
      <c r="I345" s="542"/>
      <c r="J345" s="542"/>
      <c r="K345" s="542"/>
      <c r="L345" s="542"/>
      <c r="N345" s="543">
        <v>62.976781000000003</v>
      </c>
      <c r="O345" s="76">
        <f t="shared" si="87"/>
        <v>0.48844339164785661</v>
      </c>
      <c r="P345" s="622">
        <v>6.807931</v>
      </c>
      <c r="Q345" s="76">
        <f t="shared" si="88"/>
        <v>5.2801824020579646E-2</v>
      </c>
      <c r="R345" s="542"/>
      <c r="S345" s="542"/>
      <c r="T345" s="544">
        <v>1.9724729999999999</v>
      </c>
      <c r="U345" s="543">
        <v>0</v>
      </c>
      <c r="W345" s="543">
        <v>64</v>
      </c>
      <c r="X345" s="543">
        <v>0</v>
      </c>
      <c r="Y345" s="542"/>
      <c r="Z345" s="546">
        <f t="shared" si="86"/>
        <v>1.0162475595569103</v>
      </c>
      <c r="AA345" s="543">
        <v>12</v>
      </c>
      <c r="AB345" s="543">
        <v>48</v>
      </c>
      <c r="AC345" s="547">
        <v>100</v>
      </c>
      <c r="AD345" s="547">
        <v>12</v>
      </c>
      <c r="AE345" s="543">
        <f t="shared" si="89"/>
        <v>112</v>
      </c>
      <c r="AF345" s="549">
        <v>4695171</v>
      </c>
      <c r="AH345" s="549">
        <v>25000</v>
      </c>
      <c r="AI345" s="543">
        <v>109</v>
      </c>
      <c r="AJ345" s="76">
        <f t="shared" si="90"/>
        <v>0.9732142857142857</v>
      </c>
      <c r="AK345" s="549">
        <v>4528310</v>
      </c>
      <c r="AL345" s="76">
        <f t="shared" si="91"/>
        <v>0.96446114529161986</v>
      </c>
      <c r="AM345" s="543">
        <v>109</v>
      </c>
      <c r="AN345" s="549">
        <v>4528310</v>
      </c>
      <c r="AO345" s="543">
        <v>109</v>
      </c>
      <c r="AP345" s="549">
        <v>4528310</v>
      </c>
      <c r="AQ345" s="543">
        <v>34</v>
      </c>
      <c r="AR345" s="549">
        <v>2691800</v>
      </c>
      <c r="AS345" s="543">
        <v>75</v>
      </c>
      <c r="AT345" s="76">
        <f t="shared" si="92"/>
        <v>0.68807339449541283</v>
      </c>
      <c r="AU345" s="549">
        <v>1836510</v>
      </c>
      <c r="AV345" s="543">
        <v>1</v>
      </c>
      <c r="AW345" s="549">
        <v>3000</v>
      </c>
      <c r="AX345" s="543">
        <v>2</v>
      </c>
      <c r="AY345" s="549">
        <v>163861</v>
      </c>
      <c r="AZ345" s="543">
        <v>1</v>
      </c>
      <c r="BA345" s="76">
        <f t="shared" si="93"/>
        <v>8.9285714285714281E-3</v>
      </c>
      <c r="BB345" s="543">
        <v>9</v>
      </c>
      <c r="BC345" s="76">
        <f t="shared" si="94"/>
        <v>8.0357142857142863E-2</v>
      </c>
      <c r="BD345" s="543">
        <v>102</v>
      </c>
      <c r="BE345" s="76">
        <f t="shared" si="95"/>
        <v>0.9107142857142857</v>
      </c>
      <c r="BF345" s="543">
        <v>104</v>
      </c>
      <c r="BG345" s="76">
        <f t="shared" si="96"/>
        <v>0.9285714285714286</v>
      </c>
      <c r="BH345" s="543">
        <v>5</v>
      </c>
      <c r="BI345" s="76">
        <f t="shared" si="97"/>
        <v>4.4642857142857144E-2</v>
      </c>
      <c r="BJ345" s="543">
        <v>5</v>
      </c>
      <c r="BK345" s="543">
        <v>0</v>
      </c>
      <c r="BL345" s="543">
        <v>0</v>
      </c>
      <c r="BM345" s="550">
        <v>1996.5</v>
      </c>
      <c r="BN345" s="542"/>
      <c r="BO345" s="543">
        <v>50</v>
      </c>
      <c r="BP345" s="76">
        <f t="shared" si="98"/>
        <v>0.44642857142857145</v>
      </c>
      <c r="BQ345" s="543">
        <v>62</v>
      </c>
      <c r="BR345" s="76">
        <f t="shared" si="99"/>
        <v>0.5535714285714286</v>
      </c>
      <c r="BS345" s="543">
        <v>0</v>
      </c>
      <c r="BT345" s="76">
        <f t="shared" si="100"/>
        <v>0</v>
      </c>
      <c r="BU345" s="76">
        <v>0.54128440366972475</v>
      </c>
      <c r="BW345" s="543">
        <v>0</v>
      </c>
      <c r="BX345" s="543">
        <v>0</v>
      </c>
      <c r="BY345" s="543">
        <v>0</v>
      </c>
      <c r="BZ345" s="543">
        <v>0</v>
      </c>
      <c r="CA345" s="543">
        <v>0</v>
      </c>
      <c r="CB345" s="543">
        <v>0</v>
      </c>
      <c r="CC345" s="543">
        <v>0</v>
      </c>
      <c r="CD345" s="543">
        <v>0</v>
      </c>
      <c r="CE345" s="543">
        <v>0</v>
      </c>
      <c r="CF345" s="543">
        <v>0</v>
      </c>
      <c r="CG345" s="543">
        <v>0</v>
      </c>
      <c r="CH345" s="543">
        <v>0</v>
      </c>
      <c r="CI345" s="542"/>
      <c r="CJ345" s="542"/>
      <c r="CK345" s="542"/>
      <c r="CL345" s="542"/>
      <c r="CM345" s="542"/>
      <c r="CN345" s="542"/>
      <c r="CO345" s="542"/>
      <c r="CP345" s="542"/>
      <c r="CQ345" s="542"/>
      <c r="CS345" s="542"/>
      <c r="CT345" s="542"/>
      <c r="CU345" s="542"/>
      <c r="CV345" s="542"/>
      <c r="CW345" s="543">
        <v>1</v>
      </c>
      <c r="CX345" s="547">
        <v>0</v>
      </c>
      <c r="CY345" s="543">
        <v>1</v>
      </c>
      <c r="CZ345" s="543">
        <v>0</v>
      </c>
      <c r="DA345" s="543">
        <v>0</v>
      </c>
      <c r="DB345" s="543">
        <v>0</v>
      </c>
      <c r="DC345" s="543">
        <v>0</v>
      </c>
      <c r="DD345" s="543">
        <v>0</v>
      </c>
      <c r="DF345" s="551">
        <v>135885.15802199999</v>
      </c>
      <c r="DG345" s="76">
        <f t="shared" si="101"/>
        <v>2.8941471571961912E-2</v>
      </c>
      <c r="DH345" s="551">
        <v>3258.5351559999999</v>
      </c>
      <c r="DI345" s="551">
        <v>118527.967407</v>
      </c>
      <c r="DJ345" s="551">
        <v>17357.190615</v>
      </c>
      <c r="DK345" s="547">
        <v>87</v>
      </c>
      <c r="DL345" s="543">
        <v>25</v>
      </c>
      <c r="DM345" s="543">
        <v>0</v>
      </c>
      <c r="DN345" s="543">
        <v>0</v>
      </c>
      <c r="DO345" s="320">
        <v>0.116868</v>
      </c>
      <c r="DP345" s="543">
        <v>82</v>
      </c>
      <c r="DQ345" s="543">
        <v>10</v>
      </c>
      <c r="DR345" s="543">
        <v>18</v>
      </c>
      <c r="DS345" s="543">
        <v>2</v>
      </c>
      <c r="DT345" s="76">
        <f t="shared" si="102"/>
        <v>3.125E-2</v>
      </c>
      <c r="DU345" s="542"/>
      <c r="DV345" s="542"/>
      <c r="DW345" s="542"/>
      <c r="DX345" s="552">
        <v>183.16560000000001</v>
      </c>
      <c r="DZ345" s="542"/>
      <c r="EA345" s="542"/>
      <c r="EB345" s="542"/>
      <c r="EC345" s="542"/>
      <c r="ED345" s="542"/>
      <c r="EE345" s="542"/>
      <c r="EF345" s="542"/>
      <c r="EG345" s="542"/>
      <c r="EH345" s="542"/>
      <c r="EI345" s="542"/>
      <c r="EJ345" s="542"/>
      <c r="EK345" s="542"/>
      <c r="EL345" s="542"/>
      <c r="EM345" s="542"/>
      <c r="EN345" s="542"/>
      <c r="EO345" s="542"/>
    </row>
    <row r="346" spans="2:145" x14ac:dyDescent="0.25">
      <c r="B346" s="541" t="s">
        <v>1784</v>
      </c>
      <c r="C346" s="3" t="s">
        <v>1785</v>
      </c>
      <c r="D346" s="3" t="s">
        <v>1135</v>
      </c>
      <c r="E346" s="541" t="s">
        <v>1094</v>
      </c>
      <c r="F346" s="542"/>
      <c r="G346" s="543">
        <v>2299.8781730000001</v>
      </c>
      <c r="H346" s="542"/>
      <c r="I346" s="542"/>
      <c r="J346" s="542"/>
      <c r="K346" s="542"/>
      <c r="L346" s="542"/>
      <c r="N346" s="543">
        <v>1140.521935</v>
      </c>
      <c r="O346" s="76">
        <f t="shared" si="87"/>
        <v>0.49590536941888702</v>
      </c>
      <c r="P346" s="622">
        <v>24.945682000000001</v>
      </c>
      <c r="Q346" s="76">
        <f t="shared" si="88"/>
        <v>1.0846523217123467E-2</v>
      </c>
      <c r="R346" s="542"/>
      <c r="S346" s="542"/>
      <c r="T346" s="544">
        <v>2.4072269999999998</v>
      </c>
      <c r="U346" s="543">
        <v>2</v>
      </c>
      <c r="W346" s="543">
        <v>82</v>
      </c>
      <c r="X346" s="543">
        <v>16</v>
      </c>
      <c r="Y346" s="542"/>
      <c r="Z346" s="546">
        <f t="shared" si="86"/>
        <v>7.1896907445274175E-2</v>
      </c>
      <c r="AA346" s="543">
        <v>18</v>
      </c>
      <c r="AB346" s="543">
        <v>20</v>
      </c>
      <c r="AC346" s="547">
        <v>84</v>
      </c>
      <c r="AD346" s="547">
        <v>18</v>
      </c>
      <c r="AE346" s="543">
        <f t="shared" si="89"/>
        <v>102</v>
      </c>
      <c r="AF346" s="549">
        <v>2684141</v>
      </c>
      <c r="AH346" s="549">
        <v>21400</v>
      </c>
      <c r="AI346" s="543">
        <v>98</v>
      </c>
      <c r="AJ346" s="76">
        <f t="shared" si="90"/>
        <v>0.96078431372549022</v>
      </c>
      <c r="AK346" s="549">
        <v>2513940</v>
      </c>
      <c r="AL346" s="76">
        <f t="shared" si="91"/>
        <v>0.93659014187406697</v>
      </c>
      <c r="AM346" s="543">
        <v>98</v>
      </c>
      <c r="AN346" s="549">
        <v>2513940</v>
      </c>
      <c r="AO346" s="543">
        <v>96</v>
      </c>
      <c r="AP346" s="549">
        <v>2466340</v>
      </c>
      <c r="AQ346" s="543">
        <v>53</v>
      </c>
      <c r="AR346" s="549">
        <v>1648920</v>
      </c>
      <c r="AS346" s="543">
        <v>43</v>
      </c>
      <c r="AT346" s="76">
        <f t="shared" si="92"/>
        <v>0.44791666666666669</v>
      </c>
      <c r="AU346" s="549">
        <v>817420</v>
      </c>
      <c r="AV346" s="543">
        <v>2</v>
      </c>
      <c r="AW346" s="549">
        <v>104771</v>
      </c>
      <c r="AX346" s="543">
        <v>1</v>
      </c>
      <c r="AY346" s="549">
        <v>45000</v>
      </c>
      <c r="AZ346" s="543">
        <v>10</v>
      </c>
      <c r="BA346" s="76">
        <f t="shared" si="93"/>
        <v>9.8039215686274508E-2</v>
      </c>
      <c r="BB346" s="543">
        <v>10</v>
      </c>
      <c r="BC346" s="76">
        <f t="shared" si="94"/>
        <v>9.8039215686274508E-2</v>
      </c>
      <c r="BD346" s="543">
        <v>82</v>
      </c>
      <c r="BE346" s="76">
        <f t="shared" si="95"/>
        <v>0.80392156862745101</v>
      </c>
      <c r="BF346" s="543">
        <v>102</v>
      </c>
      <c r="BG346" s="76">
        <f t="shared" si="96"/>
        <v>1</v>
      </c>
      <c r="BH346" s="543">
        <v>25</v>
      </c>
      <c r="BI346" s="76">
        <f t="shared" si="97"/>
        <v>0.24509803921568626</v>
      </c>
      <c r="BJ346" s="543">
        <v>20</v>
      </c>
      <c r="BK346" s="543">
        <v>4</v>
      </c>
      <c r="BL346" s="543">
        <v>1</v>
      </c>
      <c r="BM346" s="550">
        <v>1968</v>
      </c>
      <c r="BN346" s="542"/>
      <c r="BO346" s="543">
        <v>81</v>
      </c>
      <c r="BP346" s="76">
        <f t="shared" si="98"/>
        <v>0.79411764705882348</v>
      </c>
      <c r="BQ346" s="543">
        <v>21</v>
      </c>
      <c r="BR346" s="76">
        <f t="shared" si="99"/>
        <v>0.20588235294117646</v>
      </c>
      <c r="BS346" s="543">
        <v>4</v>
      </c>
      <c r="BT346" s="76">
        <f t="shared" si="100"/>
        <v>3.9215686274509803E-2</v>
      </c>
      <c r="BU346" s="76">
        <v>0.70408163265306123</v>
      </c>
      <c r="BW346" s="543">
        <v>0</v>
      </c>
      <c r="BX346" s="543">
        <v>0</v>
      </c>
      <c r="BY346" s="543">
        <v>0</v>
      </c>
      <c r="BZ346" s="543">
        <v>0</v>
      </c>
      <c r="CA346" s="543">
        <v>0</v>
      </c>
      <c r="CB346" s="543">
        <v>0</v>
      </c>
      <c r="CC346" s="543">
        <v>0</v>
      </c>
      <c r="CD346" s="543">
        <v>0</v>
      </c>
      <c r="CE346" s="543">
        <v>0</v>
      </c>
      <c r="CF346" s="543">
        <v>0</v>
      </c>
      <c r="CG346" s="543">
        <v>0</v>
      </c>
      <c r="CH346" s="543">
        <v>0</v>
      </c>
      <c r="CI346" s="542"/>
      <c r="CJ346" s="542"/>
      <c r="CK346" s="542"/>
      <c r="CL346" s="542"/>
      <c r="CM346" s="542"/>
      <c r="CN346" s="542"/>
      <c r="CO346" s="542"/>
      <c r="CP346" s="542"/>
      <c r="CQ346" s="542"/>
      <c r="CS346" s="542"/>
      <c r="CT346" s="542"/>
      <c r="CU346" s="542"/>
      <c r="CV346" s="542"/>
      <c r="CW346" s="543">
        <v>1</v>
      </c>
      <c r="CX346" s="547">
        <v>1</v>
      </c>
      <c r="CY346" s="543">
        <v>1</v>
      </c>
      <c r="CZ346" s="543">
        <v>0</v>
      </c>
      <c r="DA346" s="543">
        <v>0</v>
      </c>
      <c r="DB346" s="543">
        <v>0</v>
      </c>
      <c r="DC346" s="543">
        <v>0</v>
      </c>
      <c r="DD346" s="543">
        <v>0</v>
      </c>
      <c r="DF346" s="551">
        <v>373500.10916699999</v>
      </c>
      <c r="DG346" s="76">
        <f t="shared" si="101"/>
        <v>0.13915070376966038</v>
      </c>
      <c r="DH346" s="551">
        <v>4986.7225950000002</v>
      </c>
      <c r="DI346" s="551">
        <v>369038.56131600001</v>
      </c>
      <c r="DJ346" s="551">
        <v>4461.5478519999997</v>
      </c>
      <c r="DK346" s="547">
        <v>64</v>
      </c>
      <c r="DL346" s="543">
        <v>37</v>
      </c>
      <c r="DM346" s="543">
        <v>0</v>
      </c>
      <c r="DN346" s="543">
        <v>0</v>
      </c>
      <c r="DO346" s="320">
        <v>0.241426</v>
      </c>
      <c r="DP346" s="543">
        <v>57</v>
      </c>
      <c r="DQ346" s="543">
        <v>13</v>
      </c>
      <c r="DR346" s="543">
        <v>16</v>
      </c>
      <c r="DS346" s="543">
        <v>15</v>
      </c>
      <c r="DT346" s="76">
        <f t="shared" si="102"/>
        <v>0.18292682926829268</v>
      </c>
      <c r="DU346" s="542"/>
      <c r="DV346" s="542"/>
      <c r="DW346" s="542"/>
      <c r="DX346" s="552">
        <v>681.5154</v>
      </c>
      <c r="DZ346" s="542"/>
      <c r="EA346" s="542"/>
      <c r="EB346" s="542"/>
      <c r="EC346" s="542"/>
      <c r="ED346" s="542"/>
      <c r="EE346" s="542"/>
      <c r="EF346" s="542"/>
      <c r="EG346" s="542"/>
      <c r="EH346" s="542"/>
      <c r="EI346" s="542"/>
      <c r="EJ346" s="542"/>
      <c r="EK346" s="542"/>
      <c r="EL346" s="542"/>
      <c r="EM346" s="542"/>
      <c r="EN346" s="542"/>
      <c r="EO346" s="542"/>
    </row>
    <row r="347" spans="2:145" x14ac:dyDescent="0.25">
      <c r="B347" s="541" t="s">
        <v>1786</v>
      </c>
      <c r="C347" s="3" t="s">
        <v>1787</v>
      </c>
      <c r="D347" s="3" t="s">
        <v>1158</v>
      </c>
      <c r="E347" s="541" t="s">
        <v>1094</v>
      </c>
      <c r="F347" s="542"/>
      <c r="G347" s="543">
        <v>175.651824</v>
      </c>
      <c r="H347" s="542"/>
      <c r="I347" s="542"/>
      <c r="J347" s="542"/>
      <c r="K347" s="542"/>
      <c r="L347" s="542"/>
      <c r="N347" s="543">
        <v>85.400456000000005</v>
      </c>
      <c r="O347" s="76">
        <f t="shared" si="87"/>
        <v>0.48619168338382868</v>
      </c>
      <c r="P347" s="622">
        <v>7.0043110000000004</v>
      </c>
      <c r="Q347" s="76">
        <f t="shared" si="88"/>
        <v>3.987610740666149E-2</v>
      </c>
      <c r="R347" s="542"/>
      <c r="S347" s="542"/>
      <c r="T347" s="544">
        <v>0.84509900000000004</v>
      </c>
      <c r="U347" s="543">
        <v>0</v>
      </c>
      <c r="W347" s="543">
        <v>57</v>
      </c>
      <c r="X347" s="543">
        <v>0</v>
      </c>
      <c r="Y347" s="542"/>
      <c r="Z347" s="546">
        <f t="shared" si="86"/>
        <v>0.66744374292333986</v>
      </c>
      <c r="AA347" s="543">
        <v>4</v>
      </c>
      <c r="AB347" s="543">
        <v>1</v>
      </c>
      <c r="AC347" s="547">
        <v>54</v>
      </c>
      <c r="AD347" s="547">
        <v>4</v>
      </c>
      <c r="AE347" s="543">
        <f t="shared" si="89"/>
        <v>58</v>
      </c>
      <c r="AF347" s="549">
        <v>2220183</v>
      </c>
      <c r="AH347" s="549">
        <v>28000</v>
      </c>
      <c r="AI347" s="543">
        <v>57</v>
      </c>
      <c r="AJ347" s="76">
        <f t="shared" si="90"/>
        <v>0.98275862068965514</v>
      </c>
      <c r="AK347" s="549">
        <v>2178583</v>
      </c>
      <c r="AL347" s="76">
        <f t="shared" si="91"/>
        <v>0.98126280581375502</v>
      </c>
      <c r="AM347" s="543">
        <v>57</v>
      </c>
      <c r="AN347" s="549">
        <v>2178583</v>
      </c>
      <c r="AO347" s="543">
        <v>57</v>
      </c>
      <c r="AP347" s="549">
        <v>2178583</v>
      </c>
      <c r="AQ347" s="543">
        <v>22</v>
      </c>
      <c r="AR347" s="549">
        <v>1357123</v>
      </c>
      <c r="AS347" s="543">
        <v>35</v>
      </c>
      <c r="AT347" s="76">
        <f t="shared" si="92"/>
        <v>0.61403508771929827</v>
      </c>
      <c r="AU347" s="549">
        <v>821460</v>
      </c>
      <c r="AV347" s="543">
        <v>0</v>
      </c>
      <c r="AW347" s="549">
        <v>0</v>
      </c>
      <c r="AX347" s="543">
        <v>1</v>
      </c>
      <c r="AY347" s="549">
        <v>41600</v>
      </c>
      <c r="AZ347" s="543">
        <v>2</v>
      </c>
      <c r="BA347" s="76">
        <f t="shared" si="93"/>
        <v>3.4482758620689655E-2</v>
      </c>
      <c r="BB347" s="543">
        <v>10</v>
      </c>
      <c r="BC347" s="76">
        <f t="shared" si="94"/>
        <v>0.17241379310344829</v>
      </c>
      <c r="BD347" s="543">
        <v>46</v>
      </c>
      <c r="BE347" s="76">
        <f t="shared" si="95"/>
        <v>0.7931034482758621</v>
      </c>
      <c r="BF347" s="543">
        <v>56</v>
      </c>
      <c r="BG347" s="76">
        <f t="shared" si="96"/>
        <v>0.96551724137931039</v>
      </c>
      <c r="BH347" s="543">
        <v>1</v>
      </c>
      <c r="BI347" s="76">
        <f t="shared" si="97"/>
        <v>1.7241379310344827E-2</v>
      </c>
      <c r="BJ347" s="543">
        <v>1</v>
      </c>
      <c r="BK347" s="543">
        <v>0</v>
      </c>
      <c r="BL347" s="543">
        <v>0</v>
      </c>
      <c r="BM347" s="550">
        <v>1999</v>
      </c>
      <c r="BN347" s="542"/>
      <c r="BO347" s="543">
        <v>18</v>
      </c>
      <c r="BP347" s="76">
        <f t="shared" si="98"/>
        <v>0.31034482758620691</v>
      </c>
      <c r="BQ347" s="543">
        <v>40</v>
      </c>
      <c r="BR347" s="76">
        <f t="shared" si="99"/>
        <v>0.68965517241379315</v>
      </c>
      <c r="BS347" s="543">
        <v>1</v>
      </c>
      <c r="BT347" s="76">
        <f t="shared" si="100"/>
        <v>1.7241379310344827E-2</v>
      </c>
      <c r="BU347" s="76">
        <v>0.63157894736842102</v>
      </c>
      <c r="BW347" s="543">
        <v>0</v>
      </c>
      <c r="BX347" s="543">
        <v>0</v>
      </c>
      <c r="BY347" s="543">
        <v>0</v>
      </c>
      <c r="BZ347" s="543">
        <v>0</v>
      </c>
      <c r="CA347" s="543">
        <v>0</v>
      </c>
      <c r="CB347" s="543">
        <v>0</v>
      </c>
      <c r="CC347" s="543">
        <v>0</v>
      </c>
      <c r="CD347" s="543">
        <v>0</v>
      </c>
      <c r="CE347" s="543">
        <v>0</v>
      </c>
      <c r="CF347" s="543">
        <v>0</v>
      </c>
      <c r="CG347" s="543">
        <v>0</v>
      </c>
      <c r="CH347" s="543">
        <v>0</v>
      </c>
      <c r="CI347" s="542"/>
      <c r="CJ347" s="542"/>
      <c r="CK347" s="542"/>
      <c r="CL347" s="542"/>
      <c r="CM347" s="542"/>
      <c r="CN347" s="542"/>
      <c r="CO347" s="542"/>
      <c r="CP347" s="542"/>
      <c r="CQ347" s="542"/>
      <c r="CS347" s="542"/>
      <c r="CT347" s="542"/>
      <c r="CU347" s="542"/>
      <c r="CV347" s="542"/>
      <c r="CW347" s="543">
        <v>1</v>
      </c>
      <c r="CX347" s="547">
        <v>0</v>
      </c>
      <c r="CY347" s="543">
        <v>1</v>
      </c>
      <c r="CZ347" s="543">
        <v>0</v>
      </c>
      <c r="DA347" s="543">
        <v>0</v>
      </c>
      <c r="DB347" s="543">
        <v>0</v>
      </c>
      <c r="DC347" s="543">
        <v>0</v>
      </c>
      <c r="DD347" s="543">
        <v>0</v>
      </c>
      <c r="DF347" s="551">
        <v>57582.462961999998</v>
      </c>
      <c r="DG347" s="76">
        <f t="shared" si="101"/>
        <v>2.5935908419260932E-2</v>
      </c>
      <c r="DH347" s="551">
        <v>2942.8415869999999</v>
      </c>
      <c r="DI347" s="551">
        <v>57582.462961999998</v>
      </c>
      <c r="DJ347" s="551">
        <v>0</v>
      </c>
      <c r="DK347" s="547">
        <v>47</v>
      </c>
      <c r="DL347" s="543">
        <v>11</v>
      </c>
      <c r="DM347" s="543">
        <v>0</v>
      </c>
      <c r="DN347" s="543">
        <v>0</v>
      </c>
      <c r="DO347" s="320">
        <v>8.7883000000000003E-2</v>
      </c>
      <c r="DP347" s="543">
        <v>45</v>
      </c>
      <c r="DQ347" s="543">
        <v>7</v>
      </c>
      <c r="DR347" s="543">
        <v>6</v>
      </c>
      <c r="DS347" s="543">
        <v>0</v>
      </c>
      <c r="DT347" s="76">
        <f t="shared" si="102"/>
        <v>0</v>
      </c>
      <c r="DU347" s="542"/>
      <c r="DV347" s="542"/>
      <c r="DW347" s="542"/>
      <c r="DX347" s="552">
        <v>18.351600000000001</v>
      </c>
      <c r="DZ347" s="542"/>
      <c r="EA347" s="542"/>
      <c r="EB347" s="542"/>
      <c r="EC347" s="542"/>
      <c r="ED347" s="542"/>
      <c r="EE347" s="542"/>
      <c r="EF347" s="542"/>
      <c r="EG347" s="542"/>
      <c r="EH347" s="542"/>
      <c r="EI347" s="542"/>
      <c r="EJ347" s="542"/>
      <c r="EK347" s="542"/>
      <c r="EL347" s="542"/>
      <c r="EM347" s="542"/>
      <c r="EN347" s="542"/>
      <c r="EO347" s="542"/>
    </row>
    <row r="348" spans="2:145" x14ac:dyDescent="0.25">
      <c r="B348" s="541" t="s">
        <v>1788</v>
      </c>
      <c r="C348" s="3" t="s">
        <v>1789</v>
      </c>
      <c r="D348" s="3" t="s">
        <v>1195</v>
      </c>
      <c r="E348" s="541" t="s">
        <v>1094</v>
      </c>
      <c r="F348" s="542"/>
      <c r="G348" s="543">
        <v>371.40232600000002</v>
      </c>
      <c r="H348" s="542"/>
      <c r="I348" s="542"/>
      <c r="J348" s="542"/>
      <c r="K348" s="542"/>
      <c r="L348" s="542"/>
      <c r="N348" s="543">
        <v>195.78326999999999</v>
      </c>
      <c r="O348" s="76">
        <f t="shared" si="87"/>
        <v>0.52714605239171275</v>
      </c>
      <c r="P348" s="622">
        <v>3.9849139999999998</v>
      </c>
      <c r="Q348" s="76">
        <f t="shared" si="88"/>
        <v>1.0729372761117279E-2</v>
      </c>
      <c r="R348" s="542"/>
      <c r="S348" s="542"/>
      <c r="T348" s="544">
        <v>0.83441500000000002</v>
      </c>
      <c r="U348" s="543">
        <v>0</v>
      </c>
      <c r="W348" s="543">
        <v>26</v>
      </c>
      <c r="X348" s="543">
        <v>0</v>
      </c>
      <c r="Y348" s="542"/>
      <c r="Z348" s="546">
        <f t="shared" si="86"/>
        <v>0.13279990675403472</v>
      </c>
      <c r="AA348" s="543">
        <v>5</v>
      </c>
      <c r="AB348" s="543">
        <v>27</v>
      </c>
      <c r="AC348" s="547">
        <v>48</v>
      </c>
      <c r="AD348" s="547">
        <v>5</v>
      </c>
      <c r="AE348" s="543">
        <f t="shared" si="89"/>
        <v>53</v>
      </c>
      <c r="AF348" s="549">
        <v>2922310</v>
      </c>
      <c r="AH348" s="549">
        <v>47500</v>
      </c>
      <c r="AI348" s="543">
        <v>46</v>
      </c>
      <c r="AJ348" s="76">
        <f t="shared" si="90"/>
        <v>0.86792452830188682</v>
      </c>
      <c r="AK348" s="549">
        <v>2334840</v>
      </c>
      <c r="AL348" s="76">
        <f t="shared" si="91"/>
        <v>0.79897067730665128</v>
      </c>
      <c r="AM348" s="543">
        <v>46</v>
      </c>
      <c r="AN348" s="549">
        <v>2334840</v>
      </c>
      <c r="AO348" s="543">
        <v>46</v>
      </c>
      <c r="AP348" s="549">
        <v>2334840</v>
      </c>
      <c r="AQ348" s="543">
        <v>44</v>
      </c>
      <c r="AR348" s="549">
        <v>2316900</v>
      </c>
      <c r="AS348" s="543">
        <v>2</v>
      </c>
      <c r="AT348" s="76">
        <f t="shared" si="92"/>
        <v>4.3478260869565216E-2</v>
      </c>
      <c r="AU348" s="549">
        <v>17940</v>
      </c>
      <c r="AV348" s="543">
        <v>4</v>
      </c>
      <c r="AW348" s="549">
        <v>249700</v>
      </c>
      <c r="AX348" s="543">
        <v>3</v>
      </c>
      <c r="AY348" s="549">
        <v>337770</v>
      </c>
      <c r="AZ348" s="543">
        <v>5</v>
      </c>
      <c r="BA348" s="76">
        <f t="shared" si="93"/>
        <v>9.4339622641509441E-2</v>
      </c>
      <c r="BB348" s="543">
        <v>24</v>
      </c>
      <c r="BC348" s="76">
        <f t="shared" si="94"/>
        <v>0.45283018867924529</v>
      </c>
      <c r="BD348" s="543">
        <v>24</v>
      </c>
      <c r="BE348" s="76">
        <f t="shared" si="95"/>
        <v>0.45283018867924529</v>
      </c>
      <c r="BF348" s="543">
        <v>44</v>
      </c>
      <c r="BG348" s="76">
        <f t="shared" si="96"/>
        <v>0.83018867924528306</v>
      </c>
      <c r="BH348" s="543">
        <v>4</v>
      </c>
      <c r="BI348" s="76">
        <f t="shared" si="97"/>
        <v>7.5471698113207544E-2</v>
      </c>
      <c r="BJ348" s="543">
        <v>4</v>
      </c>
      <c r="BK348" s="543">
        <v>0</v>
      </c>
      <c r="BL348" s="543">
        <v>0</v>
      </c>
      <c r="BM348" s="550">
        <v>1920</v>
      </c>
      <c r="BN348" s="542"/>
      <c r="BO348" s="543">
        <v>43</v>
      </c>
      <c r="BP348" s="76">
        <f t="shared" si="98"/>
        <v>0.81132075471698117</v>
      </c>
      <c r="BQ348" s="543">
        <v>10</v>
      </c>
      <c r="BR348" s="76">
        <f t="shared" si="99"/>
        <v>0.18867924528301888</v>
      </c>
      <c r="BS348" s="543">
        <v>0</v>
      </c>
      <c r="BT348" s="76">
        <f t="shared" si="100"/>
        <v>0</v>
      </c>
      <c r="BU348" s="76">
        <v>0.69565217391304346</v>
      </c>
      <c r="BW348" s="543">
        <v>1</v>
      </c>
      <c r="BX348" s="543">
        <v>0</v>
      </c>
      <c r="BY348" s="543">
        <v>0</v>
      </c>
      <c r="BZ348" s="543">
        <v>1</v>
      </c>
      <c r="CA348" s="543">
        <v>0</v>
      </c>
      <c r="CB348" s="543">
        <v>0</v>
      </c>
      <c r="CC348" s="543">
        <v>0</v>
      </c>
      <c r="CD348" s="543">
        <v>0</v>
      </c>
      <c r="CE348" s="543">
        <v>0</v>
      </c>
      <c r="CF348" s="543">
        <v>0</v>
      </c>
      <c r="CG348" s="543">
        <v>1</v>
      </c>
      <c r="CH348" s="543">
        <v>0</v>
      </c>
      <c r="CI348" s="542"/>
      <c r="CJ348" s="542"/>
      <c r="CK348" s="542"/>
      <c r="CL348" s="542"/>
      <c r="CM348" s="542"/>
      <c r="CN348" s="542"/>
      <c r="CO348" s="542"/>
      <c r="CP348" s="542"/>
      <c r="CQ348" s="542"/>
      <c r="CS348" s="542"/>
      <c r="CT348" s="542"/>
      <c r="CU348" s="542"/>
      <c r="CV348" s="542"/>
      <c r="CW348" s="543">
        <v>1</v>
      </c>
      <c r="CX348" s="547">
        <v>0</v>
      </c>
      <c r="CY348" s="543">
        <v>1</v>
      </c>
      <c r="CZ348" s="543">
        <v>0</v>
      </c>
      <c r="DA348" s="543">
        <v>0</v>
      </c>
      <c r="DB348" s="543">
        <v>0</v>
      </c>
      <c r="DC348" s="543">
        <v>0</v>
      </c>
      <c r="DD348" s="543">
        <v>0</v>
      </c>
      <c r="DF348" s="551">
        <v>42566.473087999999</v>
      </c>
      <c r="DG348" s="76">
        <f t="shared" si="101"/>
        <v>1.4566036145378143E-2</v>
      </c>
      <c r="DH348" s="551">
        <v>1085.0493160000001</v>
      </c>
      <c r="DI348" s="551">
        <v>37259.130558999997</v>
      </c>
      <c r="DJ348" s="551">
        <v>5307.3425289999996</v>
      </c>
      <c r="DK348" s="547">
        <v>44</v>
      </c>
      <c r="DL348" s="543">
        <v>9</v>
      </c>
      <c r="DM348" s="543">
        <v>0</v>
      </c>
      <c r="DN348" s="543">
        <v>0</v>
      </c>
      <c r="DO348" s="320">
        <v>3.9024000000000003E-2</v>
      </c>
      <c r="DP348" s="543">
        <v>38</v>
      </c>
      <c r="DQ348" s="543">
        <v>9</v>
      </c>
      <c r="DR348" s="543">
        <v>6</v>
      </c>
      <c r="DS348" s="543">
        <v>0</v>
      </c>
      <c r="DT348" s="76">
        <f t="shared" si="102"/>
        <v>0</v>
      </c>
      <c r="DU348" s="542"/>
      <c r="DV348" s="542"/>
      <c r="DW348" s="542"/>
      <c r="DX348" s="552">
        <v>59.557600000000001</v>
      </c>
      <c r="DZ348" s="542"/>
      <c r="EA348" s="542"/>
      <c r="EB348" s="542"/>
      <c r="EC348" s="542"/>
      <c r="ED348" s="542"/>
      <c r="EE348" s="542"/>
      <c r="EF348" s="542"/>
      <c r="EG348" s="542"/>
      <c r="EH348" s="542"/>
      <c r="EI348" s="542"/>
      <c r="EJ348" s="542"/>
      <c r="EK348" s="542"/>
      <c r="EL348" s="542"/>
      <c r="EM348" s="542"/>
      <c r="EN348" s="542"/>
      <c r="EO348" s="542"/>
    </row>
    <row r="349" spans="2:145" x14ac:dyDescent="0.25">
      <c r="B349" s="541" t="s">
        <v>1790</v>
      </c>
      <c r="C349" s="3" t="s">
        <v>1791</v>
      </c>
      <c r="D349" s="3" t="s">
        <v>1283</v>
      </c>
      <c r="E349" s="541" t="s">
        <v>1094</v>
      </c>
      <c r="F349" s="542"/>
      <c r="G349" s="543">
        <v>904.46378400000003</v>
      </c>
      <c r="H349" s="542"/>
      <c r="I349" s="542"/>
      <c r="J349" s="542"/>
      <c r="K349" s="542"/>
      <c r="L349" s="542"/>
      <c r="N349" s="543">
        <v>873.90073199999995</v>
      </c>
      <c r="O349" s="76">
        <f t="shared" si="87"/>
        <v>0.96620865031783287</v>
      </c>
      <c r="P349" s="622">
        <v>21.831966999999999</v>
      </c>
      <c r="Q349" s="76">
        <f t="shared" si="88"/>
        <v>2.41380223135612E-2</v>
      </c>
      <c r="R349" s="542"/>
      <c r="S349" s="542"/>
      <c r="T349" s="544">
        <v>3</v>
      </c>
      <c r="U349" s="543">
        <v>1</v>
      </c>
      <c r="W349" s="543">
        <v>70</v>
      </c>
      <c r="X349" s="543">
        <v>0</v>
      </c>
      <c r="Y349" s="542"/>
      <c r="Z349" s="546">
        <f t="shared" si="86"/>
        <v>8.0100630926122171E-2</v>
      </c>
      <c r="AA349" s="543">
        <v>0</v>
      </c>
      <c r="AB349" s="543">
        <v>2</v>
      </c>
      <c r="AC349" s="547">
        <v>72</v>
      </c>
      <c r="AD349" s="547">
        <v>0</v>
      </c>
      <c r="AE349" s="543">
        <f t="shared" si="89"/>
        <v>72</v>
      </c>
      <c r="AF349" s="549">
        <v>3390243</v>
      </c>
      <c r="AH349" s="549">
        <v>34100</v>
      </c>
      <c r="AI349" s="543">
        <v>62</v>
      </c>
      <c r="AJ349" s="76">
        <f t="shared" si="90"/>
        <v>0.86111111111111116</v>
      </c>
      <c r="AK349" s="549">
        <v>2452175</v>
      </c>
      <c r="AL349" s="76">
        <f t="shared" si="91"/>
        <v>0.72330360980024144</v>
      </c>
      <c r="AM349" s="543">
        <v>62</v>
      </c>
      <c r="AN349" s="549">
        <v>2452175</v>
      </c>
      <c r="AO349" s="543">
        <v>62</v>
      </c>
      <c r="AP349" s="549">
        <v>2452175</v>
      </c>
      <c r="AQ349" s="543">
        <v>36</v>
      </c>
      <c r="AR349" s="549">
        <v>1947725</v>
      </c>
      <c r="AS349" s="543">
        <v>26</v>
      </c>
      <c r="AT349" s="76">
        <f t="shared" si="92"/>
        <v>0.41935483870967744</v>
      </c>
      <c r="AU349" s="549">
        <v>504450</v>
      </c>
      <c r="AV349" s="543">
        <v>3</v>
      </c>
      <c r="AW349" s="549">
        <v>394638</v>
      </c>
      <c r="AX349" s="543">
        <v>7</v>
      </c>
      <c r="AY349" s="549">
        <v>543430</v>
      </c>
      <c r="AZ349" s="543">
        <v>11</v>
      </c>
      <c r="BA349" s="76">
        <f t="shared" si="93"/>
        <v>0.15277777777777779</v>
      </c>
      <c r="BB349" s="543">
        <v>18</v>
      </c>
      <c r="BC349" s="76">
        <f t="shared" si="94"/>
        <v>0.25</v>
      </c>
      <c r="BD349" s="543">
        <v>43</v>
      </c>
      <c r="BE349" s="76">
        <f t="shared" si="95"/>
        <v>0.59722222222222221</v>
      </c>
      <c r="BF349" s="543">
        <v>63</v>
      </c>
      <c r="BG349" s="76">
        <f t="shared" si="96"/>
        <v>0.875</v>
      </c>
      <c r="BH349" s="543">
        <v>17</v>
      </c>
      <c r="BI349" s="76">
        <f t="shared" si="97"/>
        <v>0.2361111111111111</v>
      </c>
      <c r="BJ349" s="543">
        <v>14</v>
      </c>
      <c r="BK349" s="543">
        <v>2</v>
      </c>
      <c r="BL349" s="543">
        <v>1</v>
      </c>
      <c r="BM349" s="550">
        <v>1973.5</v>
      </c>
      <c r="BN349" s="542"/>
      <c r="BO349" s="543">
        <v>64</v>
      </c>
      <c r="BP349" s="76">
        <f t="shared" si="98"/>
        <v>0.88888888888888884</v>
      </c>
      <c r="BQ349" s="543">
        <v>8</v>
      </c>
      <c r="BR349" s="76">
        <f t="shared" si="99"/>
        <v>0.1111111111111111</v>
      </c>
      <c r="BS349" s="543">
        <v>4</v>
      </c>
      <c r="BT349" s="76">
        <f t="shared" si="100"/>
        <v>5.5555555555555552E-2</v>
      </c>
      <c r="BU349" s="76">
        <v>0.87096774193548387</v>
      </c>
      <c r="BW349" s="543">
        <v>0</v>
      </c>
      <c r="BX349" s="543">
        <v>0</v>
      </c>
      <c r="BY349" s="543">
        <v>0</v>
      </c>
      <c r="BZ349" s="543">
        <v>0</v>
      </c>
      <c r="CA349" s="543">
        <v>0</v>
      </c>
      <c r="CB349" s="543">
        <v>0</v>
      </c>
      <c r="CC349" s="543">
        <v>0</v>
      </c>
      <c r="CD349" s="543">
        <v>0</v>
      </c>
      <c r="CE349" s="543">
        <v>0</v>
      </c>
      <c r="CF349" s="543">
        <v>0</v>
      </c>
      <c r="CG349" s="543">
        <v>0</v>
      </c>
      <c r="CH349" s="543">
        <v>0</v>
      </c>
      <c r="CI349" s="542"/>
      <c r="CJ349" s="542"/>
      <c r="CK349" s="542"/>
      <c r="CL349" s="542"/>
      <c r="CM349" s="542"/>
      <c r="CN349" s="542"/>
      <c r="CO349" s="542"/>
      <c r="CP349" s="542"/>
      <c r="CQ349" s="542"/>
      <c r="CS349" s="542"/>
      <c r="CT349" s="542"/>
      <c r="CU349" s="542"/>
      <c r="CV349" s="542"/>
      <c r="CW349" s="543">
        <v>8</v>
      </c>
      <c r="CX349" s="547">
        <v>3</v>
      </c>
      <c r="CY349" s="543">
        <v>4</v>
      </c>
      <c r="CZ349" s="543">
        <v>3</v>
      </c>
      <c r="DA349" s="543">
        <v>0</v>
      </c>
      <c r="DB349" s="543">
        <v>0</v>
      </c>
      <c r="DC349" s="543">
        <v>1</v>
      </c>
      <c r="DD349" s="543">
        <v>0</v>
      </c>
      <c r="DF349" s="551">
        <v>299641.985881</v>
      </c>
      <c r="DG349" s="76">
        <f t="shared" si="101"/>
        <v>8.8383630872772248E-2</v>
      </c>
      <c r="DH349" s="551">
        <v>6680</v>
      </c>
      <c r="DI349" s="551">
        <v>251694.71588100001</v>
      </c>
      <c r="DJ349" s="551">
        <v>47947.27</v>
      </c>
      <c r="DK349" s="547">
        <v>43</v>
      </c>
      <c r="DL349" s="543">
        <v>29</v>
      </c>
      <c r="DM349" s="543">
        <v>0</v>
      </c>
      <c r="DN349" s="543">
        <v>0</v>
      </c>
      <c r="DO349" s="320">
        <v>0.14000000000000001</v>
      </c>
      <c r="DP349" s="543">
        <v>40</v>
      </c>
      <c r="DQ349" s="543">
        <v>4</v>
      </c>
      <c r="DR349" s="543">
        <v>22</v>
      </c>
      <c r="DS349" s="543">
        <v>6</v>
      </c>
      <c r="DT349" s="76">
        <f t="shared" si="102"/>
        <v>8.5714285714285715E-2</v>
      </c>
      <c r="DU349" s="542"/>
      <c r="DV349" s="542"/>
      <c r="DW349" s="542"/>
      <c r="DX349" s="552">
        <v>397.44299999999998</v>
      </c>
      <c r="DZ349" s="542"/>
      <c r="EA349" s="542"/>
      <c r="EB349" s="542"/>
      <c r="EC349" s="542"/>
      <c r="ED349" s="542"/>
      <c r="EE349" s="542"/>
      <c r="EF349" s="542"/>
      <c r="EG349" s="542"/>
      <c r="EH349" s="542"/>
      <c r="EI349" s="542"/>
      <c r="EJ349" s="542"/>
      <c r="EK349" s="542"/>
      <c r="EL349" s="542"/>
      <c r="EM349" s="542"/>
      <c r="EN349" s="542"/>
      <c r="EO349" s="542"/>
    </row>
    <row r="350" spans="2:145" x14ac:dyDescent="0.25">
      <c r="B350" s="541" t="s">
        <v>1792</v>
      </c>
      <c r="C350" s="3" t="s">
        <v>1793</v>
      </c>
      <c r="D350" s="3" t="s">
        <v>1255</v>
      </c>
      <c r="E350" s="541" t="s">
        <v>1094</v>
      </c>
      <c r="F350" s="542"/>
      <c r="G350" s="543">
        <v>758.35074299999997</v>
      </c>
      <c r="H350" s="542"/>
      <c r="I350" s="542"/>
      <c r="J350" s="542"/>
      <c r="K350" s="542"/>
      <c r="L350" s="542"/>
      <c r="N350" s="543">
        <v>456.71410700000001</v>
      </c>
      <c r="O350" s="76">
        <f t="shared" si="87"/>
        <v>0.60224653462230471</v>
      </c>
      <c r="P350" s="622">
        <v>13.643017</v>
      </c>
      <c r="Q350" s="76">
        <f t="shared" si="88"/>
        <v>1.7990378628797626E-2</v>
      </c>
      <c r="R350" s="542"/>
      <c r="S350" s="542"/>
      <c r="T350" s="544">
        <v>1.7</v>
      </c>
      <c r="U350" s="543">
        <v>0</v>
      </c>
      <c r="W350" s="543">
        <v>32</v>
      </c>
      <c r="X350" s="543">
        <v>0</v>
      </c>
      <c r="Y350" s="542"/>
      <c r="Z350" s="546">
        <f t="shared" si="86"/>
        <v>7.0065713998188367E-2</v>
      </c>
      <c r="AA350" s="543">
        <v>4</v>
      </c>
      <c r="AB350" s="543">
        <v>14</v>
      </c>
      <c r="AC350" s="547">
        <v>42</v>
      </c>
      <c r="AD350" s="547">
        <v>4</v>
      </c>
      <c r="AE350" s="543">
        <f t="shared" si="89"/>
        <v>46</v>
      </c>
      <c r="AF350" s="549">
        <v>2067930</v>
      </c>
      <c r="AH350" s="549">
        <v>41200</v>
      </c>
      <c r="AI350" s="543">
        <v>44</v>
      </c>
      <c r="AJ350" s="76">
        <f t="shared" si="90"/>
        <v>0.95652173913043481</v>
      </c>
      <c r="AK350" s="549">
        <v>1943700</v>
      </c>
      <c r="AL350" s="76">
        <f t="shared" si="91"/>
        <v>0.93992543267905582</v>
      </c>
      <c r="AM350" s="543">
        <v>44</v>
      </c>
      <c r="AN350" s="549">
        <v>1943700</v>
      </c>
      <c r="AO350" s="543">
        <v>44</v>
      </c>
      <c r="AP350" s="549">
        <v>1943700</v>
      </c>
      <c r="AQ350" s="543">
        <v>31</v>
      </c>
      <c r="AR350" s="549">
        <v>1660900</v>
      </c>
      <c r="AS350" s="543">
        <v>13</v>
      </c>
      <c r="AT350" s="76">
        <f t="shared" si="92"/>
        <v>0.29545454545454547</v>
      </c>
      <c r="AU350" s="549">
        <v>282800</v>
      </c>
      <c r="AV350" s="543">
        <v>0</v>
      </c>
      <c r="AW350" s="549">
        <v>0</v>
      </c>
      <c r="AX350" s="543">
        <v>2</v>
      </c>
      <c r="AY350" s="549">
        <v>124230</v>
      </c>
      <c r="AZ350" s="543">
        <v>7</v>
      </c>
      <c r="BA350" s="76">
        <f t="shared" si="93"/>
        <v>0.15217391304347827</v>
      </c>
      <c r="BB350" s="543">
        <v>3</v>
      </c>
      <c r="BC350" s="76">
        <f t="shared" si="94"/>
        <v>6.5217391304347824E-2</v>
      </c>
      <c r="BD350" s="543">
        <v>36</v>
      </c>
      <c r="BE350" s="76">
        <f t="shared" si="95"/>
        <v>0.78260869565217395</v>
      </c>
      <c r="BF350" s="543">
        <v>28</v>
      </c>
      <c r="BG350" s="76">
        <f t="shared" si="96"/>
        <v>0.60869565217391308</v>
      </c>
      <c r="BH350" s="543">
        <v>1</v>
      </c>
      <c r="BI350" s="76">
        <f t="shared" si="97"/>
        <v>2.1739130434782608E-2</v>
      </c>
      <c r="BJ350" s="543">
        <v>1</v>
      </c>
      <c r="BK350" s="543">
        <v>0</v>
      </c>
      <c r="BL350" s="543">
        <v>0</v>
      </c>
      <c r="BM350" s="550">
        <v>1940</v>
      </c>
      <c r="BN350" s="542"/>
      <c r="BO350" s="543">
        <v>34</v>
      </c>
      <c r="BP350" s="76">
        <f t="shared" si="98"/>
        <v>0.73913043478260865</v>
      </c>
      <c r="BQ350" s="543">
        <v>12</v>
      </c>
      <c r="BR350" s="76">
        <f t="shared" si="99"/>
        <v>0.2608695652173913</v>
      </c>
      <c r="BS350" s="543">
        <v>0</v>
      </c>
      <c r="BT350" s="76">
        <f t="shared" si="100"/>
        <v>0</v>
      </c>
      <c r="BU350" s="76">
        <v>0.84090909090909094</v>
      </c>
      <c r="BW350" s="543">
        <v>0</v>
      </c>
      <c r="BX350" s="543">
        <v>0</v>
      </c>
      <c r="BY350" s="543">
        <v>0</v>
      </c>
      <c r="BZ350" s="543">
        <v>0</v>
      </c>
      <c r="CA350" s="543">
        <v>0</v>
      </c>
      <c r="CB350" s="543">
        <v>0</v>
      </c>
      <c r="CC350" s="543">
        <v>0</v>
      </c>
      <c r="CD350" s="543">
        <v>0</v>
      </c>
      <c r="CE350" s="543">
        <v>0</v>
      </c>
      <c r="CF350" s="543">
        <v>0</v>
      </c>
      <c r="CG350" s="543">
        <v>0</v>
      </c>
      <c r="CH350" s="543">
        <v>0</v>
      </c>
      <c r="CI350" s="542"/>
      <c r="CJ350" s="542"/>
      <c r="CK350" s="542"/>
      <c r="CL350" s="542"/>
      <c r="CM350" s="542"/>
      <c r="CN350" s="542"/>
      <c r="CO350" s="542"/>
      <c r="CP350" s="542"/>
      <c r="CQ350" s="542"/>
      <c r="CS350" s="542"/>
      <c r="CT350" s="542"/>
      <c r="CU350" s="542"/>
      <c r="CV350" s="542"/>
      <c r="CW350" s="543">
        <v>2</v>
      </c>
      <c r="CX350" s="547">
        <v>1</v>
      </c>
      <c r="CY350" s="543">
        <v>2</v>
      </c>
      <c r="CZ350" s="543">
        <v>0</v>
      </c>
      <c r="DA350" s="543">
        <v>0</v>
      </c>
      <c r="DB350" s="543">
        <v>0</v>
      </c>
      <c r="DC350" s="543">
        <v>0</v>
      </c>
      <c r="DD350" s="543">
        <v>0</v>
      </c>
      <c r="DF350" s="551">
        <v>50937.999207000001</v>
      </c>
      <c r="DG350" s="76">
        <f t="shared" si="101"/>
        <v>2.4632361446954201E-2</v>
      </c>
      <c r="DH350" s="551">
        <v>4125.0000449999998</v>
      </c>
      <c r="DI350" s="551">
        <v>41925.699206999998</v>
      </c>
      <c r="DJ350" s="551">
        <v>9012.2999999999993</v>
      </c>
      <c r="DK350" s="547">
        <v>37</v>
      </c>
      <c r="DL350" s="543">
        <v>9</v>
      </c>
      <c r="DM350" s="543">
        <v>0</v>
      </c>
      <c r="DN350" s="543">
        <v>0</v>
      </c>
      <c r="DO350" s="320">
        <v>0.11</v>
      </c>
      <c r="DP350" s="543">
        <v>36</v>
      </c>
      <c r="DQ350" s="543">
        <v>4</v>
      </c>
      <c r="DR350" s="543">
        <v>6</v>
      </c>
      <c r="DS350" s="543">
        <v>0</v>
      </c>
      <c r="DT350" s="76">
        <f t="shared" si="102"/>
        <v>0</v>
      </c>
      <c r="DU350" s="542"/>
      <c r="DV350" s="542"/>
      <c r="DW350" s="542"/>
      <c r="DX350" s="552">
        <v>6.5792000000000002</v>
      </c>
      <c r="DZ350" s="542"/>
      <c r="EA350" s="542"/>
      <c r="EB350" s="542"/>
      <c r="EC350" s="542"/>
      <c r="ED350" s="542"/>
      <c r="EE350" s="542"/>
      <c r="EF350" s="542"/>
      <c r="EG350" s="542"/>
      <c r="EH350" s="542"/>
      <c r="EI350" s="542"/>
      <c r="EJ350" s="542"/>
      <c r="EK350" s="542"/>
      <c r="EL350" s="542"/>
      <c r="EM350" s="542"/>
      <c r="EN350" s="542"/>
      <c r="EO350" s="542"/>
    </row>
    <row r="351" spans="2:145" x14ac:dyDescent="0.25">
      <c r="B351" s="541" t="s">
        <v>1794</v>
      </c>
      <c r="C351" s="3" t="s">
        <v>1795</v>
      </c>
      <c r="D351" s="3" t="s">
        <v>1129</v>
      </c>
      <c r="E351" s="541" t="s">
        <v>1094</v>
      </c>
      <c r="F351" s="542"/>
      <c r="G351" s="543">
        <v>441.11004200000002</v>
      </c>
      <c r="H351" s="542"/>
      <c r="I351" s="542"/>
      <c r="J351" s="542"/>
      <c r="K351" s="542"/>
      <c r="L351" s="542"/>
      <c r="N351" s="543">
        <v>247.93080900000001</v>
      </c>
      <c r="O351" s="76">
        <f t="shared" si="87"/>
        <v>0.56206113076881614</v>
      </c>
      <c r="P351" s="622">
        <v>6.8604849999999997</v>
      </c>
      <c r="Q351" s="76">
        <f t="shared" si="88"/>
        <v>1.5552774470729459E-2</v>
      </c>
      <c r="R351" s="542"/>
      <c r="S351" s="542"/>
      <c r="T351" s="544">
        <v>1.3430770000000001</v>
      </c>
      <c r="U351" s="543">
        <v>0</v>
      </c>
      <c r="W351" s="543">
        <v>45</v>
      </c>
      <c r="X351" s="543">
        <v>0</v>
      </c>
      <c r="Y351" s="542"/>
      <c r="Z351" s="546">
        <f t="shared" si="86"/>
        <v>0.18150225129947445</v>
      </c>
      <c r="AA351" s="543">
        <v>3</v>
      </c>
      <c r="AB351" s="543">
        <v>22</v>
      </c>
      <c r="AC351" s="547">
        <v>64</v>
      </c>
      <c r="AD351" s="547">
        <v>3</v>
      </c>
      <c r="AE351" s="543">
        <f t="shared" si="89"/>
        <v>67</v>
      </c>
      <c r="AF351" s="549">
        <v>3551321</v>
      </c>
      <c r="AH351" s="549">
        <v>40500</v>
      </c>
      <c r="AI351" s="543">
        <v>62</v>
      </c>
      <c r="AJ351" s="76">
        <f t="shared" si="90"/>
        <v>0.92537313432835822</v>
      </c>
      <c r="AK351" s="549">
        <v>3059190</v>
      </c>
      <c r="AL351" s="76">
        <f t="shared" si="91"/>
        <v>0.8614231155111014</v>
      </c>
      <c r="AM351" s="543">
        <v>62</v>
      </c>
      <c r="AN351" s="549">
        <v>3059190</v>
      </c>
      <c r="AO351" s="543">
        <v>62</v>
      </c>
      <c r="AP351" s="549">
        <v>3059190</v>
      </c>
      <c r="AQ351" s="543">
        <v>43</v>
      </c>
      <c r="AR351" s="549">
        <v>2913500</v>
      </c>
      <c r="AS351" s="543">
        <v>19</v>
      </c>
      <c r="AT351" s="76">
        <f t="shared" si="92"/>
        <v>0.30645161290322581</v>
      </c>
      <c r="AU351" s="549">
        <v>145690</v>
      </c>
      <c r="AV351" s="543">
        <v>4</v>
      </c>
      <c r="AW351" s="549">
        <v>440131</v>
      </c>
      <c r="AX351" s="543">
        <v>1</v>
      </c>
      <c r="AY351" s="549">
        <v>52000</v>
      </c>
      <c r="AZ351" s="543">
        <v>17</v>
      </c>
      <c r="BA351" s="76">
        <f t="shared" si="93"/>
        <v>0.2537313432835821</v>
      </c>
      <c r="BB351" s="543">
        <v>20</v>
      </c>
      <c r="BC351" s="76">
        <f t="shared" si="94"/>
        <v>0.29850746268656714</v>
      </c>
      <c r="BD351" s="543">
        <v>30</v>
      </c>
      <c r="BE351" s="76">
        <f t="shared" si="95"/>
        <v>0.44776119402985076</v>
      </c>
      <c r="BF351" s="543">
        <v>60</v>
      </c>
      <c r="BG351" s="76">
        <f t="shared" si="96"/>
        <v>0.89552238805970152</v>
      </c>
      <c r="BH351" s="543">
        <v>5</v>
      </c>
      <c r="BI351" s="76">
        <f t="shared" si="97"/>
        <v>7.4626865671641784E-2</v>
      </c>
      <c r="BJ351" s="543">
        <v>5</v>
      </c>
      <c r="BK351" s="543">
        <v>0</v>
      </c>
      <c r="BL351" s="543">
        <v>0</v>
      </c>
      <c r="BM351" s="550">
        <v>1970</v>
      </c>
      <c r="BN351" s="542"/>
      <c r="BO351" s="543">
        <v>58</v>
      </c>
      <c r="BP351" s="76">
        <f t="shared" si="98"/>
        <v>0.86567164179104472</v>
      </c>
      <c r="BQ351" s="543">
        <v>9</v>
      </c>
      <c r="BR351" s="76">
        <f t="shared" si="99"/>
        <v>0.13432835820895522</v>
      </c>
      <c r="BS351" s="543">
        <v>0</v>
      </c>
      <c r="BT351" s="76">
        <f t="shared" si="100"/>
        <v>0</v>
      </c>
      <c r="BU351" s="76">
        <v>0.90322580645161288</v>
      </c>
      <c r="BW351" s="543">
        <v>0</v>
      </c>
      <c r="BX351" s="543">
        <v>0</v>
      </c>
      <c r="BY351" s="543">
        <v>0</v>
      </c>
      <c r="BZ351" s="543">
        <v>0</v>
      </c>
      <c r="CA351" s="543">
        <v>0</v>
      </c>
      <c r="CB351" s="543">
        <v>0</v>
      </c>
      <c r="CC351" s="543">
        <v>0</v>
      </c>
      <c r="CD351" s="543">
        <v>0</v>
      </c>
      <c r="CE351" s="543">
        <v>0</v>
      </c>
      <c r="CF351" s="543">
        <v>0</v>
      </c>
      <c r="CG351" s="543">
        <v>0</v>
      </c>
      <c r="CH351" s="543">
        <v>0</v>
      </c>
      <c r="CI351" s="542"/>
      <c r="CJ351" s="542"/>
      <c r="CK351" s="542"/>
      <c r="CL351" s="542"/>
      <c r="CM351" s="542"/>
      <c r="CN351" s="542"/>
      <c r="CO351" s="542"/>
      <c r="CP351" s="542"/>
      <c r="CQ351" s="542"/>
      <c r="CS351" s="542"/>
      <c r="CT351" s="542"/>
      <c r="CU351" s="542"/>
      <c r="CV351" s="542"/>
      <c r="CW351" s="543">
        <v>1</v>
      </c>
      <c r="CX351" s="547">
        <v>0</v>
      </c>
      <c r="CY351" s="543">
        <v>1</v>
      </c>
      <c r="CZ351" s="543">
        <v>0</v>
      </c>
      <c r="DA351" s="543">
        <v>0</v>
      </c>
      <c r="DB351" s="543">
        <v>0</v>
      </c>
      <c r="DC351" s="543">
        <v>0</v>
      </c>
      <c r="DD351" s="543">
        <v>0</v>
      </c>
      <c r="DF351" s="551">
        <v>99952.248288999996</v>
      </c>
      <c r="DG351" s="76">
        <f t="shared" si="101"/>
        <v>2.8145089753643784E-2</v>
      </c>
      <c r="DH351" s="551">
        <v>2863.6084460000002</v>
      </c>
      <c r="DI351" s="551">
        <v>95494.446234000003</v>
      </c>
      <c r="DJ351" s="551">
        <v>4457.8020560000004</v>
      </c>
      <c r="DK351" s="547">
        <v>46</v>
      </c>
      <c r="DL351" s="543">
        <v>21</v>
      </c>
      <c r="DM351" s="543">
        <v>0</v>
      </c>
      <c r="DN351" s="543">
        <v>0</v>
      </c>
      <c r="DO351" s="320">
        <v>8.6532999999999999E-2</v>
      </c>
      <c r="DP351" s="543">
        <v>41</v>
      </c>
      <c r="DQ351" s="543">
        <v>15</v>
      </c>
      <c r="DR351" s="543">
        <v>10</v>
      </c>
      <c r="DS351" s="543">
        <v>1</v>
      </c>
      <c r="DT351" s="76">
        <f t="shared" si="102"/>
        <v>2.2222222222222223E-2</v>
      </c>
      <c r="DU351" s="542"/>
      <c r="DV351" s="542"/>
      <c r="DW351" s="542"/>
      <c r="DX351" s="552">
        <v>63.416200000000003</v>
      </c>
      <c r="DZ351" s="542"/>
      <c r="EA351" s="542"/>
      <c r="EB351" s="542"/>
      <c r="EC351" s="542"/>
      <c r="ED351" s="542"/>
      <c r="EE351" s="542"/>
      <c r="EF351" s="542"/>
      <c r="EG351" s="542"/>
      <c r="EH351" s="542"/>
      <c r="EI351" s="542"/>
      <c r="EJ351" s="542"/>
      <c r="EK351" s="542"/>
      <c r="EL351" s="542"/>
      <c r="EM351" s="542"/>
      <c r="EN351" s="542"/>
      <c r="EO351" s="542"/>
    </row>
    <row r="352" spans="2:145" x14ac:dyDescent="0.25">
      <c r="B352" s="541" t="s">
        <v>1796</v>
      </c>
      <c r="C352" s="3" t="s">
        <v>1797</v>
      </c>
      <c r="D352" s="3" t="s">
        <v>1093</v>
      </c>
      <c r="E352" s="541" t="s">
        <v>1094</v>
      </c>
      <c r="F352" s="542"/>
      <c r="G352" s="543">
        <v>87.397461000000007</v>
      </c>
      <c r="H352" s="542"/>
      <c r="I352" s="542"/>
      <c r="J352" s="542"/>
      <c r="K352" s="542"/>
      <c r="L352" s="542"/>
      <c r="N352" s="543">
        <v>86.951646999999994</v>
      </c>
      <c r="O352" s="76">
        <f t="shared" si="87"/>
        <v>0.9948990051324258</v>
      </c>
      <c r="P352" s="622">
        <v>4.0837890000000003</v>
      </c>
      <c r="Q352" s="76">
        <f t="shared" si="88"/>
        <v>4.672663202424153E-2</v>
      </c>
      <c r="R352" s="542"/>
      <c r="S352" s="542"/>
      <c r="T352" s="544">
        <v>0.1</v>
      </c>
      <c r="U352" s="543">
        <v>0</v>
      </c>
      <c r="W352" s="543">
        <v>37</v>
      </c>
      <c r="X352" s="543">
        <v>0</v>
      </c>
      <c r="Y352" s="542"/>
      <c r="Z352" s="546">
        <f t="shared" si="86"/>
        <v>0.42552385465453002</v>
      </c>
      <c r="AA352" s="543">
        <v>0</v>
      </c>
      <c r="AB352" s="543">
        <v>1</v>
      </c>
      <c r="AC352" s="547">
        <v>38</v>
      </c>
      <c r="AD352" s="547">
        <v>0</v>
      </c>
      <c r="AE352" s="543">
        <f t="shared" si="89"/>
        <v>38</v>
      </c>
      <c r="AF352" s="549">
        <v>2149530</v>
      </c>
      <c r="AH352" s="549">
        <v>39510</v>
      </c>
      <c r="AI352" s="543">
        <v>32</v>
      </c>
      <c r="AJ352" s="76">
        <f t="shared" si="90"/>
        <v>0.84210526315789469</v>
      </c>
      <c r="AK352" s="549">
        <v>1268730</v>
      </c>
      <c r="AL352" s="76">
        <f t="shared" si="91"/>
        <v>0.59023600508018037</v>
      </c>
      <c r="AM352" s="543">
        <v>32</v>
      </c>
      <c r="AN352" s="549">
        <v>1268730</v>
      </c>
      <c r="AO352" s="543">
        <v>32</v>
      </c>
      <c r="AP352" s="549">
        <v>1268730</v>
      </c>
      <c r="AQ352" s="543">
        <v>22</v>
      </c>
      <c r="AR352" s="549">
        <v>970300</v>
      </c>
      <c r="AS352" s="543">
        <v>10</v>
      </c>
      <c r="AT352" s="76">
        <f t="shared" si="92"/>
        <v>0.3125</v>
      </c>
      <c r="AU352" s="549">
        <v>298430</v>
      </c>
      <c r="AV352" s="543">
        <v>5</v>
      </c>
      <c r="AW352" s="549">
        <v>857000</v>
      </c>
      <c r="AX352" s="543">
        <v>1</v>
      </c>
      <c r="AY352" s="549">
        <v>23800</v>
      </c>
      <c r="AZ352" s="543">
        <v>10</v>
      </c>
      <c r="BA352" s="76">
        <f t="shared" si="93"/>
        <v>0.26315789473684209</v>
      </c>
      <c r="BB352" s="543">
        <v>12</v>
      </c>
      <c r="BC352" s="76">
        <f t="shared" si="94"/>
        <v>0.31578947368421051</v>
      </c>
      <c r="BD352" s="543">
        <v>16</v>
      </c>
      <c r="BE352" s="76">
        <f t="shared" si="95"/>
        <v>0.42105263157894735</v>
      </c>
      <c r="BF352" s="543">
        <v>34</v>
      </c>
      <c r="BG352" s="76">
        <f t="shared" si="96"/>
        <v>0.89473684210526316</v>
      </c>
      <c r="BH352" s="543">
        <v>2</v>
      </c>
      <c r="BI352" s="76">
        <f t="shared" si="97"/>
        <v>5.2631578947368418E-2</v>
      </c>
      <c r="BJ352" s="543">
        <v>2</v>
      </c>
      <c r="BK352" s="543">
        <v>0</v>
      </c>
      <c r="BL352" s="543">
        <v>0</v>
      </c>
      <c r="BM352" s="550">
        <v>1950</v>
      </c>
      <c r="BN352" s="542"/>
      <c r="BO352" s="543">
        <v>26</v>
      </c>
      <c r="BP352" s="76">
        <f t="shared" si="98"/>
        <v>0.68421052631578949</v>
      </c>
      <c r="BQ352" s="543">
        <v>12</v>
      </c>
      <c r="BR352" s="76">
        <f t="shared" si="99"/>
        <v>0.31578947368421051</v>
      </c>
      <c r="BS352" s="543">
        <v>0</v>
      </c>
      <c r="BT352" s="76">
        <f t="shared" si="100"/>
        <v>0</v>
      </c>
      <c r="BU352" s="76">
        <v>0.78125</v>
      </c>
      <c r="BW352" s="543">
        <v>0</v>
      </c>
      <c r="BX352" s="543">
        <v>0</v>
      </c>
      <c r="BY352" s="543">
        <v>0</v>
      </c>
      <c r="BZ352" s="543">
        <v>0</v>
      </c>
      <c r="CA352" s="543">
        <v>0</v>
      </c>
      <c r="CB352" s="543">
        <v>0</v>
      </c>
      <c r="CC352" s="543">
        <v>0</v>
      </c>
      <c r="CD352" s="543">
        <v>0</v>
      </c>
      <c r="CE352" s="543">
        <v>0</v>
      </c>
      <c r="CF352" s="543">
        <v>0</v>
      </c>
      <c r="CG352" s="543">
        <v>0</v>
      </c>
      <c r="CH352" s="543">
        <v>0</v>
      </c>
      <c r="CI352" s="542"/>
      <c r="CJ352" s="542"/>
      <c r="CK352" s="542"/>
      <c r="CL352" s="542"/>
      <c r="CM352" s="542"/>
      <c r="CN352" s="542"/>
      <c r="CO352" s="542"/>
      <c r="CP352" s="542"/>
      <c r="CQ352" s="542"/>
      <c r="CS352" s="542"/>
      <c r="CT352" s="542"/>
      <c r="CU352" s="542"/>
      <c r="CV352" s="542"/>
      <c r="CW352" s="543">
        <v>2</v>
      </c>
      <c r="CX352" s="547">
        <v>0</v>
      </c>
      <c r="CY352" s="543">
        <v>1</v>
      </c>
      <c r="CZ352" s="543">
        <v>0</v>
      </c>
      <c r="DA352" s="543">
        <v>0</v>
      </c>
      <c r="DB352" s="543">
        <v>0</v>
      </c>
      <c r="DC352" s="543">
        <v>1</v>
      </c>
      <c r="DD352" s="543">
        <v>0</v>
      </c>
      <c r="DF352" s="551">
        <v>65002.697334999997</v>
      </c>
      <c r="DG352" s="76">
        <f t="shared" si="101"/>
        <v>3.0240423411164299E-2</v>
      </c>
      <c r="DH352" s="551">
        <v>2651.0000300000002</v>
      </c>
      <c r="DI352" s="551">
        <v>30073.199109000001</v>
      </c>
      <c r="DJ352" s="551">
        <v>34929.498226999996</v>
      </c>
      <c r="DK352" s="547">
        <v>30</v>
      </c>
      <c r="DL352" s="543">
        <v>8</v>
      </c>
      <c r="DM352" s="543">
        <v>0</v>
      </c>
      <c r="DN352" s="543">
        <v>0</v>
      </c>
      <c r="DO352" s="320">
        <v>4.7500000000000001E-2</v>
      </c>
      <c r="DP352" s="543">
        <v>28</v>
      </c>
      <c r="DQ352" s="543">
        <v>7</v>
      </c>
      <c r="DR352" s="543">
        <v>3</v>
      </c>
      <c r="DS352" s="543">
        <v>0</v>
      </c>
      <c r="DT352" s="76">
        <f t="shared" si="102"/>
        <v>0</v>
      </c>
      <c r="DU352" s="542"/>
      <c r="DV352" s="542"/>
      <c r="DW352" s="542"/>
      <c r="DX352" s="552">
        <v>17.968</v>
      </c>
      <c r="DZ352" s="542"/>
      <c r="EA352" s="542"/>
      <c r="EB352" s="542"/>
      <c r="EC352" s="542"/>
      <c r="ED352" s="542"/>
      <c r="EE352" s="542"/>
      <c r="EF352" s="542"/>
      <c r="EG352" s="542"/>
      <c r="EH352" s="542"/>
      <c r="EI352" s="542"/>
      <c r="EJ352" s="542"/>
      <c r="EK352" s="542"/>
      <c r="EL352" s="542"/>
      <c r="EM352" s="542"/>
      <c r="EN352" s="542"/>
      <c r="EO352" s="542"/>
    </row>
    <row r="353" spans="2:145" x14ac:dyDescent="0.25">
      <c r="B353" s="541" t="s">
        <v>1798</v>
      </c>
      <c r="C353" s="3" t="s">
        <v>1799</v>
      </c>
      <c r="D353" s="3" t="s">
        <v>1174</v>
      </c>
      <c r="E353" s="541" t="s">
        <v>1094</v>
      </c>
      <c r="F353" s="542"/>
      <c r="G353" s="543">
        <v>230.909435</v>
      </c>
      <c r="H353" s="542"/>
      <c r="I353" s="542"/>
      <c r="J353" s="542"/>
      <c r="K353" s="542"/>
      <c r="L353" s="542"/>
      <c r="N353" s="543">
        <v>133.20968199999999</v>
      </c>
      <c r="O353" s="76">
        <f t="shared" si="87"/>
        <v>0.5768914639629168</v>
      </c>
      <c r="P353" s="622">
        <v>5.4183490000000001</v>
      </c>
      <c r="Q353" s="76">
        <f t="shared" si="88"/>
        <v>2.3465255977955166E-2</v>
      </c>
      <c r="R353" s="542"/>
      <c r="S353" s="542"/>
      <c r="T353" s="544">
        <v>0.72396899999999997</v>
      </c>
      <c r="U353" s="543">
        <v>0</v>
      </c>
      <c r="W353" s="543">
        <v>35</v>
      </c>
      <c r="X353" s="543">
        <v>0</v>
      </c>
      <c r="Y353" s="542"/>
      <c r="Z353" s="546">
        <f t="shared" si="86"/>
        <v>0.26274366453333325</v>
      </c>
      <c r="AA353" s="543">
        <v>6</v>
      </c>
      <c r="AB353" s="543">
        <v>48</v>
      </c>
      <c r="AC353" s="547">
        <v>77</v>
      </c>
      <c r="AD353" s="547">
        <v>6</v>
      </c>
      <c r="AE353" s="543">
        <f t="shared" si="89"/>
        <v>83</v>
      </c>
      <c r="AF353" s="549">
        <v>12172010</v>
      </c>
      <c r="AH353" s="549">
        <v>59500</v>
      </c>
      <c r="AI353" s="543">
        <v>74</v>
      </c>
      <c r="AJ353" s="76">
        <f t="shared" si="90"/>
        <v>0.89156626506024095</v>
      </c>
      <c r="AK353" s="549">
        <v>5321580</v>
      </c>
      <c r="AL353" s="76">
        <f t="shared" si="91"/>
        <v>0.43719812915040324</v>
      </c>
      <c r="AM353" s="543">
        <v>74</v>
      </c>
      <c r="AN353" s="549">
        <v>5321580</v>
      </c>
      <c r="AO353" s="543">
        <v>74</v>
      </c>
      <c r="AP353" s="549">
        <v>5321580</v>
      </c>
      <c r="AQ353" s="543">
        <v>58</v>
      </c>
      <c r="AR353" s="549">
        <v>4496100</v>
      </c>
      <c r="AS353" s="543">
        <v>16</v>
      </c>
      <c r="AT353" s="76">
        <f t="shared" si="92"/>
        <v>0.21621621621621623</v>
      </c>
      <c r="AU353" s="549">
        <v>825480</v>
      </c>
      <c r="AV353" s="543">
        <v>4</v>
      </c>
      <c r="AW353" s="549">
        <v>1476900</v>
      </c>
      <c r="AX353" s="543">
        <v>5</v>
      </c>
      <c r="AY353" s="549">
        <v>5373530</v>
      </c>
      <c r="AZ353" s="543">
        <v>11</v>
      </c>
      <c r="BA353" s="76">
        <f t="shared" si="93"/>
        <v>0.13253012048192772</v>
      </c>
      <c r="BB353" s="543">
        <v>9</v>
      </c>
      <c r="BC353" s="76">
        <f t="shared" si="94"/>
        <v>0.10843373493975904</v>
      </c>
      <c r="BD353" s="543">
        <v>63</v>
      </c>
      <c r="BE353" s="76">
        <f t="shared" si="95"/>
        <v>0.75903614457831325</v>
      </c>
      <c r="BF353" s="543">
        <v>74</v>
      </c>
      <c r="BG353" s="76">
        <f t="shared" si="96"/>
        <v>0.89156626506024095</v>
      </c>
      <c r="BH353" s="543">
        <v>1</v>
      </c>
      <c r="BI353" s="76">
        <f t="shared" si="97"/>
        <v>1.2048192771084338E-2</v>
      </c>
      <c r="BJ353" s="543">
        <v>1</v>
      </c>
      <c r="BK353" s="543">
        <v>0</v>
      </c>
      <c r="BL353" s="543">
        <v>0</v>
      </c>
      <c r="BM353" s="550">
        <v>1979</v>
      </c>
      <c r="BN353" s="542"/>
      <c r="BO353" s="543">
        <v>54</v>
      </c>
      <c r="BP353" s="76">
        <f t="shared" si="98"/>
        <v>0.6506024096385542</v>
      </c>
      <c r="BQ353" s="543">
        <v>29</v>
      </c>
      <c r="BR353" s="76">
        <f t="shared" si="99"/>
        <v>0.3493975903614458</v>
      </c>
      <c r="BS353" s="543">
        <v>1</v>
      </c>
      <c r="BT353" s="76">
        <f t="shared" si="100"/>
        <v>1.2048192771084338E-2</v>
      </c>
      <c r="BU353" s="76">
        <v>0.86486486486486491</v>
      </c>
      <c r="BW353" s="543">
        <v>2</v>
      </c>
      <c r="BX353" s="543">
        <v>2</v>
      </c>
      <c r="BY353" s="543">
        <v>0</v>
      </c>
      <c r="BZ353" s="543">
        <v>2</v>
      </c>
      <c r="CA353" s="543">
        <v>0</v>
      </c>
      <c r="CB353" s="543">
        <v>0</v>
      </c>
      <c r="CC353" s="543">
        <v>2</v>
      </c>
      <c r="CD353" s="543">
        <v>0</v>
      </c>
      <c r="CE353" s="543">
        <v>0</v>
      </c>
      <c r="CF353" s="543">
        <v>0</v>
      </c>
      <c r="CG353" s="543">
        <v>0</v>
      </c>
      <c r="CH353" s="543">
        <v>0</v>
      </c>
      <c r="CI353" s="542"/>
      <c r="CJ353" s="542"/>
      <c r="CK353" s="542"/>
      <c r="CL353" s="542"/>
      <c r="CM353" s="542"/>
      <c r="CN353" s="542"/>
      <c r="CO353" s="542"/>
      <c r="CP353" s="542"/>
      <c r="CQ353" s="542"/>
      <c r="CS353" s="542"/>
      <c r="CT353" s="542"/>
      <c r="CU353" s="542"/>
      <c r="CV353" s="542"/>
      <c r="CW353" s="543">
        <v>3</v>
      </c>
      <c r="CX353" s="547">
        <v>0</v>
      </c>
      <c r="CY353" s="543">
        <v>3</v>
      </c>
      <c r="CZ353" s="543">
        <v>0</v>
      </c>
      <c r="DA353" s="543">
        <v>0</v>
      </c>
      <c r="DB353" s="543">
        <v>0</v>
      </c>
      <c r="DC353" s="543">
        <v>0</v>
      </c>
      <c r="DD353" s="543">
        <v>0</v>
      </c>
      <c r="DF353" s="551">
        <v>158610.07678199999</v>
      </c>
      <c r="DG353" s="76">
        <f t="shared" si="101"/>
        <v>1.3030721859577835E-2</v>
      </c>
      <c r="DH353" s="551">
        <v>2067.329956</v>
      </c>
      <c r="DI353" s="551">
        <v>34504.276978000002</v>
      </c>
      <c r="DJ353" s="551">
        <v>124105.799805</v>
      </c>
      <c r="DK353" s="547">
        <v>78</v>
      </c>
      <c r="DL353" s="543">
        <v>4</v>
      </c>
      <c r="DM353" s="543">
        <v>0</v>
      </c>
      <c r="DN353" s="543">
        <v>1</v>
      </c>
      <c r="DO353" s="320">
        <v>2.2321000000000001E-2</v>
      </c>
      <c r="DP353" s="543">
        <v>77</v>
      </c>
      <c r="DQ353" s="543">
        <v>3</v>
      </c>
      <c r="DR353" s="543">
        <v>3</v>
      </c>
      <c r="DS353" s="543">
        <v>0</v>
      </c>
      <c r="DT353" s="76">
        <f t="shared" si="102"/>
        <v>0</v>
      </c>
      <c r="DU353" s="542"/>
      <c r="DV353" s="542"/>
      <c r="DW353" s="542"/>
      <c r="DX353" s="552">
        <v>31.099499999999999</v>
      </c>
      <c r="DZ353" s="542"/>
      <c r="EA353" s="542"/>
      <c r="EB353" s="542"/>
      <c r="EC353" s="542"/>
      <c r="ED353" s="542"/>
      <c r="EE353" s="542"/>
      <c r="EF353" s="542"/>
      <c r="EG353" s="542"/>
      <c r="EH353" s="542"/>
      <c r="EI353" s="542"/>
      <c r="EJ353" s="542"/>
      <c r="EK353" s="542"/>
      <c r="EL353" s="542"/>
      <c r="EM353" s="542"/>
      <c r="EN353" s="542"/>
      <c r="EO353" s="542"/>
    </row>
    <row r="354" spans="2:145" x14ac:dyDescent="0.25">
      <c r="B354" s="541" t="s">
        <v>1800</v>
      </c>
      <c r="C354" s="3" t="s">
        <v>1801</v>
      </c>
      <c r="D354" s="3" t="s">
        <v>1115</v>
      </c>
      <c r="E354" s="541" t="s">
        <v>1094</v>
      </c>
      <c r="F354" s="542"/>
      <c r="G354" s="543">
        <v>61.728333999999997</v>
      </c>
      <c r="H354" s="542"/>
      <c r="I354" s="542"/>
      <c r="J354" s="542"/>
      <c r="K354" s="542"/>
      <c r="L354" s="542"/>
      <c r="N354" s="543">
        <v>61.728333999999997</v>
      </c>
      <c r="O354" s="76">
        <f t="shared" si="87"/>
        <v>1</v>
      </c>
      <c r="P354" s="622">
        <v>2.6323590000000001</v>
      </c>
      <c r="Q354" s="76">
        <f t="shared" si="88"/>
        <v>4.2644257983700001E-2</v>
      </c>
      <c r="R354" s="542"/>
      <c r="S354" s="542"/>
      <c r="T354" s="544">
        <v>0</v>
      </c>
      <c r="U354" s="543">
        <v>0</v>
      </c>
      <c r="W354" s="543">
        <v>31</v>
      </c>
      <c r="X354" s="543">
        <v>0</v>
      </c>
      <c r="Y354" s="542"/>
      <c r="Z354" s="546">
        <f t="shared" si="86"/>
        <v>0.5022004967767314</v>
      </c>
      <c r="AA354" s="543">
        <v>0</v>
      </c>
      <c r="AB354" s="543">
        <v>1</v>
      </c>
      <c r="AC354" s="547">
        <v>32</v>
      </c>
      <c r="AD354" s="547">
        <v>0</v>
      </c>
      <c r="AE354" s="543">
        <f t="shared" si="89"/>
        <v>32</v>
      </c>
      <c r="AF354" s="549">
        <v>1874940</v>
      </c>
      <c r="AH354" s="549">
        <v>48050</v>
      </c>
      <c r="AI354" s="543">
        <v>28</v>
      </c>
      <c r="AJ354" s="76">
        <f t="shared" si="90"/>
        <v>0.875</v>
      </c>
      <c r="AK354" s="549">
        <v>1237140</v>
      </c>
      <c r="AL354" s="76">
        <f t="shared" si="91"/>
        <v>0.65982911453166504</v>
      </c>
      <c r="AM354" s="543">
        <v>28</v>
      </c>
      <c r="AN354" s="549">
        <v>1237140</v>
      </c>
      <c r="AO354" s="543">
        <v>28</v>
      </c>
      <c r="AP354" s="549">
        <v>1237140</v>
      </c>
      <c r="AQ354" s="543">
        <v>23</v>
      </c>
      <c r="AR354" s="549">
        <v>1143500</v>
      </c>
      <c r="AS354" s="543">
        <v>5</v>
      </c>
      <c r="AT354" s="76">
        <f t="shared" si="92"/>
        <v>0.17857142857142858</v>
      </c>
      <c r="AU354" s="549">
        <v>93640</v>
      </c>
      <c r="AV354" s="543">
        <v>2</v>
      </c>
      <c r="AW354" s="549">
        <v>318300</v>
      </c>
      <c r="AX354" s="543">
        <v>2</v>
      </c>
      <c r="AY354" s="549">
        <v>319500</v>
      </c>
      <c r="AZ354" s="543">
        <v>5</v>
      </c>
      <c r="BA354" s="76">
        <f t="shared" si="93"/>
        <v>0.15625</v>
      </c>
      <c r="BB354" s="543">
        <v>6</v>
      </c>
      <c r="BC354" s="76">
        <f t="shared" si="94"/>
        <v>0.1875</v>
      </c>
      <c r="BD354" s="543">
        <v>21</v>
      </c>
      <c r="BE354" s="76">
        <f t="shared" si="95"/>
        <v>0.65625</v>
      </c>
      <c r="BF354" s="543">
        <v>32</v>
      </c>
      <c r="BG354" s="76">
        <f t="shared" si="96"/>
        <v>1</v>
      </c>
      <c r="BH354" s="543">
        <v>0</v>
      </c>
      <c r="BI354" s="76">
        <f t="shared" si="97"/>
        <v>0</v>
      </c>
      <c r="BJ354" s="543">
        <v>0</v>
      </c>
      <c r="BK354" s="543">
        <v>0</v>
      </c>
      <c r="BL354" s="543">
        <v>0</v>
      </c>
      <c r="BM354" s="550">
        <v>1970</v>
      </c>
      <c r="BN354" s="542"/>
      <c r="BO354" s="543">
        <v>26</v>
      </c>
      <c r="BP354" s="76">
        <f t="shared" si="98"/>
        <v>0.8125</v>
      </c>
      <c r="BQ354" s="543">
        <v>6</v>
      </c>
      <c r="BR354" s="76">
        <f t="shared" si="99"/>
        <v>0.1875</v>
      </c>
      <c r="BS354" s="543">
        <v>0</v>
      </c>
      <c r="BT354" s="76">
        <f t="shared" si="100"/>
        <v>0</v>
      </c>
      <c r="BU354" s="76">
        <v>0.9285714285714286</v>
      </c>
      <c r="BW354" s="543">
        <v>0</v>
      </c>
      <c r="BX354" s="543">
        <v>0</v>
      </c>
      <c r="BY354" s="543">
        <v>0</v>
      </c>
      <c r="BZ354" s="543">
        <v>0</v>
      </c>
      <c r="CA354" s="543">
        <v>0</v>
      </c>
      <c r="CB354" s="543">
        <v>0</v>
      </c>
      <c r="CC354" s="543">
        <v>0</v>
      </c>
      <c r="CD354" s="543">
        <v>0</v>
      </c>
      <c r="CE354" s="543">
        <v>0</v>
      </c>
      <c r="CF354" s="543">
        <v>0</v>
      </c>
      <c r="CG354" s="543">
        <v>0</v>
      </c>
      <c r="CH354" s="543">
        <v>0</v>
      </c>
      <c r="CI354" s="542"/>
      <c r="CJ354" s="542"/>
      <c r="CK354" s="542"/>
      <c r="CL354" s="542"/>
      <c r="CM354" s="542"/>
      <c r="CN354" s="542"/>
      <c r="CO354" s="542"/>
      <c r="CP354" s="542"/>
      <c r="CQ354" s="542"/>
      <c r="CS354" s="542"/>
      <c r="CT354" s="542"/>
      <c r="CU354" s="542"/>
      <c r="CV354" s="542"/>
      <c r="CW354" s="543">
        <v>1</v>
      </c>
      <c r="CX354" s="547">
        <v>0</v>
      </c>
      <c r="CY354" s="543">
        <v>1</v>
      </c>
      <c r="CZ354" s="543">
        <v>0</v>
      </c>
      <c r="DA354" s="543">
        <v>0</v>
      </c>
      <c r="DB354" s="543">
        <v>0</v>
      </c>
      <c r="DC354" s="543">
        <v>0</v>
      </c>
      <c r="DD354" s="543">
        <v>0</v>
      </c>
      <c r="DF354" s="551">
        <v>0</v>
      </c>
      <c r="DG354" s="76">
        <f t="shared" si="101"/>
        <v>0</v>
      </c>
      <c r="DH354" s="551">
        <v>0</v>
      </c>
      <c r="DI354" s="551">
        <v>0</v>
      </c>
      <c r="DJ354" s="551">
        <v>0</v>
      </c>
      <c r="DK354" s="547">
        <v>32</v>
      </c>
      <c r="DL354" s="543">
        <v>0</v>
      </c>
      <c r="DM354" s="543">
        <v>0</v>
      </c>
      <c r="DN354" s="543">
        <v>0</v>
      </c>
      <c r="DO354" s="320">
        <v>0</v>
      </c>
      <c r="DP354" s="543">
        <v>32</v>
      </c>
      <c r="DQ354" s="543">
        <v>0</v>
      </c>
      <c r="DR354" s="543">
        <v>0</v>
      </c>
      <c r="DS354" s="543">
        <v>0</v>
      </c>
      <c r="DT354" s="76">
        <f t="shared" si="102"/>
        <v>0</v>
      </c>
      <c r="DU354" s="542"/>
      <c r="DV354" s="542"/>
      <c r="DW354" s="542"/>
      <c r="DX354" s="552">
        <v>0</v>
      </c>
      <c r="DZ354" s="542"/>
      <c r="EA354" s="542"/>
      <c r="EB354" s="542"/>
      <c r="EC354" s="542"/>
      <c r="ED354" s="542"/>
      <c r="EE354" s="542"/>
      <c r="EF354" s="542"/>
      <c r="EG354" s="542"/>
      <c r="EH354" s="542"/>
      <c r="EI354" s="542"/>
      <c r="EJ354" s="542"/>
      <c r="EK354" s="542"/>
      <c r="EL354" s="542"/>
      <c r="EM354" s="542"/>
      <c r="EN354" s="542"/>
      <c r="EO354" s="542"/>
    </row>
    <row r="355" spans="2:145" x14ac:dyDescent="0.25">
      <c r="B355" s="541" t="s">
        <v>1802</v>
      </c>
      <c r="C355" s="3" t="s">
        <v>1803</v>
      </c>
      <c r="D355" s="3" t="s">
        <v>1143</v>
      </c>
      <c r="E355" s="541" t="s">
        <v>1094</v>
      </c>
      <c r="F355" s="542"/>
      <c r="G355" s="543">
        <v>166.81607099999999</v>
      </c>
      <c r="H355" s="542"/>
      <c r="I355" s="542"/>
      <c r="J355" s="542"/>
      <c r="K355" s="542"/>
      <c r="L355" s="542"/>
      <c r="N355" s="543">
        <v>82.692387999999994</v>
      </c>
      <c r="O355" s="76">
        <f t="shared" si="87"/>
        <v>0.49570996070276702</v>
      </c>
      <c r="P355" s="622">
        <v>6.5552989999999998</v>
      </c>
      <c r="Q355" s="76">
        <f t="shared" si="88"/>
        <v>3.9296567535150734E-2</v>
      </c>
      <c r="R355" s="542"/>
      <c r="S355" s="542"/>
      <c r="T355" s="544">
        <v>1.0704499999999999</v>
      </c>
      <c r="U355" s="543">
        <v>0</v>
      </c>
      <c r="W355" s="543">
        <v>199</v>
      </c>
      <c r="X355" s="543">
        <v>9</v>
      </c>
      <c r="Y355" s="542"/>
      <c r="Z355" s="546">
        <f t="shared" si="86"/>
        <v>2.4065092907946983</v>
      </c>
      <c r="AA355" s="543">
        <v>23</v>
      </c>
      <c r="AB355" s="543">
        <v>9</v>
      </c>
      <c r="AC355" s="547">
        <v>185</v>
      </c>
      <c r="AD355" s="547">
        <v>23</v>
      </c>
      <c r="AE355" s="543">
        <f t="shared" si="89"/>
        <v>208</v>
      </c>
      <c r="AF355" s="549">
        <v>8117950</v>
      </c>
      <c r="AH355" s="549">
        <v>26100</v>
      </c>
      <c r="AI355" s="543">
        <v>186</v>
      </c>
      <c r="AJ355" s="76">
        <f t="shared" si="90"/>
        <v>0.89423076923076927</v>
      </c>
      <c r="AK355" s="549">
        <v>5576810</v>
      </c>
      <c r="AL355" s="76">
        <f t="shared" si="91"/>
        <v>0.6869726963087972</v>
      </c>
      <c r="AM355" s="543">
        <v>186</v>
      </c>
      <c r="AN355" s="549">
        <v>5576810</v>
      </c>
      <c r="AO355" s="543">
        <v>185</v>
      </c>
      <c r="AP355" s="549">
        <v>5525910</v>
      </c>
      <c r="AQ355" s="543">
        <v>147</v>
      </c>
      <c r="AR355" s="549">
        <v>4662180</v>
      </c>
      <c r="AS355" s="543">
        <v>38</v>
      </c>
      <c r="AT355" s="76">
        <f t="shared" si="92"/>
        <v>0.20540540540540542</v>
      </c>
      <c r="AU355" s="549">
        <v>863730</v>
      </c>
      <c r="AV355" s="543">
        <v>16</v>
      </c>
      <c r="AW355" s="549">
        <v>1006900</v>
      </c>
      <c r="AX355" s="543">
        <v>5</v>
      </c>
      <c r="AY355" s="549">
        <v>1491540</v>
      </c>
      <c r="AZ355" s="543">
        <v>39</v>
      </c>
      <c r="BA355" s="76">
        <f t="shared" si="93"/>
        <v>0.1875</v>
      </c>
      <c r="BB355" s="543">
        <v>64</v>
      </c>
      <c r="BC355" s="76">
        <f t="shared" si="94"/>
        <v>0.30769230769230771</v>
      </c>
      <c r="BD355" s="543">
        <v>105</v>
      </c>
      <c r="BE355" s="76">
        <f t="shared" si="95"/>
        <v>0.50480769230769229</v>
      </c>
      <c r="BF355" s="543">
        <v>198</v>
      </c>
      <c r="BG355" s="76">
        <f t="shared" si="96"/>
        <v>0.95192307692307687</v>
      </c>
      <c r="BH355" s="543">
        <v>20</v>
      </c>
      <c r="BI355" s="76">
        <f t="shared" si="97"/>
        <v>9.6153846153846159E-2</v>
      </c>
      <c r="BJ355" s="543">
        <v>20</v>
      </c>
      <c r="BK355" s="543">
        <v>0</v>
      </c>
      <c r="BL355" s="543">
        <v>0</v>
      </c>
      <c r="BM355" s="550">
        <v>1950.5</v>
      </c>
      <c r="BN355" s="542"/>
      <c r="BO355" s="543">
        <v>184</v>
      </c>
      <c r="BP355" s="76">
        <f t="shared" si="98"/>
        <v>0.88461538461538458</v>
      </c>
      <c r="BQ355" s="543">
        <v>24</v>
      </c>
      <c r="BR355" s="76">
        <f t="shared" si="99"/>
        <v>0.11538461538461539</v>
      </c>
      <c r="BS355" s="543">
        <v>4</v>
      </c>
      <c r="BT355" s="76">
        <f t="shared" si="100"/>
        <v>1.9230769230769232E-2</v>
      </c>
      <c r="BU355" s="76">
        <v>0.63978494623655913</v>
      </c>
      <c r="BW355" s="543">
        <v>1</v>
      </c>
      <c r="BX355" s="543">
        <v>1</v>
      </c>
      <c r="BY355" s="543">
        <v>1</v>
      </c>
      <c r="BZ355" s="543">
        <v>1</v>
      </c>
      <c r="CA355" s="543">
        <v>0</v>
      </c>
      <c r="CB355" s="543">
        <v>0</v>
      </c>
      <c r="CC355" s="543">
        <v>0</v>
      </c>
      <c r="CD355" s="543">
        <v>0</v>
      </c>
      <c r="CE355" s="543">
        <v>0</v>
      </c>
      <c r="CF355" s="543">
        <v>0</v>
      </c>
      <c r="CG355" s="543">
        <v>1</v>
      </c>
      <c r="CH355" s="543">
        <v>0</v>
      </c>
      <c r="CI355" s="542"/>
      <c r="CJ355" s="542"/>
      <c r="CK355" s="542"/>
      <c r="CL355" s="542"/>
      <c r="CM355" s="542"/>
      <c r="CN355" s="542"/>
      <c r="CO355" s="542"/>
      <c r="CP355" s="542"/>
      <c r="CQ355" s="542"/>
      <c r="CS355" s="542"/>
      <c r="CT355" s="542"/>
      <c r="CU355" s="542"/>
      <c r="CV355" s="542"/>
      <c r="CW355" s="543">
        <v>3</v>
      </c>
      <c r="CX355" s="547">
        <v>2</v>
      </c>
      <c r="CY355" s="543">
        <v>3</v>
      </c>
      <c r="CZ355" s="543">
        <v>0</v>
      </c>
      <c r="DA355" s="543">
        <v>0</v>
      </c>
      <c r="DB355" s="543">
        <v>0</v>
      </c>
      <c r="DC355" s="543">
        <v>0</v>
      </c>
      <c r="DD355" s="543">
        <v>0</v>
      </c>
      <c r="DF355" s="551">
        <v>520836.83235799999</v>
      </c>
      <c r="DG355" s="76">
        <f t="shared" si="101"/>
        <v>6.4158664731613274E-2</v>
      </c>
      <c r="DH355" s="551">
        <v>2548.2970690000002</v>
      </c>
      <c r="DI355" s="551">
        <v>307766.16314700001</v>
      </c>
      <c r="DJ355" s="551">
        <v>213070.669211</v>
      </c>
      <c r="DK355" s="547">
        <v>132</v>
      </c>
      <c r="DL355" s="543">
        <v>75</v>
      </c>
      <c r="DM355" s="543">
        <v>1</v>
      </c>
      <c r="DN355" s="543">
        <v>0</v>
      </c>
      <c r="DO355" s="320">
        <v>9.5658999999999994E-2</v>
      </c>
      <c r="DP355" s="543">
        <v>109</v>
      </c>
      <c r="DQ355" s="543">
        <v>47</v>
      </c>
      <c r="DR355" s="543">
        <v>52</v>
      </c>
      <c r="DS355" s="543">
        <v>0</v>
      </c>
      <c r="DT355" s="76">
        <f t="shared" si="102"/>
        <v>0</v>
      </c>
      <c r="DU355" s="542"/>
      <c r="DV355" s="542"/>
      <c r="DW355" s="542"/>
      <c r="DX355" s="552">
        <v>327.75150000000002</v>
      </c>
      <c r="DZ355" s="542"/>
      <c r="EA355" s="542"/>
      <c r="EB355" s="542"/>
      <c r="EC355" s="542"/>
      <c r="ED355" s="542"/>
      <c r="EE355" s="542"/>
      <c r="EF355" s="542"/>
      <c r="EG355" s="542"/>
      <c r="EH355" s="542"/>
      <c r="EI355" s="542"/>
      <c r="EJ355" s="542"/>
      <c r="EK355" s="542"/>
      <c r="EL355" s="542"/>
      <c r="EM355" s="542"/>
      <c r="EN355" s="542"/>
      <c r="EO355" s="542"/>
    </row>
    <row r="356" spans="2:145" x14ac:dyDescent="0.25">
      <c r="B356" s="541" t="s">
        <v>1804</v>
      </c>
      <c r="C356" s="3" t="s">
        <v>1805</v>
      </c>
      <c r="D356" s="3" t="s">
        <v>1158</v>
      </c>
      <c r="E356" s="541" t="s">
        <v>1094</v>
      </c>
      <c r="F356" s="542"/>
      <c r="G356" s="543">
        <v>256.550476</v>
      </c>
      <c r="H356" s="542"/>
      <c r="I356" s="542"/>
      <c r="J356" s="542"/>
      <c r="K356" s="542"/>
      <c r="L356" s="542"/>
      <c r="N356" s="543">
        <v>112.54455400000001</v>
      </c>
      <c r="O356" s="76">
        <f t="shared" si="87"/>
        <v>0.43868386352165645</v>
      </c>
      <c r="P356" s="622">
        <v>9.8082539999999998</v>
      </c>
      <c r="Q356" s="76">
        <f t="shared" si="88"/>
        <v>3.8231283577895209E-2</v>
      </c>
      <c r="R356" s="542"/>
      <c r="S356" s="542"/>
      <c r="T356" s="544">
        <v>1.6626590000000001</v>
      </c>
      <c r="U356" s="543">
        <v>0</v>
      </c>
      <c r="W356" s="543">
        <v>217</v>
      </c>
      <c r="X356" s="543">
        <v>47</v>
      </c>
      <c r="Y356" s="542"/>
      <c r="Z356" s="546">
        <f t="shared" si="86"/>
        <v>1.9281252827213655</v>
      </c>
      <c r="AA356" s="543">
        <v>71</v>
      </c>
      <c r="AB356" s="543">
        <v>8</v>
      </c>
      <c r="AC356" s="547">
        <v>154</v>
      </c>
      <c r="AD356" s="547">
        <v>71</v>
      </c>
      <c r="AE356" s="543">
        <f t="shared" si="89"/>
        <v>225</v>
      </c>
      <c r="AF356" s="549">
        <v>7284707</v>
      </c>
      <c r="AH356" s="549">
        <v>28000</v>
      </c>
      <c r="AI356" s="543">
        <v>212</v>
      </c>
      <c r="AJ356" s="76">
        <f t="shared" si="90"/>
        <v>0.94222222222222218</v>
      </c>
      <c r="AK356" s="549">
        <v>6271648</v>
      </c>
      <c r="AL356" s="76">
        <f t="shared" si="91"/>
        <v>0.86093345964360679</v>
      </c>
      <c r="AM356" s="543">
        <v>212</v>
      </c>
      <c r="AN356" s="549">
        <v>6271648</v>
      </c>
      <c r="AO356" s="543">
        <v>212</v>
      </c>
      <c r="AP356" s="549">
        <v>6271648</v>
      </c>
      <c r="AQ356" s="543">
        <v>119</v>
      </c>
      <c r="AR356" s="549">
        <v>4233808</v>
      </c>
      <c r="AS356" s="543">
        <v>93</v>
      </c>
      <c r="AT356" s="76">
        <f t="shared" si="92"/>
        <v>0.43867924528301888</v>
      </c>
      <c r="AU356" s="549">
        <v>2037840</v>
      </c>
      <c r="AV356" s="543">
        <v>7</v>
      </c>
      <c r="AW356" s="549">
        <v>271389</v>
      </c>
      <c r="AX356" s="543">
        <v>4</v>
      </c>
      <c r="AY356" s="549">
        <v>389450</v>
      </c>
      <c r="AZ356" s="543">
        <v>14</v>
      </c>
      <c r="BA356" s="76">
        <f t="shared" si="93"/>
        <v>6.222222222222222E-2</v>
      </c>
      <c r="BB356" s="543">
        <v>71</v>
      </c>
      <c r="BC356" s="76">
        <f t="shared" si="94"/>
        <v>0.31555555555555553</v>
      </c>
      <c r="BD356" s="543">
        <v>140</v>
      </c>
      <c r="BE356" s="76">
        <f t="shared" si="95"/>
        <v>0.62222222222222223</v>
      </c>
      <c r="BF356" s="543">
        <v>216</v>
      </c>
      <c r="BG356" s="76">
        <f t="shared" si="96"/>
        <v>0.96</v>
      </c>
      <c r="BH356" s="543">
        <v>45</v>
      </c>
      <c r="BI356" s="76">
        <f t="shared" si="97"/>
        <v>0.2</v>
      </c>
      <c r="BJ356" s="543">
        <v>45</v>
      </c>
      <c r="BK356" s="543">
        <v>0</v>
      </c>
      <c r="BL356" s="543">
        <v>0</v>
      </c>
      <c r="BM356" s="550">
        <v>1975</v>
      </c>
      <c r="BN356" s="542"/>
      <c r="BO356" s="543">
        <v>144</v>
      </c>
      <c r="BP356" s="76">
        <f t="shared" si="98"/>
        <v>0.64</v>
      </c>
      <c r="BQ356" s="543">
        <v>81</v>
      </c>
      <c r="BR356" s="76">
        <f t="shared" si="99"/>
        <v>0.36</v>
      </c>
      <c r="BS356" s="543">
        <v>5</v>
      </c>
      <c r="BT356" s="76">
        <f t="shared" si="100"/>
        <v>2.2222222222222223E-2</v>
      </c>
      <c r="BU356" s="76">
        <v>0.68396226415094341</v>
      </c>
      <c r="BW356" s="543">
        <v>0</v>
      </c>
      <c r="BX356" s="543">
        <v>0</v>
      </c>
      <c r="BY356" s="543">
        <v>0</v>
      </c>
      <c r="BZ356" s="543">
        <v>0</v>
      </c>
      <c r="CA356" s="543">
        <v>0</v>
      </c>
      <c r="CB356" s="543">
        <v>0</v>
      </c>
      <c r="CC356" s="543">
        <v>0</v>
      </c>
      <c r="CD356" s="543">
        <v>0</v>
      </c>
      <c r="CE356" s="543">
        <v>0</v>
      </c>
      <c r="CF356" s="543">
        <v>0</v>
      </c>
      <c r="CG356" s="543">
        <v>0</v>
      </c>
      <c r="CH356" s="543">
        <v>0</v>
      </c>
      <c r="CI356" s="542"/>
      <c r="CJ356" s="542"/>
      <c r="CK356" s="542"/>
      <c r="CL356" s="542"/>
      <c r="CM356" s="542"/>
      <c r="CN356" s="542"/>
      <c r="CO356" s="542"/>
      <c r="CP356" s="542"/>
      <c r="CQ356" s="542"/>
      <c r="CS356" s="542"/>
      <c r="CT356" s="542"/>
      <c r="CU356" s="542"/>
      <c r="CV356" s="542"/>
      <c r="CW356" s="543">
        <v>5</v>
      </c>
      <c r="CX356" s="547">
        <v>2</v>
      </c>
      <c r="CY356" s="543">
        <v>4</v>
      </c>
      <c r="CZ356" s="543">
        <v>1</v>
      </c>
      <c r="DA356" s="543">
        <v>0</v>
      </c>
      <c r="DB356" s="543">
        <v>0</v>
      </c>
      <c r="DC356" s="543">
        <v>0</v>
      </c>
      <c r="DD356" s="543">
        <v>0</v>
      </c>
      <c r="DF356" s="551">
        <v>727303.94980499998</v>
      </c>
      <c r="DG356" s="76">
        <f t="shared" si="101"/>
        <v>9.9839835672869207E-2</v>
      </c>
      <c r="DH356" s="551">
        <v>3309.0514680000001</v>
      </c>
      <c r="DI356" s="551">
        <v>667942.46131799999</v>
      </c>
      <c r="DJ356" s="551">
        <v>59361.488487000002</v>
      </c>
      <c r="DK356" s="547">
        <v>121</v>
      </c>
      <c r="DL356" s="543">
        <v>104</v>
      </c>
      <c r="DM356" s="543">
        <v>0</v>
      </c>
      <c r="DN356" s="543">
        <v>0</v>
      </c>
      <c r="DO356" s="320">
        <v>0.14302300000000001</v>
      </c>
      <c r="DP356" s="543">
        <v>101</v>
      </c>
      <c r="DQ356" s="543">
        <v>42</v>
      </c>
      <c r="DR356" s="543">
        <v>76</v>
      </c>
      <c r="DS356" s="543">
        <v>6</v>
      </c>
      <c r="DT356" s="76">
        <f t="shared" si="102"/>
        <v>2.7649769585253458E-2</v>
      </c>
      <c r="DU356" s="542"/>
      <c r="DV356" s="542"/>
      <c r="DW356" s="542"/>
      <c r="DX356" s="552">
        <v>546.82640000000004</v>
      </c>
      <c r="DZ356" s="542"/>
      <c r="EA356" s="542"/>
      <c r="EB356" s="542"/>
      <c r="EC356" s="542"/>
      <c r="ED356" s="542"/>
      <c r="EE356" s="542"/>
      <c r="EF356" s="542"/>
      <c r="EG356" s="542"/>
      <c r="EH356" s="542"/>
      <c r="EI356" s="542"/>
      <c r="EJ356" s="542"/>
      <c r="EK356" s="542"/>
      <c r="EL356" s="542"/>
      <c r="EM356" s="542"/>
      <c r="EN356" s="542"/>
      <c r="EO356" s="542"/>
    </row>
    <row r="357" spans="2:145" x14ac:dyDescent="0.25">
      <c r="B357" s="541" t="s">
        <v>1806</v>
      </c>
      <c r="C357" s="3" t="s">
        <v>1807</v>
      </c>
      <c r="D357" s="3" t="s">
        <v>1097</v>
      </c>
      <c r="E357" s="541" t="s">
        <v>1094</v>
      </c>
      <c r="F357" s="542"/>
      <c r="G357" s="543">
        <v>608.85959800000001</v>
      </c>
      <c r="H357" s="542"/>
      <c r="I357" s="542"/>
      <c r="J357" s="542"/>
      <c r="K357" s="542"/>
      <c r="L357" s="542"/>
      <c r="N357" s="543">
        <v>301.48811799999999</v>
      </c>
      <c r="O357" s="76">
        <f t="shared" si="87"/>
        <v>0.49516853966060004</v>
      </c>
      <c r="P357" s="622">
        <v>8.5024759999999997</v>
      </c>
      <c r="Q357" s="76">
        <f t="shared" si="88"/>
        <v>1.3964592211290065E-2</v>
      </c>
      <c r="R357" s="542"/>
      <c r="S357" s="542"/>
      <c r="T357" s="544">
        <v>1.7379150000000001</v>
      </c>
      <c r="U357" s="543">
        <v>1</v>
      </c>
      <c r="W357" s="543">
        <v>214</v>
      </c>
      <c r="X357" s="543">
        <v>94</v>
      </c>
      <c r="Y357" s="542"/>
      <c r="Z357" s="546">
        <f t="shared" si="86"/>
        <v>0.70981238471228914</v>
      </c>
      <c r="AA357" s="543">
        <v>2</v>
      </c>
      <c r="AB357" s="543">
        <v>34</v>
      </c>
      <c r="AC357" s="547">
        <v>246</v>
      </c>
      <c r="AD357" s="547">
        <v>2</v>
      </c>
      <c r="AE357" s="543">
        <f t="shared" si="89"/>
        <v>248</v>
      </c>
      <c r="AF357" s="549">
        <v>27520294</v>
      </c>
      <c r="AH357" s="549">
        <v>74850</v>
      </c>
      <c r="AI357" s="543">
        <v>235</v>
      </c>
      <c r="AJ357" s="76">
        <f t="shared" si="90"/>
        <v>0.94758064516129037</v>
      </c>
      <c r="AK357" s="549">
        <v>22777450</v>
      </c>
      <c r="AL357" s="76">
        <f t="shared" si="91"/>
        <v>0.82766012601464212</v>
      </c>
      <c r="AM357" s="543">
        <v>232</v>
      </c>
      <c r="AN357" s="549">
        <v>20954050</v>
      </c>
      <c r="AO357" s="543">
        <v>223</v>
      </c>
      <c r="AP357" s="549">
        <v>17279570</v>
      </c>
      <c r="AQ357" s="543">
        <v>146</v>
      </c>
      <c r="AR357" s="549">
        <v>14982900</v>
      </c>
      <c r="AS357" s="543">
        <v>77</v>
      </c>
      <c r="AT357" s="76">
        <f t="shared" si="92"/>
        <v>0.3452914798206278</v>
      </c>
      <c r="AU357" s="549">
        <v>2296670</v>
      </c>
      <c r="AV357" s="543">
        <v>8</v>
      </c>
      <c r="AW357" s="549">
        <v>3809807</v>
      </c>
      <c r="AX357" s="543">
        <v>5</v>
      </c>
      <c r="AY357" s="549">
        <v>933037</v>
      </c>
      <c r="AZ357" s="543">
        <v>52</v>
      </c>
      <c r="BA357" s="76">
        <f t="shared" si="93"/>
        <v>0.20967741935483872</v>
      </c>
      <c r="BB357" s="543">
        <v>35</v>
      </c>
      <c r="BC357" s="76">
        <f t="shared" si="94"/>
        <v>0.14112903225806453</v>
      </c>
      <c r="BD357" s="543">
        <v>161</v>
      </c>
      <c r="BE357" s="76">
        <f t="shared" si="95"/>
        <v>0.64919354838709675</v>
      </c>
      <c r="BF357" s="543">
        <v>210</v>
      </c>
      <c r="BG357" s="76">
        <f t="shared" si="96"/>
        <v>0.84677419354838712</v>
      </c>
      <c r="BH357" s="543">
        <v>32</v>
      </c>
      <c r="BI357" s="76">
        <f t="shared" si="97"/>
        <v>0.12903225806451613</v>
      </c>
      <c r="BJ357" s="543">
        <v>30</v>
      </c>
      <c r="BK357" s="543">
        <v>2</v>
      </c>
      <c r="BL357" s="543">
        <v>0</v>
      </c>
      <c r="BM357" s="550">
        <v>1975</v>
      </c>
      <c r="BN357" s="542"/>
      <c r="BO357" s="543">
        <v>201</v>
      </c>
      <c r="BP357" s="76">
        <f t="shared" si="98"/>
        <v>0.81048387096774188</v>
      </c>
      <c r="BQ357" s="543">
        <v>47</v>
      </c>
      <c r="BR357" s="76">
        <f t="shared" si="99"/>
        <v>0.18951612903225806</v>
      </c>
      <c r="BS357" s="543">
        <v>5</v>
      </c>
      <c r="BT357" s="76">
        <f t="shared" si="100"/>
        <v>2.0161290322580645E-2</v>
      </c>
      <c r="BU357" s="76">
        <v>0.5787234042553191</v>
      </c>
      <c r="BW357" s="543">
        <v>0</v>
      </c>
      <c r="BX357" s="543">
        <v>0</v>
      </c>
      <c r="BY357" s="543">
        <v>0</v>
      </c>
      <c r="BZ357" s="543">
        <v>0</v>
      </c>
      <c r="CA357" s="543">
        <v>0</v>
      </c>
      <c r="CB357" s="543">
        <v>0</v>
      </c>
      <c r="CC357" s="543">
        <v>0</v>
      </c>
      <c r="CD357" s="543">
        <v>0</v>
      </c>
      <c r="CE357" s="543">
        <v>0</v>
      </c>
      <c r="CF357" s="543">
        <v>0</v>
      </c>
      <c r="CG357" s="543">
        <v>0</v>
      </c>
      <c r="CH357" s="543">
        <v>0</v>
      </c>
      <c r="CI357" s="542"/>
      <c r="CJ357" s="542"/>
      <c r="CK357" s="542"/>
      <c r="CL357" s="542"/>
      <c r="CM357" s="542"/>
      <c r="CN357" s="542"/>
      <c r="CO357" s="542"/>
      <c r="CP357" s="542"/>
      <c r="CQ357" s="542"/>
      <c r="CS357" s="542"/>
      <c r="CT357" s="542"/>
      <c r="CU357" s="542"/>
      <c r="CV357" s="542"/>
      <c r="CW357" s="543">
        <v>4</v>
      </c>
      <c r="CX357" s="547">
        <v>2</v>
      </c>
      <c r="CY357" s="543">
        <v>2</v>
      </c>
      <c r="CZ357" s="543">
        <v>1</v>
      </c>
      <c r="DA357" s="543">
        <v>0</v>
      </c>
      <c r="DB357" s="543">
        <v>0</v>
      </c>
      <c r="DC357" s="543">
        <v>1</v>
      </c>
      <c r="DD357" s="543">
        <v>0</v>
      </c>
      <c r="DF357" s="551">
        <v>2236570.7735199998</v>
      </c>
      <c r="DG357" s="76">
        <f t="shared" si="101"/>
        <v>8.1269872099476836E-2</v>
      </c>
      <c r="DH357" s="551">
        <v>8895.6762880000006</v>
      </c>
      <c r="DI357" s="551">
        <v>2124109.5433990001</v>
      </c>
      <c r="DJ357" s="551">
        <v>112461.230121</v>
      </c>
      <c r="DK357" s="547">
        <v>143</v>
      </c>
      <c r="DL357" s="543">
        <v>94</v>
      </c>
      <c r="DM357" s="543">
        <v>6</v>
      </c>
      <c r="DN357" s="543">
        <v>5</v>
      </c>
      <c r="DO357" s="320">
        <v>0.12035700000000001</v>
      </c>
      <c r="DP357" s="543">
        <v>134</v>
      </c>
      <c r="DQ357" s="543">
        <v>45</v>
      </c>
      <c r="DR357" s="543">
        <v>66</v>
      </c>
      <c r="DS357" s="543">
        <v>3</v>
      </c>
      <c r="DT357" s="76">
        <f t="shared" si="102"/>
        <v>1.4018691588785047E-2</v>
      </c>
      <c r="DU357" s="542"/>
      <c r="DV357" s="542"/>
      <c r="DW357" s="542"/>
      <c r="DX357" s="552">
        <v>523.13720000000001</v>
      </c>
      <c r="DZ357" s="542"/>
      <c r="EA357" s="542"/>
      <c r="EB357" s="542"/>
      <c r="EC357" s="542"/>
      <c r="ED357" s="542"/>
      <c r="EE357" s="542"/>
      <c r="EF357" s="542"/>
      <c r="EG357" s="542"/>
      <c r="EH357" s="542"/>
      <c r="EI357" s="542"/>
      <c r="EJ357" s="542"/>
      <c r="EK357" s="542"/>
      <c r="EL357" s="542"/>
      <c r="EM357" s="542"/>
      <c r="EN357" s="542"/>
      <c r="EO357" s="542"/>
    </row>
    <row r="358" spans="2:145" x14ac:dyDescent="0.25">
      <c r="B358" s="541" t="s">
        <v>1808</v>
      </c>
      <c r="C358" s="3" t="s">
        <v>1809</v>
      </c>
      <c r="D358" s="3" t="s">
        <v>51</v>
      </c>
      <c r="E358" s="541" t="s">
        <v>1094</v>
      </c>
      <c r="F358" s="542"/>
      <c r="G358" s="543">
        <v>257.383105</v>
      </c>
      <c r="H358" s="542"/>
      <c r="I358" s="542"/>
      <c r="J358" s="542"/>
      <c r="K358" s="542"/>
      <c r="L358" s="542"/>
      <c r="N358" s="543">
        <v>147.96853999999999</v>
      </c>
      <c r="O358" s="76">
        <f t="shared" si="87"/>
        <v>0.57489608729368613</v>
      </c>
      <c r="P358" s="622">
        <v>7.4282000000000004</v>
      </c>
      <c r="Q358" s="76">
        <f t="shared" si="88"/>
        <v>2.8860480177982158E-2</v>
      </c>
      <c r="R358" s="542"/>
      <c r="S358" s="542"/>
      <c r="T358" s="544">
        <v>1.237565</v>
      </c>
      <c r="U358" s="543">
        <v>0</v>
      </c>
      <c r="W358" s="543">
        <v>45</v>
      </c>
      <c r="X358" s="543">
        <v>0</v>
      </c>
      <c r="Y358" s="542"/>
      <c r="Z358" s="546">
        <f t="shared" si="86"/>
        <v>0.30411869982632794</v>
      </c>
      <c r="AA358" s="543">
        <v>19</v>
      </c>
      <c r="AB358" s="543">
        <v>14</v>
      </c>
      <c r="AC358" s="547">
        <v>40</v>
      </c>
      <c r="AD358" s="547">
        <v>19</v>
      </c>
      <c r="AE358" s="543">
        <f t="shared" si="89"/>
        <v>59</v>
      </c>
      <c r="AF358" s="549">
        <v>4908518</v>
      </c>
      <c r="AH358" s="549">
        <v>23000</v>
      </c>
      <c r="AI358" s="543">
        <v>48</v>
      </c>
      <c r="AJ358" s="76">
        <f t="shared" si="90"/>
        <v>0.81355932203389836</v>
      </c>
      <c r="AK358" s="549">
        <v>1494170</v>
      </c>
      <c r="AL358" s="76">
        <f t="shared" si="91"/>
        <v>0.30440348797743028</v>
      </c>
      <c r="AM358" s="543">
        <v>48</v>
      </c>
      <c r="AN358" s="549">
        <v>1494170</v>
      </c>
      <c r="AO358" s="543">
        <v>48</v>
      </c>
      <c r="AP358" s="549">
        <v>1494170</v>
      </c>
      <c r="AQ358" s="543">
        <v>21</v>
      </c>
      <c r="AR358" s="549">
        <v>983500</v>
      </c>
      <c r="AS358" s="543">
        <v>27</v>
      </c>
      <c r="AT358" s="76">
        <f t="shared" si="92"/>
        <v>0.5625</v>
      </c>
      <c r="AU358" s="549">
        <v>510670</v>
      </c>
      <c r="AV358" s="543">
        <v>9</v>
      </c>
      <c r="AW358" s="549">
        <v>3369117</v>
      </c>
      <c r="AX358" s="543">
        <v>2</v>
      </c>
      <c r="AY358" s="549">
        <v>45231</v>
      </c>
      <c r="AZ358" s="543">
        <v>1</v>
      </c>
      <c r="BA358" s="76">
        <f t="shared" si="93"/>
        <v>1.6949152542372881E-2</v>
      </c>
      <c r="BB358" s="543">
        <v>12</v>
      </c>
      <c r="BC358" s="76">
        <f t="shared" si="94"/>
        <v>0.20338983050847459</v>
      </c>
      <c r="BD358" s="543">
        <v>46</v>
      </c>
      <c r="BE358" s="76">
        <f t="shared" si="95"/>
        <v>0.77966101694915257</v>
      </c>
      <c r="BF358" s="543">
        <v>53</v>
      </c>
      <c r="BG358" s="76">
        <f t="shared" si="96"/>
        <v>0.89830508474576276</v>
      </c>
      <c r="BH358" s="543">
        <v>6</v>
      </c>
      <c r="BI358" s="76">
        <f t="shared" si="97"/>
        <v>0.10169491525423729</v>
      </c>
      <c r="BJ358" s="543">
        <v>6</v>
      </c>
      <c r="BK358" s="543">
        <v>0</v>
      </c>
      <c r="BL358" s="543">
        <v>0</v>
      </c>
      <c r="BM358" s="550">
        <v>1984</v>
      </c>
      <c r="BN358" s="542"/>
      <c r="BO358" s="543">
        <v>32</v>
      </c>
      <c r="BP358" s="76">
        <f t="shared" si="98"/>
        <v>0.5423728813559322</v>
      </c>
      <c r="BQ358" s="543">
        <v>27</v>
      </c>
      <c r="BR358" s="76">
        <f t="shared" si="99"/>
        <v>0.4576271186440678</v>
      </c>
      <c r="BS358" s="543">
        <v>2</v>
      </c>
      <c r="BT358" s="76">
        <f t="shared" si="100"/>
        <v>3.3898305084745763E-2</v>
      </c>
      <c r="BU358" s="76">
        <v>0.52083333333333337</v>
      </c>
      <c r="BW358" s="543">
        <v>0</v>
      </c>
      <c r="BX358" s="543">
        <v>0</v>
      </c>
      <c r="BY358" s="543">
        <v>0</v>
      </c>
      <c r="BZ358" s="543">
        <v>0</v>
      </c>
      <c r="CA358" s="543">
        <v>0</v>
      </c>
      <c r="CB358" s="543">
        <v>0</v>
      </c>
      <c r="CC358" s="543">
        <v>0</v>
      </c>
      <c r="CD358" s="543">
        <v>0</v>
      </c>
      <c r="CE358" s="543">
        <v>0</v>
      </c>
      <c r="CF358" s="543">
        <v>0</v>
      </c>
      <c r="CG358" s="543">
        <v>0</v>
      </c>
      <c r="CH358" s="543">
        <v>0</v>
      </c>
      <c r="CI358" s="542"/>
      <c r="CJ358" s="542"/>
      <c r="CK358" s="542"/>
      <c r="CL358" s="542"/>
      <c r="CM358" s="542"/>
      <c r="CN358" s="542"/>
      <c r="CO358" s="542"/>
      <c r="CP358" s="542"/>
      <c r="CQ358" s="542"/>
      <c r="CS358" s="542"/>
      <c r="CT358" s="542"/>
      <c r="CU358" s="542"/>
      <c r="CV358" s="542"/>
      <c r="CW358" s="543">
        <v>2</v>
      </c>
      <c r="CX358" s="547">
        <v>0</v>
      </c>
      <c r="CY358" s="543">
        <v>1</v>
      </c>
      <c r="CZ358" s="543">
        <v>0</v>
      </c>
      <c r="DA358" s="543">
        <v>0</v>
      </c>
      <c r="DB358" s="543">
        <v>0</v>
      </c>
      <c r="DC358" s="543">
        <v>1</v>
      </c>
      <c r="DD358" s="543">
        <v>0</v>
      </c>
      <c r="DF358" s="551">
        <v>221496.142459</v>
      </c>
      <c r="DG358" s="76">
        <f t="shared" si="101"/>
        <v>4.5124850812200343E-2</v>
      </c>
      <c r="DH358" s="551">
        <v>2212.2029729999999</v>
      </c>
      <c r="DI358" s="551">
        <v>21070.315494999999</v>
      </c>
      <c r="DJ358" s="551">
        <v>200425.82696400001</v>
      </c>
      <c r="DK358" s="547">
        <v>51</v>
      </c>
      <c r="DL358" s="543">
        <v>7</v>
      </c>
      <c r="DM358" s="543">
        <v>0</v>
      </c>
      <c r="DN358" s="543">
        <v>1</v>
      </c>
      <c r="DO358" s="320">
        <v>9.0232999999999994E-2</v>
      </c>
      <c r="DP358" s="543">
        <v>48</v>
      </c>
      <c r="DQ358" s="543">
        <v>6</v>
      </c>
      <c r="DR358" s="543">
        <v>5</v>
      </c>
      <c r="DS358" s="543">
        <v>0</v>
      </c>
      <c r="DT358" s="76">
        <f t="shared" si="102"/>
        <v>0</v>
      </c>
      <c r="DU358" s="542"/>
      <c r="DV358" s="542"/>
      <c r="DW358" s="542"/>
      <c r="DX358" s="552">
        <v>107.22920000000001</v>
      </c>
      <c r="DZ358" s="542"/>
      <c r="EA358" s="542"/>
      <c r="EB358" s="542"/>
      <c r="EC358" s="542"/>
      <c r="ED358" s="542"/>
      <c r="EE358" s="542"/>
      <c r="EF358" s="542"/>
      <c r="EG358" s="542"/>
      <c r="EH358" s="542"/>
      <c r="EI358" s="542"/>
      <c r="EJ358" s="542"/>
      <c r="EK358" s="542"/>
      <c r="EL358" s="542"/>
      <c r="EM358" s="542"/>
      <c r="EN358" s="542"/>
      <c r="EO358" s="542"/>
    </row>
    <row r="359" spans="2:145" x14ac:dyDescent="0.25">
      <c r="B359" s="541" t="s">
        <v>1810</v>
      </c>
      <c r="C359" s="3" t="s">
        <v>1811</v>
      </c>
      <c r="D359" s="3" t="s">
        <v>1570</v>
      </c>
      <c r="E359" s="541" t="s">
        <v>1094</v>
      </c>
      <c r="F359" s="542"/>
      <c r="G359" s="543">
        <v>24.643228000000001</v>
      </c>
      <c r="H359" s="542"/>
      <c r="I359" s="542"/>
      <c r="J359" s="542"/>
      <c r="K359" s="542"/>
      <c r="L359" s="542"/>
      <c r="N359" s="543">
        <v>24.643228000000001</v>
      </c>
      <c r="O359" s="76">
        <f t="shared" si="87"/>
        <v>1</v>
      </c>
      <c r="P359" s="622">
        <v>0.65503999999999996</v>
      </c>
      <c r="Q359" s="76">
        <f t="shared" si="88"/>
        <v>2.6580933309548568E-2</v>
      </c>
      <c r="R359" s="542"/>
      <c r="S359" s="542"/>
      <c r="T359" s="544">
        <v>0</v>
      </c>
      <c r="U359" s="543">
        <v>0</v>
      </c>
      <c r="W359" s="543">
        <v>32</v>
      </c>
      <c r="X359" s="543">
        <v>0</v>
      </c>
      <c r="Y359" s="542"/>
      <c r="Z359" s="546">
        <f t="shared" si="86"/>
        <v>1.2985311826843464</v>
      </c>
      <c r="AA359" s="543">
        <v>0</v>
      </c>
      <c r="AB359" s="543">
        <v>0</v>
      </c>
      <c r="AC359" s="547">
        <v>32</v>
      </c>
      <c r="AD359" s="547">
        <v>0</v>
      </c>
      <c r="AE359" s="543">
        <f t="shared" si="89"/>
        <v>32</v>
      </c>
      <c r="AF359" s="549">
        <v>770335</v>
      </c>
      <c r="AH359" s="549">
        <v>17820</v>
      </c>
      <c r="AI359" s="543">
        <v>28</v>
      </c>
      <c r="AJ359" s="76">
        <f t="shared" si="90"/>
        <v>0.875</v>
      </c>
      <c r="AK359" s="549">
        <v>554535</v>
      </c>
      <c r="AL359" s="76">
        <f t="shared" si="91"/>
        <v>0.71986213790104303</v>
      </c>
      <c r="AM359" s="543">
        <v>28</v>
      </c>
      <c r="AN359" s="549">
        <v>554535</v>
      </c>
      <c r="AO359" s="543">
        <v>28</v>
      </c>
      <c r="AP359" s="549">
        <v>554535</v>
      </c>
      <c r="AQ359" s="543">
        <v>9</v>
      </c>
      <c r="AR359" s="549">
        <v>230875</v>
      </c>
      <c r="AS359" s="543">
        <v>19</v>
      </c>
      <c r="AT359" s="76">
        <f t="shared" si="92"/>
        <v>0.6785714285714286</v>
      </c>
      <c r="AU359" s="549">
        <v>323660</v>
      </c>
      <c r="AV359" s="543">
        <v>3</v>
      </c>
      <c r="AW359" s="549">
        <v>155800</v>
      </c>
      <c r="AX359" s="543">
        <v>1</v>
      </c>
      <c r="AY359" s="549">
        <v>60000</v>
      </c>
      <c r="AZ359" s="543">
        <v>3</v>
      </c>
      <c r="BA359" s="76">
        <f t="shared" si="93"/>
        <v>9.375E-2</v>
      </c>
      <c r="BB359" s="543">
        <v>8</v>
      </c>
      <c r="BC359" s="76">
        <f t="shared" si="94"/>
        <v>0.25</v>
      </c>
      <c r="BD359" s="543">
        <v>21</v>
      </c>
      <c r="BE359" s="76">
        <f t="shared" si="95"/>
        <v>0.65625</v>
      </c>
      <c r="BF359" s="543">
        <v>29</v>
      </c>
      <c r="BG359" s="76">
        <f t="shared" si="96"/>
        <v>0.90625</v>
      </c>
      <c r="BH359" s="543">
        <v>0</v>
      </c>
      <c r="BI359" s="76">
        <f t="shared" si="97"/>
        <v>0</v>
      </c>
      <c r="BJ359" s="543">
        <v>0</v>
      </c>
      <c r="BK359" s="543">
        <v>0</v>
      </c>
      <c r="BL359" s="543">
        <v>0</v>
      </c>
      <c r="BM359" s="550">
        <v>1977</v>
      </c>
      <c r="BN359" s="542"/>
      <c r="BO359" s="543">
        <v>31</v>
      </c>
      <c r="BP359" s="76">
        <f t="shared" si="98"/>
        <v>0.96875</v>
      </c>
      <c r="BQ359" s="543">
        <v>1</v>
      </c>
      <c r="BR359" s="76">
        <f t="shared" si="99"/>
        <v>3.125E-2</v>
      </c>
      <c r="BS359" s="543">
        <v>0</v>
      </c>
      <c r="BT359" s="76">
        <f t="shared" si="100"/>
        <v>0</v>
      </c>
      <c r="BU359" s="76">
        <v>0.6071428571428571</v>
      </c>
      <c r="BW359" s="543">
        <v>0</v>
      </c>
      <c r="BX359" s="543">
        <v>0</v>
      </c>
      <c r="BY359" s="543">
        <v>0</v>
      </c>
      <c r="BZ359" s="543">
        <v>0</v>
      </c>
      <c r="CA359" s="543">
        <v>0</v>
      </c>
      <c r="CB359" s="543">
        <v>0</v>
      </c>
      <c r="CC359" s="543">
        <v>0</v>
      </c>
      <c r="CD359" s="543">
        <v>0</v>
      </c>
      <c r="CE359" s="543">
        <v>0</v>
      </c>
      <c r="CF359" s="543">
        <v>0</v>
      </c>
      <c r="CG359" s="543">
        <v>0</v>
      </c>
      <c r="CH359" s="543">
        <v>0</v>
      </c>
      <c r="CI359" s="542"/>
      <c r="CJ359" s="542"/>
      <c r="CK359" s="542"/>
      <c r="CL359" s="542"/>
      <c r="CM359" s="542"/>
      <c r="CN359" s="542"/>
      <c r="CO359" s="542"/>
      <c r="CP359" s="542"/>
      <c r="CQ359" s="542"/>
      <c r="CS359" s="542"/>
      <c r="CT359" s="542"/>
      <c r="CU359" s="542"/>
      <c r="CV359" s="542"/>
      <c r="CW359" s="543">
        <v>1</v>
      </c>
      <c r="CX359" s="547">
        <v>0</v>
      </c>
      <c r="CY359" s="543">
        <v>1</v>
      </c>
      <c r="CZ359" s="543">
        <v>0</v>
      </c>
      <c r="DA359" s="543">
        <v>0</v>
      </c>
      <c r="DB359" s="543">
        <v>0</v>
      </c>
      <c r="DC359" s="543">
        <v>0</v>
      </c>
      <c r="DD359" s="543">
        <v>0</v>
      </c>
      <c r="DF359" s="551">
        <v>0</v>
      </c>
      <c r="DG359" s="76">
        <f t="shared" si="101"/>
        <v>0</v>
      </c>
      <c r="DH359" s="551">
        <v>0</v>
      </c>
      <c r="DI359" s="551">
        <v>0</v>
      </c>
      <c r="DJ359" s="551">
        <v>0</v>
      </c>
      <c r="DK359" s="547">
        <v>32</v>
      </c>
      <c r="DL359" s="543">
        <v>0</v>
      </c>
      <c r="DM359" s="543">
        <v>0</v>
      </c>
      <c r="DN359" s="543">
        <v>0</v>
      </c>
      <c r="DO359" s="320">
        <v>0</v>
      </c>
      <c r="DP359" s="543">
        <v>32</v>
      </c>
      <c r="DQ359" s="543">
        <v>0</v>
      </c>
      <c r="DR359" s="543">
        <v>0</v>
      </c>
      <c r="DS359" s="543">
        <v>0</v>
      </c>
      <c r="DT359" s="76">
        <f t="shared" si="102"/>
        <v>0</v>
      </c>
      <c r="DU359" s="542"/>
      <c r="DV359" s="542"/>
      <c r="DW359" s="542"/>
      <c r="DX359" s="552">
        <v>0</v>
      </c>
      <c r="DZ359" s="542"/>
      <c r="EA359" s="542"/>
      <c r="EB359" s="542"/>
      <c r="EC359" s="542"/>
      <c r="ED359" s="542"/>
      <c r="EE359" s="542"/>
      <c r="EF359" s="542"/>
      <c r="EG359" s="542"/>
      <c r="EH359" s="542"/>
      <c r="EI359" s="542"/>
      <c r="EJ359" s="542"/>
      <c r="EK359" s="542"/>
      <c r="EL359" s="542"/>
      <c r="EM359" s="542"/>
      <c r="EN359" s="542"/>
      <c r="EO359" s="542"/>
    </row>
    <row r="360" spans="2:145" x14ac:dyDescent="0.25">
      <c r="B360" s="541" t="s">
        <v>1812</v>
      </c>
      <c r="C360" s="3" t="s">
        <v>1813</v>
      </c>
      <c r="D360" s="3" t="s">
        <v>1121</v>
      </c>
      <c r="E360" s="541" t="s">
        <v>1094</v>
      </c>
      <c r="F360" s="542"/>
      <c r="G360" s="543">
        <v>50.96472</v>
      </c>
      <c r="H360" s="542"/>
      <c r="I360" s="542"/>
      <c r="J360" s="542"/>
      <c r="K360" s="542"/>
      <c r="L360" s="542"/>
      <c r="N360" s="543">
        <v>50.927467999999998</v>
      </c>
      <c r="O360" s="76">
        <f t="shared" si="87"/>
        <v>0.99926906299102591</v>
      </c>
      <c r="P360" s="622">
        <v>1.1951449999999999</v>
      </c>
      <c r="Q360" s="76">
        <f t="shared" si="88"/>
        <v>2.3450437871531522E-2</v>
      </c>
      <c r="R360" s="542"/>
      <c r="S360" s="542"/>
      <c r="T360" s="544">
        <v>1</v>
      </c>
      <c r="U360" s="543">
        <v>0</v>
      </c>
      <c r="W360" s="543">
        <v>46</v>
      </c>
      <c r="X360" s="543">
        <v>0</v>
      </c>
      <c r="Y360" s="542"/>
      <c r="Z360" s="546">
        <f t="shared" si="86"/>
        <v>0.9032453763458258</v>
      </c>
      <c r="AA360" s="543">
        <v>0</v>
      </c>
      <c r="AB360" s="543">
        <v>3</v>
      </c>
      <c r="AC360" s="547">
        <v>49</v>
      </c>
      <c r="AD360" s="547">
        <v>0</v>
      </c>
      <c r="AE360" s="543">
        <f t="shared" si="89"/>
        <v>49</v>
      </c>
      <c r="AF360" s="549">
        <v>1832480</v>
      </c>
      <c r="AH360" s="549">
        <v>26000</v>
      </c>
      <c r="AI360" s="543">
        <v>49</v>
      </c>
      <c r="AJ360" s="76">
        <f t="shared" si="90"/>
        <v>1</v>
      </c>
      <c r="AK360" s="549">
        <v>1832480</v>
      </c>
      <c r="AL360" s="76">
        <f t="shared" si="91"/>
        <v>1</v>
      </c>
      <c r="AM360" s="543">
        <v>49</v>
      </c>
      <c r="AN360" s="549">
        <v>1832480</v>
      </c>
      <c r="AO360" s="543">
        <v>47</v>
      </c>
      <c r="AP360" s="549">
        <v>1720880</v>
      </c>
      <c r="AQ360" s="543">
        <v>20</v>
      </c>
      <c r="AR360" s="549">
        <v>953000</v>
      </c>
      <c r="AS360" s="543">
        <v>27</v>
      </c>
      <c r="AT360" s="76">
        <f t="shared" si="92"/>
        <v>0.57446808510638303</v>
      </c>
      <c r="AU360" s="549">
        <v>767880</v>
      </c>
      <c r="AV360" s="543">
        <v>0</v>
      </c>
      <c r="AW360" s="549">
        <v>0</v>
      </c>
      <c r="AX360" s="543">
        <v>0</v>
      </c>
      <c r="AY360" s="549">
        <v>0</v>
      </c>
      <c r="AZ360" s="543">
        <v>7</v>
      </c>
      <c r="BA360" s="76">
        <f t="shared" si="93"/>
        <v>0.14285714285714285</v>
      </c>
      <c r="BB360" s="543">
        <v>2</v>
      </c>
      <c r="BC360" s="76">
        <f t="shared" si="94"/>
        <v>4.0816326530612242E-2</v>
      </c>
      <c r="BD360" s="543">
        <v>40</v>
      </c>
      <c r="BE360" s="76">
        <f t="shared" si="95"/>
        <v>0.81632653061224492</v>
      </c>
      <c r="BF360" s="543">
        <v>49</v>
      </c>
      <c r="BG360" s="76">
        <f t="shared" si="96"/>
        <v>1</v>
      </c>
      <c r="BH360" s="543">
        <v>0</v>
      </c>
      <c r="BI360" s="76">
        <f t="shared" si="97"/>
        <v>0</v>
      </c>
      <c r="BJ360" s="543">
        <v>0</v>
      </c>
      <c r="BK360" s="543">
        <v>0</v>
      </c>
      <c r="BL360" s="543">
        <v>0</v>
      </c>
      <c r="BM360" s="550">
        <v>1970</v>
      </c>
      <c r="BN360" s="542"/>
      <c r="BO360" s="543">
        <v>43</v>
      </c>
      <c r="BP360" s="76">
        <f t="shared" si="98"/>
        <v>0.87755102040816324</v>
      </c>
      <c r="BQ360" s="543">
        <v>6</v>
      </c>
      <c r="BR360" s="76">
        <f t="shared" si="99"/>
        <v>0.12244897959183673</v>
      </c>
      <c r="BS360" s="543">
        <v>0</v>
      </c>
      <c r="BT360" s="76">
        <f t="shared" si="100"/>
        <v>0</v>
      </c>
      <c r="BU360" s="76">
        <v>0.26530612244897961</v>
      </c>
      <c r="BW360" s="543">
        <v>0</v>
      </c>
      <c r="BX360" s="543">
        <v>0</v>
      </c>
      <c r="BY360" s="543">
        <v>0</v>
      </c>
      <c r="BZ360" s="543">
        <v>0</v>
      </c>
      <c r="CA360" s="543">
        <v>0</v>
      </c>
      <c r="CB360" s="543">
        <v>0</v>
      </c>
      <c r="CC360" s="543">
        <v>0</v>
      </c>
      <c r="CD360" s="543">
        <v>0</v>
      </c>
      <c r="CE360" s="543">
        <v>0</v>
      </c>
      <c r="CF360" s="543">
        <v>0</v>
      </c>
      <c r="CG360" s="543">
        <v>0</v>
      </c>
      <c r="CH360" s="543">
        <v>0</v>
      </c>
      <c r="CI360" s="542"/>
      <c r="CJ360" s="542"/>
      <c r="CK360" s="542"/>
      <c r="CL360" s="542"/>
      <c r="CM360" s="542"/>
      <c r="CN360" s="542"/>
      <c r="CO360" s="542"/>
      <c r="CP360" s="542"/>
      <c r="CQ360" s="542"/>
      <c r="CS360" s="542"/>
      <c r="CT360" s="542"/>
      <c r="CU360" s="542"/>
      <c r="CV360" s="542"/>
      <c r="CW360" s="543">
        <v>0</v>
      </c>
      <c r="CX360" s="547">
        <v>0</v>
      </c>
      <c r="CY360" s="543">
        <v>0</v>
      </c>
      <c r="CZ360" s="543">
        <v>0</v>
      </c>
      <c r="DA360" s="543">
        <v>0</v>
      </c>
      <c r="DB360" s="543">
        <v>0</v>
      </c>
      <c r="DC360" s="543">
        <v>0</v>
      </c>
      <c r="DD360" s="543">
        <v>0</v>
      </c>
      <c r="DF360" s="551">
        <v>0</v>
      </c>
      <c r="DG360" s="76">
        <f t="shared" si="101"/>
        <v>0</v>
      </c>
      <c r="DH360" s="551">
        <v>0</v>
      </c>
      <c r="DI360" s="551">
        <v>0</v>
      </c>
      <c r="DJ360" s="551">
        <v>0</v>
      </c>
      <c r="DK360" s="547">
        <v>49</v>
      </c>
      <c r="DL360" s="543">
        <v>0</v>
      </c>
      <c r="DM360" s="543">
        <v>0</v>
      </c>
      <c r="DN360" s="543">
        <v>0</v>
      </c>
      <c r="DO360" s="320">
        <v>0</v>
      </c>
      <c r="DP360" s="543">
        <v>49</v>
      </c>
      <c r="DQ360" s="543">
        <v>0</v>
      </c>
      <c r="DR360" s="543">
        <v>0</v>
      </c>
      <c r="DS360" s="543">
        <v>0</v>
      </c>
      <c r="DT360" s="76">
        <f t="shared" si="102"/>
        <v>0</v>
      </c>
      <c r="DU360" s="542"/>
      <c r="DV360" s="542"/>
      <c r="DW360" s="542"/>
      <c r="DX360" s="552">
        <v>0</v>
      </c>
      <c r="DZ360" s="542"/>
      <c r="EA360" s="542"/>
      <c r="EB360" s="542"/>
      <c r="EC360" s="542"/>
      <c r="ED360" s="542"/>
      <c r="EE360" s="542"/>
      <c r="EF360" s="542"/>
      <c r="EG360" s="542"/>
      <c r="EH360" s="542"/>
      <c r="EI360" s="542"/>
      <c r="EJ360" s="542"/>
      <c r="EK360" s="542"/>
      <c r="EL360" s="542"/>
      <c r="EM360" s="542"/>
      <c r="EN360" s="542"/>
      <c r="EO360" s="542"/>
    </row>
    <row r="361" spans="2:145" x14ac:dyDescent="0.25">
      <c r="B361" s="541" t="s">
        <v>1814</v>
      </c>
      <c r="C361" s="3" t="s">
        <v>1815</v>
      </c>
      <c r="D361" s="3" t="s">
        <v>1107</v>
      </c>
      <c r="E361" s="541" t="s">
        <v>1094</v>
      </c>
      <c r="F361" s="542"/>
      <c r="G361" s="543">
        <v>455.84957900000001</v>
      </c>
      <c r="H361" s="542"/>
      <c r="I361" s="542"/>
      <c r="J361" s="542"/>
      <c r="K361" s="542"/>
      <c r="L361" s="542"/>
      <c r="N361" s="543">
        <v>220.769959</v>
      </c>
      <c r="O361" s="76">
        <f t="shared" si="87"/>
        <v>0.48430440472118985</v>
      </c>
      <c r="P361" s="622">
        <v>6.972226</v>
      </c>
      <c r="Q361" s="76">
        <f t="shared" si="88"/>
        <v>1.5295014674127845E-2</v>
      </c>
      <c r="R361" s="542"/>
      <c r="S361" s="542"/>
      <c r="T361" s="544">
        <v>2.548111</v>
      </c>
      <c r="U361" s="543">
        <v>0</v>
      </c>
      <c r="W361" s="543">
        <v>67</v>
      </c>
      <c r="X361" s="543">
        <v>0</v>
      </c>
      <c r="Y361" s="542"/>
      <c r="Z361" s="546">
        <f t="shared" si="86"/>
        <v>0.30348331948551027</v>
      </c>
      <c r="AA361" s="543">
        <v>5</v>
      </c>
      <c r="AB361" s="543">
        <v>3</v>
      </c>
      <c r="AC361" s="547">
        <v>65</v>
      </c>
      <c r="AD361" s="547">
        <v>5</v>
      </c>
      <c r="AE361" s="543">
        <f t="shared" si="89"/>
        <v>70</v>
      </c>
      <c r="AF361" s="549">
        <v>4684730</v>
      </c>
      <c r="AH361" s="549">
        <v>34500</v>
      </c>
      <c r="AI361" s="543">
        <v>60</v>
      </c>
      <c r="AJ361" s="76">
        <f t="shared" si="90"/>
        <v>0.8571428571428571</v>
      </c>
      <c r="AK361" s="549">
        <v>2560030</v>
      </c>
      <c r="AL361" s="76">
        <f t="shared" si="91"/>
        <v>0.546462656332382</v>
      </c>
      <c r="AM361" s="543">
        <v>60</v>
      </c>
      <c r="AN361" s="549">
        <v>2560030</v>
      </c>
      <c r="AO361" s="543">
        <v>60</v>
      </c>
      <c r="AP361" s="549">
        <v>2560030</v>
      </c>
      <c r="AQ361" s="543">
        <v>44</v>
      </c>
      <c r="AR361" s="549">
        <v>2086300</v>
      </c>
      <c r="AS361" s="543">
        <v>16</v>
      </c>
      <c r="AT361" s="76">
        <f t="shared" si="92"/>
        <v>0.26666666666666666</v>
      </c>
      <c r="AU361" s="549">
        <v>473730</v>
      </c>
      <c r="AV361" s="543">
        <v>8</v>
      </c>
      <c r="AW361" s="549">
        <v>641900</v>
      </c>
      <c r="AX361" s="543">
        <v>2</v>
      </c>
      <c r="AY361" s="549">
        <v>1482800</v>
      </c>
      <c r="AZ361" s="543">
        <v>7</v>
      </c>
      <c r="BA361" s="76">
        <f t="shared" si="93"/>
        <v>0.1</v>
      </c>
      <c r="BB361" s="543">
        <v>17</v>
      </c>
      <c r="BC361" s="76">
        <f t="shared" si="94"/>
        <v>0.24285714285714285</v>
      </c>
      <c r="BD361" s="543">
        <v>46</v>
      </c>
      <c r="BE361" s="76">
        <f t="shared" si="95"/>
        <v>0.65714285714285714</v>
      </c>
      <c r="BF361" s="543">
        <v>61</v>
      </c>
      <c r="BG361" s="76">
        <f t="shared" si="96"/>
        <v>0.87142857142857144</v>
      </c>
      <c r="BH361" s="543">
        <v>30</v>
      </c>
      <c r="BI361" s="76">
        <f t="shared" si="97"/>
        <v>0.42857142857142855</v>
      </c>
      <c r="BJ361" s="543">
        <v>26</v>
      </c>
      <c r="BK361" s="543">
        <v>4</v>
      </c>
      <c r="BL361" s="543">
        <v>0</v>
      </c>
      <c r="BM361" s="550">
        <v>1959.5</v>
      </c>
      <c r="BN361" s="542"/>
      <c r="BO361" s="543">
        <v>52</v>
      </c>
      <c r="BP361" s="76">
        <f t="shared" si="98"/>
        <v>0.74285714285714288</v>
      </c>
      <c r="BQ361" s="543">
        <v>18</v>
      </c>
      <c r="BR361" s="76">
        <f t="shared" si="99"/>
        <v>0.25714285714285712</v>
      </c>
      <c r="BS361" s="543">
        <v>7</v>
      </c>
      <c r="BT361" s="76">
        <f t="shared" si="100"/>
        <v>0.1</v>
      </c>
      <c r="BU361" s="76">
        <v>0.8833333333333333</v>
      </c>
      <c r="BW361" s="543">
        <v>0</v>
      </c>
      <c r="BX361" s="543">
        <v>0</v>
      </c>
      <c r="BY361" s="543">
        <v>0</v>
      </c>
      <c r="BZ361" s="543">
        <v>0</v>
      </c>
      <c r="CA361" s="543">
        <v>0</v>
      </c>
      <c r="CB361" s="543">
        <v>0</v>
      </c>
      <c r="CC361" s="543">
        <v>0</v>
      </c>
      <c r="CD361" s="543">
        <v>0</v>
      </c>
      <c r="CE361" s="543">
        <v>0</v>
      </c>
      <c r="CF361" s="543">
        <v>0</v>
      </c>
      <c r="CG361" s="543">
        <v>0</v>
      </c>
      <c r="CH361" s="543">
        <v>0</v>
      </c>
      <c r="CI361" s="542"/>
      <c r="CJ361" s="542"/>
      <c r="CK361" s="542"/>
      <c r="CL361" s="542"/>
      <c r="CM361" s="542"/>
      <c r="CN361" s="542"/>
      <c r="CO361" s="542"/>
      <c r="CP361" s="542"/>
      <c r="CQ361" s="542"/>
      <c r="CS361" s="542"/>
      <c r="CT361" s="542"/>
      <c r="CU361" s="542"/>
      <c r="CV361" s="542"/>
      <c r="CW361" s="543">
        <v>2</v>
      </c>
      <c r="CX361" s="547">
        <v>0</v>
      </c>
      <c r="CY361" s="543">
        <v>2</v>
      </c>
      <c r="CZ361" s="543">
        <v>0</v>
      </c>
      <c r="DA361" s="543">
        <v>0</v>
      </c>
      <c r="DB361" s="543">
        <v>0</v>
      </c>
      <c r="DC361" s="543">
        <v>0</v>
      </c>
      <c r="DD361" s="543">
        <v>0</v>
      </c>
      <c r="DF361" s="551">
        <v>592065.83369</v>
      </c>
      <c r="DG361" s="76">
        <f t="shared" si="101"/>
        <v>0.12638206122658083</v>
      </c>
      <c r="DH361" s="551">
        <v>11301.247045</v>
      </c>
      <c r="DI361" s="551">
        <v>430108.48286799999</v>
      </c>
      <c r="DJ361" s="551">
        <v>161957.35082200001</v>
      </c>
      <c r="DK361" s="547">
        <v>27</v>
      </c>
      <c r="DL361" s="543">
        <v>41</v>
      </c>
      <c r="DM361" s="543">
        <v>1</v>
      </c>
      <c r="DN361" s="543">
        <v>1</v>
      </c>
      <c r="DO361" s="320">
        <v>0.24220800000000001</v>
      </c>
      <c r="DP361" s="543">
        <v>26</v>
      </c>
      <c r="DQ361" s="543">
        <v>11</v>
      </c>
      <c r="DR361" s="543">
        <v>24</v>
      </c>
      <c r="DS361" s="543">
        <v>9</v>
      </c>
      <c r="DT361" s="76">
        <f t="shared" si="102"/>
        <v>0.13432835820895522</v>
      </c>
      <c r="DU361" s="542"/>
      <c r="DV361" s="542"/>
      <c r="DW361" s="542"/>
      <c r="DX361" s="552">
        <v>448.27760000000001</v>
      </c>
      <c r="DZ361" s="542"/>
      <c r="EA361" s="542"/>
      <c r="EB361" s="542"/>
      <c r="EC361" s="542"/>
      <c r="ED361" s="542"/>
      <c r="EE361" s="542"/>
      <c r="EF361" s="542"/>
      <c r="EG361" s="542"/>
      <c r="EH361" s="542"/>
      <c r="EI361" s="542"/>
      <c r="EJ361" s="542"/>
      <c r="EK361" s="542"/>
      <c r="EL361" s="542"/>
      <c r="EM361" s="542"/>
      <c r="EN361" s="542"/>
      <c r="EO361" s="542"/>
    </row>
    <row r="362" spans="2:145" x14ac:dyDescent="0.25">
      <c r="B362" s="541" t="s">
        <v>1816</v>
      </c>
      <c r="C362" s="3" t="s">
        <v>1817</v>
      </c>
      <c r="D362" s="3" t="s">
        <v>1570</v>
      </c>
      <c r="E362" s="541" t="s">
        <v>1094</v>
      </c>
      <c r="F362" s="542"/>
      <c r="G362" s="543">
        <v>722.76303399999995</v>
      </c>
      <c r="H362" s="542"/>
      <c r="I362" s="542"/>
      <c r="J362" s="542"/>
      <c r="K362" s="542"/>
      <c r="L362" s="542"/>
      <c r="N362" s="543">
        <v>665.44505100000003</v>
      </c>
      <c r="O362" s="76">
        <f t="shared" si="87"/>
        <v>0.92069602303429376</v>
      </c>
      <c r="P362" s="622">
        <v>16.665409</v>
      </c>
      <c r="Q362" s="76">
        <f t="shared" si="88"/>
        <v>2.305791554912312E-2</v>
      </c>
      <c r="R362" s="542"/>
      <c r="S362" s="542"/>
      <c r="T362" s="544">
        <v>2.9780880000000001</v>
      </c>
      <c r="U362" s="543">
        <v>4</v>
      </c>
      <c r="W362" s="543">
        <v>71</v>
      </c>
      <c r="X362" s="543">
        <v>0</v>
      </c>
      <c r="Y362" s="542"/>
      <c r="Z362" s="546">
        <f t="shared" si="86"/>
        <v>0.10669551136236491</v>
      </c>
      <c r="AA362" s="543">
        <v>2</v>
      </c>
      <c r="AB362" s="543">
        <v>8</v>
      </c>
      <c r="AC362" s="547">
        <v>77</v>
      </c>
      <c r="AD362" s="547">
        <v>2</v>
      </c>
      <c r="AE362" s="543">
        <f t="shared" si="89"/>
        <v>79</v>
      </c>
      <c r="AF362" s="549">
        <v>3009720</v>
      </c>
      <c r="AH362" s="549">
        <v>20000</v>
      </c>
      <c r="AI362" s="543">
        <v>72</v>
      </c>
      <c r="AJ362" s="76">
        <f t="shared" si="90"/>
        <v>0.91139240506329111</v>
      </c>
      <c r="AK362" s="549">
        <v>2455720</v>
      </c>
      <c r="AL362" s="76">
        <f t="shared" si="91"/>
        <v>0.81592972103717287</v>
      </c>
      <c r="AM362" s="543">
        <v>72</v>
      </c>
      <c r="AN362" s="549">
        <v>2455720</v>
      </c>
      <c r="AO362" s="543">
        <v>72</v>
      </c>
      <c r="AP362" s="549">
        <v>2455720</v>
      </c>
      <c r="AQ362" s="543">
        <v>31</v>
      </c>
      <c r="AR362" s="549">
        <v>1586360</v>
      </c>
      <c r="AS362" s="543">
        <v>41</v>
      </c>
      <c r="AT362" s="76">
        <f t="shared" si="92"/>
        <v>0.56944444444444442</v>
      </c>
      <c r="AU362" s="549">
        <v>869360</v>
      </c>
      <c r="AV362" s="543">
        <v>6</v>
      </c>
      <c r="AW362" s="549">
        <v>460700</v>
      </c>
      <c r="AX362" s="543">
        <v>1</v>
      </c>
      <c r="AY362" s="549">
        <v>93300</v>
      </c>
      <c r="AZ362" s="543">
        <v>7</v>
      </c>
      <c r="BA362" s="76">
        <f t="shared" si="93"/>
        <v>8.8607594936708861E-2</v>
      </c>
      <c r="BB362" s="543">
        <v>17</v>
      </c>
      <c r="BC362" s="76">
        <f t="shared" si="94"/>
        <v>0.21518987341772153</v>
      </c>
      <c r="BD362" s="543">
        <v>55</v>
      </c>
      <c r="BE362" s="76">
        <f t="shared" si="95"/>
        <v>0.69620253164556967</v>
      </c>
      <c r="BF362" s="543">
        <v>71</v>
      </c>
      <c r="BG362" s="76">
        <f t="shared" si="96"/>
        <v>0.89873417721518989</v>
      </c>
      <c r="BH362" s="543">
        <v>23</v>
      </c>
      <c r="BI362" s="76">
        <f t="shared" si="97"/>
        <v>0.29113924050632911</v>
      </c>
      <c r="BJ362" s="543">
        <v>12</v>
      </c>
      <c r="BK362" s="543">
        <v>9</v>
      </c>
      <c r="BL362" s="543">
        <v>2</v>
      </c>
      <c r="BM362" s="550">
        <v>1975</v>
      </c>
      <c r="BN362" s="542"/>
      <c r="BO362" s="543">
        <v>72</v>
      </c>
      <c r="BP362" s="76">
        <f t="shared" si="98"/>
        <v>0.91139240506329111</v>
      </c>
      <c r="BQ362" s="543">
        <v>7</v>
      </c>
      <c r="BR362" s="76">
        <f t="shared" si="99"/>
        <v>8.8607594936708861E-2</v>
      </c>
      <c r="BS362" s="543">
        <v>1</v>
      </c>
      <c r="BT362" s="76">
        <f t="shared" si="100"/>
        <v>1.2658227848101266E-2</v>
      </c>
      <c r="BU362" s="76">
        <v>0.5</v>
      </c>
      <c r="BW362" s="543">
        <v>0</v>
      </c>
      <c r="BX362" s="543">
        <v>0</v>
      </c>
      <c r="BY362" s="543">
        <v>0</v>
      </c>
      <c r="BZ362" s="543">
        <v>0</v>
      </c>
      <c r="CA362" s="543">
        <v>0</v>
      </c>
      <c r="CB362" s="543">
        <v>0</v>
      </c>
      <c r="CC362" s="543">
        <v>0</v>
      </c>
      <c r="CD362" s="543">
        <v>0</v>
      </c>
      <c r="CE362" s="543">
        <v>0</v>
      </c>
      <c r="CF362" s="543">
        <v>0</v>
      </c>
      <c r="CG362" s="543">
        <v>0</v>
      </c>
      <c r="CH362" s="543">
        <v>0</v>
      </c>
      <c r="CI362" s="542"/>
      <c r="CJ362" s="542"/>
      <c r="CK362" s="542"/>
      <c r="CL362" s="542"/>
      <c r="CM362" s="542"/>
      <c r="CN362" s="542"/>
      <c r="CO362" s="542"/>
      <c r="CP362" s="542"/>
      <c r="CQ362" s="542"/>
      <c r="CS362" s="542"/>
      <c r="CT362" s="542"/>
      <c r="CU362" s="542"/>
      <c r="CV362" s="542"/>
      <c r="CW362" s="543">
        <v>1</v>
      </c>
      <c r="CX362" s="547">
        <v>1</v>
      </c>
      <c r="CY362" s="543">
        <v>1</v>
      </c>
      <c r="CZ362" s="543">
        <v>0</v>
      </c>
      <c r="DA362" s="543">
        <v>0</v>
      </c>
      <c r="DB362" s="543">
        <v>0</v>
      </c>
      <c r="DC362" s="543">
        <v>0</v>
      </c>
      <c r="DD362" s="543">
        <v>0</v>
      </c>
      <c r="DF362" s="551">
        <v>479034.99997599999</v>
      </c>
      <c r="DG362" s="76">
        <f t="shared" si="101"/>
        <v>0.1591626463511556</v>
      </c>
      <c r="DH362" s="551">
        <v>14541.6</v>
      </c>
      <c r="DI362" s="551">
        <v>416953.57871099998</v>
      </c>
      <c r="DJ362" s="551">
        <v>62081.421264999997</v>
      </c>
      <c r="DK362" s="547">
        <v>52</v>
      </c>
      <c r="DL362" s="543">
        <v>27</v>
      </c>
      <c r="DM362" s="543">
        <v>0</v>
      </c>
      <c r="DN362" s="543">
        <v>0</v>
      </c>
      <c r="DO362" s="320">
        <v>0.36</v>
      </c>
      <c r="DP362" s="543">
        <v>49</v>
      </c>
      <c r="DQ362" s="543">
        <v>4</v>
      </c>
      <c r="DR362" s="543">
        <v>12</v>
      </c>
      <c r="DS362" s="543">
        <v>14</v>
      </c>
      <c r="DT362" s="76">
        <f t="shared" si="102"/>
        <v>0.19718309859154928</v>
      </c>
      <c r="DU362" s="542"/>
      <c r="DV362" s="542"/>
      <c r="DW362" s="542"/>
      <c r="DX362" s="552">
        <v>594.83979999999997</v>
      </c>
      <c r="DZ362" s="542"/>
      <c r="EA362" s="542"/>
      <c r="EB362" s="542"/>
      <c r="EC362" s="542"/>
      <c r="ED362" s="542"/>
      <c r="EE362" s="542"/>
      <c r="EF362" s="542"/>
      <c r="EG362" s="542"/>
      <c r="EH362" s="542"/>
      <c r="EI362" s="542"/>
      <c r="EJ362" s="542"/>
      <c r="EK362" s="542"/>
      <c r="EL362" s="542"/>
      <c r="EM362" s="542"/>
      <c r="EN362" s="542"/>
      <c r="EO362" s="542"/>
    </row>
    <row r="363" spans="2:145" x14ac:dyDescent="0.25">
      <c r="B363" s="541" t="s">
        <v>234</v>
      </c>
      <c r="C363" s="3" t="s">
        <v>1818</v>
      </c>
      <c r="D363" s="3" t="s">
        <v>1283</v>
      </c>
      <c r="E363" s="541" t="s">
        <v>1094</v>
      </c>
      <c r="F363" s="542"/>
      <c r="G363" s="543">
        <v>817.98761200000001</v>
      </c>
      <c r="H363" s="542"/>
      <c r="I363" s="542"/>
      <c r="J363" s="542"/>
      <c r="K363" s="542"/>
      <c r="L363" s="542"/>
      <c r="N363" s="543">
        <v>593.31563200000005</v>
      </c>
      <c r="O363" s="76">
        <f t="shared" si="87"/>
        <v>0.72533571816488596</v>
      </c>
      <c r="P363" s="622">
        <v>19.195889000000001</v>
      </c>
      <c r="Q363" s="76">
        <f t="shared" si="88"/>
        <v>2.3467212361646377E-2</v>
      </c>
      <c r="R363" s="542"/>
      <c r="S363" s="542"/>
      <c r="T363" s="544">
        <v>1.9591670000000001</v>
      </c>
      <c r="U363" s="543">
        <v>0</v>
      </c>
      <c r="W363" s="543">
        <v>38</v>
      </c>
      <c r="X363" s="543">
        <v>0</v>
      </c>
      <c r="Y363" s="542"/>
      <c r="Z363" s="546">
        <f t="shared" si="86"/>
        <v>6.4046854575373804E-2</v>
      </c>
      <c r="AA363" s="543">
        <v>0</v>
      </c>
      <c r="AB363" s="543">
        <v>4</v>
      </c>
      <c r="AC363" s="547">
        <v>42</v>
      </c>
      <c r="AD363" s="547">
        <v>0</v>
      </c>
      <c r="AE363" s="543">
        <f t="shared" si="89"/>
        <v>42</v>
      </c>
      <c r="AF363" s="549">
        <v>2037980</v>
      </c>
      <c r="AH363" s="549">
        <v>29090</v>
      </c>
      <c r="AI363" s="543">
        <v>36</v>
      </c>
      <c r="AJ363" s="76">
        <f t="shared" si="90"/>
        <v>0.8571428571428571</v>
      </c>
      <c r="AK363" s="549">
        <v>1447570</v>
      </c>
      <c r="AL363" s="76">
        <f t="shared" si="91"/>
        <v>0.71029647003405327</v>
      </c>
      <c r="AM363" s="543">
        <v>36</v>
      </c>
      <c r="AN363" s="549">
        <v>1447570</v>
      </c>
      <c r="AO363" s="543">
        <v>35</v>
      </c>
      <c r="AP363" s="549">
        <v>1438220</v>
      </c>
      <c r="AQ363" s="543">
        <v>25</v>
      </c>
      <c r="AR363" s="549">
        <v>1263820</v>
      </c>
      <c r="AS363" s="543">
        <v>10</v>
      </c>
      <c r="AT363" s="76">
        <f t="shared" si="92"/>
        <v>0.2857142857142857</v>
      </c>
      <c r="AU363" s="549">
        <v>174400</v>
      </c>
      <c r="AV363" s="543">
        <v>2</v>
      </c>
      <c r="AW363" s="549">
        <v>158800</v>
      </c>
      <c r="AX363" s="543">
        <v>4</v>
      </c>
      <c r="AY363" s="549">
        <v>431610</v>
      </c>
      <c r="AZ363" s="543">
        <v>5</v>
      </c>
      <c r="BA363" s="76">
        <f t="shared" si="93"/>
        <v>0.11904761904761904</v>
      </c>
      <c r="BB363" s="543">
        <v>14</v>
      </c>
      <c r="BC363" s="76">
        <f t="shared" si="94"/>
        <v>0.33333333333333331</v>
      </c>
      <c r="BD363" s="543">
        <v>23</v>
      </c>
      <c r="BE363" s="76">
        <f t="shared" si="95"/>
        <v>0.54761904761904767</v>
      </c>
      <c r="BF363" s="543">
        <v>40</v>
      </c>
      <c r="BG363" s="76">
        <f t="shared" si="96"/>
        <v>0.95238095238095233</v>
      </c>
      <c r="BH363" s="543">
        <v>6</v>
      </c>
      <c r="BI363" s="76">
        <f t="shared" si="97"/>
        <v>0.14285714285714285</v>
      </c>
      <c r="BJ363" s="543">
        <v>5</v>
      </c>
      <c r="BK363" s="543">
        <v>1</v>
      </c>
      <c r="BL363" s="543">
        <v>0</v>
      </c>
      <c r="BM363" s="550">
        <v>1964.5</v>
      </c>
      <c r="BN363" s="542"/>
      <c r="BO363" s="543">
        <v>32</v>
      </c>
      <c r="BP363" s="76">
        <f t="shared" si="98"/>
        <v>0.76190476190476186</v>
      </c>
      <c r="BQ363" s="543">
        <v>10</v>
      </c>
      <c r="BR363" s="76">
        <f t="shared" si="99"/>
        <v>0.23809523809523808</v>
      </c>
      <c r="BS363" s="543">
        <v>2</v>
      </c>
      <c r="BT363" s="76">
        <f t="shared" si="100"/>
        <v>4.7619047619047616E-2</v>
      </c>
      <c r="BU363" s="76">
        <v>0.75</v>
      </c>
      <c r="BW363" s="543">
        <v>1</v>
      </c>
      <c r="BX363" s="543">
        <v>0</v>
      </c>
      <c r="BY363" s="543">
        <v>0</v>
      </c>
      <c r="BZ363" s="543">
        <v>0</v>
      </c>
      <c r="CA363" s="543">
        <v>0</v>
      </c>
      <c r="CB363" s="543">
        <v>1</v>
      </c>
      <c r="CC363" s="543">
        <v>0</v>
      </c>
      <c r="CD363" s="543">
        <v>0</v>
      </c>
      <c r="CE363" s="543">
        <v>0</v>
      </c>
      <c r="CF363" s="543">
        <v>0</v>
      </c>
      <c r="CG363" s="543">
        <v>1</v>
      </c>
      <c r="CH363" s="543">
        <v>0</v>
      </c>
      <c r="CI363" s="542"/>
      <c r="CJ363" s="542"/>
      <c r="CK363" s="542"/>
      <c r="CL363" s="542"/>
      <c r="CM363" s="542"/>
      <c r="CN363" s="542"/>
      <c r="CO363" s="542"/>
      <c r="CP363" s="542"/>
      <c r="CQ363" s="542"/>
      <c r="CS363" s="542"/>
      <c r="CT363" s="542"/>
      <c r="CU363" s="542"/>
      <c r="CV363" s="542"/>
      <c r="CW363" s="543">
        <v>3</v>
      </c>
      <c r="CX363" s="547">
        <v>0</v>
      </c>
      <c r="CY363" s="543">
        <v>3</v>
      </c>
      <c r="CZ363" s="543">
        <v>0</v>
      </c>
      <c r="DA363" s="543">
        <v>0</v>
      </c>
      <c r="DB363" s="543">
        <v>0</v>
      </c>
      <c r="DC363" s="543">
        <v>0</v>
      </c>
      <c r="DD363" s="543">
        <v>0</v>
      </c>
      <c r="DF363" s="551">
        <v>96615.620007000005</v>
      </c>
      <c r="DG363" s="76">
        <f t="shared" si="101"/>
        <v>4.7407540803638896E-2</v>
      </c>
      <c r="DH363" s="551">
        <v>2323</v>
      </c>
      <c r="DI363" s="551">
        <v>95588.241223000005</v>
      </c>
      <c r="DJ363" s="551">
        <v>1027.378784</v>
      </c>
      <c r="DK363" s="547">
        <v>31</v>
      </c>
      <c r="DL363" s="543">
        <v>11</v>
      </c>
      <c r="DM363" s="543">
        <v>0</v>
      </c>
      <c r="DN363" s="543">
        <v>0</v>
      </c>
      <c r="DO363" s="320">
        <v>0.13</v>
      </c>
      <c r="DP363" s="543">
        <v>28</v>
      </c>
      <c r="DQ363" s="543">
        <v>6</v>
      </c>
      <c r="DR363" s="543">
        <v>7</v>
      </c>
      <c r="DS363" s="543">
        <v>1</v>
      </c>
      <c r="DT363" s="76">
        <f t="shared" si="102"/>
        <v>2.6315789473684209E-2</v>
      </c>
      <c r="DU363" s="542"/>
      <c r="DV363" s="542"/>
      <c r="DW363" s="542"/>
      <c r="DX363" s="552">
        <v>38.681600000000003</v>
      </c>
      <c r="DZ363" s="542"/>
      <c r="EA363" s="542"/>
      <c r="EB363" s="542"/>
      <c r="EC363" s="542"/>
      <c r="ED363" s="542"/>
      <c r="EE363" s="542"/>
      <c r="EF363" s="542"/>
      <c r="EG363" s="542"/>
      <c r="EH363" s="542"/>
      <c r="EI363" s="542"/>
      <c r="EJ363" s="542"/>
      <c r="EK363" s="542"/>
      <c r="EL363" s="542"/>
      <c r="EM363" s="542"/>
      <c r="EN363" s="542"/>
      <c r="EO363" s="542"/>
    </row>
    <row r="364" spans="2:145" x14ac:dyDescent="0.25">
      <c r="B364" s="554" t="s">
        <v>234</v>
      </c>
      <c r="C364" s="6" t="s">
        <v>1819</v>
      </c>
      <c r="D364" s="3" t="s">
        <v>1438</v>
      </c>
      <c r="E364" s="541" t="s">
        <v>1094</v>
      </c>
      <c r="F364" s="542"/>
      <c r="G364" s="555">
        <v>362.15705600000001</v>
      </c>
      <c r="H364" s="542"/>
      <c r="I364" s="542"/>
      <c r="J364" s="542"/>
      <c r="K364" s="542"/>
      <c r="L364" s="542"/>
      <c r="N364" s="555">
        <v>258.50091300000003</v>
      </c>
      <c r="O364" s="76">
        <f t="shared" si="87"/>
        <v>0.71378124136286336</v>
      </c>
      <c r="P364" s="623">
        <v>8.9080349999999999</v>
      </c>
      <c r="Q364" s="76">
        <f t="shared" si="88"/>
        <v>2.4597159857628177E-2</v>
      </c>
      <c r="R364" s="542"/>
      <c r="S364" s="542"/>
      <c r="T364" s="553">
        <v>0</v>
      </c>
      <c r="U364" s="555">
        <v>0</v>
      </c>
      <c r="W364" s="555">
        <v>28</v>
      </c>
      <c r="X364" s="555">
        <v>0</v>
      </c>
      <c r="Y364" s="542"/>
      <c r="Z364" s="546">
        <f t="shared" si="86"/>
        <v>0.10831683213436077</v>
      </c>
      <c r="AA364" s="555">
        <v>0</v>
      </c>
      <c r="AB364" s="555">
        <v>0</v>
      </c>
      <c r="AC364" s="548">
        <v>28</v>
      </c>
      <c r="AD364" s="555">
        <v>0</v>
      </c>
      <c r="AE364" s="548">
        <f t="shared" si="89"/>
        <v>28</v>
      </c>
      <c r="AF364" s="551">
        <v>730300</v>
      </c>
      <c r="AH364" s="551">
        <v>11000</v>
      </c>
      <c r="AI364" s="555">
        <v>28</v>
      </c>
      <c r="AJ364" s="76">
        <f t="shared" si="90"/>
        <v>1</v>
      </c>
      <c r="AK364" s="551">
        <v>730300</v>
      </c>
      <c r="AL364" s="76">
        <f t="shared" si="91"/>
        <v>1</v>
      </c>
      <c r="AM364" s="555">
        <v>28</v>
      </c>
      <c r="AN364" s="551">
        <v>730300</v>
      </c>
      <c r="AO364" s="555">
        <v>28</v>
      </c>
      <c r="AP364" s="551">
        <v>730300</v>
      </c>
      <c r="AQ364" s="555">
        <v>11</v>
      </c>
      <c r="AR364" s="551">
        <v>532300</v>
      </c>
      <c r="AS364" s="555">
        <v>17</v>
      </c>
      <c r="AT364" s="76">
        <f t="shared" si="92"/>
        <v>0.6071428571428571</v>
      </c>
      <c r="AU364" s="551">
        <v>198000</v>
      </c>
      <c r="AV364" s="555">
        <v>0</v>
      </c>
      <c r="AW364" s="551">
        <v>0</v>
      </c>
      <c r="AX364" s="555">
        <v>0</v>
      </c>
      <c r="AY364" s="551">
        <v>0</v>
      </c>
      <c r="AZ364" s="555">
        <v>3</v>
      </c>
      <c r="BA364" s="76">
        <f t="shared" si="93"/>
        <v>0.10714285714285714</v>
      </c>
      <c r="BB364" s="555">
        <v>2</v>
      </c>
      <c r="BC364" s="76">
        <f t="shared" si="94"/>
        <v>7.1428571428571425E-2</v>
      </c>
      <c r="BD364" s="555">
        <v>23</v>
      </c>
      <c r="BE364" s="76">
        <f t="shared" si="95"/>
        <v>0.8214285714285714</v>
      </c>
      <c r="BF364" s="555">
        <v>26</v>
      </c>
      <c r="BG364" s="76">
        <f t="shared" si="96"/>
        <v>0.9285714285714286</v>
      </c>
      <c r="BH364" s="555">
        <v>0</v>
      </c>
      <c r="BI364" s="76">
        <f t="shared" si="97"/>
        <v>0</v>
      </c>
      <c r="BJ364" s="555">
        <v>0</v>
      </c>
      <c r="BK364" s="555">
        <v>0</v>
      </c>
      <c r="BL364" s="555">
        <v>0</v>
      </c>
      <c r="BM364" s="550">
        <v>1978</v>
      </c>
      <c r="BN364" s="542"/>
      <c r="BO364" s="555">
        <v>26</v>
      </c>
      <c r="BP364" s="76">
        <f t="shared" si="98"/>
        <v>0.9285714285714286</v>
      </c>
      <c r="BQ364" s="555">
        <v>2</v>
      </c>
      <c r="BR364" s="76">
        <f t="shared" si="99"/>
        <v>7.1428571428571425E-2</v>
      </c>
      <c r="BS364" s="555">
        <v>0</v>
      </c>
      <c r="BT364" s="76">
        <f t="shared" si="100"/>
        <v>0</v>
      </c>
      <c r="BU364" s="320">
        <v>0.4642857142857143</v>
      </c>
      <c r="BW364" s="555">
        <v>0</v>
      </c>
      <c r="BX364" s="555">
        <v>0</v>
      </c>
      <c r="BY364" s="555">
        <v>0</v>
      </c>
      <c r="BZ364" s="555">
        <v>0</v>
      </c>
      <c r="CA364" s="555">
        <v>0</v>
      </c>
      <c r="CB364" s="555">
        <v>0</v>
      </c>
      <c r="CC364" s="555">
        <v>0</v>
      </c>
      <c r="CD364" s="555">
        <v>0</v>
      </c>
      <c r="CE364" s="555">
        <v>0</v>
      </c>
      <c r="CF364" s="555">
        <v>0</v>
      </c>
      <c r="CG364" s="555">
        <v>0</v>
      </c>
      <c r="CH364" s="555">
        <v>0</v>
      </c>
      <c r="CI364" s="542"/>
      <c r="CJ364" s="542"/>
      <c r="CK364" s="542"/>
      <c r="CL364" s="542"/>
      <c r="CM364" s="542"/>
      <c r="CN364" s="542"/>
      <c r="CO364" s="542"/>
      <c r="CP364" s="542"/>
      <c r="CQ364" s="542"/>
      <c r="CS364" s="542"/>
      <c r="CT364" s="542"/>
      <c r="CU364" s="542"/>
      <c r="CV364" s="542"/>
      <c r="CW364" s="555">
        <v>0</v>
      </c>
      <c r="CX364" s="548">
        <v>0</v>
      </c>
      <c r="CY364" s="555">
        <v>0</v>
      </c>
      <c r="CZ364" s="555">
        <v>0</v>
      </c>
      <c r="DA364" s="555">
        <v>0</v>
      </c>
      <c r="DB364" s="555">
        <v>0</v>
      </c>
      <c r="DC364" s="555">
        <v>0</v>
      </c>
      <c r="DD364" s="555">
        <v>0</v>
      </c>
      <c r="DF364" s="551">
        <v>0</v>
      </c>
      <c r="DG364" s="76">
        <f t="shared" si="101"/>
        <v>0</v>
      </c>
      <c r="DH364" s="551">
        <v>0</v>
      </c>
      <c r="DI364" s="551">
        <v>0</v>
      </c>
      <c r="DJ364" s="551">
        <v>0</v>
      </c>
      <c r="DK364" s="555">
        <v>28</v>
      </c>
      <c r="DL364" s="555">
        <v>0</v>
      </c>
      <c r="DM364" s="555">
        <v>0</v>
      </c>
      <c r="DN364" s="555">
        <v>0</v>
      </c>
      <c r="DO364" s="320">
        <v>0</v>
      </c>
      <c r="DP364" s="555">
        <v>28</v>
      </c>
      <c r="DQ364" s="555">
        <v>0</v>
      </c>
      <c r="DR364" s="555">
        <v>0</v>
      </c>
      <c r="DS364" s="555">
        <v>0</v>
      </c>
      <c r="DT364" s="76">
        <f t="shared" si="102"/>
        <v>0</v>
      </c>
      <c r="DU364" s="542"/>
      <c r="DV364" s="542"/>
      <c r="DW364" s="542"/>
      <c r="DX364" s="558">
        <v>0</v>
      </c>
      <c r="DZ364" s="542"/>
      <c r="EA364" s="542"/>
      <c r="EB364" s="542"/>
      <c r="EC364" s="542"/>
      <c r="ED364" s="542"/>
      <c r="EE364" s="542"/>
      <c r="EF364" s="542"/>
      <c r="EG364" s="542"/>
      <c r="EH364" s="542"/>
      <c r="EI364" s="542"/>
      <c r="EJ364" s="542"/>
      <c r="EK364" s="542"/>
      <c r="EL364" s="542"/>
      <c r="EM364" s="542"/>
      <c r="EN364" s="542"/>
      <c r="EO364" s="542"/>
    </row>
    <row r="365" spans="2:145" x14ac:dyDescent="0.25">
      <c r="B365" s="554" t="s">
        <v>1820</v>
      </c>
      <c r="C365" s="6" t="s">
        <v>1821</v>
      </c>
      <c r="D365" s="3" t="s">
        <v>1243</v>
      </c>
      <c r="E365" s="541" t="s">
        <v>1094</v>
      </c>
      <c r="F365" s="542"/>
      <c r="G365" s="543">
        <v>538.90435000000002</v>
      </c>
      <c r="H365" s="542"/>
      <c r="I365" s="542"/>
      <c r="J365" s="542"/>
      <c r="K365" s="542"/>
      <c r="L365" s="542"/>
      <c r="N365" s="543">
        <v>250.59419</v>
      </c>
      <c r="O365" s="76">
        <f t="shared" si="87"/>
        <v>0.46500680501094488</v>
      </c>
      <c r="P365" s="622">
        <v>11.833125000000001</v>
      </c>
      <c r="Q365" s="76">
        <f t="shared" si="88"/>
        <v>2.1957746305072506E-2</v>
      </c>
      <c r="R365" s="542"/>
      <c r="S365" s="542"/>
      <c r="T365" s="544">
        <v>1</v>
      </c>
      <c r="U365" s="543">
        <v>0</v>
      </c>
      <c r="W365" s="543">
        <v>26</v>
      </c>
      <c r="X365" s="543">
        <v>0</v>
      </c>
      <c r="Y365" s="542"/>
      <c r="Z365" s="546">
        <f t="shared" si="86"/>
        <v>0.10375340306173898</v>
      </c>
      <c r="AA365" s="543">
        <v>6</v>
      </c>
      <c r="AB365" s="543">
        <v>15</v>
      </c>
      <c r="AC365" s="547">
        <v>35</v>
      </c>
      <c r="AD365" s="547">
        <v>6</v>
      </c>
      <c r="AE365" s="543">
        <f t="shared" si="89"/>
        <v>41</v>
      </c>
      <c r="AF365" s="549">
        <v>2192600</v>
      </c>
      <c r="AH365" s="549">
        <v>44000</v>
      </c>
      <c r="AI365" s="543">
        <v>41</v>
      </c>
      <c r="AJ365" s="76">
        <f t="shared" si="90"/>
        <v>1</v>
      </c>
      <c r="AK365" s="549">
        <v>2192600</v>
      </c>
      <c r="AL365" s="76">
        <f t="shared" si="91"/>
        <v>1</v>
      </c>
      <c r="AM365" s="543">
        <v>41</v>
      </c>
      <c r="AN365" s="549">
        <v>2192600</v>
      </c>
      <c r="AO365" s="543">
        <v>41</v>
      </c>
      <c r="AP365" s="549">
        <v>2192600</v>
      </c>
      <c r="AQ365" s="543">
        <v>32</v>
      </c>
      <c r="AR365" s="549">
        <v>1934800</v>
      </c>
      <c r="AS365" s="543">
        <v>9</v>
      </c>
      <c r="AT365" s="76">
        <f t="shared" si="92"/>
        <v>0.21951219512195122</v>
      </c>
      <c r="AU365" s="549">
        <v>257800</v>
      </c>
      <c r="AV365" s="543">
        <v>0</v>
      </c>
      <c r="AW365" s="549">
        <v>0</v>
      </c>
      <c r="AX365" s="543">
        <v>0</v>
      </c>
      <c r="AY365" s="549">
        <v>0</v>
      </c>
      <c r="AZ365" s="543">
        <v>4</v>
      </c>
      <c r="BA365" s="76">
        <f t="shared" si="93"/>
        <v>9.7560975609756101E-2</v>
      </c>
      <c r="BB365" s="543">
        <v>10</v>
      </c>
      <c r="BC365" s="76">
        <f t="shared" si="94"/>
        <v>0.24390243902439024</v>
      </c>
      <c r="BD365" s="543">
        <v>27</v>
      </c>
      <c r="BE365" s="76">
        <f t="shared" si="95"/>
        <v>0.65853658536585369</v>
      </c>
      <c r="BF365" s="543">
        <v>39</v>
      </c>
      <c r="BG365" s="76">
        <f t="shared" si="96"/>
        <v>0.95121951219512191</v>
      </c>
      <c r="BH365" s="543">
        <v>1</v>
      </c>
      <c r="BI365" s="76">
        <f t="shared" si="97"/>
        <v>2.4390243902439025E-2</v>
      </c>
      <c r="BJ365" s="543">
        <v>1</v>
      </c>
      <c r="BK365" s="543">
        <v>0</v>
      </c>
      <c r="BL365" s="543">
        <v>0</v>
      </c>
      <c r="BM365" s="550">
        <v>1974.5</v>
      </c>
      <c r="BN365" s="542"/>
      <c r="BO365" s="543">
        <v>32</v>
      </c>
      <c r="BP365" s="76">
        <f t="shared" si="98"/>
        <v>0.78048780487804881</v>
      </c>
      <c r="BQ365" s="543">
        <v>9</v>
      </c>
      <c r="BR365" s="76">
        <f t="shared" si="99"/>
        <v>0.21951219512195122</v>
      </c>
      <c r="BS365" s="543">
        <v>0</v>
      </c>
      <c r="BT365" s="76">
        <f t="shared" si="100"/>
        <v>0</v>
      </c>
      <c r="BU365" s="76">
        <v>0.78048780487804881</v>
      </c>
      <c r="BW365" s="543">
        <v>0</v>
      </c>
      <c r="BX365" s="543">
        <v>0</v>
      </c>
      <c r="BY365" s="543">
        <v>0</v>
      </c>
      <c r="BZ365" s="543">
        <v>0</v>
      </c>
      <c r="CA365" s="543">
        <v>0</v>
      </c>
      <c r="CB365" s="543">
        <v>0</v>
      </c>
      <c r="CC365" s="543">
        <v>0</v>
      </c>
      <c r="CD365" s="543">
        <v>0</v>
      </c>
      <c r="CE365" s="543">
        <v>0</v>
      </c>
      <c r="CF365" s="543">
        <v>0</v>
      </c>
      <c r="CG365" s="543">
        <v>0</v>
      </c>
      <c r="CH365" s="543">
        <v>0</v>
      </c>
      <c r="CI365" s="542"/>
      <c r="CJ365" s="542"/>
      <c r="CK365" s="542"/>
      <c r="CL365" s="542"/>
      <c r="CM365" s="542"/>
      <c r="CN365" s="542"/>
      <c r="CO365" s="542"/>
      <c r="CP365" s="542"/>
      <c r="CQ365" s="542"/>
      <c r="CS365" s="542"/>
      <c r="CT365" s="542"/>
      <c r="CU365" s="542"/>
      <c r="CV365" s="542"/>
      <c r="CW365" s="543">
        <v>0</v>
      </c>
      <c r="CX365" s="547">
        <v>0</v>
      </c>
      <c r="CY365" s="543">
        <v>0</v>
      </c>
      <c r="CZ365" s="543">
        <v>0</v>
      </c>
      <c r="DA365" s="543">
        <v>0</v>
      </c>
      <c r="DB365" s="543">
        <v>0</v>
      </c>
      <c r="DC365" s="543">
        <v>0</v>
      </c>
      <c r="DD365" s="543">
        <v>0</v>
      </c>
      <c r="DF365" s="551">
        <v>16252.629299</v>
      </c>
      <c r="DG365" s="76">
        <f t="shared" si="101"/>
        <v>7.4124916988962874E-3</v>
      </c>
      <c r="DH365" s="551">
        <v>1367.9999769999999</v>
      </c>
      <c r="DI365" s="551">
        <v>16252.629299</v>
      </c>
      <c r="DJ365" s="551">
        <v>0</v>
      </c>
      <c r="DK365" s="547">
        <v>36</v>
      </c>
      <c r="DL365" s="543">
        <v>5</v>
      </c>
      <c r="DM365" s="543">
        <v>0</v>
      </c>
      <c r="DN365" s="543">
        <v>0</v>
      </c>
      <c r="DO365" s="320">
        <v>0.105</v>
      </c>
      <c r="DP365" s="543">
        <v>34</v>
      </c>
      <c r="DQ365" s="543">
        <v>3</v>
      </c>
      <c r="DR365" s="543">
        <v>4</v>
      </c>
      <c r="DS365" s="543">
        <v>0</v>
      </c>
      <c r="DT365" s="76">
        <f t="shared" si="102"/>
        <v>0</v>
      </c>
      <c r="DU365" s="542"/>
      <c r="DV365" s="542"/>
      <c r="DW365" s="542"/>
      <c r="DX365" s="552">
        <v>17.088799999999999</v>
      </c>
      <c r="DZ365" s="542"/>
      <c r="EA365" s="542"/>
      <c r="EB365" s="542"/>
      <c r="EC365" s="542"/>
      <c r="ED365" s="542"/>
      <c r="EE365" s="542"/>
      <c r="EF365" s="542"/>
      <c r="EG365" s="542"/>
      <c r="EH365" s="542"/>
      <c r="EI365" s="542"/>
      <c r="EJ365" s="542"/>
      <c r="EK365" s="542"/>
      <c r="EL365" s="542"/>
      <c r="EM365" s="542"/>
      <c r="EN365" s="542"/>
      <c r="EO365" s="542"/>
    </row>
    <row r="366" spans="2:145" x14ac:dyDescent="0.25">
      <c r="B366" s="554" t="s">
        <v>1822</v>
      </c>
      <c r="C366" s="6" t="s">
        <v>1824</v>
      </c>
      <c r="D366" s="3" t="s">
        <v>1146</v>
      </c>
      <c r="E366" s="541" t="s">
        <v>1094</v>
      </c>
      <c r="F366" s="542"/>
      <c r="G366" s="555">
        <v>77.252847000000003</v>
      </c>
      <c r="H366" s="542"/>
      <c r="I366" s="542"/>
      <c r="J366" s="542"/>
      <c r="K366" s="542"/>
      <c r="L366" s="542"/>
      <c r="N366" s="555">
        <v>70.815022617300002</v>
      </c>
      <c r="O366" s="76">
        <f t="shared" si="87"/>
        <v>0.91666553877684276</v>
      </c>
      <c r="P366" s="623">
        <v>4.124911</v>
      </c>
      <c r="Q366" s="76">
        <f t="shared" si="88"/>
        <v>5.3394938312111652E-2</v>
      </c>
      <c r="R366" s="542"/>
      <c r="S366" s="542"/>
      <c r="T366" s="553">
        <v>2.95880125</v>
      </c>
      <c r="U366" s="555">
        <v>0</v>
      </c>
      <c r="W366" s="555">
        <v>119</v>
      </c>
      <c r="X366" s="555">
        <v>11</v>
      </c>
      <c r="Y366" s="542"/>
      <c r="Z366" s="546">
        <f t="shared" si="86"/>
        <v>1.6804343993943522</v>
      </c>
      <c r="AA366" s="555">
        <v>0</v>
      </c>
      <c r="AB366" s="555">
        <v>0</v>
      </c>
      <c r="AC366" s="548">
        <v>119</v>
      </c>
      <c r="AD366" s="555">
        <v>0</v>
      </c>
      <c r="AE366" s="548">
        <f t="shared" si="89"/>
        <v>119</v>
      </c>
      <c r="AF366" s="551">
        <v>2794360</v>
      </c>
      <c r="AH366" s="551">
        <v>12400</v>
      </c>
      <c r="AI366" s="555">
        <v>116</v>
      </c>
      <c r="AJ366" s="76">
        <f t="shared" si="90"/>
        <v>0.97478991596638653</v>
      </c>
      <c r="AK366" s="551">
        <v>1601600</v>
      </c>
      <c r="AL366" s="76">
        <f t="shared" si="91"/>
        <v>0.57315449691521492</v>
      </c>
      <c r="AM366" s="555">
        <v>116</v>
      </c>
      <c r="AN366" s="551">
        <v>1601600</v>
      </c>
      <c r="AO366" s="555">
        <v>116</v>
      </c>
      <c r="AP366" s="551">
        <v>1601600</v>
      </c>
      <c r="AQ366" s="555">
        <v>114</v>
      </c>
      <c r="AR366" s="551">
        <v>1549200</v>
      </c>
      <c r="AS366" s="555">
        <v>2</v>
      </c>
      <c r="AT366" s="76">
        <f t="shared" si="92"/>
        <v>1.7241379310344827E-2</v>
      </c>
      <c r="AU366" s="551">
        <v>52400</v>
      </c>
      <c r="AV366" s="555">
        <v>1</v>
      </c>
      <c r="AW366" s="551">
        <v>8300</v>
      </c>
      <c r="AX366" s="555">
        <v>2</v>
      </c>
      <c r="AY366" s="551">
        <v>1184460</v>
      </c>
      <c r="AZ366" s="555">
        <v>15</v>
      </c>
      <c r="BA366" s="76">
        <f t="shared" si="93"/>
        <v>0.12605042016806722</v>
      </c>
      <c r="BB366" s="555">
        <v>74</v>
      </c>
      <c r="BC366" s="76">
        <f t="shared" si="94"/>
        <v>0.62184873949579833</v>
      </c>
      <c r="BD366" s="555">
        <v>30</v>
      </c>
      <c r="BE366" s="76">
        <f t="shared" si="95"/>
        <v>0.25210084033613445</v>
      </c>
      <c r="BF366" s="555">
        <v>58</v>
      </c>
      <c r="BG366" s="76">
        <f t="shared" si="96"/>
        <v>0.48739495798319327</v>
      </c>
      <c r="BH366" s="555">
        <v>31</v>
      </c>
      <c r="BI366" s="76">
        <f t="shared" si="97"/>
        <v>0.26050420168067229</v>
      </c>
      <c r="BJ366" s="555">
        <v>30</v>
      </c>
      <c r="BK366" s="555">
        <v>1</v>
      </c>
      <c r="BL366" s="555">
        <v>0</v>
      </c>
      <c r="BM366" s="550">
        <v>1910</v>
      </c>
      <c r="BN366" s="542"/>
      <c r="BO366" s="555">
        <v>118</v>
      </c>
      <c r="BP366" s="76">
        <f t="shared" si="98"/>
        <v>0.99159663865546221</v>
      </c>
      <c r="BQ366" s="555">
        <v>1</v>
      </c>
      <c r="BR366" s="76">
        <f t="shared" si="99"/>
        <v>8.4033613445378148E-3</v>
      </c>
      <c r="BS366" s="555">
        <v>0</v>
      </c>
      <c r="BT366" s="76">
        <f t="shared" si="100"/>
        <v>0</v>
      </c>
      <c r="BU366" s="320">
        <v>0.43103448275862066</v>
      </c>
      <c r="BW366" s="555">
        <v>0</v>
      </c>
      <c r="BX366" s="555">
        <v>0</v>
      </c>
      <c r="BY366" s="555">
        <v>0</v>
      </c>
      <c r="BZ366" s="555">
        <v>0</v>
      </c>
      <c r="CA366" s="555">
        <v>0</v>
      </c>
      <c r="CB366" s="555">
        <v>0</v>
      </c>
      <c r="CC366" s="555">
        <v>0</v>
      </c>
      <c r="CD366" s="555">
        <v>0</v>
      </c>
      <c r="CE366" s="555">
        <v>0</v>
      </c>
      <c r="CF366" s="555">
        <v>0</v>
      </c>
      <c r="CG366" s="555">
        <v>0</v>
      </c>
      <c r="CH366" s="555">
        <v>0</v>
      </c>
      <c r="CI366" s="542"/>
      <c r="CJ366" s="542"/>
      <c r="CK366" s="542"/>
      <c r="CL366" s="542"/>
      <c r="CM366" s="542"/>
      <c r="CN366" s="542"/>
      <c r="CO366" s="542"/>
      <c r="CP366" s="542"/>
      <c r="CQ366" s="542"/>
      <c r="CS366" s="542"/>
      <c r="CT366" s="542"/>
      <c r="CU366" s="542"/>
      <c r="CV366" s="542"/>
      <c r="CW366" s="555">
        <v>1</v>
      </c>
      <c r="CX366" s="548">
        <v>1</v>
      </c>
      <c r="CY366" s="555">
        <v>1</v>
      </c>
      <c r="CZ366" s="555">
        <v>0</v>
      </c>
      <c r="DA366" s="555">
        <v>0</v>
      </c>
      <c r="DB366" s="555">
        <v>0</v>
      </c>
      <c r="DC366" s="555">
        <v>0</v>
      </c>
      <c r="DD366" s="555">
        <v>0</v>
      </c>
      <c r="DF366" s="551">
        <v>121980.166113</v>
      </c>
      <c r="DG366" s="76">
        <f t="shared" si="101"/>
        <v>4.3652273190641147E-2</v>
      </c>
      <c r="DH366" s="551">
        <v>1785.038086</v>
      </c>
      <c r="DI366" s="551">
        <v>106123.76611300001</v>
      </c>
      <c r="DJ366" s="551">
        <v>15856.4</v>
      </c>
      <c r="DK366" s="555">
        <v>80</v>
      </c>
      <c r="DL366" s="555">
        <v>39</v>
      </c>
      <c r="DM366" s="555">
        <v>0</v>
      </c>
      <c r="DN366" s="555">
        <v>0</v>
      </c>
      <c r="DO366" s="320">
        <v>0.15795400000000001</v>
      </c>
      <c r="DP366" s="555">
        <v>72</v>
      </c>
      <c r="DQ366" s="555">
        <v>3</v>
      </c>
      <c r="DR366" s="555">
        <v>44</v>
      </c>
      <c r="DS366" s="555">
        <v>0</v>
      </c>
      <c r="DT366" s="76">
        <f t="shared" si="102"/>
        <v>0</v>
      </c>
      <c r="DU366" s="542"/>
      <c r="DV366" s="542"/>
      <c r="DW366" s="542"/>
      <c r="DX366" s="558">
        <v>211.0154</v>
      </c>
      <c r="DZ366" s="542"/>
      <c r="EA366" s="542"/>
      <c r="EB366" s="542"/>
      <c r="EC366" s="542"/>
      <c r="ED366" s="542"/>
      <c r="EE366" s="542"/>
      <c r="EF366" s="542"/>
      <c r="EG366" s="542"/>
      <c r="EH366" s="542"/>
      <c r="EI366" s="542"/>
      <c r="EJ366" s="542"/>
      <c r="EK366" s="542"/>
      <c r="EL366" s="542"/>
      <c r="EM366" s="542"/>
      <c r="EN366" s="542"/>
      <c r="EO366" s="542"/>
    </row>
    <row r="367" spans="2:145" x14ac:dyDescent="0.25">
      <c r="B367" s="541" t="s">
        <v>1822</v>
      </c>
      <c r="C367" s="3" t="s">
        <v>1827</v>
      </c>
      <c r="D367" s="3" t="s">
        <v>1155</v>
      </c>
      <c r="E367" s="541" t="s">
        <v>1094</v>
      </c>
      <c r="F367" s="542"/>
      <c r="G367" s="543">
        <v>547.09324600000002</v>
      </c>
      <c r="H367" s="542"/>
      <c r="I367" s="542"/>
      <c r="J367" s="542"/>
      <c r="K367" s="542"/>
      <c r="L367" s="542"/>
      <c r="N367" s="543">
        <v>299.71276999999998</v>
      </c>
      <c r="O367" s="76">
        <f t="shared" si="87"/>
        <v>0.54782758184516134</v>
      </c>
      <c r="P367" s="622">
        <v>9.0429460000000006</v>
      </c>
      <c r="Q367" s="76">
        <f t="shared" si="88"/>
        <v>1.6529076288395634E-2</v>
      </c>
      <c r="R367" s="542"/>
      <c r="S367" s="542"/>
      <c r="T367" s="544">
        <v>2.233949</v>
      </c>
      <c r="U367" s="543">
        <v>0</v>
      </c>
      <c r="W367" s="543">
        <v>33</v>
      </c>
      <c r="X367" s="543">
        <v>0</v>
      </c>
      <c r="Y367" s="542"/>
      <c r="Z367" s="546">
        <f t="shared" si="86"/>
        <v>0.1101054185979463</v>
      </c>
      <c r="AA367" s="543">
        <v>3</v>
      </c>
      <c r="AB367" s="543">
        <v>21</v>
      </c>
      <c r="AC367" s="547">
        <v>51</v>
      </c>
      <c r="AD367" s="547">
        <v>3</v>
      </c>
      <c r="AE367" s="543">
        <f t="shared" si="89"/>
        <v>54</v>
      </c>
      <c r="AF367" s="549">
        <v>1744337</v>
      </c>
      <c r="AH367" s="549">
        <v>24450</v>
      </c>
      <c r="AI367" s="543">
        <v>52</v>
      </c>
      <c r="AJ367" s="76">
        <f t="shared" si="90"/>
        <v>0.96296296296296291</v>
      </c>
      <c r="AK367" s="549">
        <v>1513703</v>
      </c>
      <c r="AL367" s="76">
        <f t="shared" si="91"/>
        <v>0.86778128308921954</v>
      </c>
      <c r="AM367" s="543">
        <v>52</v>
      </c>
      <c r="AN367" s="549">
        <v>1513703</v>
      </c>
      <c r="AO367" s="543">
        <v>52</v>
      </c>
      <c r="AP367" s="549">
        <v>1513703</v>
      </c>
      <c r="AQ367" s="543">
        <v>34</v>
      </c>
      <c r="AR367" s="549">
        <v>1062733</v>
      </c>
      <c r="AS367" s="543">
        <v>18</v>
      </c>
      <c r="AT367" s="76">
        <f t="shared" si="92"/>
        <v>0.34615384615384615</v>
      </c>
      <c r="AU367" s="549">
        <v>450970</v>
      </c>
      <c r="AV367" s="543">
        <v>1</v>
      </c>
      <c r="AW367" s="549">
        <v>82534</v>
      </c>
      <c r="AX367" s="543">
        <v>1</v>
      </c>
      <c r="AY367" s="549">
        <v>148100</v>
      </c>
      <c r="AZ367" s="543">
        <v>16</v>
      </c>
      <c r="BA367" s="76">
        <f t="shared" si="93"/>
        <v>0.29629629629629628</v>
      </c>
      <c r="BB367" s="543">
        <v>8</v>
      </c>
      <c r="BC367" s="76">
        <f t="shared" si="94"/>
        <v>0.14814814814814814</v>
      </c>
      <c r="BD367" s="543">
        <v>30</v>
      </c>
      <c r="BE367" s="76">
        <f t="shared" si="95"/>
        <v>0.55555555555555558</v>
      </c>
      <c r="BF367" s="543">
        <v>53</v>
      </c>
      <c r="BG367" s="76">
        <f t="shared" si="96"/>
        <v>0.98148148148148151</v>
      </c>
      <c r="BH367" s="543">
        <v>6</v>
      </c>
      <c r="BI367" s="76">
        <f t="shared" si="97"/>
        <v>0.1111111111111111</v>
      </c>
      <c r="BJ367" s="543">
        <v>6</v>
      </c>
      <c r="BK367" s="543">
        <v>0</v>
      </c>
      <c r="BL367" s="543">
        <v>0</v>
      </c>
      <c r="BM367" s="550">
        <v>1973.5</v>
      </c>
      <c r="BN367" s="542"/>
      <c r="BO367" s="543">
        <v>43</v>
      </c>
      <c r="BP367" s="76">
        <f t="shared" si="98"/>
        <v>0.79629629629629628</v>
      </c>
      <c r="BQ367" s="543">
        <v>11</v>
      </c>
      <c r="BR367" s="76">
        <f t="shared" si="99"/>
        <v>0.20370370370370369</v>
      </c>
      <c r="BS367" s="543">
        <v>1</v>
      </c>
      <c r="BT367" s="76">
        <f t="shared" si="100"/>
        <v>1.8518518518518517E-2</v>
      </c>
      <c r="BU367" s="76">
        <v>0.82692307692307687</v>
      </c>
      <c r="BW367" s="543">
        <v>0</v>
      </c>
      <c r="BX367" s="543">
        <v>0</v>
      </c>
      <c r="BY367" s="543">
        <v>0</v>
      </c>
      <c r="BZ367" s="543">
        <v>0</v>
      </c>
      <c r="CA367" s="543">
        <v>0</v>
      </c>
      <c r="CB367" s="543">
        <v>0</v>
      </c>
      <c r="CC367" s="543">
        <v>0</v>
      </c>
      <c r="CD367" s="543">
        <v>0</v>
      </c>
      <c r="CE367" s="543">
        <v>0</v>
      </c>
      <c r="CF367" s="543">
        <v>0</v>
      </c>
      <c r="CG367" s="543">
        <v>0</v>
      </c>
      <c r="CH367" s="543">
        <v>0</v>
      </c>
      <c r="CI367" s="542"/>
      <c r="CJ367" s="542"/>
      <c r="CK367" s="542"/>
      <c r="CL367" s="542"/>
      <c r="CM367" s="542"/>
      <c r="CN367" s="542"/>
      <c r="CO367" s="542"/>
      <c r="CP367" s="542"/>
      <c r="CQ367" s="542"/>
      <c r="CS367" s="542"/>
      <c r="CT367" s="542"/>
      <c r="CU367" s="542"/>
      <c r="CV367" s="542"/>
      <c r="CW367" s="543">
        <v>1</v>
      </c>
      <c r="CX367" s="547">
        <v>1</v>
      </c>
      <c r="CY367" s="543">
        <v>1</v>
      </c>
      <c r="CZ367" s="543">
        <v>0</v>
      </c>
      <c r="DA367" s="543">
        <v>0</v>
      </c>
      <c r="DB367" s="543">
        <v>0</v>
      </c>
      <c r="DC367" s="543">
        <v>0</v>
      </c>
      <c r="DD367" s="543">
        <v>0</v>
      </c>
      <c r="DF367" s="551">
        <v>104374.316227</v>
      </c>
      <c r="DG367" s="76">
        <f t="shared" si="101"/>
        <v>5.9836096022156268E-2</v>
      </c>
      <c r="DH367" s="551">
        <v>2338.3996419999999</v>
      </c>
      <c r="DI367" s="551">
        <v>77863.680603999994</v>
      </c>
      <c r="DJ367" s="551">
        <v>26510.635622999998</v>
      </c>
      <c r="DK367" s="547">
        <v>37</v>
      </c>
      <c r="DL367" s="543">
        <v>17</v>
      </c>
      <c r="DM367" s="543">
        <v>0</v>
      </c>
      <c r="DN367" s="543">
        <v>0</v>
      </c>
      <c r="DO367" s="320">
        <v>0.16272800000000001</v>
      </c>
      <c r="DP367" s="543">
        <v>33</v>
      </c>
      <c r="DQ367" s="543">
        <v>4</v>
      </c>
      <c r="DR367" s="543">
        <v>15</v>
      </c>
      <c r="DS367" s="543">
        <v>2</v>
      </c>
      <c r="DT367" s="76">
        <f t="shared" si="102"/>
        <v>6.0606060606060608E-2</v>
      </c>
      <c r="DU367" s="542"/>
      <c r="DV367" s="542"/>
      <c r="DW367" s="542"/>
      <c r="DX367" s="552">
        <v>102.6322</v>
      </c>
      <c r="DZ367" s="542"/>
      <c r="EA367" s="542"/>
      <c r="EB367" s="542"/>
      <c r="EC367" s="542"/>
      <c r="ED367" s="542"/>
      <c r="EE367" s="542"/>
      <c r="EF367" s="542"/>
      <c r="EG367" s="542"/>
      <c r="EH367" s="542"/>
      <c r="EI367" s="542"/>
      <c r="EJ367" s="542"/>
      <c r="EK367" s="542"/>
      <c r="EL367" s="542"/>
      <c r="EM367" s="542"/>
      <c r="EN367" s="542"/>
      <c r="EO367" s="542"/>
    </row>
    <row r="368" spans="2:145" x14ac:dyDescent="0.25">
      <c r="B368" s="541" t="s">
        <v>1822</v>
      </c>
      <c r="C368" s="3" t="s">
        <v>1826</v>
      </c>
      <c r="D368" s="3" t="s">
        <v>1215</v>
      </c>
      <c r="E368" s="541" t="s">
        <v>1094</v>
      </c>
      <c r="F368" s="542"/>
      <c r="G368" s="543">
        <v>73.541968999999995</v>
      </c>
      <c r="H368" s="542"/>
      <c r="I368" s="542"/>
      <c r="J368" s="542"/>
      <c r="K368" s="542"/>
      <c r="L368" s="542"/>
      <c r="N368" s="543">
        <v>66.587500000000006</v>
      </c>
      <c r="O368" s="76">
        <f t="shared" si="87"/>
        <v>0.90543537119600392</v>
      </c>
      <c r="P368" s="622">
        <v>4.2533589999999997</v>
      </c>
      <c r="Q368" s="76">
        <f t="shared" si="88"/>
        <v>5.7835805293709228E-2</v>
      </c>
      <c r="R368" s="542"/>
      <c r="S368" s="542"/>
      <c r="T368" s="544">
        <v>1.45827</v>
      </c>
      <c r="U368" s="543">
        <v>0</v>
      </c>
      <c r="W368" s="543">
        <v>33</v>
      </c>
      <c r="X368" s="543">
        <v>0</v>
      </c>
      <c r="Y368" s="542"/>
      <c r="Z368" s="546">
        <f t="shared" si="86"/>
        <v>0.49558851135723669</v>
      </c>
      <c r="AA368" s="543">
        <v>0</v>
      </c>
      <c r="AB368" s="543">
        <v>5</v>
      </c>
      <c r="AC368" s="547">
        <v>38</v>
      </c>
      <c r="AD368" s="547">
        <v>0</v>
      </c>
      <c r="AE368" s="543">
        <f t="shared" si="89"/>
        <v>38</v>
      </c>
      <c r="AF368" s="549">
        <v>2065180</v>
      </c>
      <c r="AH368" s="549">
        <v>54000</v>
      </c>
      <c r="AI368" s="543">
        <v>37</v>
      </c>
      <c r="AJ368" s="76">
        <f t="shared" si="90"/>
        <v>0.97368421052631582</v>
      </c>
      <c r="AK368" s="549">
        <v>2022390</v>
      </c>
      <c r="AL368" s="76">
        <f t="shared" si="91"/>
        <v>0.97928025644253769</v>
      </c>
      <c r="AM368" s="543">
        <v>37</v>
      </c>
      <c r="AN368" s="549">
        <v>2022390</v>
      </c>
      <c r="AO368" s="543">
        <v>37</v>
      </c>
      <c r="AP368" s="549">
        <v>2022390</v>
      </c>
      <c r="AQ368" s="543">
        <v>28</v>
      </c>
      <c r="AR368" s="549">
        <v>1646900</v>
      </c>
      <c r="AS368" s="543">
        <v>9</v>
      </c>
      <c r="AT368" s="76">
        <f t="shared" si="92"/>
        <v>0.24324324324324326</v>
      </c>
      <c r="AU368" s="549">
        <v>375490</v>
      </c>
      <c r="AV368" s="543">
        <v>1</v>
      </c>
      <c r="AW368" s="549">
        <v>42790</v>
      </c>
      <c r="AX368" s="543">
        <v>0</v>
      </c>
      <c r="AY368" s="549">
        <v>0</v>
      </c>
      <c r="AZ368" s="543">
        <v>21</v>
      </c>
      <c r="BA368" s="76">
        <f t="shared" si="93"/>
        <v>0.55263157894736847</v>
      </c>
      <c r="BB368" s="543">
        <v>3</v>
      </c>
      <c r="BC368" s="76">
        <f t="shared" si="94"/>
        <v>7.8947368421052627E-2</v>
      </c>
      <c r="BD368" s="543">
        <v>14</v>
      </c>
      <c r="BE368" s="76">
        <f t="shared" si="95"/>
        <v>0.36842105263157893</v>
      </c>
      <c r="BF368" s="543">
        <v>35</v>
      </c>
      <c r="BG368" s="76">
        <f t="shared" si="96"/>
        <v>0.92105263157894735</v>
      </c>
      <c r="BH368" s="543">
        <v>0</v>
      </c>
      <c r="BI368" s="76">
        <f t="shared" si="97"/>
        <v>0</v>
      </c>
      <c r="BJ368" s="543">
        <v>0</v>
      </c>
      <c r="BK368" s="543">
        <v>0</v>
      </c>
      <c r="BL368" s="543">
        <v>0</v>
      </c>
      <c r="BM368" s="550">
        <v>1962</v>
      </c>
      <c r="BN368" s="542"/>
      <c r="BO368" s="543">
        <v>33</v>
      </c>
      <c r="BP368" s="76">
        <f t="shared" si="98"/>
        <v>0.86842105263157898</v>
      </c>
      <c r="BQ368" s="543">
        <v>5</v>
      </c>
      <c r="BR368" s="76">
        <f t="shared" si="99"/>
        <v>0.13157894736842105</v>
      </c>
      <c r="BS368" s="543">
        <v>0</v>
      </c>
      <c r="BT368" s="76">
        <f t="shared" si="100"/>
        <v>0</v>
      </c>
      <c r="BU368" s="76">
        <v>0.78378378378378377</v>
      </c>
      <c r="BW368" s="543">
        <v>0</v>
      </c>
      <c r="BX368" s="543">
        <v>0</v>
      </c>
      <c r="BY368" s="543">
        <v>0</v>
      </c>
      <c r="BZ368" s="543">
        <v>0</v>
      </c>
      <c r="CA368" s="543">
        <v>0</v>
      </c>
      <c r="CB368" s="543">
        <v>0</v>
      </c>
      <c r="CC368" s="543">
        <v>0</v>
      </c>
      <c r="CD368" s="543">
        <v>0</v>
      </c>
      <c r="CE368" s="543">
        <v>0</v>
      </c>
      <c r="CF368" s="543">
        <v>0</v>
      </c>
      <c r="CG368" s="543">
        <v>0</v>
      </c>
      <c r="CH368" s="543">
        <v>0</v>
      </c>
      <c r="CI368" s="542"/>
      <c r="CJ368" s="542"/>
      <c r="CK368" s="542"/>
      <c r="CL368" s="542"/>
      <c r="CM368" s="542"/>
      <c r="CN368" s="542"/>
      <c r="CO368" s="542"/>
      <c r="CP368" s="542"/>
      <c r="CQ368" s="542"/>
      <c r="CS368" s="542"/>
      <c r="CT368" s="542"/>
      <c r="CU368" s="542"/>
      <c r="CV368" s="542"/>
      <c r="CW368" s="543">
        <v>0</v>
      </c>
      <c r="CX368" s="547">
        <v>0</v>
      </c>
      <c r="CY368" s="543">
        <v>0</v>
      </c>
      <c r="CZ368" s="543">
        <v>0</v>
      </c>
      <c r="DA368" s="543">
        <v>0</v>
      </c>
      <c r="DB368" s="543">
        <v>0</v>
      </c>
      <c r="DC368" s="543">
        <v>0</v>
      </c>
      <c r="DD368" s="543">
        <v>0</v>
      </c>
      <c r="DF368" s="551">
        <v>2435.9604239999999</v>
      </c>
      <c r="DG368" s="76">
        <f t="shared" si="101"/>
        <v>1.1795390348541047E-3</v>
      </c>
      <c r="DH368" s="551">
        <v>691.45509500000003</v>
      </c>
      <c r="DI368" s="551">
        <v>1980.217314</v>
      </c>
      <c r="DJ368" s="551">
        <v>455.74311</v>
      </c>
      <c r="DK368" s="547">
        <v>37</v>
      </c>
      <c r="DL368" s="543">
        <v>1</v>
      </c>
      <c r="DM368" s="543">
        <v>0</v>
      </c>
      <c r="DN368" s="543">
        <v>0</v>
      </c>
      <c r="DO368" s="320">
        <v>0.12804699999999999</v>
      </c>
      <c r="DP368" s="543">
        <v>35</v>
      </c>
      <c r="DQ368" s="543">
        <v>1</v>
      </c>
      <c r="DR368" s="543">
        <v>2</v>
      </c>
      <c r="DS368" s="543">
        <v>0</v>
      </c>
      <c r="DT368" s="76">
        <f t="shared" si="102"/>
        <v>0</v>
      </c>
      <c r="DU368" s="542"/>
      <c r="DV368" s="542"/>
      <c r="DW368" s="542"/>
      <c r="DX368" s="552">
        <v>8.8919999999999995</v>
      </c>
      <c r="DZ368" s="542"/>
      <c r="EA368" s="542"/>
      <c r="EB368" s="542"/>
      <c r="EC368" s="542"/>
      <c r="ED368" s="542"/>
      <c r="EE368" s="542"/>
      <c r="EF368" s="542"/>
      <c r="EG368" s="542"/>
      <c r="EH368" s="542"/>
      <c r="EI368" s="542"/>
      <c r="EJ368" s="542"/>
      <c r="EK368" s="542"/>
      <c r="EL368" s="542"/>
      <c r="EM368" s="542"/>
      <c r="EN368" s="542"/>
      <c r="EO368" s="542"/>
    </row>
    <row r="369" spans="2:145" x14ac:dyDescent="0.25">
      <c r="B369" s="554" t="s">
        <v>1822</v>
      </c>
      <c r="C369" s="6" t="s">
        <v>1825</v>
      </c>
      <c r="D369" s="3" t="s">
        <v>1146</v>
      </c>
      <c r="E369" s="541" t="s">
        <v>1094</v>
      </c>
      <c r="F369" s="542"/>
      <c r="G369" s="555">
        <v>40.40493</v>
      </c>
      <c r="H369" s="542"/>
      <c r="I369" s="542"/>
      <c r="J369" s="542"/>
      <c r="K369" s="542"/>
      <c r="L369" s="542"/>
      <c r="N369" s="555">
        <v>21.017785682300001</v>
      </c>
      <c r="O369" s="76">
        <f t="shared" si="87"/>
        <v>0.5201787426014598</v>
      </c>
      <c r="P369" s="623">
        <v>3.2780670000000001</v>
      </c>
      <c r="Q369" s="76">
        <f t="shared" si="88"/>
        <v>8.1130371962035333E-2</v>
      </c>
      <c r="R369" s="542"/>
      <c r="S369" s="542"/>
      <c r="T369" s="553">
        <v>1.5639558499999999</v>
      </c>
      <c r="U369" s="555">
        <v>3</v>
      </c>
      <c r="W369" s="555">
        <v>39</v>
      </c>
      <c r="X369" s="555">
        <v>5</v>
      </c>
      <c r="Y369" s="542"/>
      <c r="Z369" s="546">
        <f t="shared" si="86"/>
        <v>1.855571304680474</v>
      </c>
      <c r="AA369" s="555">
        <v>6</v>
      </c>
      <c r="AB369" s="555">
        <v>0</v>
      </c>
      <c r="AC369" s="548">
        <v>33</v>
      </c>
      <c r="AD369" s="555">
        <v>6</v>
      </c>
      <c r="AE369" s="548">
        <f t="shared" si="89"/>
        <v>39</v>
      </c>
      <c r="AF369" s="551">
        <v>836360</v>
      </c>
      <c r="AH369" s="551">
        <v>15700</v>
      </c>
      <c r="AI369" s="555">
        <v>36</v>
      </c>
      <c r="AJ369" s="76">
        <f t="shared" si="90"/>
        <v>0.92307692307692313</v>
      </c>
      <c r="AK369" s="551">
        <v>629300</v>
      </c>
      <c r="AL369" s="76">
        <f t="shared" si="91"/>
        <v>0.75242718446601942</v>
      </c>
      <c r="AM369" s="548">
        <v>36</v>
      </c>
      <c r="AN369" s="551">
        <v>629300</v>
      </c>
      <c r="AO369" s="555">
        <v>36</v>
      </c>
      <c r="AP369" s="551">
        <v>629300</v>
      </c>
      <c r="AQ369" s="555">
        <v>28</v>
      </c>
      <c r="AR369" s="551">
        <v>533000</v>
      </c>
      <c r="AS369" s="555">
        <v>8</v>
      </c>
      <c r="AT369" s="76">
        <f t="shared" si="92"/>
        <v>0.22222222222222221</v>
      </c>
      <c r="AU369" s="551">
        <v>96300</v>
      </c>
      <c r="AV369" s="555">
        <v>0</v>
      </c>
      <c r="AW369" s="551">
        <v>0</v>
      </c>
      <c r="AX369" s="555">
        <v>3</v>
      </c>
      <c r="AY369" s="551">
        <v>207060</v>
      </c>
      <c r="AZ369" s="555">
        <v>12</v>
      </c>
      <c r="BA369" s="76">
        <f t="shared" si="93"/>
        <v>0.30769230769230771</v>
      </c>
      <c r="BB369" s="555">
        <v>13</v>
      </c>
      <c r="BC369" s="76">
        <f t="shared" si="94"/>
        <v>0.33333333333333331</v>
      </c>
      <c r="BD369" s="555">
        <v>14</v>
      </c>
      <c r="BE369" s="76">
        <f t="shared" si="95"/>
        <v>0.35897435897435898</v>
      </c>
      <c r="BF369" s="555">
        <v>31</v>
      </c>
      <c r="BG369" s="76">
        <f t="shared" si="96"/>
        <v>0.79487179487179482</v>
      </c>
      <c r="BH369" s="555">
        <v>9</v>
      </c>
      <c r="BI369" s="76">
        <f t="shared" si="97"/>
        <v>0.23076923076923078</v>
      </c>
      <c r="BJ369" s="555">
        <v>4</v>
      </c>
      <c r="BK369" s="555">
        <v>4</v>
      </c>
      <c r="BL369" s="555">
        <v>1</v>
      </c>
      <c r="BM369" s="550">
        <v>1930</v>
      </c>
      <c r="BN369" s="542"/>
      <c r="BO369" s="555">
        <v>38</v>
      </c>
      <c r="BP369" s="76">
        <f t="shared" si="98"/>
        <v>0.97435897435897434</v>
      </c>
      <c r="BQ369" s="555">
        <v>1</v>
      </c>
      <c r="BR369" s="76">
        <f t="shared" si="99"/>
        <v>2.564102564102564E-2</v>
      </c>
      <c r="BS369" s="555">
        <v>0</v>
      </c>
      <c r="BT369" s="76">
        <f t="shared" si="100"/>
        <v>0</v>
      </c>
      <c r="BU369" s="320">
        <v>0.5</v>
      </c>
      <c r="BW369" s="555">
        <v>0</v>
      </c>
      <c r="BX369" s="555">
        <v>0</v>
      </c>
      <c r="BY369" s="555">
        <v>0</v>
      </c>
      <c r="BZ369" s="555">
        <v>0</v>
      </c>
      <c r="CA369" s="555">
        <v>0</v>
      </c>
      <c r="CB369" s="555">
        <v>0</v>
      </c>
      <c r="CC369" s="555">
        <v>0</v>
      </c>
      <c r="CD369" s="555">
        <v>0</v>
      </c>
      <c r="CE369" s="555">
        <v>0</v>
      </c>
      <c r="CF369" s="555">
        <v>0</v>
      </c>
      <c r="CG369" s="555">
        <v>0</v>
      </c>
      <c r="CH369" s="555">
        <v>0</v>
      </c>
      <c r="CI369" s="542"/>
      <c r="CJ369" s="542"/>
      <c r="CK369" s="542"/>
      <c r="CL369" s="542"/>
      <c r="CM369" s="542"/>
      <c r="CN369" s="542"/>
      <c r="CO369" s="542"/>
      <c r="CP369" s="542"/>
      <c r="CQ369" s="542"/>
      <c r="CS369" s="542"/>
      <c r="CT369" s="542"/>
      <c r="CU369" s="542"/>
      <c r="CV369" s="542"/>
      <c r="CW369" s="555">
        <v>2</v>
      </c>
      <c r="CX369" s="548">
        <v>1</v>
      </c>
      <c r="CY369" s="555">
        <v>1</v>
      </c>
      <c r="CZ369" s="555">
        <v>1</v>
      </c>
      <c r="DA369" s="555">
        <v>0</v>
      </c>
      <c r="DB369" s="555">
        <v>0</v>
      </c>
      <c r="DC369" s="555">
        <v>0</v>
      </c>
      <c r="DD369" s="555">
        <v>0</v>
      </c>
      <c r="DF369" s="551">
        <v>118565.24442800001</v>
      </c>
      <c r="DG369" s="76">
        <f t="shared" si="101"/>
        <v>0.14176340861351572</v>
      </c>
      <c r="DH369" s="551">
        <v>2764.119995</v>
      </c>
      <c r="DI369" s="551">
        <v>99244.506487999999</v>
      </c>
      <c r="DJ369" s="551">
        <v>19320.737938999999</v>
      </c>
      <c r="DK369" s="555">
        <v>21</v>
      </c>
      <c r="DL369" s="555">
        <v>18</v>
      </c>
      <c r="DM369" s="555">
        <v>0</v>
      </c>
      <c r="DN369" s="555">
        <v>0</v>
      </c>
      <c r="DO369" s="320">
        <v>0.11855300000000001</v>
      </c>
      <c r="DP369" s="555">
        <v>16</v>
      </c>
      <c r="DQ369" s="555">
        <v>10</v>
      </c>
      <c r="DR369" s="555">
        <v>11</v>
      </c>
      <c r="DS369" s="555">
        <v>2</v>
      </c>
      <c r="DT369" s="76">
        <f t="shared" si="102"/>
        <v>5.128205128205128E-2</v>
      </c>
      <c r="DU369" s="542"/>
      <c r="DV369" s="542"/>
      <c r="DW369" s="542"/>
      <c r="DX369" s="558">
        <v>466.70580000000001</v>
      </c>
      <c r="DZ369" s="542"/>
      <c r="EA369" s="542"/>
      <c r="EB369" s="542"/>
      <c r="EC369" s="542"/>
      <c r="ED369" s="542"/>
      <c r="EE369" s="542"/>
      <c r="EF369" s="542"/>
      <c r="EG369" s="542"/>
      <c r="EH369" s="542"/>
      <c r="EI369" s="542"/>
      <c r="EJ369" s="542"/>
      <c r="EK369" s="542"/>
      <c r="EL369" s="542"/>
      <c r="EM369" s="542"/>
      <c r="EN369" s="542"/>
      <c r="EO369" s="542"/>
    </row>
    <row r="370" spans="2:145" x14ac:dyDescent="0.25">
      <c r="B370" s="554" t="s">
        <v>1822</v>
      </c>
      <c r="C370" s="6" t="s">
        <v>1823</v>
      </c>
      <c r="D370" s="3" t="s">
        <v>51</v>
      </c>
      <c r="E370" s="541" t="s">
        <v>1094</v>
      </c>
      <c r="F370" s="542"/>
      <c r="G370" s="543">
        <v>15.868596999999999</v>
      </c>
      <c r="H370" s="542"/>
      <c r="I370" s="542"/>
      <c r="J370" s="542"/>
      <c r="K370" s="542"/>
      <c r="L370" s="542"/>
      <c r="N370" s="543">
        <v>0.38216800000000001</v>
      </c>
      <c r="O370" s="76">
        <f t="shared" si="87"/>
        <v>2.408328852260852E-2</v>
      </c>
      <c r="P370" s="622">
        <v>2.1753300000000002</v>
      </c>
      <c r="Q370" s="76">
        <f t="shared" si="88"/>
        <v>0.13708395266449833</v>
      </c>
      <c r="R370" s="542"/>
      <c r="S370" s="542"/>
      <c r="T370" s="544">
        <v>0.604877</v>
      </c>
      <c r="U370" s="543">
        <v>0</v>
      </c>
      <c r="W370" s="543">
        <v>35</v>
      </c>
      <c r="X370" s="543">
        <v>0</v>
      </c>
      <c r="Y370" s="542"/>
      <c r="Z370" s="546">
        <f t="shared" si="86"/>
        <v>91.582759414707667</v>
      </c>
      <c r="AA370" s="543">
        <v>35</v>
      </c>
      <c r="AB370" s="543">
        <v>0</v>
      </c>
      <c r="AC370" s="547">
        <v>0</v>
      </c>
      <c r="AD370" s="547">
        <v>35</v>
      </c>
      <c r="AE370" s="543">
        <f t="shared" si="89"/>
        <v>35</v>
      </c>
      <c r="AF370" s="549">
        <v>1119970</v>
      </c>
      <c r="AH370" s="549">
        <v>16000</v>
      </c>
      <c r="AI370" s="543">
        <v>33</v>
      </c>
      <c r="AJ370" s="76">
        <f t="shared" si="90"/>
        <v>0.94285714285714284</v>
      </c>
      <c r="AK370" s="549">
        <v>780970</v>
      </c>
      <c r="AL370" s="76">
        <f t="shared" si="91"/>
        <v>0.69731332089252396</v>
      </c>
      <c r="AM370" s="543">
        <v>33</v>
      </c>
      <c r="AN370" s="549">
        <v>780970</v>
      </c>
      <c r="AO370" s="543">
        <v>33</v>
      </c>
      <c r="AP370" s="549">
        <v>780970</v>
      </c>
      <c r="AQ370" s="543">
        <v>9</v>
      </c>
      <c r="AR370" s="549">
        <v>297670</v>
      </c>
      <c r="AS370" s="543">
        <v>24</v>
      </c>
      <c r="AT370" s="76">
        <f t="shared" si="92"/>
        <v>0.72727272727272729</v>
      </c>
      <c r="AU370" s="549">
        <v>483300</v>
      </c>
      <c r="AV370" s="543">
        <v>0</v>
      </c>
      <c r="AW370" s="549">
        <v>0</v>
      </c>
      <c r="AX370" s="543">
        <v>2</v>
      </c>
      <c r="AY370" s="549">
        <v>339000</v>
      </c>
      <c r="AZ370" s="543">
        <v>0</v>
      </c>
      <c r="BA370" s="76">
        <f t="shared" si="93"/>
        <v>0</v>
      </c>
      <c r="BB370" s="543">
        <v>2</v>
      </c>
      <c r="BC370" s="76">
        <f t="shared" si="94"/>
        <v>5.7142857142857141E-2</v>
      </c>
      <c r="BD370" s="543">
        <v>33</v>
      </c>
      <c r="BE370" s="76">
        <f t="shared" si="95"/>
        <v>0.94285714285714284</v>
      </c>
      <c r="BF370" s="543">
        <v>34</v>
      </c>
      <c r="BG370" s="76">
        <f t="shared" si="96"/>
        <v>0.97142857142857142</v>
      </c>
      <c r="BH370" s="543">
        <v>0</v>
      </c>
      <c r="BI370" s="76">
        <f t="shared" si="97"/>
        <v>0</v>
      </c>
      <c r="BJ370" s="543">
        <v>0</v>
      </c>
      <c r="BK370" s="543">
        <v>0</v>
      </c>
      <c r="BL370" s="543">
        <v>0</v>
      </c>
      <c r="BM370" s="550">
        <v>1977</v>
      </c>
      <c r="BN370" s="542"/>
      <c r="BO370" s="543">
        <v>35</v>
      </c>
      <c r="BP370" s="76">
        <f t="shared" si="98"/>
        <v>1</v>
      </c>
      <c r="BQ370" s="543">
        <v>0</v>
      </c>
      <c r="BR370" s="76">
        <f t="shared" si="99"/>
        <v>0</v>
      </c>
      <c r="BS370" s="543">
        <v>0</v>
      </c>
      <c r="BT370" s="76">
        <f t="shared" si="100"/>
        <v>0</v>
      </c>
      <c r="BU370" s="76">
        <v>0.78787878787878785</v>
      </c>
      <c r="BW370" s="543">
        <v>0</v>
      </c>
      <c r="BX370" s="543">
        <v>0</v>
      </c>
      <c r="BY370" s="543">
        <v>0</v>
      </c>
      <c r="BZ370" s="543">
        <v>0</v>
      </c>
      <c r="CA370" s="543">
        <v>0</v>
      </c>
      <c r="CB370" s="543">
        <v>0</v>
      </c>
      <c r="CC370" s="543">
        <v>0</v>
      </c>
      <c r="CD370" s="543">
        <v>0</v>
      </c>
      <c r="CE370" s="543">
        <v>0</v>
      </c>
      <c r="CF370" s="543">
        <v>0</v>
      </c>
      <c r="CG370" s="543">
        <v>0</v>
      </c>
      <c r="CH370" s="543">
        <v>0</v>
      </c>
      <c r="CI370" s="542"/>
      <c r="CJ370" s="542"/>
      <c r="CK370" s="542"/>
      <c r="CL370" s="542"/>
      <c r="CM370" s="542"/>
      <c r="CN370" s="542"/>
      <c r="CO370" s="542"/>
      <c r="CP370" s="542"/>
      <c r="CQ370" s="542"/>
      <c r="CS370" s="542"/>
      <c r="CT370" s="542"/>
      <c r="CU370" s="542"/>
      <c r="CV370" s="542"/>
      <c r="CW370" s="543">
        <v>1</v>
      </c>
      <c r="CX370" s="547">
        <v>0</v>
      </c>
      <c r="CY370" s="543">
        <v>1</v>
      </c>
      <c r="CZ370" s="543">
        <v>0</v>
      </c>
      <c r="DA370" s="543">
        <v>0</v>
      </c>
      <c r="DB370" s="543">
        <v>0</v>
      </c>
      <c r="DC370" s="543">
        <v>0</v>
      </c>
      <c r="DD370" s="543">
        <v>0</v>
      </c>
      <c r="DF370" s="551">
        <v>3324.552651</v>
      </c>
      <c r="DG370" s="76">
        <f t="shared" si="101"/>
        <v>2.968430092770342E-3</v>
      </c>
      <c r="DH370" s="551">
        <v>454.59896900000001</v>
      </c>
      <c r="DI370" s="551">
        <v>882.53688699999998</v>
      </c>
      <c r="DJ370" s="551">
        <v>2442.0157640000002</v>
      </c>
      <c r="DK370" s="547">
        <v>34</v>
      </c>
      <c r="DL370" s="543">
        <v>1</v>
      </c>
      <c r="DM370" s="543">
        <v>0</v>
      </c>
      <c r="DN370" s="543">
        <v>0</v>
      </c>
      <c r="DO370" s="320">
        <v>3.0022E-2</v>
      </c>
      <c r="DP370" s="543">
        <v>32</v>
      </c>
      <c r="DQ370" s="543">
        <v>3</v>
      </c>
      <c r="DR370" s="543">
        <v>0</v>
      </c>
      <c r="DS370" s="543">
        <v>0</v>
      </c>
      <c r="DT370" s="76">
        <f t="shared" si="102"/>
        <v>0</v>
      </c>
      <c r="DU370" s="542"/>
      <c r="DV370" s="542"/>
      <c r="DW370" s="542"/>
      <c r="DX370" s="552">
        <v>1.716</v>
      </c>
      <c r="DZ370" s="542"/>
      <c r="EA370" s="542"/>
      <c r="EB370" s="542"/>
      <c r="EC370" s="542"/>
      <c r="ED370" s="542"/>
      <c r="EE370" s="542"/>
      <c r="EF370" s="542"/>
      <c r="EG370" s="542"/>
      <c r="EH370" s="542"/>
      <c r="EI370" s="542"/>
      <c r="EJ370" s="542"/>
      <c r="EK370" s="542"/>
      <c r="EL370" s="542"/>
      <c r="EM370" s="542"/>
      <c r="EN370" s="542"/>
      <c r="EO370" s="542"/>
    </row>
    <row r="371" spans="2:145" x14ac:dyDescent="0.25">
      <c r="B371" s="541" t="s">
        <v>1828</v>
      </c>
      <c r="C371" s="3" t="s">
        <v>1829</v>
      </c>
      <c r="D371" s="3" t="s">
        <v>1152</v>
      </c>
      <c r="E371" s="541" t="s">
        <v>1094</v>
      </c>
      <c r="F371" s="542"/>
      <c r="G371" s="543">
        <v>2056.4392330000001</v>
      </c>
      <c r="H371" s="542"/>
      <c r="I371" s="542"/>
      <c r="J371" s="542"/>
      <c r="K371" s="542"/>
      <c r="L371" s="542"/>
      <c r="N371" s="543">
        <v>1016.67354</v>
      </c>
      <c r="O371" s="76">
        <f t="shared" si="87"/>
        <v>0.4943854035097569</v>
      </c>
      <c r="P371" s="622">
        <v>13.532596</v>
      </c>
      <c r="Q371" s="76">
        <f t="shared" si="88"/>
        <v>6.5805961016694916E-3</v>
      </c>
      <c r="R371" s="542"/>
      <c r="S371" s="542"/>
      <c r="T371" s="544">
        <v>3.4138790000000001</v>
      </c>
      <c r="U371" s="543">
        <v>2</v>
      </c>
      <c r="W371" s="543">
        <v>26</v>
      </c>
      <c r="X371" s="543">
        <v>0</v>
      </c>
      <c r="Y371" s="542"/>
      <c r="Z371" s="546">
        <f t="shared" si="86"/>
        <v>2.5573597597513948E-2</v>
      </c>
      <c r="AA371" s="543">
        <v>5</v>
      </c>
      <c r="AB371" s="543">
        <v>4</v>
      </c>
      <c r="AC371" s="547">
        <v>25</v>
      </c>
      <c r="AD371" s="547">
        <v>5</v>
      </c>
      <c r="AE371" s="543">
        <f t="shared" si="89"/>
        <v>30</v>
      </c>
      <c r="AF371" s="549">
        <v>1410320</v>
      </c>
      <c r="AH371" s="549">
        <v>46100</v>
      </c>
      <c r="AI371" s="543">
        <v>27</v>
      </c>
      <c r="AJ371" s="76">
        <f t="shared" si="90"/>
        <v>0.9</v>
      </c>
      <c r="AK371" s="549">
        <v>1222820</v>
      </c>
      <c r="AL371" s="76">
        <f t="shared" si="91"/>
        <v>0.86705144931646716</v>
      </c>
      <c r="AM371" s="543">
        <v>27</v>
      </c>
      <c r="AN371" s="549">
        <v>1222820</v>
      </c>
      <c r="AO371" s="543">
        <v>27</v>
      </c>
      <c r="AP371" s="549">
        <v>1222820</v>
      </c>
      <c r="AQ371" s="543">
        <v>19</v>
      </c>
      <c r="AR371" s="549">
        <v>959800</v>
      </c>
      <c r="AS371" s="543">
        <v>8</v>
      </c>
      <c r="AT371" s="76">
        <f t="shared" si="92"/>
        <v>0.29629629629629628</v>
      </c>
      <c r="AU371" s="549">
        <v>263020</v>
      </c>
      <c r="AV371" s="543">
        <v>3</v>
      </c>
      <c r="AW371" s="549">
        <v>187500</v>
      </c>
      <c r="AX371" s="543">
        <v>0</v>
      </c>
      <c r="AY371" s="549">
        <v>0</v>
      </c>
      <c r="AZ371" s="543">
        <v>13</v>
      </c>
      <c r="BA371" s="76">
        <f t="shared" si="93"/>
        <v>0.43333333333333335</v>
      </c>
      <c r="BB371" s="543">
        <v>4</v>
      </c>
      <c r="BC371" s="76">
        <f t="shared" si="94"/>
        <v>0.13333333333333333</v>
      </c>
      <c r="BD371" s="543">
        <v>13</v>
      </c>
      <c r="BE371" s="76">
        <f t="shared" si="95"/>
        <v>0.43333333333333335</v>
      </c>
      <c r="BF371" s="543">
        <v>29</v>
      </c>
      <c r="BG371" s="76">
        <f t="shared" si="96"/>
        <v>0.96666666666666667</v>
      </c>
      <c r="BH371" s="543">
        <v>9</v>
      </c>
      <c r="BI371" s="76">
        <f t="shared" si="97"/>
        <v>0.3</v>
      </c>
      <c r="BJ371" s="543">
        <v>5</v>
      </c>
      <c r="BK371" s="543">
        <v>4</v>
      </c>
      <c r="BL371" s="543">
        <v>0</v>
      </c>
      <c r="BM371" s="550">
        <v>1973</v>
      </c>
      <c r="BN371" s="542"/>
      <c r="BO371" s="543">
        <v>26</v>
      </c>
      <c r="BP371" s="76">
        <f t="shared" si="98"/>
        <v>0.8666666666666667</v>
      </c>
      <c r="BQ371" s="543">
        <v>4</v>
      </c>
      <c r="BR371" s="76">
        <f t="shared" si="99"/>
        <v>0.13333333333333333</v>
      </c>
      <c r="BS371" s="543">
        <v>2</v>
      </c>
      <c r="BT371" s="76">
        <f t="shared" si="100"/>
        <v>6.6666666666666666E-2</v>
      </c>
      <c r="BU371" s="76">
        <v>0.77777777777777779</v>
      </c>
      <c r="BW371" s="543">
        <v>0</v>
      </c>
      <c r="BX371" s="543">
        <v>0</v>
      </c>
      <c r="BY371" s="543">
        <v>0</v>
      </c>
      <c r="BZ371" s="543">
        <v>0</v>
      </c>
      <c r="CA371" s="543">
        <v>0</v>
      </c>
      <c r="CB371" s="543">
        <v>0</v>
      </c>
      <c r="CC371" s="543">
        <v>0</v>
      </c>
      <c r="CD371" s="543">
        <v>0</v>
      </c>
      <c r="CE371" s="543">
        <v>0</v>
      </c>
      <c r="CF371" s="543">
        <v>0</v>
      </c>
      <c r="CG371" s="543">
        <v>0</v>
      </c>
      <c r="CH371" s="543">
        <v>0</v>
      </c>
      <c r="CI371" s="542"/>
      <c r="CJ371" s="542"/>
      <c r="CK371" s="542"/>
      <c r="CL371" s="542"/>
      <c r="CM371" s="542"/>
      <c r="CN371" s="542"/>
      <c r="CO371" s="542"/>
      <c r="CP371" s="542"/>
      <c r="CQ371" s="542"/>
      <c r="CS371" s="542"/>
      <c r="CT371" s="542"/>
      <c r="CU371" s="542"/>
      <c r="CV371" s="542"/>
      <c r="CW371" s="543">
        <v>0</v>
      </c>
      <c r="CX371" s="547">
        <v>0</v>
      </c>
      <c r="CY371" s="543">
        <v>0</v>
      </c>
      <c r="CZ371" s="543">
        <v>0</v>
      </c>
      <c r="DA371" s="543">
        <v>0</v>
      </c>
      <c r="DB371" s="543">
        <v>0</v>
      </c>
      <c r="DC371" s="543">
        <v>0</v>
      </c>
      <c r="DD371" s="543">
        <v>0</v>
      </c>
      <c r="DF371" s="551">
        <v>246259.69335300001</v>
      </c>
      <c r="DG371" s="76">
        <f t="shared" si="101"/>
        <v>0.17461263638961372</v>
      </c>
      <c r="DH371" s="551">
        <v>13477.352478000001</v>
      </c>
      <c r="DI371" s="551">
        <v>236140.87108800001</v>
      </c>
      <c r="DJ371" s="551">
        <v>10118.822265999999</v>
      </c>
      <c r="DK371" s="547">
        <v>14</v>
      </c>
      <c r="DL371" s="543">
        <v>16</v>
      </c>
      <c r="DM371" s="543">
        <v>0</v>
      </c>
      <c r="DN371" s="543">
        <v>0</v>
      </c>
      <c r="DO371" s="320">
        <v>0.31754500000000002</v>
      </c>
      <c r="DP371" s="543">
        <v>14</v>
      </c>
      <c r="DQ371" s="543">
        <v>4</v>
      </c>
      <c r="DR371" s="543">
        <v>7</v>
      </c>
      <c r="DS371" s="543">
        <v>5</v>
      </c>
      <c r="DT371" s="76">
        <f t="shared" si="102"/>
        <v>0.19230769230769232</v>
      </c>
      <c r="DU371" s="542"/>
      <c r="DV371" s="542"/>
      <c r="DW371" s="542"/>
      <c r="DX371" s="552">
        <v>274.5917</v>
      </c>
      <c r="DZ371" s="542"/>
      <c r="EA371" s="542"/>
      <c r="EB371" s="542"/>
      <c r="EC371" s="542"/>
      <c r="ED371" s="542"/>
      <c r="EE371" s="542"/>
      <c r="EF371" s="542"/>
      <c r="EG371" s="542"/>
      <c r="EH371" s="542"/>
      <c r="EI371" s="542"/>
      <c r="EJ371" s="542"/>
      <c r="EK371" s="542"/>
      <c r="EL371" s="542"/>
      <c r="EM371" s="542"/>
      <c r="EN371" s="542"/>
      <c r="EO371" s="542"/>
    </row>
    <row r="372" spans="2:145" x14ac:dyDescent="0.25">
      <c r="B372" s="541" t="s">
        <v>1830</v>
      </c>
      <c r="C372" s="3" t="s">
        <v>1831</v>
      </c>
      <c r="D372" s="3" t="s">
        <v>1124</v>
      </c>
      <c r="E372" s="541" t="s">
        <v>1094</v>
      </c>
      <c r="F372" s="542"/>
      <c r="G372" s="543">
        <v>342.23318999999998</v>
      </c>
      <c r="H372" s="542"/>
      <c r="I372" s="542"/>
      <c r="J372" s="542"/>
      <c r="K372" s="542"/>
      <c r="L372" s="542"/>
      <c r="N372" s="543">
        <v>209.06284400000001</v>
      </c>
      <c r="O372" s="76">
        <f t="shared" si="87"/>
        <v>0.61087834292167875</v>
      </c>
      <c r="P372" s="622">
        <v>5.0509519999999997</v>
      </c>
      <c r="Q372" s="76">
        <f t="shared" si="88"/>
        <v>1.4758802324228109E-2</v>
      </c>
      <c r="R372" s="542"/>
      <c r="S372" s="542"/>
      <c r="T372" s="544">
        <v>1.5208010000000001</v>
      </c>
      <c r="U372" s="543">
        <v>1</v>
      </c>
      <c r="W372" s="543">
        <v>25</v>
      </c>
      <c r="X372" s="543">
        <v>0</v>
      </c>
      <c r="Y372" s="542"/>
      <c r="Z372" s="546">
        <f t="shared" si="86"/>
        <v>0.11958126810902849</v>
      </c>
      <c r="AA372" s="543">
        <v>2</v>
      </c>
      <c r="AB372" s="543">
        <v>16</v>
      </c>
      <c r="AC372" s="547">
        <v>39</v>
      </c>
      <c r="AD372" s="547">
        <v>2</v>
      </c>
      <c r="AE372" s="543">
        <f t="shared" si="89"/>
        <v>41</v>
      </c>
      <c r="AF372" s="549">
        <v>3324183</v>
      </c>
      <c r="AH372" s="549">
        <v>47600</v>
      </c>
      <c r="AI372" s="543">
        <v>40</v>
      </c>
      <c r="AJ372" s="76">
        <f t="shared" si="90"/>
        <v>0.97560975609756095</v>
      </c>
      <c r="AK372" s="549">
        <v>2675283</v>
      </c>
      <c r="AL372" s="76">
        <f t="shared" si="91"/>
        <v>0.8047941403947978</v>
      </c>
      <c r="AM372" s="543">
        <v>40</v>
      </c>
      <c r="AN372" s="549">
        <v>2675283</v>
      </c>
      <c r="AO372" s="543">
        <v>40</v>
      </c>
      <c r="AP372" s="549">
        <v>2675283</v>
      </c>
      <c r="AQ372" s="543">
        <v>28</v>
      </c>
      <c r="AR372" s="549">
        <v>2520433</v>
      </c>
      <c r="AS372" s="543">
        <v>12</v>
      </c>
      <c r="AT372" s="76">
        <f t="shared" si="92"/>
        <v>0.3</v>
      </c>
      <c r="AU372" s="549">
        <v>154850</v>
      </c>
      <c r="AV372" s="543">
        <v>0</v>
      </c>
      <c r="AW372" s="549">
        <v>0</v>
      </c>
      <c r="AX372" s="543">
        <v>1</v>
      </c>
      <c r="AY372" s="549">
        <v>648900</v>
      </c>
      <c r="AZ372" s="543">
        <v>10</v>
      </c>
      <c r="BA372" s="76">
        <f t="shared" si="93"/>
        <v>0.24390243902439024</v>
      </c>
      <c r="BB372" s="543">
        <v>3</v>
      </c>
      <c r="BC372" s="76">
        <f t="shared" si="94"/>
        <v>7.3170731707317069E-2</v>
      </c>
      <c r="BD372" s="543">
        <v>28</v>
      </c>
      <c r="BE372" s="76">
        <f t="shared" si="95"/>
        <v>0.68292682926829273</v>
      </c>
      <c r="BF372" s="543">
        <v>39</v>
      </c>
      <c r="BG372" s="76">
        <f t="shared" si="96"/>
        <v>0.95121951219512191</v>
      </c>
      <c r="BH372" s="543">
        <v>2</v>
      </c>
      <c r="BI372" s="76">
        <f t="shared" si="97"/>
        <v>4.878048780487805E-2</v>
      </c>
      <c r="BJ372" s="543">
        <v>1</v>
      </c>
      <c r="BK372" s="543">
        <v>1</v>
      </c>
      <c r="BL372" s="543">
        <v>0</v>
      </c>
      <c r="BM372" s="550">
        <v>1978.5</v>
      </c>
      <c r="BN372" s="542"/>
      <c r="BO372" s="543">
        <v>23</v>
      </c>
      <c r="BP372" s="76">
        <f t="shared" si="98"/>
        <v>0.56097560975609762</v>
      </c>
      <c r="BQ372" s="543">
        <v>18</v>
      </c>
      <c r="BR372" s="76">
        <f t="shared" si="99"/>
        <v>0.43902439024390244</v>
      </c>
      <c r="BS372" s="543">
        <v>1</v>
      </c>
      <c r="BT372" s="76">
        <f t="shared" si="100"/>
        <v>2.4390243902439025E-2</v>
      </c>
      <c r="BU372" s="76">
        <v>0.82499999999999996</v>
      </c>
      <c r="BW372" s="543">
        <v>0</v>
      </c>
      <c r="BX372" s="543">
        <v>0</v>
      </c>
      <c r="BY372" s="543">
        <v>0</v>
      </c>
      <c r="BZ372" s="543">
        <v>0</v>
      </c>
      <c r="CA372" s="543">
        <v>0</v>
      </c>
      <c r="CB372" s="543">
        <v>0</v>
      </c>
      <c r="CC372" s="543">
        <v>0</v>
      </c>
      <c r="CD372" s="543">
        <v>0</v>
      </c>
      <c r="CE372" s="543">
        <v>0</v>
      </c>
      <c r="CF372" s="543">
        <v>0</v>
      </c>
      <c r="CG372" s="543">
        <v>0</v>
      </c>
      <c r="CH372" s="543">
        <v>0</v>
      </c>
      <c r="CI372" s="542"/>
      <c r="CJ372" s="542"/>
      <c r="CK372" s="542"/>
      <c r="CL372" s="542"/>
      <c r="CM372" s="542"/>
      <c r="CN372" s="542"/>
      <c r="CO372" s="542"/>
      <c r="CP372" s="542"/>
      <c r="CQ372" s="542"/>
      <c r="CS372" s="542"/>
      <c r="CT372" s="542"/>
      <c r="CU372" s="542"/>
      <c r="CV372" s="542"/>
      <c r="CW372" s="543">
        <v>1</v>
      </c>
      <c r="CX372" s="547">
        <v>0</v>
      </c>
      <c r="CY372" s="543">
        <v>1</v>
      </c>
      <c r="CZ372" s="543">
        <v>0</v>
      </c>
      <c r="DA372" s="543">
        <v>0</v>
      </c>
      <c r="DB372" s="543">
        <v>0</v>
      </c>
      <c r="DC372" s="543">
        <v>0</v>
      </c>
      <c r="DD372" s="543">
        <v>0</v>
      </c>
      <c r="DF372" s="551">
        <v>120685.97491800001</v>
      </c>
      <c r="DG372" s="76">
        <f t="shared" si="101"/>
        <v>3.6305454578764169E-2</v>
      </c>
      <c r="DH372" s="551">
        <v>6987.5239659999997</v>
      </c>
      <c r="DI372" s="551">
        <v>120685.97491800001</v>
      </c>
      <c r="DJ372" s="551">
        <v>0</v>
      </c>
      <c r="DK372" s="547">
        <v>35</v>
      </c>
      <c r="DL372" s="543">
        <v>6</v>
      </c>
      <c r="DM372" s="543">
        <v>0</v>
      </c>
      <c r="DN372" s="543">
        <v>0</v>
      </c>
      <c r="DO372" s="320">
        <v>0.14335100000000001</v>
      </c>
      <c r="DP372" s="543">
        <v>33</v>
      </c>
      <c r="DQ372" s="543">
        <v>3</v>
      </c>
      <c r="DR372" s="543">
        <v>4</v>
      </c>
      <c r="DS372" s="543">
        <v>1</v>
      </c>
      <c r="DT372" s="76">
        <f t="shared" si="102"/>
        <v>0.04</v>
      </c>
      <c r="DU372" s="542"/>
      <c r="DV372" s="542"/>
      <c r="DW372" s="542"/>
      <c r="DX372" s="552">
        <v>19.735199999999999</v>
      </c>
      <c r="DZ372" s="542"/>
      <c r="EA372" s="542"/>
      <c r="EB372" s="542"/>
      <c r="EC372" s="542"/>
      <c r="ED372" s="542"/>
      <c r="EE372" s="542"/>
      <c r="EF372" s="542"/>
      <c r="EG372" s="542"/>
      <c r="EH372" s="542"/>
      <c r="EI372" s="542"/>
      <c r="EJ372" s="542"/>
      <c r="EK372" s="542"/>
      <c r="EL372" s="542"/>
      <c r="EM372" s="542"/>
      <c r="EN372" s="542"/>
      <c r="EO372" s="542"/>
    </row>
    <row r="373" spans="2:145" x14ac:dyDescent="0.25">
      <c r="B373" s="541" t="s">
        <v>1832</v>
      </c>
      <c r="C373" s="3" t="s">
        <v>1833</v>
      </c>
      <c r="D373" s="3" t="s">
        <v>1093</v>
      </c>
      <c r="E373" s="541" t="s">
        <v>1094</v>
      </c>
      <c r="F373" s="542"/>
      <c r="G373" s="543">
        <v>105.57219000000001</v>
      </c>
      <c r="H373" s="542"/>
      <c r="I373" s="542"/>
      <c r="J373" s="542"/>
      <c r="K373" s="542"/>
      <c r="L373" s="542"/>
      <c r="N373" s="543">
        <v>104.29217800000001</v>
      </c>
      <c r="O373" s="76">
        <f t="shared" si="87"/>
        <v>0.98787548122284852</v>
      </c>
      <c r="P373" s="622">
        <v>5.7704300000000002</v>
      </c>
      <c r="Q373" s="76">
        <f t="shared" si="88"/>
        <v>5.4658617956111356E-2</v>
      </c>
      <c r="R373" s="542"/>
      <c r="S373" s="542"/>
      <c r="T373" s="544">
        <v>0.52174100000000001</v>
      </c>
      <c r="U373" s="543">
        <v>0</v>
      </c>
      <c r="W373" s="543">
        <v>85</v>
      </c>
      <c r="X373" s="543">
        <v>0</v>
      </c>
      <c r="Y373" s="542"/>
      <c r="Z373" s="546">
        <f t="shared" si="86"/>
        <v>0.81501797766655126</v>
      </c>
      <c r="AA373" s="543">
        <v>0</v>
      </c>
      <c r="AB373" s="543">
        <v>0</v>
      </c>
      <c r="AC373" s="547">
        <v>85</v>
      </c>
      <c r="AD373" s="547">
        <v>0</v>
      </c>
      <c r="AE373" s="543">
        <f t="shared" si="89"/>
        <v>85</v>
      </c>
      <c r="AF373" s="549">
        <v>4975405</v>
      </c>
      <c r="AH373" s="549">
        <v>34300</v>
      </c>
      <c r="AI373" s="543">
        <v>73</v>
      </c>
      <c r="AJ373" s="76">
        <f t="shared" si="90"/>
        <v>0.85882352941176465</v>
      </c>
      <c r="AK373" s="549">
        <v>3110805</v>
      </c>
      <c r="AL373" s="76">
        <f t="shared" si="91"/>
        <v>0.62523653853304406</v>
      </c>
      <c r="AM373" s="543">
        <v>73</v>
      </c>
      <c r="AN373" s="549">
        <v>3110805</v>
      </c>
      <c r="AO373" s="543">
        <v>67</v>
      </c>
      <c r="AP373" s="549">
        <v>2793265</v>
      </c>
      <c r="AQ373" s="543">
        <v>49</v>
      </c>
      <c r="AR373" s="549">
        <v>2499125</v>
      </c>
      <c r="AS373" s="543">
        <v>18</v>
      </c>
      <c r="AT373" s="76">
        <f t="shared" si="92"/>
        <v>0.26865671641791045</v>
      </c>
      <c r="AU373" s="549">
        <v>294140</v>
      </c>
      <c r="AV373" s="543">
        <v>7</v>
      </c>
      <c r="AW373" s="549">
        <v>409200</v>
      </c>
      <c r="AX373" s="543">
        <v>5</v>
      </c>
      <c r="AY373" s="549">
        <v>1455400</v>
      </c>
      <c r="AZ373" s="543">
        <v>20</v>
      </c>
      <c r="BA373" s="76">
        <f t="shared" si="93"/>
        <v>0.23529411764705882</v>
      </c>
      <c r="BB373" s="543">
        <v>26</v>
      </c>
      <c r="BC373" s="76">
        <f t="shared" si="94"/>
        <v>0.30588235294117649</v>
      </c>
      <c r="BD373" s="543">
        <v>39</v>
      </c>
      <c r="BE373" s="76">
        <f t="shared" si="95"/>
        <v>0.45882352941176469</v>
      </c>
      <c r="BF373" s="543">
        <v>57</v>
      </c>
      <c r="BG373" s="76">
        <f t="shared" si="96"/>
        <v>0.6705882352941176</v>
      </c>
      <c r="BH373" s="543">
        <v>4</v>
      </c>
      <c r="BI373" s="76">
        <f t="shared" si="97"/>
        <v>4.7058823529411764E-2</v>
      </c>
      <c r="BJ373" s="543">
        <v>4</v>
      </c>
      <c r="BK373" s="543">
        <v>0</v>
      </c>
      <c r="BL373" s="543">
        <v>0</v>
      </c>
      <c r="BM373" s="550">
        <v>1949</v>
      </c>
      <c r="BN373" s="542"/>
      <c r="BO373" s="543">
        <v>63</v>
      </c>
      <c r="BP373" s="76">
        <f t="shared" si="98"/>
        <v>0.74117647058823533</v>
      </c>
      <c r="BQ373" s="543">
        <v>22</v>
      </c>
      <c r="BR373" s="76">
        <f t="shared" si="99"/>
        <v>0.25882352941176473</v>
      </c>
      <c r="BS373" s="543">
        <v>0</v>
      </c>
      <c r="BT373" s="76">
        <f t="shared" si="100"/>
        <v>0</v>
      </c>
      <c r="BU373" s="76">
        <v>0.64383561643835618</v>
      </c>
      <c r="BW373" s="543">
        <v>2</v>
      </c>
      <c r="BX373" s="543">
        <v>0</v>
      </c>
      <c r="BY373" s="543">
        <v>0</v>
      </c>
      <c r="BZ373" s="543">
        <v>2</v>
      </c>
      <c r="CA373" s="543">
        <v>0</v>
      </c>
      <c r="CB373" s="543">
        <v>0</v>
      </c>
      <c r="CC373" s="543">
        <v>0</v>
      </c>
      <c r="CD373" s="543">
        <v>0</v>
      </c>
      <c r="CE373" s="543">
        <v>0</v>
      </c>
      <c r="CF373" s="543">
        <v>0</v>
      </c>
      <c r="CG373" s="543">
        <v>2</v>
      </c>
      <c r="CH373" s="543">
        <v>0</v>
      </c>
      <c r="CI373" s="542"/>
      <c r="CJ373" s="542"/>
      <c r="CK373" s="542"/>
      <c r="CL373" s="542"/>
      <c r="CM373" s="542"/>
      <c r="CN373" s="542"/>
      <c r="CO373" s="542"/>
      <c r="CP373" s="542"/>
      <c r="CQ373" s="542"/>
      <c r="CS373" s="542"/>
      <c r="CT373" s="542"/>
      <c r="CU373" s="542"/>
      <c r="CV373" s="542"/>
      <c r="CW373" s="543">
        <v>3</v>
      </c>
      <c r="CX373" s="547">
        <v>0</v>
      </c>
      <c r="CY373" s="543">
        <v>1</v>
      </c>
      <c r="CZ373" s="543">
        <v>2</v>
      </c>
      <c r="DA373" s="543">
        <v>0</v>
      </c>
      <c r="DB373" s="543">
        <v>0</v>
      </c>
      <c r="DC373" s="543">
        <v>0</v>
      </c>
      <c r="DD373" s="543">
        <v>0</v>
      </c>
      <c r="DF373" s="551">
        <v>174287.62646199999</v>
      </c>
      <c r="DG373" s="76">
        <f t="shared" si="101"/>
        <v>3.5029837060902576E-2</v>
      </c>
      <c r="DH373" s="551">
        <v>2932.2433580000002</v>
      </c>
      <c r="DI373" s="551">
        <v>125868.527522</v>
      </c>
      <c r="DJ373" s="551">
        <v>48419.098940000003</v>
      </c>
      <c r="DK373" s="547">
        <v>58</v>
      </c>
      <c r="DL373" s="543">
        <v>27</v>
      </c>
      <c r="DM373" s="543">
        <v>0</v>
      </c>
      <c r="DN373" s="543">
        <v>0</v>
      </c>
      <c r="DO373" s="320">
        <v>7.8E-2</v>
      </c>
      <c r="DP373" s="543">
        <v>52</v>
      </c>
      <c r="DQ373" s="543">
        <v>17</v>
      </c>
      <c r="DR373" s="543">
        <v>16</v>
      </c>
      <c r="DS373" s="543">
        <v>0</v>
      </c>
      <c r="DT373" s="76">
        <f t="shared" si="102"/>
        <v>0</v>
      </c>
      <c r="DU373" s="542"/>
      <c r="DV373" s="542"/>
      <c r="DW373" s="542"/>
      <c r="DX373" s="552">
        <v>97.554100000000005</v>
      </c>
      <c r="DZ373" s="542"/>
      <c r="EA373" s="542"/>
      <c r="EB373" s="542"/>
      <c r="EC373" s="542"/>
      <c r="ED373" s="542"/>
      <c r="EE373" s="542"/>
      <c r="EF373" s="542"/>
      <c r="EG373" s="542"/>
      <c r="EH373" s="542"/>
      <c r="EI373" s="542"/>
      <c r="EJ373" s="542"/>
      <c r="EK373" s="542"/>
      <c r="EL373" s="542"/>
      <c r="EM373" s="542"/>
      <c r="EN373" s="542"/>
      <c r="EO373" s="542"/>
    </row>
    <row r="374" spans="2:145" x14ac:dyDescent="0.25">
      <c r="B374" s="541" t="s">
        <v>1834</v>
      </c>
      <c r="C374" s="3" t="s">
        <v>1835</v>
      </c>
      <c r="D374" s="3" t="s">
        <v>1779</v>
      </c>
      <c r="E374" s="541" t="s">
        <v>1094</v>
      </c>
      <c r="F374" s="542"/>
      <c r="G374" s="543">
        <v>1276.9213500000001</v>
      </c>
      <c r="H374" s="542"/>
      <c r="I374" s="542"/>
      <c r="J374" s="542"/>
      <c r="K374" s="542"/>
      <c r="L374" s="542"/>
      <c r="N374" s="543">
        <v>1276.9213500000001</v>
      </c>
      <c r="O374" s="76">
        <f t="shared" si="87"/>
        <v>1</v>
      </c>
      <c r="P374" s="622">
        <v>27.209447000000001</v>
      </c>
      <c r="Q374" s="76">
        <f t="shared" si="88"/>
        <v>2.130863189028831E-2</v>
      </c>
      <c r="R374" s="542"/>
      <c r="S374" s="542"/>
      <c r="T374" s="544">
        <v>1.338379</v>
      </c>
      <c r="U374" s="543">
        <v>0</v>
      </c>
      <c r="W374" s="543">
        <v>39</v>
      </c>
      <c r="X374" s="543">
        <v>0</v>
      </c>
      <c r="Y374" s="542"/>
      <c r="Z374" s="546">
        <f t="shared" si="86"/>
        <v>3.0542209980277953E-2</v>
      </c>
      <c r="AA374" s="543">
        <v>0</v>
      </c>
      <c r="AB374" s="543">
        <v>0</v>
      </c>
      <c r="AC374" s="547">
        <v>39</v>
      </c>
      <c r="AD374" s="547">
        <v>0</v>
      </c>
      <c r="AE374" s="543">
        <f t="shared" si="89"/>
        <v>39</v>
      </c>
      <c r="AF374" s="549">
        <v>2005550</v>
      </c>
      <c r="AH374" s="549">
        <v>34200</v>
      </c>
      <c r="AI374" s="543">
        <v>33</v>
      </c>
      <c r="AJ374" s="76">
        <f t="shared" si="90"/>
        <v>0.84615384615384615</v>
      </c>
      <c r="AK374" s="549">
        <v>1664080</v>
      </c>
      <c r="AL374" s="76">
        <f t="shared" si="91"/>
        <v>0.82973747849717039</v>
      </c>
      <c r="AM374" s="543">
        <v>33</v>
      </c>
      <c r="AN374" s="549">
        <v>1664080</v>
      </c>
      <c r="AO374" s="543">
        <v>33</v>
      </c>
      <c r="AP374" s="549">
        <v>1664080</v>
      </c>
      <c r="AQ374" s="543">
        <v>25</v>
      </c>
      <c r="AR374" s="549">
        <v>1547400</v>
      </c>
      <c r="AS374" s="543">
        <v>8</v>
      </c>
      <c r="AT374" s="76">
        <f t="shared" si="92"/>
        <v>0.24242424242424243</v>
      </c>
      <c r="AU374" s="549">
        <v>116680</v>
      </c>
      <c r="AV374" s="543">
        <v>4</v>
      </c>
      <c r="AW374" s="549">
        <v>99270</v>
      </c>
      <c r="AX374" s="543">
        <v>1</v>
      </c>
      <c r="AY374" s="549">
        <v>168300</v>
      </c>
      <c r="AZ374" s="543">
        <v>5</v>
      </c>
      <c r="BA374" s="76">
        <f t="shared" si="93"/>
        <v>0.12820512820512819</v>
      </c>
      <c r="BB374" s="543">
        <v>18</v>
      </c>
      <c r="BC374" s="76">
        <f t="shared" si="94"/>
        <v>0.46153846153846156</v>
      </c>
      <c r="BD374" s="543">
        <v>16</v>
      </c>
      <c r="BE374" s="76">
        <f t="shared" si="95"/>
        <v>0.41025641025641024</v>
      </c>
      <c r="BF374" s="543">
        <v>34</v>
      </c>
      <c r="BG374" s="76">
        <f t="shared" si="96"/>
        <v>0.87179487179487181</v>
      </c>
      <c r="BH374" s="543">
        <v>6</v>
      </c>
      <c r="BI374" s="76">
        <f t="shared" si="97"/>
        <v>0.15384615384615385</v>
      </c>
      <c r="BJ374" s="543">
        <v>6</v>
      </c>
      <c r="BK374" s="543">
        <v>0</v>
      </c>
      <c r="BL374" s="543">
        <v>0</v>
      </c>
      <c r="BM374" s="550">
        <v>1959</v>
      </c>
      <c r="BN374" s="542"/>
      <c r="BO374" s="543">
        <v>26</v>
      </c>
      <c r="BP374" s="76">
        <f t="shared" si="98"/>
        <v>0.66666666666666663</v>
      </c>
      <c r="BQ374" s="543">
        <v>13</v>
      </c>
      <c r="BR374" s="76">
        <f t="shared" si="99"/>
        <v>0.33333333333333331</v>
      </c>
      <c r="BS374" s="543">
        <v>2</v>
      </c>
      <c r="BT374" s="76">
        <f t="shared" si="100"/>
        <v>5.128205128205128E-2</v>
      </c>
      <c r="BU374" s="76">
        <v>0.93939393939393945</v>
      </c>
      <c r="BW374" s="543">
        <v>1</v>
      </c>
      <c r="BX374" s="543">
        <v>0</v>
      </c>
      <c r="BY374" s="543">
        <v>0</v>
      </c>
      <c r="BZ374" s="543">
        <v>1</v>
      </c>
      <c r="CA374" s="543">
        <v>0</v>
      </c>
      <c r="CB374" s="543">
        <v>0</v>
      </c>
      <c r="CC374" s="543">
        <v>0</v>
      </c>
      <c r="CD374" s="543">
        <v>0</v>
      </c>
      <c r="CE374" s="543">
        <v>0</v>
      </c>
      <c r="CF374" s="543">
        <v>0</v>
      </c>
      <c r="CG374" s="543">
        <v>1</v>
      </c>
      <c r="CH374" s="543">
        <v>0</v>
      </c>
      <c r="CI374" s="542"/>
      <c r="CJ374" s="542"/>
      <c r="CK374" s="542"/>
      <c r="CL374" s="542"/>
      <c r="CM374" s="542"/>
      <c r="CN374" s="542"/>
      <c r="CO374" s="542"/>
      <c r="CP374" s="542"/>
      <c r="CQ374" s="542"/>
      <c r="CS374" s="542"/>
      <c r="CT374" s="542"/>
      <c r="CU374" s="542"/>
      <c r="CV374" s="542"/>
      <c r="CW374" s="543">
        <v>0</v>
      </c>
      <c r="CX374" s="547">
        <v>0</v>
      </c>
      <c r="CY374" s="543">
        <v>0</v>
      </c>
      <c r="CZ374" s="543">
        <v>0</v>
      </c>
      <c r="DA374" s="543">
        <v>0</v>
      </c>
      <c r="DB374" s="543">
        <v>0</v>
      </c>
      <c r="DC374" s="543">
        <v>0</v>
      </c>
      <c r="DD374" s="543">
        <v>0</v>
      </c>
      <c r="DF374" s="551">
        <v>117567.493384</v>
      </c>
      <c r="DG374" s="76">
        <f t="shared" si="101"/>
        <v>5.8621073213831615E-2</v>
      </c>
      <c r="DH374" s="551">
        <v>2770.3632809999999</v>
      </c>
      <c r="DI374" s="551">
        <v>110976.608374</v>
      </c>
      <c r="DJ374" s="551">
        <v>6590.88501</v>
      </c>
      <c r="DK374" s="547">
        <v>16</v>
      </c>
      <c r="DL374" s="543">
        <v>23</v>
      </c>
      <c r="DM374" s="543">
        <v>0</v>
      </c>
      <c r="DN374" s="543">
        <v>0</v>
      </c>
      <c r="DO374" s="320">
        <v>7.9315999999999998E-2</v>
      </c>
      <c r="DP374" s="543">
        <v>15</v>
      </c>
      <c r="DQ374" s="543">
        <v>13</v>
      </c>
      <c r="DR374" s="543">
        <v>11</v>
      </c>
      <c r="DS374" s="543">
        <v>0</v>
      </c>
      <c r="DT374" s="76">
        <f t="shared" si="102"/>
        <v>0</v>
      </c>
      <c r="DU374" s="542"/>
      <c r="DV374" s="542"/>
      <c r="DW374" s="542"/>
      <c r="DX374" s="552">
        <v>43.583199999999998</v>
      </c>
      <c r="DZ374" s="542"/>
      <c r="EA374" s="542"/>
      <c r="EB374" s="542"/>
      <c r="EC374" s="542"/>
      <c r="ED374" s="542"/>
      <c r="EE374" s="542"/>
      <c r="EF374" s="542"/>
      <c r="EG374" s="542"/>
      <c r="EH374" s="542"/>
      <c r="EI374" s="542"/>
      <c r="EJ374" s="542"/>
      <c r="EK374" s="542"/>
      <c r="EL374" s="542"/>
      <c r="EM374" s="542"/>
      <c r="EN374" s="542"/>
      <c r="EO374" s="542"/>
    </row>
    <row r="375" spans="2:145" x14ac:dyDescent="0.25">
      <c r="B375" s="541" t="s">
        <v>1836</v>
      </c>
      <c r="C375" s="3" t="s">
        <v>1837</v>
      </c>
      <c r="D375" s="3" t="s">
        <v>1443</v>
      </c>
      <c r="E375" s="541" t="s">
        <v>1094</v>
      </c>
      <c r="F375" s="542"/>
      <c r="G375" s="543">
        <v>422.39339999999999</v>
      </c>
      <c r="H375" s="542"/>
      <c r="I375" s="542"/>
      <c r="J375" s="542"/>
      <c r="K375" s="542"/>
      <c r="L375" s="542"/>
      <c r="N375" s="543">
        <v>320.13344599999999</v>
      </c>
      <c r="O375" s="76">
        <f t="shared" si="87"/>
        <v>0.75790352311376075</v>
      </c>
      <c r="P375" s="622">
        <v>18.571978999999999</v>
      </c>
      <c r="Q375" s="76">
        <f t="shared" si="88"/>
        <v>4.3968440321273956E-2</v>
      </c>
      <c r="R375" s="542"/>
      <c r="S375" s="542"/>
      <c r="T375" s="544">
        <v>0.57568399999999997</v>
      </c>
      <c r="U375" s="543">
        <v>0</v>
      </c>
      <c r="W375" s="543">
        <v>33</v>
      </c>
      <c r="X375" s="543">
        <v>0</v>
      </c>
      <c r="Y375" s="542"/>
      <c r="Z375" s="546">
        <f t="shared" si="86"/>
        <v>0.10308201286784636</v>
      </c>
      <c r="AA375" s="543">
        <v>0</v>
      </c>
      <c r="AB375" s="543">
        <v>0</v>
      </c>
      <c r="AC375" s="547">
        <v>33</v>
      </c>
      <c r="AD375" s="547">
        <v>0</v>
      </c>
      <c r="AE375" s="543">
        <f t="shared" si="89"/>
        <v>33</v>
      </c>
      <c r="AF375" s="549">
        <v>2490228</v>
      </c>
      <c r="AH375" s="549">
        <v>49490</v>
      </c>
      <c r="AI375" s="543">
        <v>27</v>
      </c>
      <c r="AJ375" s="76">
        <f t="shared" si="90"/>
        <v>0.81818181818181823</v>
      </c>
      <c r="AK375" s="549">
        <v>1457030</v>
      </c>
      <c r="AL375" s="76">
        <f t="shared" si="91"/>
        <v>0.58509903510843186</v>
      </c>
      <c r="AM375" s="543">
        <v>27</v>
      </c>
      <c r="AN375" s="549">
        <v>1457030</v>
      </c>
      <c r="AO375" s="543">
        <v>24</v>
      </c>
      <c r="AP375" s="549">
        <v>1335700</v>
      </c>
      <c r="AQ375" s="543">
        <v>16</v>
      </c>
      <c r="AR375" s="549">
        <v>1168040</v>
      </c>
      <c r="AS375" s="543">
        <v>8</v>
      </c>
      <c r="AT375" s="76">
        <f t="shared" si="92"/>
        <v>0.33333333333333331</v>
      </c>
      <c r="AU375" s="549">
        <v>167660</v>
      </c>
      <c r="AV375" s="543">
        <v>1</v>
      </c>
      <c r="AW375" s="549">
        <v>375000</v>
      </c>
      <c r="AX375" s="543">
        <v>2</v>
      </c>
      <c r="AY375" s="549">
        <v>263798</v>
      </c>
      <c r="AZ375" s="543">
        <v>6</v>
      </c>
      <c r="BA375" s="76">
        <f t="shared" si="93"/>
        <v>0.18181818181818182</v>
      </c>
      <c r="BB375" s="543">
        <v>14</v>
      </c>
      <c r="BC375" s="76">
        <f t="shared" si="94"/>
        <v>0.42424242424242425</v>
      </c>
      <c r="BD375" s="543">
        <v>13</v>
      </c>
      <c r="BE375" s="76">
        <f t="shared" si="95"/>
        <v>0.39393939393939392</v>
      </c>
      <c r="BF375" s="543">
        <v>29</v>
      </c>
      <c r="BG375" s="76">
        <f t="shared" si="96"/>
        <v>0.87878787878787878</v>
      </c>
      <c r="BH375" s="543">
        <v>3</v>
      </c>
      <c r="BI375" s="76">
        <f t="shared" si="97"/>
        <v>9.0909090909090912E-2</v>
      </c>
      <c r="BJ375" s="543">
        <v>3</v>
      </c>
      <c r="BK375" s="543">
        <v>0</v>
      </c>
      <c r="BL375" s="543">
        <v>0</v>
      </c>
      <c r="BM375" s="550">
        <v>1979</v>
      </c>
      <c r="BN375" s="542"/>
      <c r="BO375" s="543">
        <v>22</v>
      </c>
      <c r="BP375" s="76">
        <f t="shared" si="98"/>
        <v>0.66666666666666663</v>
      </c>
      <c r="BQ375" s="543">
        <v>11</v>
      </c>
      <c r="BR375" s="76">
        <f t="shared" si="99"/>
        <v>0.33333333333333331</v>
      </c>
      <c r="BS375" s="543">
        <v>2</v>
      </c>
      <c r="BT375" s="76">
        <f t="shared" si="100"/>
        <v>6.0606060606060608E-2</v>
      </c>
      <c r="BU375" s="76">
        <v>0.70370370370370372</v>
      </c>
      <c r="BW375" s="543">
        <v>0</v>
      </c>
      <c r="BX375" s="543">
        <v>0</v>
      </c>
      <c r="BY375" s="543">
        <v>0</v>
      </c>
      <c r="BZ375" s="543">
        <v>0</v>
      </c>
      <c r="CA375" s="543">
        <v>0</v>
      </c>
      <c r="CB375" s="543">
        <v>0</v>
      </c>
      <c r="CC375" s="543">
        <v>0</v>
      </c>
      <c r="CD375" s="543">
        <v>0</v>
      </c>
      <c r="CE375" s="543">
        <v>0</v>
      </c>
      <c r="CF375" s="543">
        <v>0</v>
      </c>
      <c r="CG375" s="543">
        <v>0</v>
      </c>
      <c r="CH375" s="543">
        <v>0</v>
      </c>
      <c r="CI375" s="542"/>
      <c r="CJ375" s="542"/>
      <c r="CK375" s="542"/>
      <c r="CL375" s="542"/>
      <c r="CM375" s="542"/>
      <c r="CN375" s="542"/>
      <c r="CO375" s="542"/>
      <c r="CP375" s="542"/>
      <c r="CQ375" s="542"/>
      <c r="CS375" s="542"/>
      <c r="CT375" s="542"/>
      <c r="CU375" s="542"/>
      <c r="CV375" s="542"/>
      <c r="CW375" s="543">
        <v>2</v>
      </c>
      <c r="CX375" s="547">
        <v>0</v>
      </c>
      <c r="CY375" s="543">
        <v>2</v>
      </c>
      <c r="CZ375" s="543">
        <v>0</v>
      </c>
      <c r="DA375" s="543">
        <v>0</v>
      </c>
      <c r="DB375" s="543">
        <v>0</v>
      </c>
      <c r="DC375" s="543">
        <v>0</v>
      </c>
      <c r="DD375" s="543">
        <v>0</v>
      </c>
      <c r="DF375" s="551">
        <v>95493.210229000004</v>
      </c>
      <c r="DG375" s="76">
        <f t="shared" si="101"/>
        <v>3.8347175531316814E-2</v>
      </c>
      <c r="DH375" s="551">
        <v>2044.758789</v>
      </c>
      <c r="DI375" s="551">
        <v>93690.166028000007</v>
      </c>
      <c r="DJ375" s="551">
        <v>1803.0442009999999</v>
      </c>
      <c r="DK375" s="547">
        <v>21</v>
      </c>
      <c r="DL375" s="543">
        <v>12</v>
      </c>
      <c r="DM375" s="543">
        <v>0</v>
      </c>
      <c r="DN375" s="543">
        <v>0</v>
      </c>
      <c r="DO375" s="320">
        <v>4.3721000000000003E-2</v>
      </c>
      <c r="DP375" s="543">
        <v>21</v>
      </c>
      <c r="DQ375" s="543">
        <v>8</v>
      </c>
      <c r="DR375" s="543">
        <v>4</v>
      </c>
      <c r="DS375" s="543">
        <v>0</v>
      </c>
      <c r="DT375" s="76">
        <f t="shared" si="102"/>
        <v>0</v>
      </c>
      <c r="DU375" s="542"/>
      <c r="DV375" s="542"/>
      <c r="DW375" s="542"/>
      <c r="DX375" s="552">
        <v>17.712</v>
      </c>
      <c r="DZ375" s="542"/>
      <c r="EA375" s="542"/>
      <c r="EB375" s="542"/>
      <c r="EC375" s="542"/>
      <c r="ED375" s="542"/>
      <c r="EE375" s="542"/>
      <c r="EF375" s="542"/>
      <c r="EG375" s="542"/>
      <c r="EH375" s="542"/>
      <c r="EI375" s="542"/>
      <c r="EJ375" s="542"/>
      <c r="EK375" s="542"/>
      <c r="EL375" s="542"/>
      <c r="EM375" s="542"/>
      <c r="EN375" s="542"/>
      <c r="EO375" s="542"/>
    </row>
    <row r="376" spans="2:145" x14ac:dyDescent="0.25">
      <c r="B376" s="541" t="s">
        <v>1838</v>
      </c>
      <c r="C376" s="3" t="s">
        <v>1839</v>
      </c>
      <c r="D376" s="3" t="s">
        <v>1174</v>
      </c>
      <c r="E376" s="541" t="s">
        <v>1094</v>
      </c>
      <c r="F376" s="542"/>
      <c r="G376" s="543">
        <v>44.648938000000001</v>
      </c>
      <c r="H376" s="542"/>
      <c r="I376" s="542"/>
      <c r="J376" s="542"/>
      <c r="K376" s="542"/>
      <c r="L376" s="542"/>
      <c r="N376" s="543">
        <v>2.463495</v>
      </c>
      <c r="O376" s="76">
        <f t="shared" si="87"/>
        <v>5.5174772578017423E-2</v>
      </c>
      <c r="P376" s="622">
        <v>3.067971</v>
      </c>
      <c r="Q376" s="76">
        <f t="shared" si="88"/>
        <v>6.8713190893812517E-2</v>
      </c>
      <c r="R376" s="542"/>
      <c r="S376" s="542"/>
      <c r="T376" s="544">
        <v>0.94830300000000001</v>
      </c>
      <c r="U376" s="543">
        <v>0</v>
      </c>
      <c r="W376" s="543">
        <v>65</v>
      </c>
      <c r="X376" s="543">
        <v>0</v>
      </c>
      <c r="Y376" s="542"/>
      <c r="Z376" s="546">
        <f t="shared" si="86"/>
        <v>26.385277826827334</v>
      </c>
      <c r="AA376" s="543">
        <v>64</v>
      </c>
      <c r="AB376" s="543">
        <v>3</v>
      </c>
      <c r="AC376" s="547">
        <v>4</v>
      </c>
      <c r="AD376" s="547">
        <v>64</v>
      </c>
      <c r="AE376" s="543">
        <f t="shared" si="89"/>
        <v>68</v>
      </c>
      <c r="AF376" s="549">
        <v>2149400</v>
      </c>
      <c r="AH376" s="549">
        <v>28000</v>
      </c>
      <c r="AI376" s="543">
        <v>68</v>
      </c>
      <c r="AJ376" s="76">
        <f t="shared" si="90"/>
        <v>1</v>
      </c>
      <c r="AK376" s="549">
        <v>2149400</v>
      </c>
      <c r="AL376" s="76">
        <f t="shared" si="91"/>
        <v>1</v>
      </c>
      <c r="AM376" s="543">
        <v>68</v>
      </c>
      <c r="AN376" s="549">
        <v>2149400</v>
      </c>
      <c r="AO376" s="543">
        <v>68</v>
      </c>
      <c r="AP376" s="549">
        <v>2149400</v>
      </c>
      <c r="AQ376" s="543">
        <v>36</v>
      </c>
      <c r="AR376" s="549">
        <v>1152200</v>
      </c>
      <c r="AS376" s="543">
        <v>32</v>
      </c>
      <c r="AT376" s="76">
        <f t="shared" si="92"/>
        <v>0.47058823529411764</v>
      </c>
      <c r="AU376" s="549">
        <v>997200</v>
      </c>
      <c r="AV376" s="543">
        <v>0</v>
      </c>
      <c r="AW376" s="549">
        <v>0</v>
      </c>
      <c r="AX376" s="543">
        <v>0</v>
      </c>
      <c r="AY376" s="549">
        <v>0</v>
      </c>
      <c r="AZ376" s="543">
        <v>8</v>
      </c>
      <c r="BA376" s="76">
        <f t="shared" si="93"/>
        <v>0.11764705882352941</v>
      </c>
      <c r="BB376" s="543">
        <v>1</v>
      </c>
      <c r="BC376" s="76">
        <f t="shared" si="94"/>
        <v>1.4705882352941176E-2</v>
      </c>
      <c r="BD376" s="543">
        <v>59</v>
      </c>
      <c r="BE376" s="76">
        <f t="shared" si="95"/>
        <v>0.86764705882352944</v>
      </c>
      <c r="BF376" s="543">
        <v>66</v>
      </c>
      <c r="BG376" s="76">
        <f t="shared" si="96"/>
        <v>0.97058823529411764</v>
      </c>
      <c r="BH376" s="543">
        <v>0</v>
      </c>
      <c r="BI376" s="76">
        <f t="shared" si="97"/>
        <v>0</v>
      </c>
      <c r="BJ376" s="543">
        <v>0</v>
      </c>
      <c r="BK376" s="543">
        <v>0</v>
      </c>
      <c r="BL376" s="543">
        <v>0</v>
      </c>
      <c r="BM376" s="550">
        <v>1964</v>
      </c>
      <c r="BN376" s="542"/>
      <c r="BO376" s="543">
        <v>67</v>
      </c>
      <c r="BP376" s="76">
        <f t="shared" si="98"/>
        <v>0.98529411764705888</v>
      </c>
      <c r="BQ376" s="543">
        <v>1</v>
      </c>
      <c r="BR376" s="76">
        <f t="shared" si="99"/>
        <v>1.4705882352941176E-2</v>
      </c>
      <c r="BS376" s="543">
        <v>0</v>
      </c>
      <c r="BT376" s="76">
        <f t="shared" si="100"/>
        <v>0</v>
      </c>
      <c r="BU376" s="76">
        <v>0.6470588235294118</v>
      </c>
      <c r="BW376" s="543">
        <v>0</v>
      </c>
      <c r="BX376" s="543">
        <v>0</v>
      </c>
      <c r="BY376" s="543">
        <v>0</v>
      </c>
      <c r="BZ376" s="543">
        <v>0</v>
      </c>
      <c r="CA376" s="543">
        <v>0</v>
      </c>
      <c r="CB376" s="543">
        <v>0</v>
      </c>
      <c r="CC376" s="543">
        <v>0</v>
      </c>
      <c r="CD376" s="543">
        <v>0</v>
      </c>
      <c r="CE376" s="543">
        <v>0</v>
      </c>
      <c r="CF376" s="543">
        <v>0</v>
      </c>
      <c r="CG376" s="543">
        <v>0</v>
      </c>
      <c r="CH376" s="543">
        <v>0</v>
      </c>
      <c r="CI376" s="542"/>
      <c r="CJ376" s="542"/>
      <c r="CK376" s="542"/>
      <c r="CL376" s="542"/>
      <c r="CM376" s="542"/>
      <c r="CN376" s="542"/>
      <c r="CO376" s="542"/>
      <c r="CP376" s="542"/>
      <c r="CQ376" s="542"/>
      <c r="CS376" s="542"/>
      <c r="CT376" s="542"/>
      <c r="CU376" s="542"/>
      <c r="CV376" s="542"/>
      <c r="CW376" s="543">
        <v>0</v>
      </c>
      <c r="CX376" s="547">
        <v>0</v>
      </c>
      <c r="CY376" s="543">
        <v>0</v>
      </c>
      <c r="CZ376" s="543">
        <v>0</v>
      </c>
      <c r="DA376" s="543">
        <v>0</v>
      </c>
      <c r="DB376" s="543">
        <v>0</v>
      </c>
      <c r="DC376" s="543">
        <v>0</v>
      </c>
      <c r="DD376" s="543">
        <v>0</v>
      </c>
      <c r="DF376" s="551">
        <v>22074.62384</v>
      </c>
      <c r="DG376" s="76">
        <f t="shared" si="101"/>
        <v>1.0270132985949568E-2</v>
      </c>
      <c r="DH376" s="551">
        <v>811.39453100000003</v>
      </c>
      <c r="DI376" s="551">
        <v>22074.62384</v>
      </c>
      <c r="DJ376" s="551">
        <v>0</v>
      </c>
      <c r="DK376" s="547">
        <v>62</v>
      </c>
      <c r="DL376" s="543">
        <v>6</v>
      </c>
      <c r="DM376" s="543">
        <v>0</v>
      </c>
      <c r="DN376" s="543">
        <v>0</v>
      </c>
      <c r="DO376" s="320">
        <v>2.8778000000000001E-2</v>
      </c>
      <c r="DP376" s="543">
        <v>53</v>
      </c>
      <c r="DQ376" s="543">
        <v>11</v>
      </c>
      <c r="DR376" s="543">
        <v>4</v>
      </c>
      <c r="DS376" s="543">
        <v>0</v>
      </c>
      <c r="DT376" s="76">
        <f t="shared" si="102"/>
        <v>0</v>
      </c>
      <c r="DU376" s="542"/>
      <c r="DV376" s="542"/>
      <c r="DW376" s="542"/>
      <c r="DX376" s="552">
        <v>11.356999999999999</v>
      </c>
      <c r="DZ376" s="542"/>
      <c r="EA376" s="542"/>
      <c r="EB376" s="542"/>
      <c r="EC376" s="542"/>
      <c r="ED376" s="542"/>
      <c r="EE376" s="542"/>
      <c r="EF376" s="542"/>
      <c r="EG376" s="542"/>
      <c r="EH376" s="542"/>
      <c r="EI376" s="542"/>
      <c r="EJ376" s="542"/>
      <c r="EK376" s="542"/>
      <c r="EL376" s="542"/>
      <c r="EM376" s="542"/>
      <c r="EN376" s="542"/>
      <c r="EO376" s="542"/>
    </row>
    <row r="377" spans="2:145" x14ac:dyDescent="0.25">
      <c r="B377" s="541" t="s">
        <v>1840</v>
      </c>
      <c r="C377" s="3" t="s">
        <v>1841</v>
      </c>
      <c r="D377" s="3" t="s">
        <v>1121</v>
      </c>
      <c r="E377" s="541" t="s">
        <v>1094</v>
      </c>
      <c r="F377" s="542"/>
      <c r="G377" s="543">
        <v>185.05134200000001</v>
      </c>
      <c r="H377" s="542"/>
      <c r="I377" s="542"/>
      <c r="J377" s="542"/>
      <c r="K377" s="542"/>
      <c r="L377" s="542"/>
      <c r="N377" s="543">
        <v>128.49099899999999</v>
      </c>
      <c r="O377" s="76">
        <f t="shared" si="87"/>
        <v>0.6943532406265932</v>
      </c>
      <c r="P377" s="622">
        <v>5.8315070000000002</v>
      </c>
      <c r="Q377" s="76">
        <f t="shared" si="88"/>
        <v>3.1512913859333157E-2</v>
      </c>
      <c r="R377" s="542"/>
      <c r="S377" s="542"/>
      <c r="T377" s="544">
        <v>0.92576000000000003</v>
      </c>
      <c r="U377" s="543">
        <v>0</v>
      </c>
      <c r="W377" s="543">
        <v>48</v>
      </c>
      <c r="X377" s="543">
        <v>0</v>
      </c>
      <c r="Y377" s="542"/>
      <c r="Z377" s="546">
        <f t="shared" si="86"/>
        <v>0.37356702316556822</v>
      </c>
      <c r="AA377" s="543">
        <v>1</v>
      </c>
      <c r="AB377" s="543">
        <v>10</v>
      </c>
      <c r="AC377" s="547">
        <v>57</v>
      </c>
      <c r="AD377" s="547">
        <v>1</v>
      </c>
      <c r="AE377" s="543">
        <f t="shared" si="89"/>
        <v>58</v>
      </c>
      <c r="AF377" s="549">
        <v>2646330</v>
      </c>
      <c r="AH377" s="549">
        <v>40000</v>
      </c>
      <c r="AI377" s="543">
        <v>53</v>
      </c>
      <c r="AJ377" s="76">
        <f t="shared" si="90"/>
        <v>0.91379310344827591</v>
      </c>
      <c r="AK377" s="549">
        <v>2214730</v>
      </c>
      <c r="AL377" s="76">
        <f t="shared" si="91"/>
        <v>0.83690620595315024</v>
      </c>
      <c r="AM377" s="543">
        <v>53</v>
      </c>
      <c r="AN377" s="549">
        <v>2214730</v>
      </c>
      <c r="AO377" s="543">
        <v>53</v>
      </c>
      <c r="AP377" s="549">
        <v>2214730</v>
      </c>
      <c r="AQ377" s="543">
        <v>35</v>
      </c>
      <c r="AR377" s="549">
        <v>1507200</v>
      </c>
      <c r="AS377" s="543">
        <v>18</v>
      </c>
      <c r="AT377" s="76">
        <f t="shared" si="92"/>
        <v>0.33962264150943394</v>
      </c>
      <c r="AU377" s="549">
        <v>707530</v>
      </c>
      <c r="AV377" s="543">
        <v>2</v>
      </c>
      <c r="AW377" s="549">
        <v>51900</v>
      </c>
      <c r="AX377" s="543">
        <v>3</v>
      </c>
      <c r="AY377" s="549">
        <v>379700</v>
      </c>
      <c r="AZ377" s="543">
        <v>14</v>
      </c>
      <c r="BA377" s="76">
        <f t="shared" si="93"/>
        <v>0.2413793103448276</v>
      </c>
      <c r="BB377" s="543">
        <v>7</v>
      </c>
      <c r="BC377" s="76">
        <f t="shared" si="94"/>
        <v>0.1206896551724138</v>
      </c>
      <c r="BD377" s="543">
        <v>37</v>
      </c>
      <c r="BE377" s="76">
        <f t="shared" si="95"/>
        <v>0.63793103448275867</v>
      </c>
      <c r="BF377" s="543">
        <v>50</v>
      </c>
      <c r="BG377" s="76">
        <f t="shared" si="96"/>
        <v>0.86206896551724133</v>
      </c>
      <c r="BH377" s="543">
        <v>1</v>
      </c>
      <c r="BI377" s="76">
        <f t="shared" si="97"/>
        <v>1.7241379310344827E-2</v>
      </c>
      <c r="BJ377" s="543">
        <v>0</v>
      </c>
      <c r="BK377" s="543">
        <v>1</v>
      </c>
      <c r="BL377" s="543">
        <v>0</v>
      </c>
      <c r="BM377" s="550">
        <v>1958</v>
      </c>
      <c r="BN377" s="542"/>
      <c r="BO377" s="543">
        <v>42</v>
      </c>
      <c r="BP377" s="76">
        <f t="shared" si="98"/>
        <v>0.72413793103448276</v>
      </c>
      <c r="BQ377" s="543">
        <v>16</v>
      </c>
      <c r="BR377" s="76">
        <f t="shared" si="99"/>
        <v>0.27586206896551724</v>
      </c>
      <c r="BS377" s="543">
        <v>0</v>
      </c>
      <c r="BT377" s="76">
        <f t="shared" si="100"/>
        <v>0</v>
      </c>
      <c r="BU377" s="76">
        <v>0.64150943396226412</v>
      </c>
      <c r="BW377" s="543">
        <v>0</v>
      </c>
      <c r="BX377" s="543">
        <v>0</v>
      </c>
      <c r="BY377" s="543">
        <v>0</v>
      </c>
      <c r="BZ377" s="543">
        <v>0</v>
      </c>
      <c r="CA377" s="543">
        <v>0</v>
      </c>
      <c r="CB377" s="543">
        <v>0</v>
      </c>
      <c r="CC377" s="543">
        <v>0</v>
      </c>
      <c r="CD377" s="543">
        <v>0</v>
      </c>
      <c r="CE377" s="543">
        <v>0</v>
      </c>
      <c r="CF377" s="543">
        <v>0</v>
      </c>
      <c r="CG377" s="543">
        <v>0</v>
      </c>
      <c r="CH377" s="543">
        <v>0</v>
      </c>
      <c r="CI377" s="542"/>
      <c r="CJ377" s="542"/>
      <c r="CK377" s="542"/>
      <c r="CL377" s="542"/>
      <c r="CM377" s="542"/>
      <c r="CN377" s="542"/>
      <c r="CO377" s="542"/>
      <c r="CP377" s="542"/>
      <c r="CQ377" s="542"/>
      <c r="CS377" s="542"/>
      <c r="CT377" s="542"/>
      <c r="CU377" s="542"/>
      <c r="CV377" s="542"/>
      <c r="CW377" s="543">
        <v>2</v>
      </c>
      <c r="CX377" s="547">
        <v>0</v>
      </c>
      <c r="CY377" s="543">
        <v>2</v>
      </c>
      <c r="CZ377" s="543">
        <v>0</v>
      </c>
      <c r="DA377" s="543">
        <v>0</v>
      </c>
      <c r="DB377" s="543">
        <v>0</v>
      </c>
      <c r="DC377" s="543">
        <v>0</v>
      </c>
      <c r="DD377" s="543">
        <v>0</v>
      </c>
      <c r="DF377" s="551">
        <v>51007.205009999998</v>
      </c>
      <c r="DG377" s="76">
        <f t="shared" si="101"/>
        <v>1.9274695525501352E-2</v>
      </c>
      <c r="DH377" s="551">
        <v>5630.2382809999999</v>
      </c>
      <c r="DI377" s="551">
        <v>42751.815138999998</v>
      </c>
      <c r="DJ377" s="551">
        <v>8255.3898709999994</v>
      </c>
      <c r="DK377" s="547">
        <v>50</v>
      </c>
      <c r="DL377" s="543">
        <v>8</v>
      </c>
      <c r="DM377" s="543">
        <v>0</v>
      </c>
      <c r="DN377" s="543">
        <v>0</v>
      </c>
      <c r="DO377" s="320">
        <v>0.13914499999999999</v>
      </c>
      <c r="DP377" s="543">
        <v>49</v>
      </c>
      <c r="DQ377" s="543">
        <v>2</v>
      </c>
      <c r="DR377" s="543">
        <v>7</v>
      </c>
      <c r="DS377" s="543">
        <v>0</v>
      </c>
      <c r="DT377" s="76">
        <f t="shared" si="102"/>
        <v>0</v>
      </c>
      <c r="DU377" s="542"/>
      <c r="DV377" s="542"/>
      <c r="DW377" s="542"/>
      <c r="DX377" s="552">
        <v>41.980600000000003</v>
      </c>
      <c r="DZ377" s="542"/>
      <c r="EA377" s="542"/>
      <c r="EB377" s="542"/>
      <c r="EC377" s="542"/>
      <c r="ED377" s="542"/>
      <c r="EE377" s="542"/>
      <c r="EF377" s="542"/>
      <c r="EG377" s="542"/>
      <c r="EH377" s="542"/>
      <c r="EI377" s="542"/>
      <c r="EJ377" s="542"/>
      <c r="EK377" s="542"/>
      <c r="EL377" s="542"/>
      <c r="EM377" s="542"/>
      <c r="EN377" s="542"/>
      <c r="EO377" s="542"/>
    </row>
    <row r="378" spans="2:145" x14ac:dyDescent="0.25">
      <c r="B378" s="541" t="s">
        <v>1842</v>
      </c>
      <c r="C378" s="3" t="s">
        <v>1843</v>
      </c>
      <c r="D378" s="3" t="s">
        <v>1112</v>
      </c>
      <c r="E378" s="541" t="s">
        <v>1094</v>
      </c>
      <c r="F378" s="542"/>
      <c r="G378" s="543">
        <v>679.88487599999996</v>
      </c>
      <c r="H378" s="542"/>
      <c r="I378" s="542"/>
      <c r="J378" s="542"/>
      <c r="K378" s="542"/>
      <c r="L378" s="542"/>
      <c r="N378" s="543">
        <v>553.79709200000002</v>
      </c>
      <c r="O378" s="76">
        <f t="shared" si="87"/>
        <v>0.81454539076995158</v>
      </c>
      <c r="P378" s="622">
        <v>11.797425</v>
      </c>
      <c r="Q378" s="76">
        <f t="shared" si="88"/>
        <v>1.7352092120960786E-2</v>
      </c>
      <c r="R378" s="542"/>
      <c r="S378" s="542"/>
      <c r="T378" s="544">
        <v>2.2000000000000002</v>
      </c>
      <c r="U378" s="543">
        <v>0</v>
      </c>
      <c r="W378" s="543">
        <v>337</v>
      </c>
      <c r="X378" s="543">
        <v>59</v>
      </c>
      <c r="Y378" s="542"/>
      <c r="Z378" s="546">
        <f t="shared" si="86"/>
        <v>0.6085261278331161</v>
      </c>
      <c r="AA378" s="543">
        <v>5</v>
      </c>
      <c r="AB378" s="543">
        <v>3</v>
      </c>
      <c r="AC378" s="547">
        <v>335</v>
      </c>
      <c r="AD378" s="547">
        <v>5</v>
      </c>
      <c r="AE378" s="543">
        <f t="shared" si="89"/>
        <v>340</v>
      </c>
      <c r="AF378" s="549">
        <v>17860156</v>
      </c>
      <c r="AH378" s="549">
        <v>40900</v>
      </c>
      <c r="AI378" s="543">
        <v>248</v>
      </c>
      <c r="AJ378" s="76">
        <f t="shared" si="90"/>
        <v>0.72941176470588232</v>
      </c>
      <c r="AK378" s="549">
        <v>10290620</v>
      </c>
      <c r="AL378" s="76">
        <f t="shared" si="91"/>
        <v>0.57617749811367824</v>
      </c>
      <c r="AM378" s="543">
        <v>248</v>
      </c>
      <c r="AN378" s="549">
        <v>10290620</v>
      </c>
      <c r="AO378" s="543">
        <v>241</v>
      </c>
      <c r="AP378" s="549">
        <v>10035820</v>
      </c>
      <c r="AQ378" s="543">
        <v>213</v>
      </c>
      <c r="AR378" s="549">
        <v>9417000</v>
      </c>
      <c r="AS378" s="543">
        <v>28</v>
      </c>
      <c r="AT378" s="76">
        <f t="shared" si="92"/>
        <v>0.11618257261410789</v>
      </c>
      <c r="AU378" s="549">
        <v>618820</v>
      </c>
      <c r="AV378" s="543">
        <v>76</v>
      </c>
      <c r="AW378" s="549">
        <v>5906299</v>
      </c>
      <c r="AX378" s="543">
        <v>9</v>
      </c>
      <c r="AY378" s="549">
        <v>1272637</v>
      </c>
      <c r="AZ378" s="543">
        <v>21</v>
      </c>
      <c r="BA378" s="76">
        <f t="shared" si="93"/>
        <v>6.1764705882352944E-2</v>
      </c>
      <c r="BB378" s="543">
        <v>107</v>
      </c>
      <c r="BC378" s="76">
        <f t="shared" si="94"/>
        <v>0.31470588235294117</v>
      </c>
      <c r="BD378" s="543">
        <v>212</v>
      </c>
      <c r="BE378" s="76">
        <f t="shared" si="95"/>
        <v>0.62352941176470589</v>
      </c>
      <c r="BF378" s="543">
        <v>297</v>
      </c>
      <c r="BG378" s="76">
        <f t="shared" si="96"/>
        <v>0.87352941176470589</v>
      </c>
      <c r="BH378" s="543">
        <v>71</v>
      </c>
      <c r="BI378" s="76">
        <f t="shared" si="97"/>
        <v>0.20882352941176471</v>
      </c>
      <c r="BJ378" s="543">
        <v>71</v>
      </c>
      <c r="BK378" s="543">
        <v>0</v>
      </c>
      <c r="BL378" s="543">
        <v>0</v>
      </c>
      <c r="BM378" s="550">
        <v>1956</v>
      </c>
      <c r="BN378" s="542"/>
      <c r="BO378" s="543">
        <v>252</v>
      </c>
      <c r="BP378" s="76">
        <f t="shared" si="98"/>
        <v>0.74117647058823533</v>
      </c>
      <c r="BQ378" s="543">
        <v>88</v>
      </c>
      <c r="BR378" s="76">
        <f t="shared" si="99"/>
        <v>0.25882352941176473</v>
      </c>
      <c r="BS378" s="543">
        <v>10</v>
      </c>
      <c r="BT378" s="76">
        <f t="shared" si="100"/>
        <v>2.9411764705882353E-2</v>
      </c>
      <c r="BU378" s="76">
        <v>0.67338709677419351</v>
      </c>
      <c r="BW378" s="543">
        <v>2</v>
      </c>
      <c r="BX378" s="543">
        <v>0</v>
      </c>
      <c r="BY378" s="543">
        <v>0</v>
      </c>
      <c r="BZ378" s="543">
        <v>1</v>
      </c>
      <c r="CA378" s="543">
        <v>0</v>
      </c>
      <c r="CB378" s="543">
        <v>1</v>
      </c>
      <c r="CC378" s="543">
        <v>0</v>
      </c>
      <c r="CD378" s="543">
        <v>0</v>
      </c>
      <c r="CE378" s="543">
        <v>0</v>
      </c>
      <c r="CF378" s="543">
        <v>1</v>
      </c>
      <c r="CG378" s="543">
        <v>1</v>
      </c>
      <c r="CH378" s="543">
        <v>0</v>
      </c>
      <c r="CI378" s="542"/>
      <c r="CJ378" s="542"/>
      <c r="CK378" s="542"/>
      <c r="CL378" s="542"/>
      <c r="CM378" s="542"/>
      <c r="CN378" s="542"/>
      <c r="CO378" s="542"/>
      <c r="CP378" s="542"/>
      <c r="CQ378" s="542"/>
      <c r="CS378" s="542"/>
      <c r="CT378" s="542"/>
      <c r="CU378" s="542"/>
      <c r="CV378" s="542"/>
      <c r="CW378" s="543">
        <v>6</v>
      </c>
      <c r="CX378" s="547">
        <v>3</v>
      </c>
      <c r="CY378" s="543">
        <v>4</v>
      </c>
      <c r="CZ378" s="543">
        <v>1</v>
      </c>
      <c r="DA378" s="543">
        <v>0</v>
      </c>
      <c r="DB378" s="543">
        <v>0</v>
      </c>
      <c r="DC378" s="543">
        <v>1</v>
      </c>
      <c r="DD378" s="543">
        <v>0</v>
      </c>
      <c r="DF378" s="551">
        <v>990911.17978000001</v>
      </c>
      <c r="DG378" s="76">
        <f t="shared" si="101"/>
        <v>5.5481664313570385E-2</v>
      </c>
      <c r="DH378" s="551">
        <v>1761.399997</v>
      </c>
      <c r="DI378" s="551">
        <v>753182.75008799997</v>
      </c>
      <c r="DJ378" s="551">
        <v>237728.429691</v>
      </c>
      <c r="DK378" s="547">
        <v>192</v>
      </c>
      <c r="DL378" s="543">
        <v>148</v>
      </c>
      <c r="DM378" s="543">
        <v>0</v>
      </c>
      <c r="DN378" s="543">
        <v>0</v>
      </c>
      <c r="DO378" s="320">
        <v>7.85E-2</v>
      </c>
      <c r="DP378" s="543">
        <v>127</v>
      </c>
      <c r="DQ378" s="543">
        <v>112</v>
      </c>
      <c r="DR378" s="543">
        <v>100</v>
      </c>
      <c r="DS378" s="543">
        <v>1</v>
      </c>
      <c r="DT378" s="76">
        <f t="shared" si="102"/>
        <v>2.967359050445104E-3</v>
      </c>
      <c r="DU378" s="542"/>
      <c r="DV378" s="542"/>
      <c r="DW378" s="542"/>
      <c r="DX378" s="552">
        <v>755.92589999999996</v>
      </c>
      <c r="DZ378" s="542"/>
      <c r="EA378" s="542"/>
      <c r="EB378" s="542"/>
      <c r="EC378" s="542"/>
      <c r="ED378" s="542"/>
      <c r="EE378" s="542"/>
      <c r="EF378" s="542"/>
      <c r="EG378" s="542"/>
      <c r="EH378" s="542"/>
      <c r="EI378" s="542"/>
      <c r="EJ378" s="542"/>
      <c r="EK378" s="542"/>
      <c r="EL378" s="542"/>
      <c r="EM378" s="542"/>
      <c r="EN378" s="542"/>
      <c r="EO378" s="542"/>
    </row>
    <row r="379" spans="2:145" x14ac:dyDescent="0.25">
      <c r="B379" s="541" t="s">
        <v>1844</v>
      </c>
      <c r="C379" s="3" t="s">
        <v>1845</v>
      </c>
      <c r="D379" s="3" t="s">
        <v>1143</v>
      </c>
      <c r="E379" s="541" t="s">
        <v>1094</v>
      </c>
      <c r="F379" s="542"/>
      <c r="G379" s="543">
        <v>21.384399999999999</v>
      </c>
      <c r="H379" s="542"/>
      <c r="I379" s="542"/>
      <c r="J379" s="542"/>
      <c r="K379" s="542"/>
      <c r="L379" s="542"/>
      <c r="N379" s="543">
        <v>0</v>
      </c>
      <c r="O379" s="76">
        <f t="shared" si="87"/>
        <v>0</v>
      </c>
      <c r="P379" s="622">
        <v>2.1472769999999999</v>
      </c>
      <c r="Q379" s="76">
        <f t="shared" si="88"/>
        <v>0.1004132451693758</v>
      </c>
      <c r="R379" s="542"/>
      <c r="S379" s="542"/>
      <c r="T379" s="544">
        <v>0.50464600000000004</v>
      </c>
      <c r="U379" s="543">
        <v>0</v>
      </c>
      <c r="W379" s="543">
        <v>26</v>
      </c>
      <c r="X379" s="543">
        <v>0</v>
      </c>
      <c r="Y379" s="542"/>
      <c r="Z379" s="546">
        <v>0</v>
      </c>
      <c r="AA379" s="543">
        <v>26</v>
      </c>
      <c r="AB379" s="543">
        <v>0</v>
      </c>
      <c r="AC379" s="547">
        <v>0</v>
      </c>
      <c r="AD379" s="547">
        <v>26</v>
      </c>
      <c r="AE379" s="543">
        <f t="shared" si="89"/>
        <v>26</v>
      </c>
      <c r="AF379" s="549">
        <v>628280</v>
      </c>
      <c r="AH379" s="549">
        <v>17850</v>
      </c>
      <c r="AI379" s="543">
        <v>26</v>
      </c>
      <c r="AJ379" s="76">
        <f t="shared" si="90"/>
        <v>1</v>
      </c>
      <c r="AK379" s="549">
        <v>628280</v>
      </c>
      <c r="AL379" s="76">
        <f t="shared" si="91"/>
        <v>1</v>
      </c>
      <c r="AM379" s="543">
        <v>26</v>
      </c>
      <c r="AN379" s="549">
        <v>628280</v>
      </c>
      <c r="AO379" s="543">
        <v>26</v>
      </c>
      <c r="AP379" s="549">
        <v>628280</v>
      </c>
      <c r="AQ379" s="543">
        <v>10</v>
      </c>
      <c r="AR379" s="549">
        <v>226900</v>
      </c>
      <c r="AS379" s="543">
        <v>16</v>
      </c>
      <c r="AT379" s="76">
        <f t="shared" si="92"/>
        <v>0.61538461538461542</v>
      </c>
      <c r="AU379" s="549">
        <v>401380</v>
      </c>
      <c r="AV379" s="543">
        <v>0</v>
      </c>
      <c r="AW379" s="549">
        <v>0</v>
      </c>
      <c r="AX379" s="543">
        <v>0</v>
      </c>
      <c r="AY379" s="549">
        <v>0</v>
      </c>
      <c r="AZ379" s="543">
        <v>2</v>
      </c>
      <c r="BA379" s="76">
        <f t="shared" si="93"/>
        <v>7.6923076923076927E-2</v>
      </c>
      <c r="BB379" s="543">
        <v>6</v>
      </c>
      <c r="BC379" s="76">
        <f t="shared" si="94"/>
        <v>0.23076923076923078</v>
      </c>
      <c r="BD379" s="543">
        <v>18</v>
      </c>
      <c r="BE379" s="76">
        <f t="shared" si="95"/>
        <v>0.69230769230769229</v>
      </c>
      <c r="BF379" s="543">
        <v>26</v>
      </c>
      <c r="BG379" s="76">
        <f t="shared" si="96"/>
        <v>1</v>
      </c>
      <c r="BH379" s="543">
        <v>0</v>
      </c>
      <c r="BI379" s="76">
        <f t="shared" si="97"/>
        <v>0</v>
      </c>
      <c r="BJ379" s="543">
        <v>0</v>
      </c>
      <c r="BK379" s="543">
        <v>0</v>
      </c>
      <c r="BL379" s="543">
        <v>0</v>
      </c>
      <c r="BM379" s="550">
        <v>1975</v>
      </c>
      <c r="BN379" s="542"/>
      <c r="BO379" s="543">
        <v>26</v>
      </c>
      <c r="BP379" s="76">
        <f t="shared" si="98"/>
        <v>1</v>
      </c>
      <c r="BQ379" s="543">
        <v>0</v>
      </c>
      <c r="BR379" s="76">
        <f t="shared" si="99"/>
        <v>0</v>
      </c>
      <c r="BS379" s="543">
        <v>0</v>
      </c>
      <c r="BT379" s="76">
        <f t="shared" si="100"/>
        <v>0</v>
      </c>
      <c r="BU379" s="76">
        <v>0.57692307692307687</v>
      </c>
      <c r="BW379" s="543">
        <v>0</v>
      </c>
      <c r="BX379" s="543">
        <v>0</v>
      </c>
      <c r="BY379" s="543">
        <v>0</v>
      </c>
      <c r="BZ379" s="543">
        <v>0</v>
      </c>
      <c r="CA379" s="543">
        <v>0</v>
      </c>
      <c r="CB379" s="543">
        <v>0</v>
      </c>
      <c r="CC379" s="543">
        <v>0</v>
      </c>
      <c r="CD379" s="543">
        <v>0</v>
      </c>
      <c r="CE379" s="543">
        <v>0</v>
      </c>
      <c r="CF379" s="543">
        <v>0</v>
      </c>
      <c r="CG379" s="543">
        <v>0</v>
      </c>
      <c r="CH379" s="543">
        <v>0</v>
      </c>
      <c r="CI379" s="542"/>
      <c r="CJ379" s="542"/>
      <c r="CK379" s="542"/>
      <c r="CL379" s="542"/>
      <c r="CM379" s="542"/>
      <c r="CN379" s="542"/>
      <c r="CO379" s="542"/>
      <c r="CP379" s="542"/>
      <c r="CQ379" s="542"/>
      <c r="CS379" s="542"/>
      <c r="CT379" s="542"/>
      <c r="CU379" s="542"/>
      <c r="CV379" s="542"/>
      <c r="CW379" s="543">
        <v>0</v>
      </c>
      <c r="CX379" s="547">
        <v>0</v>
      </c>
      <c r="CY379" s="543">
        <v>0</v>
      </c>
      <c r="CZ379" s="543">
        <v>0</v>
      </c>
      <c r="DA379" s="543">
        <v>0</v>
      </c>
      <c r="DB379" s="543">
        <v>0</v>
      </c>
      <c r="DC379" s="543">
        <v>0</v>
      </c>
      <c r="DD379" s="543">
        <v>0</v>
      </c>
      <c r="DF379" s="551">
        <v>9253.8688390000007</v>
      </c>
      <c r="DG379" s="76">
        <f t="shared" si="101"/>
        <v>1.4728892912395748E-2</v>
      </c>
      <c r="DH379" s="551">
        <v>869.21905800000002</v>
      </c>
      <c r="DI379" s="551">
        <v>9253.8688390000007</v>
      </c>
      <c r="DJ379" s="551">
        <v>0</v>
      </c>
      <c r="DK379" s="547">
        <v>24</v>
      </c>
      <c r="DL379" s="543">
        <v>2</v>
      </c>
      <c r="DM379" s="543">
        <v>0</v>
      </c>
      <c r="DN379" s="543">
        <v>0</v>
      </c>
      <c r="DO379" s="320">
        <v>4.3505000000000002E-2</v>
      </c>
      <c r="DP379" s="543">
        <v>20</v>
      </c>
      <c r="DQ379" s="543">
        <v>5</v>
      </c>
      <c r="DR379" s="543">
        <v>1</v>
      </c>
      <c r="DS379" s="543">
        <v>0</v>
      </c>
      <c r="DT379" s="76">
        <f t="shared" si="102"/>
        <v>0</v>
      </c>
      <c r="DU379" s="542"/>
      <c r="DV379" s="542"/>
      <c r="DW379" s="542"/>
      <c r="DX379" s="552">
        <v>8.1999999999999993</v>
      </c>
      <c r="DZ379" s="542"/>
      <c r="EA379" s="542"/>
      <c r="EB379" s="542"/>
      <c r="EC379" s="542"/>
      <c r="ED379" s="542"/>
      <c r="EE379" s="542"/>
      <c r="EF379" s="542"/>
      <c r="EG379" s="542"/>
      <c r="EH379" s="542"/>
      <c r="EI379" s="542"/>
      <c r="EJ379" s="542"/>
      <c r="EK379" s="542"/>
      <c r="EL379" s="542"/>
      <c r="EM379" s="542"/>
      <c r="EN379" s="542"/>
      <c r="EO379" s="542"/>
    </row>
    <row r="380" spans="2:145" x14ac:dyDescent="0.25">
      <c r="B380" s="541" t="s">
        <v>1846</v>
      </c>
      <c r="C380" s="3" t="s">
        <v>1847</v>
      </c>
      <c r="D380" s="3" t="s">
        <v>1255</v>
      </c>
      <c r="E380" s="541" t="s">
        <v>1094</v>
      </c>
      <c r="F380" s="542"/>
      <c r="G380" s="543">
        <v>10216.619997</v>
      </c>
      <c r="H380" s="542"/>
      <c r="I380" s="542"/>
      <c r="J380" s="542"/>
      <c r="K380" s="542"/>
      <c r="L380" s="542"/>
      <c r="N380" s="543">
        <v>4196.3741049999999</v>
      </c>
      <c r="O380" s="76">
        <f t="shared" si="87"/>
        <v>0.41073996157557197</v>
      </c>
      <c r="P380" s="622">
        <v>88.510257999999993</v>
      </c>
      <c r="Q380" s="76">
        <f t="shared" si="88"/>
        <v>8.6633600961952273E-3</v>
      </c>
      <c r="R380" s="542"/>
      <c r="S380" s="542"/>
      <c r="T380" s="544">
        <v>3.1029049999999998</v>
      </c>
      <c r="U380" s="543">
        <v>0</v>
      </c>
      <c r="W380" s="543">
        <v>337</v>
      </c>
      <c r="X380" s="543">
        <v>87</v>
      </c>
      <c r="Y380" s="542"/>
      <c r="Z380" s="546">
        <f t="shared" ref="Z380:Z411" si="103">W380/N380</f>
        <v>8.0307425307591829E-2</v>
      </c>
      <c r="AA380" s="543">
        <v>5</v>
      </c>
      <c r="AB380" s="543">
        <v>108</v>
      </c>
      <c r="AC380" s="547">
        <v>440</v>
      </c>
      <c r="AD380" s="547">
        <v>5</v>
      </c>
      <c r="AE380" s="543">
        <f t="shared" si="89"/>
        <v>445</v>
      </c>
      <c r="AF380" s="549">
        <v>38395936</v>
      </c>
      <c r="AH380" s="549">
        <v>49600</v>
      </c>
      <c r="AI380" s="543">
        <v>369</v>
      </c>
      <c r="AJ380" s="76">
        <f t="shared" si="90"/>
        <v>0.82921348314606746</v>
      </c>
      <c r="AK380" s="549">
        <v>22483997</v>
      </c>
      <c r="AL380" s="76">
        <f t="shared" si="91"/>
        <v>0.58558272938052613</v>
      </c>
      <c r="AM380" s="543">
        <v>369</v>
      </c>
      <c r="AN380" s="549">
        <v>22483997</v>
      </c>
      <c r="AO380" s="543">
        <v>360</v>
      </c>
      <c r="AP380" s="549">
        <v>21914997</v>
      </c>
      <c r="AQ380" s="543">
        <v>294</v>
      </c>
      <c r="AR380" s="549">
        <v>20633937</v>
      </c>
      <c r="AS380" s="543">
        <v>66</v>
      </c>
      <c r="AT380" s="76">
        <f t="shared" si="92"/>
        <v>0.18333333333333332</v>
      </c>
      <c r="AU380" s="549">
        <v>1281060</v>
      </c>
      <c r="AV380" s="543">
        <v>46</v>
      </c>
      <c r="AW380" s="549">
        <v>8226185</v>
      </c>
      <c r="AX380" s="543">
        <v>19</v>
      </c>
      <c r="AY380" s="549">
        <v>6396959</v>
      </c>
      <c r="AZ380" s="543">
        <v>54</v>
      </c>
      <c r="BA380" s="76">
        <f t="shared" si="93"/>
        <v>0.12134831460674157</v>
      </c>
      <c r="BB380" s="543">
        <v>165</v>
      </c>
      <c r="BC380" s="76">
        <f t="shared" si="94"/>
        <v>0.3707865168539326</v>
      </c>
      <c r="BD380" s="543">
        <v>226</v>
      </c>
      <c r="BE380" s="76">
        <f t="shared" si="95"/>
        <v>0.50786516853932584</v>
      </c>
      <c r="BF380" s="543">
        <v>319</v>
      </c>
      <c r="BG380" s="76">
        <f t="shared" si="96"/>
        <v>0.71685393258426966</v>
      </c>
      <c r="BH380" s="543">
        <v>129</v>
      </c>
      <c r="BI380" s="76">
        <f t="shared" si="97"/>
        <v>0.28988764044943821</v>
      </c>
      <c r="BJ380" s="543">
        <v>124</v>
      </c>
      <c r="BK380" s="543">
        <v>5</v>
      </c>
      <c r="BL380" s="543">
        <v>0</v>
      </c>
      <c r="BM380" s="550">
        <v>1968</v>
      </c>
      <c r="BN380" s="542"/>
      <c r="BO380" s="543">
        <v>325</v>
      </c>
      <c r="BP380" s="76">
        <f t="shared" si="98"/>
        <v>0.7303370786516854</v>
      </c>
      <c r="BQ380" s="543">
        <v>120</v>
      </c>
      <c r="BR380" s="76">
        <f t="shared" si="99"/>
        <v>0.2696629213483146</v>
      </c>
      <c r="BS380" s="543">
        <v>36</v>
      </c>
      <c r="BT380" s="76">
        <f t="shared" si="100"/>
        <v>8.0898876404494377E-2</v>
      </c>
      <c r="BU380" s="76">
        <v>0.67479674796747968</v>
      </c>
      <c r="BW380" s="543">
        <v>3</v>
      </c>
      <c r="BX380" s="543">
        <v>2</v>
      </c>
      <c r="BY380" s="543">
        <v>0</v>
      </c>
      <c r="BZ380" s="543">
        <v>3</v>
      </c>
      <c r="CA380" s="543">
        <v>0</v>
      </c>
      <c r="CB380" s="543">
        <v>0</v>
      </c>
      <c r="CC380" s="543">
        <v>0</v>
      </c>
      <c r="CD380" s="543">
        <v>0</v>
      </c>
      <c r="CE380" s="543">
        <v>0</v>
      </c>
      <c r="CF380" s="543">
        <v>2</v>
      </c>
      <c r="CG380" s="543">
        <v>1</v>
      </c>
      <c r="CH380" s="543">
        <v>0</v>
      </c>
      <c r="CI380" s="542"/>
      <c r="CJ380" s="542"/>
      <c r="CK380" s="542"/>
      <c r="CL380" s="542"/>
      <c r="CM380" s="542"/>
      <c r="CN380" s="542"/>
      <c r="CO380" s="542"/>
      <c r="CP380" s="542"/>
      <c r="CQ380" s="542"/>
      <c r="CS380" s="542"/>
      <c r="CT380" s="542"/>
      <c r="CU380" s="542"/>
      <c r="CV380" s="542"/>
      <c r="CW380" s="543">
        <v>13</v>
      </c>
      <c r="CX380" s="547">
        <v>8</v>
      </c>
      <c r="CY380" s="543">
        <v>6</v>
      </c>
      <c r="CZ380" s="543">
        <v>6</v>
      </c>
      <c r="DA380" s="543">
        <v>0</v>
      </c>
      <c r="DB380" s="543">
        <v>1</v>
      </c>
      <c r="DC380" s="543">
        <v>0</v>
      </c>
      <c r="DD380" s="543">
        <v>0</v>
      </c>
      <c r="DF380" s="551">
        <v>4302552.9261039998</v>
      </c>
      <c r="DG380" s="76">
        <f t="shared" si="101"/>
        <v>0.11205750853694516</v>
      </c>
      <c r="DH380" s="551">
        <v>8832.4075929999999</v>
      </c>
      <c r="DI380" s="551">
        <v>2404854.9649419999</v>
      </c>
      <c r="DJ380" s="551">
        <v>1897697.961162</v>
      </c>
      <c r="DK380" s="547">
        <v>208</v>
      </c>
      <c r="DL380" s="543">
        <v>228</v>
      </c>
      <c r="DM380" s="543">
        <v>5</v>
      </c>
      <c r="DN380" s="543">
        <v>4</v>
      </c>
      <c r="DO380" s="320">
        <v>0.14599999999999999</v>
      </c>
      <c r="DP380" s="543">
        <v>194</v>
      </c>
      <c r="DQ380" s="543">
        <v>54</v>
      </c>
      <c r="DR380" s="543">
        <v>188</v>
      </c>
      <c r="DS380" s="543">
        <v>9</v>
      </c>
      <c r="DT380" s="76">
        <f t="shared" si="102"/>
        <v>2.6706231454005934E-2</v>
      </c>
      <c r="DU380" s="542"/>
      <c r="DV380" s="542"/>
      <c r="DW380" s="542"/>
      <c r="DX380" s="552">
        <v>1951.8864000000001</v>
      </c>
      <c r="DZ380" s="542"/>
      <c r="EA380" s="542"/>
      <c r="EB380" s="542"/>
      <c r="EC380" s="542"/>
      <c r="ED380" s="542"/>
      <c r="EE380" s="542"/>
      <c r="EF380" s="542"/>
      <c r="EG380" s="542"/>
      <c r="EH380" s="542"/>
      <c r="EI380" s="542"/>
      <c r="EJ380" s="542"/>
      <c r="EK380" s="542"/>
      <c r="EL380" s="542"/>
      <c r="EM380" s="542"/>
      <c r="EN380" s="542"/>
      <c r="EO380" s="542"/>
    </row>
    <row r="381" spans="2:145" x14ac:dyDescent="0.25">
      <c r="B381" s="541" t="s">
        <v>1848</v>
      </c>
      <c r="C381" s="3" t="s">
        <v>1849</v>
      </c>
      <c r="D381" s="3" t="s">
        <v>1215</v>
      </c>
      <c r="E381" s="541" t="s">
        <v>1094</v>
      </c>
      <c r="F381" s="542"/>
      <c r="G381" s="543">
        <v>56.467596999999998</v>
      </c>
      <c r="H381" s="542"/>
      <c r="I381" s="542"/>
      <c r="J381" s="542"/>
      <c r="K381" s="542"/>
      <c r="L381" s="542"/>
      <c r="N381" s="543">
        <v>48.567476999999997</v>
      </c>
      <c r="O381" s="76">
        <f t="shared" si="87"/>
        <v>0.86009463090841276</v>
      </c>
      <c r="P381" s="622">
        <v>2.1086019999999999</v>
      </c>
      <c r="Q381" s="76">
        <f t="shared" si="88"/>
        <v>3.7341805070968397E-2</v>
      </c>
      <c r="R381" s="542"/>
      <c r="S381" s="542"/>
      <c r="T381" s="544">
        <v>2.1940870000000001</v>
      </c>
      <c r="U381" s="543">
        <v>0</v>
      </c>
      <c r="W381" s="543">
        <v>61</v>
      </c>
      <c r="X381" s="543">
        <v>0</v>
      </c>
      <c r="Y381" s="542"/>
      <c r="Z381" s="546">
        <f t="shared" si="103"/>
        <v>1.2559845346712164</v>
      </c>
      <c r="AA381" s="543">
        <v>1</v>
      </c>
      <c r="AB381" s="543">
        <v>2</v>
      </c>
      <c r="AC381" s="547">
        <v>62</v>
      </c>
      <c r="AD381" s="547">
        <v>1</v>
      </c>
      <c r="AE381" s="543">
        <f t="shared" si="89"/>
        <v>63</v>
      </c>
      <c r="AF381" s="549">
        <v>2998460</v>
      </c>
      <c r="AH381" s="549">
        <v>27940</v>
      </c>
      <c r="AI381" s="543">
        <v>60</v>
      </c>
      <c r="AJ381" s="76">
        <f t="shared" si="90"/>
        <v>0.95238095238095233</v>
      </c>
      <c r="AK381" s="549">
        <v>2135260</v>
      </c>
      <c r="AL381" s="76">
        <f t="shared" si="91"/>
        <v>0.71211888769568377</v>
      </c>
      <c r="AM381" s="543">
        <v>60</v>
      </c>
      <c r="AN381" s="549">
        <v>2135260</v>
      </c>
      <c r="AO381" s="543">
        <v>57</v>
      </c>
      <c r="AP381" s="549">
        <v>1967360</v>
      </c>
      <c r="AQ381" s="543">
        <v>12</v>
      </c>
      <c r="AR381" s="549">
        <v>600690</v>
      </c>
      <c r="AS381" s="543">
        <v>45</v>
      </c>
      <c r="AT381" s="76">
        <f t="shared" si="92"/>
        <v>0.78947368421052633</v>
      </c>
      <c r="AU381" s="549">
        <v>1366670</v>
      </c>
      <c r="AV381" s="543">
        <v>3</v>
      </c>
      <c r="AW381" s="549">
        <v>863200</v>
      </c>
      <c r="AX381" s="543">
        <v>0</v>
      </c>
      <c r="AY381" s="549">
        <v>0</v>
      </c>
      <c r="AZ381" s="543">
        <v>8</v>
      </c>
      <c r="BA381" s="76">
        <f t="shared" si="93"/>
        <v>0.12698412698412698</v>
      </c>
      <c r="BB381" s="543">
        <v>7</v>
      </c>
      <c r="BC381" s="76">
        <f t="shared" si="94"/>
        <v>0.1111111111111111</v>
      </c>
      <c r="BD381" s="543">
        <v>48</v>
      </c>
      <c r="BE381" s="76">
        <f t="shared" si="95"/>
        <v>0.76190476190476186</v>
      </c>
      <c r="BF381" s="543">
        <v>60</v>
      </c>
      <c r="BG381" s="76">
        <f t="shared" si="96"/>
        <v>0.95238095238095233</v>
      </c>
      <c r="BH381" s="543">
        <v>0</v>
      </c>
      <c r="BI381" s="76">
        <f t="shared" si="97"/>
        <v>0</v>
      </c>
      <c r="BJ381" s="543">
        <v>0</v>
      </c>
      <c r="BK381" s="543">
        <v>0</v>
      </c>
      <c r="BL381" s="543">
        <v>0</v>
      </c>
      <c r="BM381" s="550">
        <v>1974.5</v>
      </c>
      <c r="BN381" s="542"/>
      <c r="BO381" s="543">
        <v>58</v>
      </c>
      <c r="BP381" s="76">
        <f t="shared" si="98"/>
        <v>0.92063492063492058</v>
      </c>
      <c r="BQ381" s="543">
        <v>5</v>
      </c>
      <c r="BR381" s="76">
        <f t="shared" si="99"/>
        <v>7.9365079365079361E-2</v>
      </c>
      <c r="BS381" s="543">
        <v>0</v>
      </c>
      <c r="BT381" s="76">
        <f t="shared" si="100"/>
        <v>0</v>
      </c>
      <c r="BU381" s="76">
        <v>0.26666666666666666</v>
      </c>
      <c r="BW381" s="543">
        <v>0</v>
      </c>
      <c r="BX381" s="543">
        <v>0</v>
      </c>
      <c r="BY381" s="543">
        <v>0</v>
      </c>
      <c r="BZ381" s="543">
        <v>0</v>
      </c>
      <c r="CA381" s="543">
        <v>0</v>
      </c>
      <c r="CB381" s="543">
        <v>0</v>
      </c>
      <c r="CC381" s="543">
        <v>0</v>
      </c>
      <c r="CD381" s="543">
        <v>0</v>
      </c>
      <c r="CE381" s="543">
        <v>0</v>
      </c>
      <c r="CF381" s="543">
        <v>0</v>
      </c>
      <c r="CG381" s="543">
        <v>0</v>
      </c>
      <c r="CH381" s="543">
        <v>0</v>
      </c>
      <c r="CI381" s="542"/>
      <c r="CJ381" s="542"/>
      <c r="CK381" s="542"/>
      <c r="CL381" s="542"/>
      <c r="CM381" s="542"/>
      <c r="CN381" s="542"/>
      <c r="CO381" s="542"/>
      <c r="CP381" s="542"/>
      <c r="CQ381" s="542"/>
      <c r="CS381" s="542"/>
      <c r="CT381" s="542"/>
      <c r="CU381" s="542"/>
      <c r="CV381" s="542"/>
      <c r="CW381" s="543">
        <v>0</v>
      </c>
      <c r="CX381" s="547">
        <v>0</v>
      </c>
      <c r="CY381" s="543">
        <v>0</v>
      </c>
      <c r="CZ381" s="543">
        <v>0</v>
      </c>
      <c r="DA381" s="543">
        <v>0</v>
      </c>
      <c r="DB381" s="543">
        <v>0</v>
      </c>
      <c r="DC381" s="543">
        <v>0</v>
      </c>
      <c r="DD381" s="543">
        <v>0</v>
      </c>
      <c r="DF381" s="551">
        <v>3102.8665390000001</v>
      </c>
      <c r="DG381" s="76">
        <f t="shared" si="101"/>
        <v>1.0348200539610334E-3</v>
      </c>
      <c r="DH381" s="551">
        <v>3102.8665390000001</v>
      </c>
      <c r="DI381" s="551">
        <v>3102.8665390000001</v>
      </c>
      <c r="DJ381" s="551">
        <v>0</v>
      </c>
      <c r="DK381" s="547">
        <v>62</v>
      </c>
      <c r="DL381" s="543">
        <v>1</v>
      </c>
      <c r="DM381" s="543">
        <v>0</v>
      </c>
      <c r="DN381" s="543">
        <v>0</v>
      </c>
      <c r="DO381" s="320">
        <v>4.9409000000000002E-2</v>
      </c>
      <c r="DP381" s="543">
        <v>62</v>
      </c>
      <c r="DQ381" s="543">
        <v>1</v>
      </c>
      <c r="DR381" s="543">
        <v>0</v>
      </c>
      <c r="DS381" s="543">
        <v>0</v>
      </c>
      <c r="DT381" s="76">
        <f t="shared" si="102"/>
        <v>0</v>
      </c>
      <c r="DU381" s="542"/>
      <c r="DV381" s="542"/>
      <c r="DW381" s="542"/>
      <c r="DX381" s="552">
        <v>0</v>
      </c>
      <c r="DZ381" s="542"/>
      <c r="EA381" s="542"/>
      <c r="EB381" s="542"/>
      <c r="EC381" s="542"/>
      <c r="ED381" s="542"/>
      <c r="EE381" s="542"/>
      <c r="EF381" s="542"/>
      <c r="EG381" s="542"/>
      <c r="EH381" s="542"/>
      <c r="EI381" s="542"/>
      <c r="EJ381" s="542"/>
      <c r="EK381" s="542"/>
      <c r="EL381" s="542"/>
      <c r="EM381" s="542"/>
      <c r="EN381" s="542"/>
      <c r="EO381" s="542"/>
    </row>
    <row r="382" spans="2:145" x14ac:dyDescent="0.25">
      <c r="B382" s="541" t="s">
        <v>1850</v>
      </c>
      <c r="C382" s="3" t="s">
        <v>1851</v>
      </c>
      <c r="D382" s="3" t="s">
        <v>1380</v>
      </c>
      <c r="E382" s="541" t="s">
        <v>1094</v>
      </c>
      <c r="F382" s="542"/>
      <c r="G382" s="543">
        <v>5700.3988559999998</v>
      </c>
      <c r="H382" s="542"/>
      <c r="I382" s="542"/>
      <c r="J382" s="542"/>
      <c r="K382" s="542"/>
      <c r="L382" s="542"/>
      <c r="N382" s="543">
        <v>2626.7356850000001</v>
      </c>
      <c r="O382" s="76">
        <f t="shared" si="87"/>
        <v>0.46079857767061488</v>
      </c>
      <c r="P382" s="622">
        <v>20.119097</v>
      </c>
      <c r="Q382" s="76">
        <f t="shared" si="88"/>
        <v>3.529419170173239E-3</v>
      </c>
      <c r="R382" s="542"/>
      <c r="S382" s="542"/>
      <c r="T382" s="544">
        <v>6.6</v>
      </c>
      <c r="U382" s="543">
        <v>15</v>
      </c>
      <c r="W382" s="543">
        <v>98</v>
      </c>
      <c r="X382" s="543">
        <v>33</v>
      </c>
      <c r="Y382" s="542"/>
      <c r="Z382" s="546">
        <f t="shared" si="103"/>
        <v>3.7308664347018225E-2</v>
      </c>
      <c r="AA382" s="543">
        <v>39</v>
      </c>
      <c r="AB382" s="543">
        <v>25</v>
      </c>
      <c r="AC382" s="547">
        <v>84</v>
      </c>
      <c r="AD382" s="547">
        <v>39</v>
      </c>
      <c r="AE382" s="543">
        <f t="shared" si="89"/>
        <v>123</v>
      </c>
      <c r="AF382" s="549">
        <v>22724699</v>
      </c>
      <c r="AH382" s="549">
        <v>128900</v>
      </c>
      <c r="AI382" s="543">
        <v>96</v>
      </c>
      <c r="AJ382" s="76">
        <f t="shared" si="90"/>
        <v>0.78048780487804881</v>
      </c>
      <c r="AK382" s="549">
        <v>11578250</v>
      </c>
      <c r="AL382" s="76">
        <f t="shared" si="91"/>
        <v>0.50950069789703267</v>
      </c>
      <c r="AM382" s="543">
        <v>96</v>
      </c>
      <c r="AN382" s="549">
        <v>11578250</v>
      </c>
      <c r="AO382" s="543">
        <v>95</v>
      </c>
      <c r="AP382" s="549">
        <v>11426450</v>
      </c>
      <c r="AQ382" s="543">
        <v>86</v>
      </c>
      <c r="AR382" s="549">
        <v>11231600</v>
      </c>
      <c r="AS382" s="543">
        <v>9</v>
      </c>
      <c r="AT382" s="76">
        <f t="shared" si="92"/>
        <v>9.4736842105263161E-2</v>
      </c>
      <c r="AU382" s="549">
        <v>194850</v>
      </c>
      <c r="AV382" s="543">
        <v>3</v>
      </c>
      <c r="AW382" s="549">
        <v>1188600</v>
      </c>
      <c r="AX382" s="543">
        <v>2</v>
      </c>
      <c r="AY382" s="549">
        <v>4149350</v>
      </c>
      <c r="AZ382" s="543">
        <v>65</v>
      </c>
      <c r="BA382" s="76">
        <f t="shared" si="93"/>
        <v>0.52845528455284552</v>
      </c>
      <c r="BB382" s="543">
        <v>14</v>
      </c>
      <c r="BC382" s="76">
        <f t="shared" si="94"/>
        <v>0.11382113821138211</v>
      </c>
      <c r="BD382" s="543">
        <v>44</v>
      </c>
      <c r="BE382" s="76">
        <f t="shared" si="95"/>
        <v>0.35772357723577236</v>
      </c>
      <c r="BF382" s="543">
        <v>77</v>
      </c>
      <c r="BG382" s="76">
        <f t="shared" si="96"/>
        <v>0.62601626016260159</v>
      </c>
      <c r="BH382" s="543">
        <v>55</v>
      </c>
      <c r="BI382" s="76">
        <f t="shared" si="97"/>
        <v>0.44715447154471544</v>
      </c>
      <c r="BJ382" s="543">
        <v>27</v>
      </c>
      <c r="BK382" s="543">
        <v>26</v>
      </c>
      <c r="BL382" s="543">
        <v>2</v>
      </c>
      <c r="BM382" s="550">
        <v>1968</v>
      </c>
      <c r="BN382" s="542"/>
      <c r="BO382" s="543">
        <v>100</v>
      </c>
      <c r="BP382" s="76">
        <f t="shared" si="98"/>
        <v>0.81300813008130079</v>
      </c>
      <c r="BQ382" s="543">
        <v>23</v>
      </c>
      <c r="BR382" s="76">
        <f t="shared" si="99"/>
        <v>0.18699186991869918</v>
      </c>
      <c r="BS382" s="543">
        <v>6</v>
      </c>
      <c r="BT382" s="76">
        <f t="shared" si="100"/>
        <v>4.878048780487805E-2</v>
      </c>
      <c r="BU382" s="76">
        <v>0.6875</v>
      </c>
      <c r="BW382" s="543">
        <v>0</v>
      </c>
      <c r="BX382" s="543">
        <v>0</v>
      </c>
      <c r="BY382" s="543">
        <v>0</v>
      </c>
      <c r="BZ382" s="543">
        <v>0</v>
      </c>
      <c r="CA382" s="543">
        <v>0</v>
      </c>
      <c r="CB382" s="543">
        <v>0</v>
      </c>
      <c r="CC382" s="543">
        <v>0</v>
      </c>
      <c r="CD382" s="543">
        <v>0</v>
      </c>
      <c r="CE382" s="543">
        <v>0</v>
      </c>
      <c r="CF382" s="543">
        <v>0</v>
      </c>
      <c r="CG382" s="543">
        <v>0</v>
      </c>
      <c r="CH382" s="543">
        <v>0</v>
      </c>
      <c r="CI382" s="542"/>
      <c r="CJ382" s="542"/>
      <c r="CK382" s="542"/>
      <c r="CL382" s="542"/>
      <c r="CM382" s="542"/>
      <c r="CN382" s="542"/>
      <c r="CO382" s="542"/>
      <c r="CP382" s="542"/>
      <c r="CQ382" s="542"/>
      <c r="CS382" s="542"/>
      <c r="CT382" s="542"/>
      <c r="CU382" s="542"/>
      <c r="CV382" s="542"/>
      <c r="CW382" s="543">
        <v>1</v>
      </c>
      <c r="CX382" s="547">
        <v>1</v>
      </c>
      <c r="CY382" s="543">
        <v>1</v>
      </c>
      <c r="CZ382" s="543">
        <v>0</v>
      </c>
      <c r="DA382" s="543">
        <v>0</v>
      </c>
      <c r="DB382" s="543">
        <v>0</v>
      </c>
      <c r="DC382" s="543">
        <v>0</v>
      </c>
      <c r="DD382" s="543">
        <v>0</v>
      </c>
      <c r="DF382" s="551">
        <v>2699666.1579319998</v>
      </c>
      <c r="DG382" s="76">
        <f t="shared" si="101"/>
        <v>0.11879876419626063</v>
      </c>
      <c r="DH382" s="551">
        <v>31876.299251</v>
      </c>
      <c r="DI382" s="551">
        <v>2018909.2865249999</v>
      </c>
      <c r="DJ382" s="551">
        <v>680756.871407</v>
      </c>
      <c r="DK382" s="547">
        <v>50</v>
      </c>
      <c r="DL382" s="543">
        <v>57</v>
      </c>
      <c r="DM382" s="543">
        <v>14</v>
      </c>
      <c r="DN382" s="543">
        <v>2</v>
      </c>
      <c r="DO382" s="320">
        <v>0.23100000000000001</v>
      </c>
      <c r="DP382" s="543">
        <v>49</v>
      </c>
      <c r="DQ382" s="543">
        <v>13</v>
      </c>
      <c r="DR382" s="543">
        <v>32</v>
      </c>
      <c r="DS382" s="543">
        <v>29</v>
      </c>
      <c r="DT382" s="76">
        <f t="shared" si="102"/>
        <v>0.29591836734693877</v>
      </c>
      <c r="DU382" s="542"/>
      <c r="DV382" s="542"/>
      <c r="DW382" s="542"/>
      <c r="DX382" s="552">
        <v>1046.4031</v>
      </c>
      <c r="DZ382" s="542"/>
      <c r="EA382" s="542"/>
      <c r="EB382" s="542"/>
      <c r="EC382" s="542"/>
      <c r="ED382" s="542"/>
      <c r="EE382" s="542"/>
      <c r="EF382" s="542"/>
      <c r="EG382" s="542"/>
      <c r="EH382" s="542"/>
      <c r="EI382" s="542"/>
      <c r="EJ382" s="542"/>
      <c r="EK382" s="542"/>
      <c r="EL382" s="542"/>
      <c r="EM382" s="542"/>
      <c r="EN382" s="542"/>
      <c r="EO382" s="542"/>
    </row>
    <row r="383" spans="2:145" x14ac:dyDescent="0.25">
      <c r="B383" s="541" t="s">
        <v>1852</v>
      </c>
      <c r="C383" s="3" t="s">
        <v>1853</v>
      </c>
      <c r="D383" s="3" t="s">
        <v>1107</v>
      </c>
      <c r="E383" s="541" t="s">
        <v>1094</v>
      </c>
      <c r="F383" s="542"/>
      <c r="G383" s="543">
        <v>227.647491</v>
      </c>
      <c r="H383" s="542"/>
      <c r="I383" s="542"/>
      <c r="J383" s="542"/>
      <c r="K383" s="542"/>
      <c r="L383" s="542"/>
      <c r="N383" s="543">
        <v>99.065505000000002</v>
      </c>
      <c r="O383" s="76">
        <f t="shared" si="87"/>
        <v>0.43517064284270984</v>
      </c>
      <c r="P383" s="622">
        <v>5.6283430000000001</v>
      </c>
      <c r="Q383" s="76">
        <f t="shared" si="88"/>
        <v>2.472394040134622E-2</v>
      </c>
      <c r="R383" s="542"/>
      <c r="S383" s="542"/>
      <c r="T383" s="544">
        <v>2.2283940000000002</v>
      </c>
      <c r="U383" s="543">
        <v>7</v>
      </c>
      <c r="W383" s="543">
        <v>74</v>
      </c>
      <c r="X383" s="543">
        <v>4</v>
      </c>
      <c r="Y383" s="542"/>
      <c r="Z383" s="546">
        <f t="shared" si="103"/>
        <v>0.7469804953803042</v>
      </c>
      <c r="AA383" s="543">
        <v>16</v>
      </c>
      <c r="AB383" s="543">
        <v>3</v>
      </c>
      <c r="AC383" s="547">
        <v>61</v>
      </c>
      <c r="AD383" s="547">
        <v>16</v>
      </c>
      <c r="AE383" s="543">
        <f t="shared" si="89"/>
        <v>77</v>
      </c>
      <c r="AF383" s="549">
        <v>4412780</v>
      </c>
      <c r="AH383" s="549">
        <v>37200</v>
      </c>
      <c r="AI383" s="543">
        <v>71</v>
      </c>
      <c r="AJ383" s="76">
        <f t="shared" si="90"/>
        <v>0.92207792207792205</v>
      </c>
      <c r="AK383" s="549">
        <v>3397890</v>
      </c>
      <c r="AL383" s="76">
        <f t="shared" si="91"/>
        <v>0.7700111947570466</v>
      </c>
      <c r="AM383" s="543">
        <v>71</v>
      </c>
      <c r="AN383" s="549">
        <v>3397890</v>
      </c>
      <c r="AO383" s="543">
        <v>68</v>
      </c>
      <c r="AP383" s="549">
        <v>3293790</v>
      </c>
      <c r="AQ383" s="543">
        <v>35</v>
      </c>
      <c r="AR383" s="549">
        <v>2337500</v>
      </c>
      <c r="AS383" s="543">
        <v>33</v>
      </c>
      <c r="AT383" s="76">
        <f t="shared" si="92"/>
        <v>0.48529411764705882</v>
      </c>
      <c r="AU383" s="549">
        <v>956290</v>
      </c>
      <c r="AV383" s="543">
        <v>4</v>
      </c>
      <c r="AW383" s="549">
        <v>840800</v>
      </c>
      <c r="AX383" s="543">
        <v>2</v>
      </c>
      <c r="AY383" s="549">
        <v>174090</v>
      </c>
      <c r="AZ383" s="543">
        <v>19</v>
      </c>
      <c r="BA383" s="76">
        <f t="shared" si="93"/>
        <v>0.24675324675324675</v>
      </c>
      <c r="BB383" s="543">
        <v>7</v>
      </c>
      <c r="BC383" s="76">
        <f t="shared" si="94"/>
        <v>9.0909090909090912E-2</v>
      </c>
      <c r="BD383" s="543">
        <v>51</v>
      </c>
      <c r="BE383" s="76">
        <f t="shared" si="95"/>
        <v>0.66233766233766234</v>
      </c>
      <c r="BF383" s="543">
        <v>66</v>
      </c>
      <c r="BG383" s="76">
        <f t="shared" si="96"/>
        <v>0.8571428571428571</v>
      </c>
      <c r="BH383" s="543">
        <v>19</v>
      </c>
      <c r="BI383" s="76">
        <f t="shared" si="97"/>
        <v>0.24675324675324675</v>
      </c>
      <c r="BJ383" s="543">
        <v>11</v>
      </c>
      <c r="BK383" s="543">
        <v>5</v>
      </c>
      <c r="BL383" s="543">
        <v>3</v>
      </c>
      <c r="BM383" s="550">
        <v>1946</v>
      </c>
      <c r="BN383" s="542"/>
      <c r="BO383" s="543">
        <v>50</v>
      </c>
      <c r="BP383" s="76">
        <f t="shared" si="98"/>
        <v>0.64935064935064934</v>
      </c>
      <c r="BQ383" s="543">
        <v>27</v>
      </c>
      <c r="BR383" s="76">
        <f t="shared" si="99"/>
        <v>0.35064935064935066</v>
      </c>
      <c r="BS383" s="543">
        <v>6</v>
      </c>
      <c r="BT383" s="76">
        <f t="shared" si="100"/>
        <v>7.792207792207792E-2</v>
      </c>
      <c r="BU383" s="76">
        <v>0.42253521126760563</v>
      </c>
      <c r="BW383" s="543">
        <v>0</v>
      </c>
      <c r="BX383" s="543">
        <v>0</v>
      </c>
      <c r="BY383" s="543">
        <v>0</v>
      </c>
      <c r="BZ383" s="543">
        <v>0</v>
      </c>
      <c r="CA383" s="543">
        <v>0</v>
      </c>
      <c r="CB383" s="543">
        <v>0</v>
      </c>
      <c r="CC383" s="543">
        <v>0</v>
      </c>
      <c r="CD383" s="543">
        <v>0</v>
      </c>
      <c r="CE383" s="543">
        <v>0</v>
      </c>
      <c r="CF383" s="543">
        <v>0</v>
      </c>
      <c r="CG383" s="543">
        <v>0</v>
      </c>
      <c r="CH383" s="543">
        <v>0</v>
      </c>
      <c r="CI383" s="542"/>
      <c r="CJ383" s="542"/>
      <c r="CK383" s="542"/>
      <c r="CL383" s="542"/>
      <c r="CM383" s="542"/>
      <c r="CN383" s="542"/>
      <c r="CO383" s="542"/>
      <c r="CP383" s="542"/>
      <c r="CQ383" s="542"/>
      <c r="CS383" s="542"/>
      <c r="CT383" s="542"/>
      <c r="CU383" s="542"/>
      <c r="CV383" s="542"/>
      <c r="CW383" s="543">
        <v>1</v>
      </c>
      <c r="CX383" s="547">
        <v>0</v>
      </c>
      <c r="CY383" s="543">
        <v>1</v>
      </c>
      <c r="CZ383" s="543">
        <v>0</v>
      </c>
      <c r="DA383" s="543">
        <v>0</v>
      </c>
      <c r="DB383" s="543">
        <v>0</v>
      </c>
      <c r="DC383" s="543">
        <v>0</v>
      </c>
      <c r="DD383" s="543">
        <v>0</v>
      </c>
      <c r="DF383" s="551">
        <v>535732.23391199997</v>
      </c>
      <c r="DG383" s="76">
        <f t="shared" si="101"/>
        <v>0.12140470041833039</v>
      </c>
      <c r="DH383" s="551">
        <v>7789.5901590000003</v>
      </c>
      <c r="DI383" s="551">
        <v>490663.12160700001</v>
      </c>
      <c r="DJ383" s="551">
        <v>45069.112305000002</v>
      </c>
      <c r="DK383" s="547">
        <v>39</v>
      </c>
      <c r="DL383" s="543">
        <v>37</v>
      </c>
      <c r="DM383" s="543">
        <v>1</v>
      </c>
      <c r="DN383" s="543">
        <v>0</v>
      </c>
      <c r="DO383" s="320">
        <v>0.200486</v>
      </c>
      <c r="DP383" s="543">
        <v>36</v>
      </c>
      <c r="DQ383" s="543">
        <v>8</v>
      </c>
      <c r="DR383" s="543">
        <v>25</v>
      </c>
      <c r="DS383" s="543">
        <v>8</v>
      </c>
      <c r="DT383" s="76">
        <f t="shared" si="102"/>
        <v>0.10810810810810811</v>
      </c>
      <c r="DU383" s="542"/>
      <c r="DV383" s="542"/>
      <c r="DW383" s="542"/>
      <c r="DX383" s="552">
        <v>770.54489999999998</v>
      </c>
      <c r="DZ383" s="542"/>
      <c r="EA383" s="542"/>
      <c r="EB383" s="542"/>
      <c r="EC383" s="542"/>
      <c r="ED383" s="542"/>
      <c r="EE383" s="542"/>
      <c r="EF383" s="542"/>
      <c r="EG383" s="542"/>
      <c r="EH383" s="542"/>
      <c r="EI383" s="542"/>
      <c r="EJ383" s="542"/>
      <c r="EK383" s="542"/>
      <c r="EL383" s="542"/>
      <c r="EM383" s="542"/>
      <c r="EN383" s="542"/>
      <c r="EO383" s="542"/>
    </row>
    <row r="384" spans="2:145" x14ac:dyDescent="0.25">
      <c r="B384" s="541" t="s">
        <v>1854</v>
      </c>
      <c r="C384" s="3" t="s">
        <v>1855</v>
      </c>
      <c r="D384" s="3" t="s">
        <v>1104</v>
      </c>
      <c r="E384" s="541" t="s">
        <v>1094</v>
      </c>
      <c r="F384" s="542"/>
      <c r="G384" s="543">
        <v>54.466773000000003</v>
      </c>
      <c r="H384" s="542"/>
      <c r="I384" s="542"/>
      <c r="J384" s="542"/>
      <c r="K384" s="542"/>
      <c r="L384" s="542"/>
      <c r="N384" s="543">
        <v>26.717551</v>
      </c>
      <c r="O384" s="76">
        <f t="shared" si="87"/>
        <v>0.49052935447451601</v>
      </c>
      <c r="P384" s="622">
        <v>1.411459</v>
      </c>
      <c r="Q384" s="76">
        <f t="shared" si="88"/>
        <v>2.5914129335328898E-2</v>
      </c>
      <c r="R384" s="542"/>
      <c r="S384" s="542"/>
      <c r="T384" s="544">
        <v>1.0036620000000001</v>
      </c>
      <c r="U384" s="543">
        <v>0</v>
      </c>
      <c r="W384" s="543">
        <v>42</v>
      </c>
      <c r="X384" s="543">
        <v>4</v>
      </c>
      <c r="Y384" s="542"/>
      <c r="Z384" s="546">
        <f t="shared" si="103"/>
        <v>1.5720003678480861</v>
      </c>
      <c r="AA384" s="543">
        <v>9</v>
      </c>
      <c r="AB384" s="543">
        <v>6</v>
      </c>
      <c r="AC384" s="547">
        <v>39</v>
      </c>
      <c r="AD384" s="547">
        <v>9</v>
      </c>
      <c r="AE384" s="543">
        <f t="shared" si="89"/>
        <v>48</v>
      </c>
      <c r="AF384" s="549">
        <v>4423700</v>
      </c>
      <c r="AH384" s="549">
        <v>46750</v>
      </c>
      <c r="AI384" s="543">
        <v>39</v>
      </c>
      <c r="AJ384" s="76">
        <f t="shared" si="90"/>
        <v>0.8125</v>
      </c>
      <c r="AK384" s="549">
        <v>1977700</v>
      </c>
      <c r="AL384" s="76">
        <f t="shared" si="91"/>
        <v>0.44706919546985557</v>
      </c>
      <c r="AM384" s="543">
        <v>39</v>
      </c>
      <c r="AN384" s="549">
        <v>1977700</v>
      </c>
      <c r="AO384" s="543">
        <v>38</v>
      </c>
      <c r="AP384" s="549">
        <v>1895200</v>
      </c>
      <c r="AQ384" s="543">
        <v>27</v>
      </c>
      <c r="AR384" s="549">
        <v>1729200</v>
      </c>
      <c r="AS384" s="543">
        <v>11</v>
      </c>
      <c r="AT384" s="76">
        <f t="shared" si="92"/>
        <v>0.28947368421052633</v>
      </c>
      <c r="AU384" s="549">
        <v>166000</v>
      </c>
      <c r="AV384" s="543">
        <v>8</v>
      </c>
      <c r="AW384" s="549">
        <v>491100</v>
      </c>
      <c r="AX384" s="543">
        <v>1</v>
      </c>
      <c r="AY384" s="549">
        <v>1954900</v>
      </c>
      <c r="AZ384" s="543">
        <v>6</v>
      </c>
      <c r="BA384" s="76">
        <f t="shared" si="93"/>
        <v>0.125</v>
      </c>
      <c r="BB384" s="543">
        <v>12</v>
      </c>
      <c r="BC384" s="76">
        <f t="shared" si="94"/>
        <v>0.25</v>
      </c>
      <c r="BD384" s="543">
        <v>30</v>
      </c>
      <c r="BE384" s="76">
        <f t="shared" si="95"/>
        <v>0.625</v>
      </c>
      <c r="BF384" s="543">
        <v>45</v>
      </c>
      <c r="BG384" s="76">
        <f t="shared" si="96"/>
        <v>0.9375</v>
      </c>
      <c r="BH384" s="543">
        <v>2</v>
      </c>
      <c r="BI384" s="76">
        <f t="shared" si="97"/>
        <v>4.1666666666666664E-2</v>
      </c>
      <c r="BJ384" s="543">
        <v>2</v>
      </c>
      <c r="BK384" s="543">
        <v>0</v>
      </c>
      <c r="BL384" s="543">
        <v>0</v>
      </c>
      <c r="BM384" s="550">
        <v>1973.5</v>
      </c>
      <c r="BN384" s="542"/>
      <c r="BO384" s="543">
        <v>33</v>
      </c>
      <c r="BP384" s="76">
        <f t="shared" si="98"/>
        <v>0.6875</v>
      </c>
      <c r="BQ384" s="543">
        <v>15</v>
      </c>
      <c r="BR384" s="76">
        <f t="shared" si="99"/>
        <v>0.3125</v>
      </c>
      <c r="BS384" s="543">
        <v>1</v>
      </c>
      <c r="BT384" s="76">
        <f t="shared" si="100"/>
        <v>2.0833333333333332E-2</v>
      </c>
      <c r="BU384" s="76">
        <v>0.71794871794871795</v>
      </c>
      <c r="BW384" s="543">
        <v>1</v>
      </c>
      <c r="BX384" s="543">
        <v>1</v>
      </c>
      <c r="BY384" s="543">
        <v>0</v>
      </c>
      <c r="BZ384" s="543">
        <v>0</v>
      </c>
      <c r="CA384" s="543">
        <v>0</v>
      </c>
      <c r="CB384" s="543">
        <v>1</v>
      </c>
      <c r="CC384" s="543">
        <v>1</v>
      </c>
      <c r="CD384" s="543">
        <v>0</v>
      </c>
      <c r="CE384" s="543">
        <v>0</v>
      </c>
      <c r="CF384" s="543">
        <v>0</v>
      </c>
      <c r="CG384" s="543">
        <v>0</v>
      </c>
      <c r="CH384" s="543">
        <v>0</v>
      </c>
      <c r="CI384" s="542"/>
      <c r="CJ384" s="542"/>
      <c r="CK384" s="542"/>
      <c r="CL384" s="542"/>
      <c r="CM384" s="542"/>
      <c r="CN384" s="542"/>
      <c r="CO384" s="542"/>
      <c r="CP384" s="542"/>
      <c r="CQ384" s="542"/>
      <c r="CS384" s="542"/>
      <c r="CT384" s="542"/>
      <c r="CU384" s="542"/>
      <c r="CV384" s="542"/>
      <c r="CW384" s="543">
        <v>0</v>
      </c>
      <c r="CX384" s="547">
        <v>0</v>
      </c>
      <c r="CY384" s="543">
        <v>0</v>
      </c>
      <c r="CZ384" s="543">
        <v>0</v>
      </c>
      <c r="DA384" s="543">
        <v>0</v>
      </c>
      <c r="DB384" s="543">
        <v>0</v>
      </c>
      <c r="DC384" s="543">
        <v>0</v>
      </c>
      <c r="DD384" s="543">
        <v>0</v>
      </c>
      <c r="DF384" s="551">
        <v>37246.663939999999</v>
      </c>
      <c r="DG384" s="76">
        <f t="shared" si="101"/>
        <v>8.4197987973868033E-3</v>
      </c>
      <c r="DH384" s="551">
        <v>2004.6049800000001</v>
      </c>
      <c r="DI384" s="551">
        <v>32549.507323999998</v>
      </c>
      <c r="DJ384" s="551">
        <v>4697.1566160000002</v>
      </c>
      <c r="DK384" s="547">
        <v>42</v>
      </c>
      <c r="DL384" s="543">
        <v>6</v>
      </c>
      <c r="DM384" s="543">
        <v>0</v>
      </c>
      <c r="DN384" s="543">
        <v>0</v>
      </c>
      <c r="DO384" s="320">
        <v>5.2826999999999999E-2</v>
      </c>
      <c r="DP384" s="543">
        <v>40</v>
      </c>
      <c r="DQ384" s="543">
        <v>3</v>
      </c>
      <c r="DR384" s="543">
        <v>5</v>
      </c>
      <c r="DS384" s="543">
        <v>0</v>
      </c>
      <c r="DT384" s="76">
        <f t="shared" si="102"/>
        <v>0</v>
      </c>
      <c r="DU384" s="542"/>
      <c r="DV384" s="542"/>
      <c r="DW384" s="542"/>
      <c r="DX384" s="552">
        <v>15.1494</v>
      </c>
      <c r="DZ384" s="542"/>
      <c r="EA384" s="542"/>
      <c r="EB384" s="542"/>
      <c r="EC384" s="542"/>
      <c r="ED384" s="542"/>
      <c r="EE384" s="542"/>
      <c r="EF384" s="542"/>
      <c r="EG384" s="542"/>
      <c r="EH384" s="542"/>
      <c r="EI384" s="542"/>
      <c r="EJ384" s="542"/>
      <c r="EK384" s="542"/>
      <c r="EL384" s="542"/>
      <c r="EM384" s="542"/>
      <c r="EN384" s="542"/>
      <c r="EO384" s="542"/>
    </row>
    <row r="385" spans="2:145" x14ac:dyDescent="0.25">
      <c r="B385" s="541" t="s">
        <v>1856</v>
      </c>
      <c r="C385" s="3" t="s">
        <v>1857</v>
      </c>
      <c r="D385" s="3" t="s">
        <v>1604</v>
      </c>
      <c r="E385" s="541" t="s">
        <v>1094</v>
      </c>
      <c r="F385" s="542"/>
      <c r="G385" s="543">
        <v>441.469674</v>
      </c>
      <c r="H385" s="542"/>
      <c r="I385" s="542"/>
      <c r="J385" s="542"/>
      <c r="K385" s="542"/>
      <c r="L385" s="542"/>
      <c r="N385" s="543">
        <v>286.66595599999999</v>
      </c>
      <c r="O385" s="76">
        <f t="shared" si="87"/>
        <v>0.64934461613777805</v>
      </c>
      <c r="P385" s="622">
        <v>8.5044050000000002</v>
      </c>
      <c r="Q385" s="76">
        <f t="shared" si="88"/>
        <v>1.9263848687373259E-2</v>
      </c>
      <c r="R385" s="542"/>
      <c r="S385" s="542"/>
      <c r="T385" s="544">
        <v>0.72627399999999998</v>
      </c>
      <c r="U385" s="543">
        <v>1</v>
      </c>
      <c r="W385" s="543">
        <v>67</v>
      </c>
      <c r="X385" s="543">
        <v>0</v>
      </c>
      <c r="Y385" s="542"/>
      <c r="Z385" s="546">
        <f t="shared" si="103"/>
        <v>0.23372150964448671</v>
      </c>
      <c r="AA385" s="543">
        <v>10</v>
      </c>
      <c r="AB385" s="543">
        <v>52</v>
      </c>
      <c r="AC385" s="547">
        <v>109</v>
      </c>
      <c r="AD385" s="547">
        <v>10</v>
      </c>
      <c r="AE385" s="543">
        <f t="shared" si="89"/>
        <v>119</v>
      </c>
      <c r="AF385" s="549">
        <v>3600355</v>
      </c>
      <c r="AH385" s="549">
        <v>14450</v>
      </c>
      <c r="AI385" s="543">
        <v>111</v>
      </c>
      <c r="AJ385" s="76">
        <f t="shared" si="90"/>
        <v>0.9327731092436975</v>
      </c>
      <c r="AK385" s="549">
        <v>3208055</v>
      </c>
      <c r="AL385" s="76">
        <f t="shared" si="91"/>
        <v>0.8910385225901335</v>
      </c>
      <c r="AM385" s="543">
        <v>111</v>
      </c>
      <c r="AN385" s="549">
        <v>3208055</v>
      </c>
      <c r="AO385" s="543">
        <v>111</v>
      </c>
      <c r="AP385" s="549">
        <v>3208055</v>
      </c>
      <c r="AQ385" s="543">
        <v>43</v>
      </c>
      <c r="AR385" s="549">
        <v>2135168</v>
      </c>
      <c r="AS385" s="543">
        <v>68</v>
      </c>
      <c r="AT385" s="76">
        <f t="shared" si="92"/>
        <v>0.61261261261261257</v>
      </c>
      <c r="AU385" s="549">
        <v>1072887</v>
      </c>
      <c r="AV385" s="543">
        <v>6</v>
      </c>
      <c r="AW385" s="549">
        <v>246500</v>
      </c>
      <c r="AX385" s="543">
        <v>1</v>
      </c>
      <c r="AY385" s="549">
        <v>128100</v>
      </c>
      <c r="AZ385" s="543">
        <v>32</v>
      </c>
      <c r="BA385" s="76">
        <f t="shared" si="93"/>
        <v>0.26890756302521007</v>
      </c>
      <c r="BB385" s="543">
        <v>15</v>
      </c>
      <c r="BC385" s="76">
        <f t="shared" si="94"/>
        <v>0.12605042016806722</v>
      </c>
      <c r="BD385" s="543">
        <v>72</v>
      </c>
      <c r="BE385" s="76">
        <f t="shared" si="95"/>
        <v>0.60504201680672265</v>
      </c>
      <c r="BF385" s="543">
        <v>111</v>
      </c>
      <c r="BG385" s="76">
        <f t="shared" si="96"/>
        <v>0.9327731092436975</v>
      </c>
      <c r="BH385" s="543">
        <v>2</v>
      </c>
      <c r="BI385" s="76">
        <f t="shared" si="97"/>
        <v>1.680672268907563E-2</v>
      </c>
      <c r="BJ385" s="543">
        <v>1</v>
      </c>
      <c r="BK385" s="543">
        <v>1</v>
      </c>
      <c r="BL385" s="543">
        <v>0</v>
      </c>
      <c r="BM385" s="550">
        <v>1964</v>
      </c>
      <c r="BN385" s="542"/>
      <c r="BO385" s="543">
        <v>93</v>
      </c>
      <c r="BP385" s="76">
        <f t="shared" si="98"/>
        <v>0.78151260504201681</v>
      </c>
      <c r="BQ385" s="543">
        <v>26</v>
      </c>
      <c r="BR385" s="76">
        <f t="shared" si="99"/>
        <v>0.21848739495798319</v>
      </c>
      <c r="BS385" s="543">
        <v>0</v>
      </c>
      <c r="BT385" s="76">
        <f t="shared" si="100"/>
        <v>0</v>
      </c>
      <c r="BU385" s="76">
        <v>0.36936936936936937</v>
      </c>
      <c r="BW385" s="543">
        <v>0</v>
      </c>
      <c r="BX385" s="543">
        <v>0</v>
      </c>
      <c r="BY385" s="543">
        <v>0</v>
      </c>
      <c r="BZ385" s="543">
        <v>0</v>
      </c>
      <c r="CA385" s="543">
        <v>0</v>
      </c>
      <c r="CB385" s="543">
        <v>0</v>
      </c>
      <c r="CC385" s="543">
        <v>0</v>
      </c>
      <c r="CD385" s="543">
        <v>0</v>
      </c>
      <c r="CE385" s="543">
        <v>0</v>
      </c>
      <c r="CF385" s="543">
        <v>0</v>
      </c>
      <c r="CG385" s="543">
        <v>0</v>
      </c>
      <c r="CH385" s="543">
        <v>0</v>
      </c>
      <c r="CI385" s="542"/>
      <c r="CJ385" s="542"/>
      <c r="CK385" s="542"/>
      <c r="CL385" s="542"/>
      <c r="CM385" s="542"/>
      <c r="CN385" s="542"/>
      <c r="CO385" s="542"/>
      <c r="CP385" s="542"/>
      <c r="CQ385" s="542"/>
      <c r="CS385" s="542"/>
      <c r="CT385" s="542"/>
      <c r="CU385" s="542"/>
      <c r="CV385" s="542"/>
      <c r="CW385" s="543">
        <v>0</v>
      </c>
      <c r="CX385" s="547">
        <v>0</v>
      </c>
      <c r="CY385" s="543">
        <v>0</v>
      </c>
      <c r="CZ385" s="543">
        <v>0</v>
      </c>
      <c r="DA385" s="543">
        <v>0</v>
      </c>
      <c r="DB385" s="543">
        <v>0</v>
      </c>
      <c r="DC385" s="543">
        <v>0</v>
      </c>
      <c r="DD385" s="543">
        <v>0</v>
      </c>
      <c r="DF385" s="551">
        <v>79730.470415999996</v>
      </c>
      <c r="DG385" s="76">
        <f t="shared" si="101"/>
        <v>2.2145169133599325E-2</v>
      </c>
      <c r="DH385" s="551">
        <v>2096.2623549999998</v>
      </c>
      <c r="DI385" s="551">
        <v>40347.011445999997</v>
      </c>
      <c r="DJ385" s="551">
        <v>39383.45897</v>
      </c>
      <c r="DK385" s="547">
        <v>111</v>
      </c>
      <c r="DL385" s="543">
        <v>8</v>
      </c>
      <c r="DM385" s="543">
        <v>0</v>
      </c>
      <c r="DN385" s="543">
        <v>0</v>
      </c>
      <c r="DO385" s="320">
        <v>0.04</v>
      </c>
      <c r="DP385" s="543">
        <v>108</v>
      </c>
      <c r="DQ385" s="543">
        <v>6</v>
      </c>
      <c r="DR385" s="543">
        <v>4</v>
      </c>
      <c r="DS385" s="543">
        <v>1</v>
      </c>
      <c r="DT385" s="76">
        <f t="shared" si="102"/>
        <v>1.4925373134328358E-2</v>
      </c>
      <c r="DU385" s="542"/>
      <c r="DV385" s="542"/>
      <c r="DW385" s="542"/>
      <c r="DX385" s="552">
        <v>17.900200000000002</v>
      </c>
      <c r="DZ385" s="542"/>
      <c r="EA385" s="542"/>
      <c r="EB385" s="542"/>
      <c r="EC385" s="542"/>
      <c r="ED385" s="542"/>
      <c r="EE385" s="542"/>
      <c r="EF385" s="542"/>
      <c r="EG385" s="542"/>
      <c r="EH385" s="542"/>
      <c r="EI385" s="542"/>
      <c r="EJ385" s="542"/>
      <c r="EK385" s="542"/>
      <c r="EL385" s="542"/>
      <c r="EM385" s="542"/>
      <c r="EN385" s="542"/>
      <c r="EO385" s="542"/>
    </row>
    <row r="386" spans="2:145" x14ac:dyDescent="0.25">
      <c r="B386" s="541" t="s">
        <v>1858</v>
      </c>
      <c r="C386" s="3" t="s">
        <v>1859</v>
      </c>
      <c r="D386" s="3" t="s">
        <v>1097</v>
      </c>
      <c r="E386" s="541" t="s">
        <v>1094</v>
      </c>
      <c r="F386" s="542"/>
      <c r="G386" s="543">
        <v>65.324262000000004</v>
      </c>
      <c r="H386" s="542"/>
      <c r="I386" s="542"/>
      <c r="J386" s="542"/>
      <c r="K386" s="542"/>
      <c r="L386" s="542"/>
      <c r="N386" s="543">
        <v>41.872217999999997</v>
      </c>
      <c r="O386" s="76">
        <f t="shared" si="87"/>
        <v>0.64099029545867647</v>
      </c>
      <c r="P386" s="622">
        <v>3.5023070000000001</v>
      </c>
      <c r="Q386" s="76">
        <f t="shared" si="88"/>
        <v>5.3614183961236329E-2</v>
      </c>
      <c r="R386" s="542"/>
      <c r="S386" s="542"/>
      <c r="T386" s="544">
        <v>0.24548200000000001</v>
      </c>
      <c r="U386" s="543">
        <v>0</v>
      </c>
      <c r="W386" s="543">
        <v>33</v>
      </c>
      <c r="X386" s="543">
        <v>0</v>
      </c>
      <c r="Y386" s="542"/>
      <c r="Z386" s="546">
        <f t="shared" si="103"/>
        <v>0.78811206036422532</v>
      </c>
      <c r="AA386" s="543">
        <v>0</v>
      </c>
      <c r="AB386" s="543">
        <v>11</v>
      </c>
      <c r="AC386" s="547">
        <v>44</v>
      </c>
      <c r="AD386" s="547">
        <v>0</v>
      </c>
      <c r="AE386" s="543">
        <f t="shared" si="89"/>
        <v>44</v>
      </c>
      <c r="AF386" s="549">
        <v>1442740</v>
      </c>
      <c r="AH386" s="549">
        <v>25000</v>
      </c>
      <c r="AI386" s="543">
        <v>41</v>
      </c>
      <c r="AJ386" s="76">
        <f t="shared" si="90"/>
        <v>0.93181818181818177</v>
      </c>
      <c r="AK386" s="549">
        <v>1222810</v>
      </c>
      <c r="AL386" s="76">
        <f t="shared" si="91"/>
        <v>0.8475608910822463</v>
      </c>
      <c r="AM386" s="543">
        <v>41</v>
      </c>
      <c r="AN386" s="549">
        <v>1222810</v>
      </c>
      <c r="AO386" s="543">
        <v>41</v>
      </c>
      <c r="AP386" s="549">
        <v>1222810</v>
      </c>
      <c r="AQ386" s="543">
        <v>9</v>
      </c>
      <c r="AR386" s="549">
        <v>373800</v>
      </c>
      <c r="AS386" s="543">
        <v>32</v>
      </c>
      <c r="AT386" s="76">
        <f t="shared" si="92"/>
        <v>0.78048780487804881</v>
      </c>
      <c r="AU386" s="549">
        <v>849010</v>
      </c>
      <c r="AV386" s="543">
        <v>0</v>
      </c>
      <c r="AW386" s="549">
        <v>0</v>
      </c>
      <c r="AX386" s="543">
        <v>3</v>
      </c>
      <c r="AY386" s="549">
        <v>219930</v>
      </c>
      <c r="AZ386" s="543">
        <v>1</v>
      </c>
      <c r="BA386" s="76">
        <f t="shared" si="93"/>
        <v>2.2727272727272728E-2</v>
      </c>
      <c r="BB386" s="543">
        <v>3</v>
      </c>
      <c r="BC386" s="76">
        <f t="shared" si="94"/>
        <v>6.8181818181818177E-2</v>
      </c>
      <c r="BD386" s="543">
        <v>40</v>
      </c>
      <c r="BE386" s="76">
        <f t="shared" si="95"/>
        <v>0.90909090909090906</v>
      </c>
      <c r="BF386" s="543">
        <v>44</v>
      </c>
      <c r="BG386" s="76">
        <f t="shared" si="96"/>
        <v>1</v>
      </c>
      <c r="BH386" s="543">
        <v>0</v>
      </c>
      <c r="BI386" s="76">
        <f t="shared" si="97"/>
        <v>0</v>
      </c>
      <c r="BJ386" s="543">
        <v>0</v>
      </c>
      <c r="BK386" s="543">
        <v>0</v>
      </c>
      <c r="BL386" s="543">
        <v>0</v>
      </c>
      <c r="BM386" s="550">
        <v>1980</v>
      </c>
      <c r="BN386" s="542"/>
      <c r="BO386" s="543">
        <v>31</v>
      </c>
      <c r="BP386" s="76">
        <f t="shared" si="98"/>
        <v>0.70454545454545459</v>
      </c>
      <c r="BQ386" s="543">
        <v>13</v>
      </c>
      <c r="BR386" s="76">
        <f t="shared" si="99"/>
        <v>0.29545454545454547</v>
      </c>
      <c r="BS386" s="543">
        <v>0</v>
      </c>
      <c r="BT386" s="76">
        <f t="shared" si="100"/>
        <v>0</v>
      </c>
      <c r="BU386" s="76">
        <v>0.48780487804878048</v>
      </c>
      <c r="BW386" s="543">
        <v>0</v>
      </c>
      <c r="BX386" s="543">
        <v>0</v>
      </c>
      <c r="BY386" s="543">
        <v>0</v>
      </c>
      <c r="BZ386" s="543">
        <v>0</v>
      </c>
      <c r="CA386" s="543">
        <v>0</v>
      </c>
      <c r="CB386" s="543">
        <v>0</v>
      </c>
      <c r="CC386" s="543">
        <v>0</v>
      </c>
      <c r="CD386" s="543">
        <v>0</v>
      </c>
      <c r="CE386" s="543">
        <v>0</v>
      </c>
      <c r="CF386" s="543">
        <v>0</v>
      </c>
      <c r="CG386" s="543">
        <v>0</v>
      </c>
      <c r="CH386" s="543">
        <v>0</v>
      </c>
      <c r="CI386" s="542"/>
      <c r="CJ386" s="542"/>
      <c r="CK386" s="542"/>
      <c r="CL386" s="542"/>
      <c r="CM386" s="542"/>
      <c r="CN386" s="542"/>
      <c r="CO386" s="542"/>
      <c r="CP386" s="542"/>
      <c r="CQ386" s="542"/>
      <c r="CS386" s="542"/>
      <c r="CT386" s="542"/>
      <c r="CU386" s="542"/>
      <c r="CV386" s="542"/>
      <c r="CW386" s="543">
        <v>2</v>
      </c>
      <c r="CX386" s="547">
        <v>0</v>
      </c>
      <c r="CY386" s="543">
        <v>2</v>
      </c>
      <c r="CZ386" s="543">
        <v>0</v>
      </c>
      <c r="DA386" s="543">
        <v>0</v>
      </c>
      <c r="DB386" s="543">
        <v>0</v>
      </c>
      <c r="DC386" s="543">
        <v>0</v>
      </c>
      <c r="DD386" s="543">
        <v>0</v>
      </c>
      <c r="DF386" s="551">
        <v>5.7319380000000004</v>
      </c>
      <c r="DG386" s="76">
        <f t="shared" si="101"/>
        <v>3.9729528535980153E-6</v>
      </c>
      <c r="DH386" s="551">
        <v>5.7319380000000004</v>
      </c>
      <c r="DI386" s="551">
        <v>5.7319380000000004</v>
      </c>
      <c r="DJ386" s="551">
        <v>0</v>
      </c>
      <c r="DK386" s="547">
        <v>44</v>
      </c>
      <c r="DL386" s="543">
        <v>0</v>
      </c>
      <c r="DM386" s="543">
        <v>0</v>
      </c>
      <c r="DN386" s="543">
        <v>0</v>
      </c>
      <c r="DO386" s="320">
        <v>1.0059999999999999E-3</v>
      </c>
      <c r="DP386" s="543">
        <v>44</v>
      </c>
      <c r="DQ386" s="543">
        <v>0</v>
      </c>
      <c r="DR386" s="543">
        <v>0</v>
      </c>
      <c r="DS386" s="543">
        <v>0</v>
      </c>
      <c r="DT386" s="76">
        <f t="shared" si="102"/>
        <v>0</v>
      </c>
      <c r="DU386" s="542"/>
      <c r="DV386" s="542"/>
      <c r="DW386" s="542"/>
      <c r="DX386" s="552">
        <v>0</v>
      </c>
      <c r="DZ386" s="542"/>
      <c r="EA386" s="542"/>
      <c r="EB386" s="542"/>
      <c r="EC386" s="542"/>
      <c r="ED386" s="542"/>
      <c r="EE386" s="542"/>
      <c r="EF386" s="542"/>
      <c r="EG386" s="542"/>
      <c r="EH386" s="542"/>
      <c r="EI386" s="542"/>
      <c r="EJ386" s="542"/>
      <c r="EK386" s="542"/>
      <c r="EL386" s="542"/>
      <c r="EM386" s="542"/>
      <c r="EN386" s="542"/>
      <c r="EO386" s="542"/>
    </row>
    <row r="387" spans="2:145" x14ac:dyDescent="0.25">
      <c r="B387" s="541" t="s">
        <v>1860</v>
      </c>
      <c r="C387" s="3" t="s">
        <v>1861</v>
      </c>
      <c r="D387" s="3" t="s">
        <v>1107</v>
      </c>
      <c r="E387" s="541" t="s">
        <v>1094</v>
      </c>
      <c r="F387" s="542"/>
      <c r="G387" s="543">
        <v>1560.9677409999999</v>
      </c>
      <c r="H387" s="542"/>
      <c r="I387" s="542"/>
      <c r="J387" s="542"/>
      <c r="K387" s="542"/>
      <c r="L387" s="542"/>
      <c r="N387" s="543">
        <v>725.934349</v>
      </c>
      <c r="O387" s="76">
        <f t="shared" si="87"/>
        <v>0.46505403662919131</v>
      </c>
      <c r="P387" s="622">
        <v>20.187916000000001</v>
      </c>
      <c r="Q387" s="76">
        <f t="shared" si="88"/>
        <v>1.2932948881484926E-2</v>
      </c>
      <c r="R387" s="542"/>
      <c r="S387" s="542"/>
      <c r="T387" s="544">
        <v>3.1259160000000001</v>
      </c>
      <c r="U387" s="543">
        <v>2</v>
      </c>
      <c r="W387" s="543">
        <v>145</v>
      </c>
      <c r="X387" s="543">
        <v>12</v>
      </c>
      <c r="Y387" s="542"/>
      <c r="Z387" s="546">
        <f t="shared" si="103"/>
        <v>0.19974258030322242</v>
      </c>
      <c r="AA387" s="543">
        <v>36</v>
      </c>
      <c r="AB387" s="543">
        <v>14</v>
      </c>
      <c r="AC387" s="547">
        <v>123</v>
      </c>
      <c r="AD387" s="547">
        <v>36</v>
      </c>
      <c r="AE387" s="543">
        <f t="shared" si="89"/>
        <v>159</v>
      </c>
      <c r="AF387" s="549">
        <v>41455470</v>
      </c>
      <c r="AH387" s="549">
        <v>60900</v>
      </c>
      <c r="AI387" s="543">
        <v>127</v>
      </c>
      <c r="AJ387" s="76">
        <f t="shared" si="90"/>
        <v>0.79874213836477992</v>
      </c>
      <c r="AK387" s="549">
        <v>8720520</v>
      </c>
      <c r="AL387" s="76">
        <f t="shared" si="91"/>
        <v>0.21035872949938814</v>
      </c>
      <c r="AM387" s="543">
        <v>127</v>
      </c>
      <c r="AN387" s="549">
        <v>8720520</v>
      </c>
      <c r="AO387" s="543">
        <v>123</v>
      </c>
      <c r="AP387" s="549">
        <v>8045520</v>
      </c>
      <c r="AQ387" s="543">
        <v>110</v>
      </c>
      <c r="AR387" s="549">
        <v>7768450</v>
      </c>
      <c r="AS387" s="543">
        <v>13</v>
      </c>
      <c r="AT387" s="76">
        <f t="shared" si="92"/>
        <v>0.10569105691056911</v>
      </c>
      <c r="AU387" s="549">
        <v>277070</v>
      </c>
      <c r="AV387" s="543">
        <v>18</v>
      </c>
      <c r="AW387" s="549">
        <v>12304710</v>
      </c>
      <c r="AX387" s="543">
        <v>11</v>
      </c>
      <c r="AY387" s="549">
        <v>18737240</v>
      </c>
      <c r="AZ387" s="543">
        <v>42</v>
      </c>
      <c r="BA387" s="76">
        <f t="shared" si="93"/>
        <v>0.26415094339622641</v>
      </c>
      <c r="BB387" s="543">
        <v>56</v>
      </c>
      <c r="BC387" s="76">
        <f t="shared" si="94"/>
        <v>0.3522012578616352</v>
      </c>
      <c r="BD387" s="543">
        <v>61</v>
      </c>
      <c r="BE387" s="76">
        <f t="shared" si="95"/>
        <v>0.38364779874213839</v>
      </c>
      <c r="BF387" s="543">
        <v>120</v>
      </c>
      <c r="BG387" s="76">
        <f t="shared" si="96"/>
        <v>0.75471698113207553</v>
      </c>
      <c r="BH387" s="543">
        <v>60</v>
      </c>
      <c r="BI387" s="76">
        <f t="shared" si="97"/>
        <v>0.37735849056603776</v>
      </c>
      <c r="BJ387" s="543">
        <v>46</v>
      </c>
      <c r="BK387" s="543">
        <v>14</v>
      </c>
      <c r="BL387" s="543">
        <v>0</v>
      </c>
      <c r="BM387" s="550">
        <v>1954.5</v>
      </c>
      <c r="BN387" s="542"/>
      <c r="BO387" s="543">
        <v>137</v>
      </c>
      <c r="BP387" s="76">
        <f t="shared" si="98"/>
        <v>0.86163522012578619</v>
      </c>
      <c r="BQ387" s="543">
        <v>22</v>
      </c>
      <c r="BR387" s="76">
        <f t="shared" si="99"/>
        <v>0.13836477987421383</v>
      </c>
      <c r="BS387" s="543">
        <v>5</v>
      </c>
      <c r="BT387" s="76">
        <f t="shared" si="100"/>
        <v>3.1446540880503145E-2</v>
      </c>
      <c r="BU387" s="76">
        <v>0.77165354330708658</v>
      </c>
      <c r="BW387" s="543">
        <v>4</v>
      </c>
      <c r="BX387" s="543">
        <v>4</v>
      </c>
      <c r="BY387" s="543">
        <v>2</v>
      </c>
      <c r="BZ387" s="543">
        <v>4</v>
      </c>
      <c r="CA387" s="543">
        <v>0</v>
      </c>
      <c r="CB387" s="543">
        <v>0</v>
      </c>
      <c r="CC387" s="543">
        <v>3</v>
      </c>
      <c r="CD387" s="543">
        <v>0</v>
      </c>
      <c r="CE387" s="543">
        <v>0</v>
      </c>
      <c r="CF387" s="543">
        <v>0</v>
      </c>
      <c r="CG387" s="543">
        <v>1</v>
      </c>
      <c r="CH387" s="543">
        <v>0</v>
      </c>
      <c r="CI387" s="542"/>
      <c r="CJ387" s="542"/>
      <c r="CK387" s="542"/>
      <c r="CL387" s="542"/>
      <c r="CM387" s="542"/>
      <c r="CN387" s="542"/>
      <c r="CO387" s="542"/>
      <c r="CP387" s="542"/>
      <c r="CQ387" s="542"/>
      <c r="CS387" s="542"/>
      <c r="CT387" s="542"/>
      <c r="CU387" s="542"/>
      <c r="CV387" s="542"/>
      <c r="CW387" s="543">
        <v>7</v>
      </c>
      <c r="CX387" s="547">
        <v>2</v>
      </c>
      <c r="CY387" s="543">
        <v>4</v>
      </c>
      <c r="CZ387" s="543">
        <v>2</v>
      </c>
      <c r="DA387" s="543">
        <v>0</v>
      </c>
      <c r="DB387" s="543">
        <v>0</v>
      </c>
      <c r="DC387" s="543">
        <v>1</v>
      </c>
      <c r="DD387" s="543">
        <v>0</v>
      </c>
      <c r="DF387" s="551">
        <v>2753087.2753380002</v>
      </c>
      <c r="DG387" s="76">
        <f t="shared" si="101"/>
        <v>6.6410711911793555E-2</v>
      </c>
      <c r="DH387" s="551">
        <v>10850.225433</v>
      </c>
      <c r="DI387" s="551">
        <v>1140047.764734</v>
      </c>
      <c r="DJ387" s="551">
        <v>1613039.510604</v>
      </c>
      <c r="DK387" s="547">
        <v>42</v>
      </c>
      <c r="DL387" s="543">
        <v>110</v>
      </c>
      <c r="DM387" s="543">
        <v>4</v>
      </c>
      <c r="DN387" s="543">
        <v>3</v>
      </c>
      <c r="DO387" s="320">
        <v>0.15838099999999999</v>
      </c>
      <c r="DP387" s="543">
        <v>35</v>
      </c>
      <c r="DQ387" s="543">
        <v>26</v>
      </c>
      <c r="DR387" s="543">
        <v>81</v>
      </c>
      <c r="DS387" s="543">
        <v>17</v>
      </c>
      <c r="DT387" s="76">
        <f t="shared" si="102"/>
        <v>0.11724137931034483</v>
      </c>
      <c r="DU387" s="542"/>
      <c r="DV387" s="542"/>
      <c r="DW387" s="542"/>
      <c r="DX387" s="552">
        <v>960.57330000000002</v>
      </c>
      <c r="DZ387" s="542"/>
      <c r="EA387" s="542"/>
      <c r="EB387" s="542"/>
      <c r="EC387" s="542"/>
      <c r="ED387" s="542"/>
      <c r="EE387" s="542"/>
      <c r="EF387" s="542"/>
      <c r="EG387" s="542"/>
      <c r="EH387" s="542"/>
      <c r="EI387" s="542"/>
      <c r="EJ387" s="542"/>
      <c r="EK387" s="542"/>
      <c r="EL387" s="542"/>
      <c r="EM387" s="542"/>
      <c r="EN387" s="542"/>
      <c r="EO387" s="542"/>
    </row>
    <row r="388" spans="2:145" x14ac:dyDescent="0.25">
      <c r="B388" s="541" t="s">
        <v>1862</v>
      </c>
      <c r="C388" s="3" t="s">
        <v>1863</v>
      </c>
      <c r="D388" s="3" t="s">
        <v>1158</v>
      </c>
      <c r="E388" s="541" t="s">
        <v>1094</v>
      </c>
      <c r="F388" s="542"/>
      <c r="G388" s="543">
        <v>40.365502999999997</v>
      </c>
      <c r="H388" s="542"/>
      <c r="I388" s="542"/>
      <c r="J388" s="542"/>
      <c r="K388" s="542"/>
      <c r="L388" s="542"/>
      <c r="N388" s="543">
        <v>9.5983180000000008</v>
      </c>
      <c r="O388" s="76">
        <f t="shared" si="87"/>
        <v>0.23778517017365056</v>
      </c>
      <c r="P388" s="622">
        <v>3.739824</v>
      </c>
      <c r="Q388" s="76">
        <f t="shared" si="88"/>
        <v>9.2649012697797933E-2</v>
      </c>
      <c r="R388" s="542"/>
      <c r="S388" s="542"/>
      <c r="T388" s="544">
        <v>1.238812</v>
      </c>
      <c r="U388" s="543">
        <v>0</v>
      </c>
      <c r="W388" s="543">
        <v>40</v>
      </c>
      <c r="X388" s="543">
        <v>0</v>
      </c>
      <c r="Y388" s="542"/>
      <c r="Z388" s="546">
        <f t="shared" si="103"/>
        <v>4.1673968293194701</v>
      </c>
      <c r="AA388" s="543">
        <v>24</v>
      </c>
      <c r="AB388" s="543">
        <v>1</v>
      </c>
      <c r="AC388" s="547">
        <v>17</v>
      </c>
      <c r="AD388" s="547">
        <v>24</v>
      </c>
      <c r="AE388" s="543">
        <f t="shared" si="89"/>
        <v>41</v>
      </c>
      <c r="AF388" s="549">
        <v>723451</v>
      </c>
      <c r="AH388" s="549">
        <v>14000</v>
      </c>
      <c r="AI388" s="543">
        <v>40</v>
      </c>
      <c r="AJ388" s="76">
        <f t="shared" si="90"/>
        <v>0.97560975609756095</v>
      </c>
      <c r="AK388" s="549">
        <v>721751</v>
      </c>
      <c r="AL388" s="76">
        <f t="shared" si="91"/>
        <v>0.99765015184165895</v>
      </c>
      <c r="AM388" s="543">
        <v>38</v>
      </c>
      <c r="AN388" s="549">
        <v>721751</v>
      </c>
      <c r="AO388" s="543">
        <v>38</v>
      </c>
      <c r="AP388" s="549">
        <v>721751</v>
      </c>
      <c r="AQ388" s="543">
        <v>10</v>
      </c>
      <c r="AR388" s="549">
        <v>217231</v>
      </c>
      <c r="AS388" s="543">
        <v>28</v>
      </c>
      <c r="AT388" s="76">
        <f t="shared" si="92"/>
        <v>0.73684210526315785</v>
      </c>
      <c r="AU388" s="549">
        <v>504520</v>
      </c>
      <c r="AV388" s="543">
        <v>1</v>
      </c>
      <c r="AW388" s="549">
        <v>1700</v>
      </c>
      <c r="AX388" s="543">
        <v>0</v>
      </c>
      <c r="AY388" s="549">
        <v>0</v>
      </c>
      <c r="AZ388" s="543">
        <v>0</v>
      </c>
      <c r="BA388" s="76">
        <f t="shared" si="93"/>
        <v>0</v>
      </c>
      <c r="BB388" s="543">
        <v>12</v>
      </c>
      <c r="BC388" s="76">
        <f t="shared" si="94"/>
        <v>0.29268292682926828</v>
      </c>
      <c r="BD388" s="543">
        <v>28</v>
      </c>
      <c r="BE388" s="76">
        <f t="shared" si="95"/>
        <v>0.68292682926829273</v>
      </c>
      <c r="BF388" s="543">
        <v>36</v>
      </c>
      <c r="BG388" s="76">
        <f t="shared" si="96"/>
        <v>0.87804878048780488</v>
      </c>
      <c r="BH388" s="543">
        <v>4</v>
      </c>
      <c r="BI388" s="76">
        <f t="shared" si="97"/>
        <v>9.7560975609756101E-2</v>
      </c>
      <c r="BJ388" s="543">
        <v>4</v>
      </c>
      <c r="BK388" s="543">
        <v>0</v>
      </c>
      <c r="BL388" s="543">
        <v>0</v>
      </c>
      <c r="BM388" s="550">
        <v>1975</v>
      </c>
      <c r="BN388" s="542"/>
      <c r="BO388" s="543">
        <v>34</v>
      </c>
      <c r="BP388" s="76">
        <f t="shared" si="98"/>
        <v>0.82926829268292679</v>
      </c>
      <c r="BQ388" s="543">
        <v>5</v>
      </c>
      <c r="BR388" s="76">
        <f t="shared" si="99"/>
        <v>0.12195121951219512</v>
      </c>
      <c r="BS388" s="543">
        <v>0</v>
      </c>
      <c r="BT388" s="76">
        <f t="shared" si="100"/>
        <v>0</v>
      </c>
      <c r="BU388" s="76">
        <v>0.4</v>
      </c>
      <c r="BW388" s="543">
        <v>0</v>
      </c>
      <c r="BX388" s="543">
        <v>0</v>
      </c>
      <c r="BY388" s="543">
        <v>0</v>
      </c>
      <c r="BZ388" s="543">
        <v>0</v>
      </c>
      <c r="CA388" s="543">
        <v>0</v>
      </c>
      <c r="CB388" s="543">
        <v>0</v>
      </c>
      <c r="CC388" s="543">
        <v>0</v>
      </c>
      <c r="CD388" s="543">
        <v>0</v>
      </c>
      <c r="CE388" s="543">
        <v>0</v>
      </c>
      <c r="CF388" s="543">
        <v>0</v>
      </c>
      <c r="CG388" s="543">
        <v>0</v>
      </c>
      <c r="CH388" s="543">
        <v>0</v>
      </c>
      <c r="CI388" s="542"/>
      <c r="CJ388" s="542"/>
      <c r="CK388" s="542"/>
      <c r="CL388" s="542"/>
      <c r="CM388" s="542"/>
      <c r="CN388" s="542"/>
      <c r="CO388" s="542"/>
      <c r="CP388" s="542"/>
      <c r="CQ388" s="542"/>
      <c r="CS388" s="542"/>
      <c r="CT388" s="542"/>
      <c r="CU388" s="542"/>
      <c r="CV388" s="542"/>
      <c r="CW388" s="543">
        <v>0</v>
      </c>
      <c r="CX388" s="547">
        <v>0</v>
      </c>
      <c r="CY388" s="543">
        <v>0</v>
      </c>
      <c r="CZ388" s="543">
        <v>0</v>
      </c>
      <c r="DA388" s="543">
        <v>0</v>
      </c>
      <c r="DB388" s="543">
        <v>0</v>
      </c>
      <c r="DC388" s="543">
        <v>0</v>
      </c>
      <c r="DD388" s="543">
        <v>0</v>
      </c>
      <c r="DF388" s="551">
        <v>41619.739857</v>
      </c>
      <c r="DG388" s="76">
        <f t="shared" si="101"/>
        <v>5.7529452384473864E-2</v>
      </c>
      <c r="DH388" s="551">
        <v>1611.9925490000001</v>
      </c>
      <c r="DI388" s="551">
        <v>41615.522341000004</v>
      </c>
      <c r="DJ388" s="551">
        <v>4.2175159999999998</v>
      </c>
      <c r="DK388" s="547">
        <v>31</v>
      </c>
      <c r="DL388" s="543">
        <v>10</v>
      </c>
      <c r="DM388" s="543">
        <v>0</v>
      </c>
      <c r="DN388" s="543">
        <v>0</v>
      </c>
      <c r="DO388" s="320">
        <v>0.11018600000000001</v>
      </c>
      <c r="DP388" s="543">
        <v>25</v>
      </c>
      <c r="DQ388" s="543">
        <v>7</v>
      </c>
      <c r="DR388" s="543">
        <v>9</v>
      </c>
      <c r="DS388" s="543">
        <v>0</v>
      </c>
      <c r="DT388" s="76">
        <f t="shared" si="102"/>
        <v>0</v>
      </c>
      <c r="DU388" s="542"/>
      <c r="DV388" s="542"/>
      <c r="DW388" s="542"/>
      <c r="DX388" s="552">
        <v>52.320099999999996</v>
      </c>
      <c r="DZ388" s="542"/>
      <c r="EA388" s="542"/>
      <c r="EB388" s="542"/>
      <c r="EC388" s="542"/>
      <c r="ED388" s="542"/>
      <c r="EE388" s="542"/>
      <c r="EF388" s="542"/>
      <c r="EG388" s="542"/>
      <c r="EH388" s="542"/>
      <c r="EI388" s="542"/>
      <c r="EJ388" s="542"/>
      <c r="EK388" s="542"/>
      <c r="EL388" s="542"/>
      <c r="EM388" s="542"/>
      <c r="EN388" s="542"/>
      <c r="EO388" s="542"/>
    </row>
    <row r="389" spans="2:145" x14ac:dyDescent="0.25">
      <c r="B389" s="541" t="s">
        <v>1864</v>
      </c>
      <c r="C389" s="3" t="s">
        <v>1865</v>
      </c>
      <c r="D389" s="3" t="s">
        <v>1174</v>
      </c>
      <c r="E389" s="541" t="s">
        <v>1094</v>
      </c>
      <c r="F389" s="542"/>
      <c r="G389" s="543">
        <v>89.993911999999995</v>
      </c>
      <c r="H389" s="542"/>
      <c r="I389" s="542"/>
      <c r="J389" s="542"/>
      <c r="K389" s="542"/>
      <c r="L389" s="542"/>
      <c r="N389" s="543">
        <v>49.589269999999999</v>
      </c>
      <c r="O389" s="76">
        <f t="shared" si="87"/>
        <v>0.55102916295048943</v>
      </c>
      <c r="P389" s="622">
        <v>3.1134140000000001</v>
      </c>
      <c r="Q389" s="76">
        <f t="shared" si="88"/>
        <v>3.4595829104528762E-2</v>
      </c>
      <c r="R389" s="542"/>
      <c r="S389" s="542"/>
      <c r="T389" s="544">
        <v>0.97222900000000001</v>
      </c>
      <c r="U389" s="543">
        <v>0</v>
      </c>
      <c r="W389" s="543">
        <v>26</v>
      </c>
      <c r="X389" s="543">
        <v>0</v>
      </c>
      <c r="Y389" s="542"/>
      <c r="Z389" s="546">
        <f t="shared" si="103"/>
        <v>0.52430697205262344</v>
      </c>
      <c r="AA389" s="543">
        <v>3</v>
      </c>
      <c r="AB389" s="543">
        <v>31</v>
      </c>
      <c r="AC389" s="547">
        <v>54</v>
      </c>
      <c r="AD389" s="547">
        <v>3</v>
      </c>
      <c r="AE389" s="543">
        <f t="shared" si="89"/>
        <v>57</v>
      </c>
      <c r="AF389" s="549">
        <v>2669000</v>
      </c>
      <c r="AH389" s="549">
        <v>46000</v>
      </c>
      <c r="AI389" s="543">
        <v>56</v>
      </c>
      <c r="AJ389" s="76">
        <f t="shared" si="90"/>
        <v>0.98245614035087714</v>
      </c>
      <c r="AK389" s="549">
        <v>2574200</v>
      </c>
      <c r="AL389" s="76">
        <f t="shared" si="91"/>
        <v>0.96448107905582614</v>
      </c>
      <c r="AM389" s="543">
        <v>56</v>
      </c>
      <c r="AN389" s="549">
        <v>2574200</v>
      </c>
      <c r="AO389" s="543">
        <v>56</v>
      </c>
      <c r="AP389" s="549">
        <v>2574200</v>
      </c>
      <c r="AQ389" s="543">
        <v>31</v>
      </c>
      <c r="AR389" s="549">
        <v>1580300</v>
      </c>
      <c r="AS389" s="543">
        <v>25</v>
      </c>
      <c r="AT389" s="76">
        <f t="shared" si="92"/>
        <v>0.44642857142857145</v>
      </c>
      <c r="AU389" s="549">
        <v>993900</v>
      </c>
      <c r="AV389" s="543">
        <v>0</v>
      </c>
      <c r="AW389" s="549">
        <v>0</v>
      </c>
      <c r="AX389" s="543">
        <v>1</v>
      </c>
      <c r="AY389" s="549">
        <v>94800</v>
      </c>
      <c r="AZ389" s="543">
        <v>7</v>
      </c>
      <c r="BA389" s="76">
        <f t="shared" si="93"/>
        <v>0.12280701754385964</v>
      </c>
      <c r="BB389" s="543">
        <v>3</v>
      </c>
      <c r="BC389" s="76">
        <f t="shared" si="94"/>
        <v>5.2631578947368418E-2</v>
      </c>
      <c r="BD389" s="543">
        <v>47</v>
      </c>
      <c r="BE389" s="76">
        <f t="shared" si="95"/>
        <v>0.82456140350877194</v>
      </c>
      <c r="BF389" s="543">
        <v>55</v>
      </c>
      <c r="BG389" s="76">
        <f t="shared" si="96"/>
        <v>0.96491228070175439</v>
      </c>
      <c r="BH389" s="543">
        <v>4</v>
      </c>
      <c r="BI389" s="76">
        <f t="shared" si="97"/>
        <v>7.0175438596491224E-2</v>
      </c>
      <c r="BJ389" s="543">
        <v>4</v>
      </c>
      <c r="BK389" s="543">
        <v>0</v>
      </c>
      <c r="BL389" s="543">
        <v>0</v>
      </c>
      <c r="BM389" s="550">
        <v>1975</v>
      </c>
      <c r="BN389" s="542"/>
      <c r="BO389" s="543">
        <v>43</v>
      </c>
      <c r="BP389" s="76">
        <f t="shared" si="98"/>
        <v>0.75438596491228072</v>
      </c>
      <c r="BQ389" s="543">
        <v>14</v>
      </c>
      <c r="BR389" s="76">
        <f t="shared" si="99"/>
        <v>0.24561403508771928</v>
      </c>
      <c r="BS389" s="543">
        <v>0</v>
      </c>
      <c r="BT389" s="76">
        <f t="shared" si="100"/>
        <v>0</v>
      </c>
      <c r="BU389" s="76">
        <v>0.7678571428571429</v>
      </c>
      <c r="BW389" s="543">
        <v>0</v>
      </c>
      <c r="BX389" s="543">
        <v>0</v>
      </c>
      <c r="BY389" s="543">
        <v>0</v>
      </c>
      <c r="BZ389" s="543">
        <v>0</v>
      </c>
      <c r="CA389" s="543">
        <v>0</v>
      </c>
      <c r="CB389" s="543">
        <v>0</v>
      </c>
      <c r="CC389" s="543">
        <v>0</v>
      </c>
      <c r="CD389" s="543">
        <v>0</v>
      </c>
      <c r="CE389" s="543">
        <v>0</v>
      </c>
      <c r="CF389" s="543">
        <v>0</v>
      </c>
      <c r="CG389" s="543">
        <v>0</v>
      </c>
      <c r="CH389" s="543">
        <v>0</v>
      </c>
      <c r="CI389" s="542"/>
      <c r="CJ389" s="542"/>
      <c r="CK389" s="542"/>
      <c r="CL389" s="542"/>
      <c r="CM389" s="542"/>
      <c r="CN389" s="542"/>
      <c r="CO389" s="542"/>
      <c r="CP389" s="542"/>
      <c r="CQ389" s="542"/>
      <c r="CS389" s="542"/>
      <c r="CT389" s="542"/>
      <c r="CU389" s="542"/>
      <c r="CV389" s="542"/>
      <c r="CW389" s="543">
        <v>1</v>
      </c>
      <c r="CX389" s="547">
        <v>0</v>
      </c>
      <c r="CY389" s="543">
        <v>1</v>
      </c>
      <c r="CZ389" s="543">
        <v>0</v>
      </c>
      <c r="DA389" s="543">
        <v>0</v>
      </c>
      <c r="DB389" s="543">
        <v>0</v>
      </c>
      <c r="DC389" s="543">
        <v>0</v>
      </c>
      <c r="DD389" s="543">
        <v>0</v>
      </c>
      <c r="DF389" s="551">
        <v>152436.99907200001</v>
      </c>
      <c r="DG389" s="76">
        <f t="shared" si="101"/>
        <v>5.7113899989509179E-2</v>
      </c>
      <c r="DH389" s="551">
        <v>4530.8768309999996</v>
      </c>
      <c r="DI389" s="551">
        <v>152436.99907200001</v>
      </c>
      <c r="DJ389" s="551">
        <v>0</v>
      </c>
      <c r="DK389" s="547">
        <v>48</v>
      </c>
      <c r="DL389" s="543">
        <v>9</v>
      </c>
      <c r="DM389" s="543">
        <v>0</v>
      </c>
      <c r="DN389" s="543">
        <v>0</v>
      </c>
      <c r="DO389" s="320">
        <v>0.13936000000000001</v>
      </c>
      <c r="DP389" s="543">
        <v>47</v>
      </c>
      <c r="DQ389" s="543">
        <v>4</v>
      </c>
      <c r="DR389" s="543">
        <v>3</v>
      </c>
      <c r="DS389" s="543">
        <v>3</v>
      </c>
      <c r="DT389" s="76">
        <f t="shared" si="102"/>
        <v>0.11538461538461539</v>
      </c>
      <c r="DU389" s="542"/>
      <c r="DV389" s="542"/>
      <c r="DW389" s="542"/>
      <c r="DX389" s="552">
        <v>160.56460000000001</v>
      </c>
      <c r="DZ389" s="542"/>
      <c r="EA389" s="542"/>
      <c r="EB389" s="542"/>
      <c r="EC389" s="542"/>
      <c r="ED389" s="542"/>
      <c r="EE389" s="542"/>
      <c r="EF389" s="542"/>
      <c r="EG389" s="542"/>
      <c r="EH389" s="542"/>
      <c r="EI389" s="542"/>
      <c r="EJ389" s="542"/>
      <c r="EK389" s="542"/>
      <c r="EL389" s="542"/>
      <c r="EM389" s="542"/>
      <c r="EN389" s="542"/>
      <c r="EO389" s="542"/>
    </row>
    <row r="390" spans="2:145" x14ac:dyDescent="0.25">
      <c r="B390" s="554" t="s">
        <v>1866</v>
      </c>
      <c r="C390" s="3" t="s">
        <v>1867</v>
      </c>
      <c r="D390" s="3" t="s">
        <v>59</v>
      </c>
      <c r="E390" s="541" t="s">
        <v>1094</v>
      </c>
      <c r="F390" s="542"/>
      <c r="G390" s="555">
        <v>1050.183554</v>
      </c>
      <c r="H390" s="542"/>
      <c r="I390" s="542"/>
      <c r="J390" s="542"/>
      <c r="K390" s="542"/>
      <c r="L390" s="542"/>
      <c r="N390" s="555">
        <v>907.76403617979997</v>
      </c>
      <c r="O390" s="76">
        <f t="shared" si="87"/>
        <v>0.86438607110371868</v>
      </c>
      <c r="P390" s="623">
        <v>17.356546000000002</v>
      </c>
      <c r="Q390" s="76">
        <f t="shared" si="88"/>
        <v>1.6527154642530236E-2</v>
      </c>
      <c r="R390" s="542"/>
      <c r="S390" s="542"/>
      <c r="T390" s="553">
        <v>3.9683837999999998</v>
      </c>
      <c r="U390" s="555">
        <v>0</v>
      </c>
      <c r="W390" s="555">
        <v>68</v>
      </c>
      <c r="X390" s="555">
        <v>0</v>
      </c>
      <c r="Y390" s="542"/>
      <c r="Z390" s="546">
        <f t="shared" si="103"/>
        <v>7.490933468367908E-2</v>
      </c>
      <c r="AA390" s="555">
        <v>3</v>
      </c>
      <c r="AB390" s="555">
        <v>21</v>
      </c>
      <c r="AC390" s="548">
        <v>86</v>
      </c>
      <c r="AD390" s="555">
        <v>3</v>
      </c>
      <c r="AE390" s="548">
        <f t="shared" si="89"/>
        <v>89</v>
      </c>
      <c r="AF390" s="551">
        <v>3548430</v>
      </c>
      <c r="AH390" s="551">
        <v>20890</v>
      </c>
      <c r="AI390" s="555">
        <v>89</v>
      </c>
      <c r="AJ390" s="76">
        <f t="shared" si="90"/>
        <v>1</v>
      </c>
      <c r="AK390" s="551">
        <v>3548430</v>
      </c>
      <c r="AL390" s="76">
        <f t="shared" si="91"/>
        <v>1</v>
      </c>
      <c r="AM390" s="555">
        <v>89</v>
      </c>
      <c r="AN390" s="551">
        <v>3548430</v>
      </c>
      <c r="AO390" s="555">
        <v>89</v>
      </c>
      <c r="AP390" s="551">
        <v>3548430</v>
      </c>
      <c r="AQ390" s="555">
        <v>41</v>
      </c>
      <c r="AR390" s="551">
        <v>2719770</v>
      </c>
      <c r="AS390" s="555">
        <v>48</v>
      </c>
      <c r="AT390" s="76">
        <f t="shared" si="92"/>
        <v>0.5393258426966292</v>
      </c>
      <c r="AU390" s="551">
        <v>828660</v>
      </c>
      <c r="AV390" s="555">
        <v>0</v>
      </c>
      <c r="AW390" s="551">
        <v>0</v>
      </c>
      <c r="AX390" s="555">
        <v>0</v>
      </c>
      <c r="AY390" s="551">
        <v>0</v>
      </c>
      <c r="AZ390" s="555">
        <v>8</v>
      </c>
      <c r="BA390" s="76">
        <f t="shared" si="93"/>
        <v>8.98876404494382E-2</v>
      </c>
      <c r="BB390" s="555">
        <v>4</v>
      </c>
      <c r="BC390" s="76">
        <f t="shared" si="94"/>
        <v>4.49438202247191E-2</v>
      </c>
      <c r="BD390" s="555">
        <v>77</v>
      </c>
      <c r="BE390" s="76">
        <f t="shared" si="95"/>
        <v>0.8651685393258427</v>
      </c>
      <c r="BF390" s="555">
        <v>89</v>
      </c>
      <c r="BG390" s="76">
        <f t="shared" si="96"/>
        <v>1</v>
      </c>
      <c r="BH390" s="555">
        <v>26</v>
      </c>
      <c r="BI390" s="76">
        <f t="shared" si="97"/>
        <v>0.29213483146067415</v>
      </c>
      <c r="BJ390" s="555">
        <v>24</v>
      </c>
      <c r="BK390" s="555">
        <v>2</v>
      </c>
      <c r="BL390" s="555">
        <v>0</v>
      </c>
      <c r="BM390" s="550">
        <v>1996</v>
      </c>
      <c r="BN390" s="542"/>
      <c r="BO390" s="555">
        <v>39</v>
      </c>
      <c r="BP390" s="76">
        <f t="shared" si="98"/>
        <v>0.43820224719101125</v>
      </c>
      <c r="BQ390" s="555">
        <v>50</v>
      </c>
      <c r="BR390" s="76">
        <f t="shared" si="99"/>
        <v>0.5617977528089888</v>
      </c>
      <c r="BS390" s="555">
        <v>18</v>
      </c>
      <c r="BT390" s="76">
        <f t="shared" si="100"/>
        <v>0.20224719101123595</v>
      </c>
      <c r="BU390" s="320">
        <v>0.651685393258427</v>
      </c>
      <c r="BW390" s="555">
        <v>0</v>
      </c>
      <c r="BX390" s="555">
        <v>0</v>
      </c>
      <c r="BY390" s="555">
        <v>0</v>
      </c>
      <c r="BZ390" s="555">
        <v>0</v>
      </c>
      <c r="CA390" s="555">
        <v>0</v>
      </c>
      <c r="CB390" s="555">
        <v>0</v>
      </c>
      <c r="CC390" s="555">
        <v>0</v>
      </c>
      <c r="CD390" s="555">
        <v>0</v>
      </c>
      <c r="CE390" s="555">
        <v>0</v>
      </c>
      <c r="CF390" s="555">
        <v>0</v>
      </c>
      <c r="CG390" s="555">
        <v>0</v>
      </c>
      <c r="CH390" s="555">
        <v>0</v>
      </c>
      <c r="CI390" s="542"/>
      <c r="CJ390" s="542"/>
      <c r="CK390" s="542"/>
      <c r="CL390" s="542"/>
      <c r="CM390" s="542"/>
      <c r="CN390" s="542"/>
      <c r="CO390" s="542"/>
      <c r="CP390" s="542"/>
      <c r="CQ390" s="542"/>
      <c r="CS390" s="542"/>
      <c r="CT390" s="542"/>
      <c r="CU390" s="542"/>
      <c r="CV390" s="542"/>
      <c r="CW390" s="555">
        <v>0</v>
      </c>
      <c r="CX390" s="548">
        <v>0</v>
      </c>
      <c r="CY390" s="555">
        <v>0</v>
      </c>
      <c r="CZ390" s="555">
        <v>0</v>
      </c>
      <c r="DA390" s="555">
        <v>0</v>
      </c>
      <c r="DB390" s="555">
        <v>0</v>
      </c>
      <c r="DC390" s="555">
        <v>0</v>
      </c>
      <c r="DD390" s="555">
        <v>0</v>
      </c>
      <c r="DF390" s="551">
        <v>497160.06633300002</v>
      </c>
      <c r="DG390" s="76">
        <f t="shared" si="101"/>
        <v>0.14010705194494466</v>
      </c>
      <c r="DH390" s="551">
        <v>11302.521973000001</v>
      </c>
      <c r="DI390" s="551">
        <v>497160.06633300002</v>
      </c>
      <c r="DJ390" s="551">
        <v>0</v>
      </c>
      <c r="DK390" s="555">
        <v>56</v>
      </c>
      <c r="DL390" s="555">
        <v>32</v>
      </c>
      <c r="DM390" s="555">
        <v>1</v>
      </c>
      <c r="DN390" s="555">
        <v>0</v>
      </c>
      <c r="DO390" s="320">
        <v>0.45857999999999999</v>
      </c>
      <c r="DP390" s="555">
        <v>55</v>
      </c>
      <c r="DQ390" s="555">
        <v>5</v>
      </c>
      <c r="DR390" s="555">
        <v>13</v>
      </c>
      <c r="DS390" s="555">
        <v>16</v>
      </c>
      <c r="DT390" s="76">
        <f t="shared" si="102"/>
        <v>0.23529411764705882</v>
      </c>
      <c r="DU390" s="542"/>
      <c r="DV390" s="542"/>
      <c r="DW390" s="542"/>
      <c r="DX390" s="558">
        <v>586.77189999999996</v>
      </c>
      <c r="DZ390" s="542"/>
      <c r="EA390" s="542"/>
      <c r="EB390" s="542"/>
      <c r="EC390" s="542"/>
      <c r="ED390" s="542"/>
      <c r="EE390" s="542"/>
      <c r="EF390" s="542"/>
      <c r="EG390" s="542"/>
      <c r="EH390" s="542"/>
      <c r="EI390" s="542"/>
      <c r="EJ390" s="542"/>
      <c r="EK390" s="542"/>
      <c r="EL390" s="542"/>
      <c r="EM390" s="542"/>
      <c r="EN390" s="542"/>
      <c r="EO390" s="542"/>
    </row>
    <row r="391" spans="2:145" x14ac:dyDescent="0.25">
      <c r="B391" s="541" t="s">
        <v>1868</v>
      </c>
      <c r="C391" s="3" t="s">
        <v>1869</v>
      </c>
      <c r="D391" s="3" t="s">
        <v>1143</v>
      </c>
      <c r="E391" s="541" t="s">
        <v>1094</v>
      </c>
      <c r="F391" s="542"/>
      <c r="G391" s="543">
        <v>452.96986500000003</v>
      </c>
      <c r="H391" s="542"/>
      <c r="I391" s="542"/>
      <c r="J391" s="542"/>
      <c r="K391" s="542"/>
      <c r="L391" s="542"/>
      <c r="N391" s="543">
        <v>228.50694899999999</v>
      </c>
      <c r="O391" s="76">
        <f t="shared" si="87"/>
        <v>0.50446390953623366</v>
      </c>
      <c r="P391" s="622">
        <v>14.393497999999999</v>
      </c>
      <c r="Q391" s="76">
        <f t="shared" si="88"/>
        <v>3.1775840099208363E-2</v>
      </c>
      <c r="R391" s="542"/>
      <c r="S391" s="542"/>
      <c r="T391" s="544">
        <v>1.5101009999999999</v>
      </c>
      <c r="U391" s="543">
        <v>0</v>
      </c>
      <c r="W391" s="543">
        <v>143</v>
      </c>
      <c r="X391" s="543">
        <v>10</v>
      </c>
      <c r="Y391" s="542"/>
      <c r="Z391" s="546">
        <f t="shared" si="103"/>
        <v>0.62580153744033407</v>
      </c>
      <c r="AA391" s="543">
        <v>45</v>
      </c>
      <c r="AB391" s="543">
        <v>19</v>
      </c>
      <c r="AC391" s="547">
        <v>117</v>
      </c>
      <c r="AD391" s="547">
        <v>45</v>
      </c>
      <c r="AE391" s="543">
        <f t="shared" si="89"/>
        <v>162</v>
      </c>
      <c r="AF391" s="549">
        <v>14122617</v>
      </c>
      <c r="AH391" s="549">
        <v>34200</v>
      </c>
      <c r="AI391" s="543">
        <v>121</v>
      </c>
      <c r="AJ391" s="76">
        <f t="shared" si="90"/>
        <v>0.74691358024691357</v>
      </c>
      <c r="AK391" s="549">
        <v>3954460</v>
      </c>
      <c r="AL391" s="76">
        <f t="shared" si="91"/>
        <v>0.28000900966159459</v>
      </c>
      <c r="AM391" s="543">
        <v>121</v>
      </c>
      <c r="AN391" s="549">
        <v>3954460</v>
      </c>
      <c r="AO391" s="543">
        <v>119</v>
      </c>
      <c r="AP391" s="549">
        <v>3872660</v>
      </c>
      <c r="AQ391" s="543">
        <v>92</v>
      </c>
      <c r="AR391" s="549">
        <v>3073650</v>
      </c>
      <c r="AS391" s="543">
        <v>27</v>
      </c>
      <c r="AT391" s="76">
        <f t="shared" si="92"/>
        <v>0.22689075630252101</v>
      </c>
      <c r="AU391" s="549">
        <v>799010</v>
      </c>
      <c r="AV391" s="543">
        <v>25</v>
      </c>
      <c r="AW391" s="549">
        <v>2529100</v>
      </c>
      <c r="AX391" s="543">
        <v>12</v>
      </c>
      <c r="AY391" s="549">
        <v>7352957</v>
      </c>
      <c r="AZ391" s="543">
        <v>50</v>
      </c>
      <c r="BA391" s="76">
        <f t="shared" si="93"/>
        <v>0.30864197530864196</v>
      </c>
      <c r="BB391" s="543">
        <v>46</v>
      </c>
      <c r="BC391" s="76">
        <f t="shared" si="94"/>
        <v>0.2839506172839506</v>
      </c>
      <c r="BD391" s="543">
        <v>66</v>
      </c>
      <c r="BE391" s="76">
        <f t="shared" si="95"/>
        <v>0.40740740740740738</v>
      </c>
      <c r="BF391" s="543">
        <v>130</v>
      </c>
      <c r="BG391" s="76">
        <f t="shared" si="96"/>
        <v>0.80246913580246915</v>
      </c>
      <c r="BH391" s="543">
        <v>24</v>
      </c>
      <c r="BI391" s="76">
        <f t="shared" si="97"/>
        <v>0.14814814814814814</v>
      </c>
      <c r="BJ391" s="543">
        <v>23</v>
      </c>
      <c r="BK391" s="543">
        <v>1</v>
      </c>
      <c r="BL391" s="543">
        <v>0</v>
      </c>
      <c r="BM391" s="550">
        <v>1947.5</v>
      </c>
      <c r="BN391" s="542"/>
      <c r="BO391" s="543">
        <v>144</v>
      </c>
      <c r="BP391" s="76">
        <f t="shared" si="98"/>
        <v>0.88888888888888884</v>
      </c>
      <c r="BQ391" s="543">
        <v>18</v>
      </c>
      <c r="BR391" s="76">
        <f t="shared" si="99"/>
        <v>0.1111111111111111</v>
      </c>
      <c r="BS391" s="543">
        <v>4</v>
      </c>
      <c r="BT391" s="76">
        <f t="shared" si="100"/>
        <v>2.4691358024691357E-2</v>
      </c>
      <c r="BU391" s="76">
        <v>0.76033057851239672</v>
      </c>
      <c r="BW391" s="543">
        <v>3</v>
      </c>
      <c r="BX391" s="543">
        <v>1</v>
      </c>
      <c r="BY391" s="543">
        <v>0</v>
      </c>
      <c r="BZ391" s="543">
        <v>2</v>
      </c>
      <c r="CA391" s="543">
        <v>0</v>
      </c>
      <c r="CB391" s="543">
        <v>1</v>
      </c>
      <c r="CC391" s="543">
        <v>1</v>
      </c>
      <c r="CD391" s="543">
        <v>0</v>
      </c>
      <c r="CE391" s="543">
        <v>0</v>
      </c>
      <c r="CF391" s="543">
        <v>1</v>
      </c>
      <c r="CG391" s="543">
        <v>1</v>
      </c>
      <c r="CH391" s="543">
        <v>0</v>
      </c>
      <c r="CI391" s="542"/>
      <c r="CJ391" s="542"/>
      <c r="CK391" s="542"/>
      <c r="CL391" s="542"/>
      <c r="CM391" s="542"/>
      <c r="CN391" s="542"/>
      <c r="CO391" s="542"/>
      <c r="CP391" s="542"/>
      <c r="CQ391" s="542"/>
      <c r="CS391" s="542"/>
      <c r="CT391" s="542"/>
      <c r="CU391" s="542"/>
      <c r="CV391" s="542"/>
      <c r="CW391" s="543">
        <v>6</v>
      </c>
      <c r="CX391" s="547">
        <v>2</v>
      </c>
      <c r="CY391" s="543">
        <v>5</v>
      </c>
      <c r="CZ391" s="543">
        <v>1</v>
      </c>
      <c r="DA391" s="543">
        <v>0</v>
      </c>
      <c r="DB391" s="543">
        <v>0</v>
      </c>
      <c r="DC391" s="543">
        <v>0</v>
      </c>
      <c r="DD391" s="543">
        <v>0</v>
      </c>
      <c r="DF391" s="551">
        <v>459996.76542000001</v>
      </c>
      <c r="DG391" s="76">
        <f t="shared" si="101"/>
        <v>3.2571637779315266E-2</v>
      </c>
      <c r="DH391" s="551">
        <v>3561.4989009999999</v>
      </c>
      <c r="DI391" s="551">
        <v>179779.64689199999</v>
      </c>
      <c r="DJ391" s="551">
        <v>280217.11852800002</v>
      </c>
      <c r="DK391" s="547">
        <v>107</v>
      </c>
      <c r="DL391" s="543">
        <v>55</v>
      </c>
      <c r="DM391" s="543">
        <v>0</v>
      </c>
      <c r="DN391" s="543">
        <v>0</v>
      </c>
      <c r="DO391" s="320">
        <v>8.3007999999999998E-2</v>
      </c>
      <c r="DP391" s="543">
        <v>92</v>
      </c>
      <c r="DQ391" s="543">
        <v>34</v>
      </c>
      <c r="DR391" s="543">
        <v>35</v>
      </c>
      <c r="DS391" s="543">
        <v>1</v>
      </c>
      <c r="DT391" s="76">
        <f t="shared" si="102"/>
        <v>6.993006993006993E-3</v>
      </c>
      <c r="DU391" s="542"/>
      <c r="DV391" s="542"/>
      <c r="DW391" s="542"/>
      <c r="DX391" s="552">
        <v>420.54770000000002</v>
      </c>
      <c r="DZ391" s="542"/>
      <c r="EA391" s="542"/>
      <c r="EB391" s="542"/>
      <c r="EC391" s="542"/>
      <c r="ED391" s="542"/>
      <c r="EE391" s="542"/>
      <c r="EF391" s="542"/>
      <c r="EG391" s="542"/>
      <c r="EH391" s="542"/>
      <c r="EI391" s="542"/>
      <c r="EJ391" s="542"/>
      <c r="EK391" s="542"/>
      <c r="EL391" s="542"/>
      <c r="EM391" s="542"/>
      <c r="EN391" s="542"/>
      <c r="EO391" s="542"/>
    </row>
    <row r="392" spans="2:145" x14ac:dyDescent="0.25">
      <c r="B392" s="541" t="s">
        <v>1870</v>
      </c>
      <c r="C392" s="3" t="s">
        <v>1872</v>
      </c>
      <c r="D392" s="3" t="s">
        <v>1097</v>
      </c>
      <c r="E392" s="541" t="s">
        <v>1094</v>
      </c>
      <c r="F392" s="542"/>
      <c r="G392" s="543">
        <v>349.72342300000003</v>
      </c>
      <c r="H392" s="542"/>
      <c r="I392" s="542"/>
      <c r="J392" s="542"/>
      <c r="K392" s="542"/>
      <c r="L392" s="542"/>
      <c r="N392" s="543">
        <v>175.50674599999999</v>
      </c>
      <c r="O392" s="76">
        <f t="shared" ref="O392:O455" si="104">N392/G392</f>
        <v>0.50184441320648965</v>
      </c>
      <c r="P392" s="622">
        <v>5.3138949999999996</v>
      </c>
      <c r="Q392" s="76">
        <f t="shared" ref="Q392:Q455" si="105">P392/G392</f>
        <v>1.5194564191372446E-2</v>
      </c>
      <c r="R392" s="542"/>
      <c r="S392" s="542"/>
      <c r="T392" s="544">
        <v>2.0695190000000001</v>
      </c>
      <c r="U392" s="543">
        <v>1</v>
      </c>
      <c r="W392" s="543">
        <v>39</v>
      </c>
      <c r="X392" s="543">
        <v>9</v>
      </c>
      <c r="Y392" s="542"/>
      <c r="Z392" s="546">
        <f t="shared" si="103"/>
        <v>0.22221368060689817</v>
      </c>
      <c r="AA392" s="543">
        <v>2</v>
      </c>
      <c r="AB392" s="543">
        <v>4</v>
      </c>
      <c r="AC392" s="547">
        <v>41</v>
      </c>
      <c r="AD392" s="547">
        <v>2</v>
      </c>
      <c r="AE392" s="543">
        <f t="shared" ref="AE392:AE455" si="106">AA392+AC392</f>
        <v>43</v>
      </c>
      <c r="AF392" s="549">
        <v>3524500</v>
      </c>
      <c r="AH392" s="549">
        <v>68100</v>
      </c>
      <c r="AI392" s="543">
        <v>42</v>
      </c>
      <c r="AJ392" s="76">
        <f t="shared" ref="AJ392:AJ455" si="107">AI392/AE392</f>
        <v>0.97674418604651159</v>
      </c>
      <c r="AK392" s="549">
        <v>3395250</v>
      </c>
      <c r="AL392" s="76">
        <f t="shared" ref="AL392:AL455" si="108">AK392/AF392</f>
        <v>0.9633281316498794</v>
      </c>
      <c r="AM392" s="543">
        <v>42</v>
      </c>
      <c r="AN392" s="549">
        <v>3395250</v>
      </c>
      <c r="AO392" s="543">
        <v>42</v>
      </c>
      <c r="AP392" s="549">
        <v>3395250</v>
      </c>
      <c r="AQ392" s="543">
        <v>33</v>
      </c>
      <c r="AR392" s="549">
        <v>3069250</v>
      </c>
      <c r="AS392" s="543">
        <v>9</v>
      </c>
      <c r="AT392" s="76">
        <f t="shared" ref="AT392:AT455" si="109">AS392/AO392</f>
        <v>0.21428571428571427</v>
      </c>
      <c r="AU392" s="549">
        <v>326000</v>
      </c>
      <c r="AV392" s="543">
        <v>0</v>
      </c>
      <c r="AW392" s="549">
        <v>0</v>
      </c>
      <c r="AX392" s="543">
        <v>1</v>
      </c>
      <c r="AY392" s="549">
        <v>129250</v>
      </c>
      <c r="AZ392" s="543">
        <v>8</v>
      </c>
      <c r="BA392" s="76">
        <f t="shared" ref="BA392:BA455" si="110">AZ392/AE392</f>
        <v>0.18604651162790697</v>
      </c>
      <c r="BB392" s="543">
        <v>4</v>
      </c>
      <c r="BC392" s="76">
        <f t="shared" ref="BC392:BC455" si="111">BB392/AE392</f>
        <v>9.3023255813953487E-2</v>
      </c>
      <c r="BD392" s="543">
        <v>31</v>
      </c>
      <c r="BE392" s="76">
        <f t="shared" ref="BE392:BE455" si="112">BD392/AE392</f>
        <v>0.72093023255813948</v>
      </c>
      <c r="BF392" s="543">
        <v>39</v>
      </c>
      <c r="BG392" s="76">
        <f t="shared" ref="BG392:BG455" si="113">BF392/AE392</f>
        <v>0.90697674418604646</v>
      </c>
      <c r="BH392" s="543">
        <v>11</v>
      </c>
      <c r="BI392" s="76">
        <f t="shared" ref="BI392:BI455" si="114">BH392/AE392</f>
        <v>0.2558139534883721</v>
      </c>
      <c r="BJ392" s="543">
        <v>8</v>
      </c>
      <c r="BK392" s="543">
        <v>3</v>
      </c>
      <c r="BL392" s="543">
        <v>0</v>
      </c>
      <c r="BM392" s="550">
        <v>1973.5</v>
      </c>
      <c r="BN392" s="542"/>
      <c r="BO392" s="543">
        <v>31</v>
      </c>
      <c r="BP392" s="76">
        <f t="shared" ref="BP392:BP455" si="115">BO392/AE392</f>
        <v>0.72093023255813948</v>
      </c>
      <c r="BQ392" s="543">
        <v>12</v>
      </c>
      <c r="BR392" s="76">
        <f t="shared" ref="BR392:BR455" si="116">BQ392/AE392</f>
        <v>0.27906976744186046</v>
      </c>
      <c r="BS392" s="543">
        <v>4</v>
      </c>
      <c r="BT392" s="76">
        <f t="shared" ref="BT392:BT455" si="117">BS392/AE392</f>
        <v>9.3023255813953487E-2</v>
      </c>
      <c r="BU392" s="76">
        <v>0.80952380952380953</v>
      </c>
      <c r="BW392" s="543">
        <v>0</v>
      </c>
      <c r="BX392" s="543">
        <v>0</v>
      </c>
      <c r="BY392" s="543">
        <v>0</v>
      </c>
      <c r="BZ392" s="543">
        <v>0</v>
      </c>
      <c r="CA392" s="543">
        <v>0</v>
      </c>
      <c r="CB392" s="543">
        <v>0</v>
      </c>
      <c r="CC392" s="543">
        <v>0</v>
      </c>
      <c r="CD392" s="543">
        <v>0</v>
      </c>
      <c r="CE392" s="543">
        <v>0</v>
      </c>
      <c r="CF392" s="543">
        <v>0</v>
      </c>
      <c r="CG392" s="543">
        <v>0</v>
      </c>
      <c r="CH392" s="543">
        <v>0</v>
      </c>
      <c r="CI392" s="542"/>
      <c r="CJ392" s="542"/>
      <c r="CK392" s="542"/>
      <c r="CL392" s="542"/>
      <c r="CM392" s="542"/>
      <c r="CN392" s="542"/>
      <c r="CO392" s="542"/>
      <c r="CP392" s="542"/>
      <c r="CQ392" s="542"/>
      <c r="CS392" s="542"/>
      <c r="CT392" s="542"/>
      <c r="CU392" s="542"/>
      <c r="CV392" s="542"/>
      <c r="CW392" s="543">
        <v>0</v>
      </c>
      <c r="CX392" s="547">
        <v>0</v>
      </c>
      <c r="CY392" s="543">
        <v>0</v>
      </c>
      <c r="CZ392" s="543">
        <v>0</v>
      </c>
      <c r="DA392" s="543">
        <v>0</v>
      </c>
      <c r="DB392" s="543">
        <v>0</v>
      </c>
      <c r="DC392" s="543">
        <v>0</v>
      </c>
      <c r="DD392" s="543">
        <v>0</v>
      </c>
      <c r="DF392" s="551">
        <v>343056.13897700002</v>
      </c>
      <c r="DG392" s="76">
        <f t="shared" ref="DG392:DG455" si="118">DF392/AF392</f>
        <v>9.7334696829904963E-2</v>
      </c>
      <c r="DH392" s="551">
        <v>9629.6433720000005</v>
      </c>
      <c r="DI392" s="551">
        <v>322051.43621800002</v>
      </c>
      <c r="DJ392" s="551">
        <v>21004.702759</v>
      </c>
      <c r="DK392" s="547">
        <v>23</v>
      </c>
      <c r="DL392" s="543">
        <v>19</v>
      </c>
      <c r="DM392" s="543">
        <v>1</v>
      </c>
      <c r="DN392" s="543">
        <v>0</v>
      </c>
      <c r="DO392" s="320">
        <v>0.150449</v>
      </c>
      <c r="DP392" s="543">
        <v>21</v>
      </c>
      <c r="DQ392" s="543">
        <v>8</v>
      </c>
      <c r="DR392" s="543">
        <v>9</v>
      </c>
      <c r="DS392" s="543">
        <v>5</v>
      </c>
      <c r="DT392" s="76">
        <f t="shared" ref="DT392:DT455" si="119">DS392/W392</f>
        <v>0.12820512820512819</v>
      </c>
      <c r="DU392" s="542"/>
      <c r="DV392" s="542"/>
      <c r="DW392" s="542"/>
      <c r="DX392" s="552">
        <v>356.57409999999999</v>
      </c>
      <c r="DZ392" s="542"/>
      <c r="EA392" s="542"/>
      <c r="EB392" s="542"/>
      <c r="EC392" s="542"/>
      <c r="ED392" s="542"/>
      <c r="EE392" s="542"/>
      <c r="EF392" s="542"/>
      <c r="EG392" s="542"/>
      <c r="EH392" s="542"/>
      <c r="EI392" s="542"/>
      <c r="EJ392" s="542"/>
      <c r="EK392" s="542"/>
      <c r="EL392" s="542"/>
      <c r="EM392" s="542"/>
      <c r="EN392" s="542"/>
      <c r="EO392" s="542"/>
    </row>
    <row r="393" spans="2:145" x14ac:dyDescent="0.25">
      <c r="B393" s="541" t="s">
        <v>1870</v>
      </c>
      <c r="C393" s="3" t="s">
        <v>1871</v>
      </c>
      <c r="D393" s="3" t="s">
        <v>1121</v>
      </c>
      <c r="E393" s="541" t="s">
        <v>1094</v>
      </c>
      <c r="F393" s="542"/>
      <c r="G393" s="543">
        <v>120.94498400000001</v>
      </c>
      <c r="H393" s="542"/>
      <c r="I393" s="542"/>
      <c r="J393" s="542"/>
      <c r="K393" s="542"/>
      <c r="L393" s="542"/>
      <c r="N393" s="543">
        <v>69.056500999999997</v>
      </c>
      <c r="O393" s="76">
        <f t="shared" si="104"/>
        <v>0.57097449365903419</v>
      </c>
      <c r="P393" s="622">
        <v>2.8506469999999999</v>
      </c>
      <c r="Q393" s="76">
        <f t="shared" si="105"/>
        <v>2.356978276999069E-2</v>
      </c>
      <c r="R393" s="542"/>
      <c r="S393" s="542"/>
      <c r="T393" s="544">
        <v>1.6909179999999999</v>
      </c>
      <c r="U393" s="543">
        <v>0</v>
      </c>
      <c r="W393" s="543">
        <v>26</v>
      </c>
      <c r="X393" s="543">
        <v>0</v>
      </c>
      <c r="Y393" s="542"/>
      <c r="Z393" s="546">
        <f t="shared" si="103"/>
        <v>0.37650329257197668</v>
      </c>
      <c r="AA393" s="543">
        <v>4</v>
      </c>
      <c r="AB393" s="543">
        <v>8</v>
      </c>
      <c r="AC393" s="547">
        <v>30</v>
      </c>
      <c r="AD393" s="547">
        <v>4</v>
      </c>
      <c r="AE393" s="543">
        <f t="shared" si="106"/>
        <v>34</v>
      </c>
      <c r="AF393" s="549">
        <v>2103250</v>
      </c>
      <c r="AH393" s="549">
        <v>52850</v>
      </c>
      <c r="AI393" s="543">
        <v>30</v>
      </c>
      <c r="AJ393" s="76">
        <f t="shared" si="107"/>
        <v>0.88235294117647056</v>
      </c>
      <c r="AK393" s="549">
        <v>1709750</v>
      </c>
      <c r="AL393" s="76">
        <f t="shared" si="108"/>
        <v>0.81290859384286218</v>
      </c>
      <c r="AM393" s="543">
        <v>30</v>
      </c>
      <c r="AN393" s="549">
        <v>1709750</v>
      </c>
      <c r="AO393" s="543">
        <v>30</v>
      </c>
      <c r="AP393" s="549">
        <v>1709750</v>
      </c>
      <c r="AQ393" s="543">
        <v>22</v>
      </c>
      <c r="AR393" s="549">
        <v>1330900</v>
      </c>
      <c r="AS393" s="543">
        <v>8</v>
      </c>
      <c r="AT393" s="76">
        <f t="shared" si="109"/>
        <v>0.26666666666666666</v>
      </c>
      <c r="AU393" s="549">
        <v>378850</v>
      </c>
      <c r="AV393" s="543">
        <v>0</v>
      </c>
      <c r="AW393" s="549">
        <v>0</v>
      </c>
      <c r="AX393" s="543">
        <v>4</v>
      </c>
      <c r="AY393" s="549">
        <v>393500</v>
      </c>
      <c r="AZ393" s="543">
        <v>6</v>
      </c>
      <c r="BA393" s="76">
        <f t="shared" si="110"/>
        <v>0.17647058823529413</v>
      </c>
      <c r="BB393" s="543">
        <v>5</v>
      </c>
      <c r="BC393" s="76">
        <f t="shared" si="111"/>
        <v>0.14705882352941177</v>
      </c>
      <c r="BD393" s="543">
        <v>23</v>
      </c>
      <c r="BE393" s="76">
        <f t="shared" si="112"/>
        <v>0.67647058823529416</v>
      </c>
      <c r="BF393" s="543">
        <v>33</v>
      </c>
      <c r="BG393" s="76">
        <f t="shared" si="113"/>
        <v>0.97058823529411764</v>
      </c>
      <c r="BH393" s="543">
        <v>4</v>
      </c>
      <c r="BI393" s="76">
        <f t="shared" si="114"/>
        <v>0.11764705882352941</v>
      </c>
      <c r="BJ393" s="543">
        <v>3</v>
      </c>
      <c r="BK393" s="543">
        <v>1</v>
      </c>
      <c r="BL393" s="543">
        <v>0</v>
      </c>
      <c r="BM393" s="550">
        <v>1982</v>
      </c>
      <c r="BN393" s="542"/>
      <c r="BO393" s="543">
        <v>22</v>
      </c>
      <c r="BP393" s="76">
        <f t="shared" si="115"/>
        <v>0.6470588235294118</v>
      </c>
      <c r="BQ393" s="543">
        <v>12</v>
      </c>
      <c r="BR393" s="76">
        <f t="shared" si="116"/>
        <v>0.35294117647058826</v>
      </c>
      <c r="BS393" s="543">
        <v>2</v>
      </c>
      <c r="BT393" s="76">
        <f t="shared" si="117"/>
        <v>5.8823529411764705E-2</v>
      </c>
      <c r="BU393" s="76">
        <v>0.7</v>
      </c>
      <c r="BW393" s="543">
        <v>0</v>
      </c>
      <c r="BX393" s="543">
        <v>0</v>
      </c>
      <c r="BY393" s="543">
        <v>0</v>
      </c>
      <c r="BZ393" s="543">
        <v>0</v>
      </c>
      <c r="CA393" s="543">
        <v>0</v>
      </c>
      <c r="CB393" s="543">
        <v>0</v>
      </c>
      <c r="CC393" s="543">
        <v>0</v>
      </c>
      <c r="CD393" s="543">
        <v>0</v>
      </c>
      <c r="CE393" s="543">
        <v>0</v>
      </c>
      <c r="CF393" s="543">
        <v>0</v>
      </c>
      <c r="CG393" s="543">
        <v>0</v>
      </c>
      <c r="CH393" s="543">
        <v>0</v>
      </c>
      <c r="CI393" s="542"/>
      <c r="CJ393" s="542"/>
      <c r="CK393" s="542"/>
      <c r="CL393" s="542"/>
      <c r="CM393" s="542"/>
      <c r="CN393" s="542"/>
      <c r="CO393" s="542"/>
      <c r="CP393" s="542"/>
      <c r="CQ393" s="542"/>
      <c r="CS393" s="542"/>
      <c r="CT393" s="542"/>
      <c r="CU393" s="542"/>
      <c r="CV393" s="542"/>
      <c r="CW393" s="543">
        <v>4</v>
      </c>
      <c r="CX393" s="547">
        <v>1</v>
      </c>
      <c r="CY393" s="543">
        <v>4</v>
      </c>
      <c r="CZ393" s="543">
        <v>0</v>
      </c>
      <c r="DA393" s="543">
        <v>0</v>
      </c>
      <c r="DB393" s="543">
        <v>0</v>
      </c>
      <c r="DC393" s="543">
        <v>0</v>
      </c>
      <c r="DD393" s="543">
        <v>0</v>
      </c>
      <c r="DF393" s="551">
        <v>87545.109341000003</v>
      </c>
      <c r="DG393" s="76">
        <f t="shared" si="118"/>
        <v>4.1623729628432186E-2</v>
      </c>
      <c r="DH393" s="551">
        <v>12279.219703999999</v>
      </c>
      <c r="DI393" s="551">
        <v>83918.839047000001</v>
      </c>
      <c r="DJ393" s="551">
        <v>3626.2702939999999</v>
      </c>
      <c r="DK393" s="547">
        <v>28</v>
      </c>
      <c r="DL393" s="543">
        <v>6</v>
      </c>
      <c r="DM393" s="543">
        <v>0</v>
      </c>
      <c r="DN393" s="543">
        <v>0</v>
      </c>
      <c r="DO393" s="320">
        <v>0.315137</v>
      </c>
      <c r="DP393" s="543">
        <v>28</v>
      </c>
      <c r="DQ393" s="543">
        <v>1</v>
      </c>
      <c r="DR393" s="543">
        <v>3</v>
      </c>
      <c r="DS393" s="543">
        <v>2</v>
      </c>
      <c r="DT393" s="76">
        <f t="shared" si="119"/>
        <v>7.6923076923076927E-2</v>
      </c>
      <c r="DU393" s="542"/>
      <c r="DV393" s="542"/>
      <c r="DW393" s="542"/>
      <c r="DX393" s="552">
        <v>93.724000000000004</v>
      </c>
      <c r="DZ393" s="542"/>
      <c r="EA393" s="542"/>
      <c r="EB393" s="542"/>
      <c r="EC393" s="542"/>
      <c r="ED393" s="542"/>
      <c r="EE393" s="542"/>
      <c r="EF393" s="542"/>
      <c r="EG393" s="542"/>
      <c r="EH393" s="542"/>
      <c r="EI393" s="542"/>
      <c r="EJ393" s="542"/>
      <c r="EK393" s="542"/>
      <c r="EL393" s="542"/>
      <c r="EM393" s="542"/>
      <c r="EN393" s="542"/>
      <c r="EO393" s="542"/>
    </row>
    <row r="394" spans="2:145" x14ac:dyDescent="0.25">
      <c r="B394" s="541" t="s">
        <v>1873</v>
      </c>
      <c r="C394" s="3" t="s">
        <v>1874</v>
      </c>
      <c r="D394" s="3" t="s">
        <v>1118</v>
      </c>
      <c r="E394" s="541" t="s">
        <v>1094</v>
      </c>
      <c r="F394" s="542"/>
      <c r="G394" s="543">
        <v>168.55993100000001</v>
      </c>
      <c r="H394" s="542"/>
      <c r="I394" s="542"/>
      <c r="J394" s="542"/>
      <c r="K394" s="542"/>
      <c r="L394" s="542"/>
      <c r="N394" s="543">
        <v>68.136615000000006</v>
      </c>
      <c r="O394" s="76">
        <f t="shared" si="104"/>
        <v>0.40422782921049016</v>
      </c>
      <c r="P394" s="622">
        <v>6.0060669999999998</v>
      </c>
      <c r="Q394" s="76">
        <f t="shared" si="105"/>
        <v>3.5631641306260384E-2</v>
      </c>
      <c r="R394" s="542"/>
      <c r="S394" s="542"/>
      <c r="T394" s="544">
        <v>0.89678999999999998</v>
      </c>
      <c r="U394" s="543">
        <v>0</v>
      </c>
      <c r="W394" s="543">
        <v>87</v>
      </c>
      <c r="X394" s="543">
        <v>2</v>
      </c>
      <c r="Y394" s="542"/>
      <c r="Z394" s="546">
        <f t="shared" si="103"/>
        <v>1.276846523708288</v>
      </c>
      <c r="AA394" s="543">
        <v>22</v>
      </c>
      <c r="AB394" s="543">
        <v>24</v>
      </c>
      <c r="AC394" s="547">
        <v>89</v>
      </c>
      <c r="AD394" s="547">
        <v>22</v>
      </c>
      <c r="AE394" s="543">
        <f t="shared" si="106"/>
        <v>111</v>
      </c>
      <c r="AF394" s="549">
        <v>4686119</v>
      </c>
      <c r="AH394" s="549">
        <v>29900</v>
      </c>
      <c r="AI394" s="543">
        <v>102</v>
      </c>
      <c r="AJ394" s="76">
        <f t="shared" si="107"/>
        <v>0.91891891891891897</v>
      </c>
      <c r="AK394" s="549">
        <v>3380799</v>
      </c>
      <c r="AL394" s="76">
        <f t="shared" si="108"/>
        <v>0.72144966869172544</v>
      </c>
      <c r="AM394" s="543">
        <v>102</v>
      </c>
      <c r="AN394" s="549">
        <v>3380799</v>
      </c>
      <c r="AO394" s="543">
        <v>99</v>
      </c>
      <c r="AP394" s="549">
        <v>3306299</v>
      </c>
      <c r="AQ394" s="543">
        <v>88</v>
      </c>
      <c r="AR394" s="549">
        <v>3162719</v>
      </c>
      <c r="AS394" s="543">
        <v>11</v>
      </c>
      <c r="AT394" s="76">
        <f t="shared" si="109"/>
        <v>0.1111111111111111</v>
      </c>
      <c r="AU394" s="549">
        <v>143580</v>
      </c>
      <c r="AV394" s="543">
        <v>5</v>
      </c>
      <c r="AW394" s="549">
        <v>427100</v>
      </c>
      <c r="AX394" s="543">
        <v>4</v>
      </c>
      <c r="AY394" s="549">
        <v>878220</v>
      </c>
      <c r="AZ394" s="543">
        <v>14</v>
      </c>
      <c r="BA394" s="76">
        <f t="shared" si="110"/>
        <v>0.12612612612612611</v>
      </c>
      <c r="BB394" s="543">
        <v>16</v>
      </c>
      <c r="BC394" s="76">
        <f t="shared" si="111"/>
        <v>0.14414414414414414</v>
      </c>
      <c r="BD394" s="543">
        <v>81</v>
      </c>
      <c r="BE394" s="76">
        <f t="shared" si="112"/>
        <v>0.72972972972972971</v>
      </c>
      <c r="BF394" s="543">
        <v>102</v>
      </c>
      <c r="BG394" s="76">
        <f t="shared" si="113"/>
        <v>0.91891891891891897</v>
      </c>
      <c r="BH394" s="543">
        <v>9</v>
      </c>
      <c r="BI394" s="76">
        <f t="shared" si="114"/>
        <v>8.1081081081081086E-2</v>
      </c>
      <c r="BJ394" s="543">
        <v>9</v>
      </c>
      <c r="BK394" s="543">
        <v>0</v>
      </c>
      <c r="BL394" s="543">
        <v>0</v>
      </c>
      <c r="BM394" s="550">
        <v>1918</v>
      </c>
      <c r="BN394" s="542"/>
      <c r="BO394" s="543">
        <v>102</v>
      </c>
      <c r="BP394" s="76">
        <f t="shared" si="115"/>
        <v>0.91891891891891897</v>
      </c>
      <c r="BQ394" s="543">
        <v>9</v>
      </c>
      <c r="BR394" s="76">
        <f t="shared" si="116"/>
        <v>8.1081081081081086E-2</v>
      </c>
      <c r="BS394" s="543">
        <v>1</v>
      </c>
      <c r="BT394" s="76">
        <f t="shared" si="117"/>
        <v>9.0090090090090089E-3</v>
      </c>
      <c r="BU394" s="76">
        <v>0.80392156862745101</v>
      </c>
      <c r="BW394" s="543">
        <v>0</v>
      </c>
      <c r="BX394" s="543">
        <v>0</v>
      </c>
      <c r="BY394" s="543">
        <v>0</v>
      </c>
      <c r="BZ394" s="543">
        <v>0</v>
      </c>
      <c r="CA394" s="543">
        <v>0</v>
      </c>
      <c r="CB394" s="543">
        <v>0</v>
      </c>
      <c r="CC394" s="543">
        <v>0</v>
      </c>
      <c r="CD394" s="543">
        <v>0</v>
      </c>
      <c r="CE394" s="543">
        <v>0</v>
      </c>
      <c r="CF394" s="543">
        <v>0</v>
      </c>
      <c r="CG394" s="543">
        <v>0</v>
      </c>
      <c r="CH394" s="543">
        <v>0</v>
      </c>
      <c r="CI394" s="542"/>
      <c r="CJ394" s="542"/>
      <c r="CK394" s="542"/>
      <c r="CL394" s="542"/>
      <c r="CM394" s="542"/>
      <c r="CN394" s="542"/>
      <c r="CO394" s="542"/>
      <c r="CP394" s="542"/>
      <c r="CQ394" s="542"/>
      <c r="CS394" s="542"/>
      <c r="CT394" s="542"/>
      <c r="CU394" s="542"/>
      <c r="CV394" s="542"/>
      <c r="CW394" s="543">
        <v>4</v>
      </c>
      <c r="CX394" s="547">
        <v>1</v>
      </c>
      <c r="CY394" s="543">
        <v>4</v>
      </c>
      <c r="CZ394" s="543">
        <v>0</v>
      </c>
      <c r="DA394" s="543">
        <v>0</v>
      </c>
      <c r="DB394" s="543">
        <v>0</v>
      </c>
      <c r="DC394" s="543">
        <v>0</v>
      </c>
      <c r="DD394" s="543">
        <v>0</v>
      </c>
      <c r="DF394" s="551">
        <v>134662.15312500001</v>
      </c>
      <c r="DG394" s="76">
        <f t="shared" si="118"/>
        <v>2.8736392124271707E-2</v>
      </c>
      <c r="DH394" s="551">
        <v>1039.2816660000001</v>
      </c>
      <c r="DI394" s="551">
        <v>86165.945202000003</v>
      </c>
      <c r="DJ394" s="551">
        <v>48496.207922000001</v>
      </c>
      <c r="DK394" s="547">
        <v>92</v>
      </c>
      <c r="DL394" s="543">
        <v>19</v>
      </c>
      <c r="DM394" s="543">
        <v>0</v>
      </c>
      <c r="DN394" s="543">
        <v>0</v>
      </c>
      <c r="DO394" s="320">
        <v>3.8403E-2</v>
      </c>
      <c r="DP394" s="543">
        <v>81</v>
      </c>
      <c r="DQ394" s="543">
        <v>17</v>
      </c>
      <c r="DR394" s="543">
        <v>13</v>
      </c>
      <c r="DS394" s="543">
        <v>0</v>
      </c>
      <c r="DT394" s="76">
        <f t="shared" si="119"/>
        <v>0</v>
      </c>
      <c r="DU394" s="542"/>
      <c r="DV394" s="542"/>
      <c r="DW394" s="542"/>
      <c r="DX394" s="552">
        <v>55.639099999999999</v>
      </c>
      <c r="DZ394" s="542"/>
      <c r="EA394" s="542"/>
      <c r="EB394" s="542"/>
      <c r="EC394" s="542"/>
      <c r="ED394" s="542"/>
      <c r="EE394" s="542"/>
      <c r="EF394" s="542"/>
      <c r="EG394" s="542"/>
      <c r="EH394" s="542"/>
      <c r="EI394" s="542"/>
      <c r="EJ394" s="542"/>
      <c r="EK394" s="542"/>
      <c r="EL394" s="542"/>
      <c r="EM394" s="542"/>
      <c r="EN394" s="542"/>
      <c r="EO394" s="542"/>
    </row>
    <row r="395" spans="2:145" x14ac:dyDescent="0.25">
      <c r="B395" s="541" t="s">
        <v>1875</v>
      </c>
      <c r="C395" s="3" t="s">
        <v>1876</v>
      </c>
      <c r="D395" s="3" t="s">
        <v>51</v>
      </c>
      <c r="E395" s="541" t="s">
        <v>1094</v>
      </c>
      <c r="F395" s="542"/>
      <c r="G395" s="543">
        <v>158.28630899999999</v>
      </c>
      <c r="H395" s="542"/>
      <c r="I395" s="542"/>
      <c r="J395" s="542"/>
      <c r="K395" s="542"/>
      <c r="L395" s="542"/>
      <c r="N395" s="543">
        <v>20.919301999999998</v>
      </c>
      <c r="O395" s="76">
        <f t="shared" si="104"/>
        <v>0.1321611586760798</v>
      </c>
      <c r="P395" s="622">
        <v>6.5102589999999996</v>
      </c>
      <c r="Q395" s="76">
        <f t="shared" si="105"/>
        <v>4.1129640593236649E-2</v>
      </c>
      <c r="R395" s="542"/>
      <c r="S395" s="542"/>
      <c r="T395" s="544">
        <v>1.9765459999999999</v>
      </c>
      <c r="U395" s="543">
        <v>0</v>
      </c>
      <c r="W395" s="543">
        <v>40</v>
      </c>
      <c r="X395" s="543">
        <v>0</v>
      </c>
      <c r="Y395" s="542"/>
      <c r="Z395" s="546">
        <f t="shared" si="103"/>
        <v>1.9121096870249306</v>
      </c>
      <c r="AA395" s="543">
        <v>36</v>
      </c>
      <c r="AB395" s="543">
        <v>0</v>
      </c>
      <c r="AC395" s="547">
        <v>4</v>
      </c>
      <c r="AD395" s="547">
        <v>36</v>
      </c>
      <c r="AE395" s="543">
        <f t="shared" si="106"/>
        <v>40</v>
      </c>
      <c r="AF395" s="549">
        <v>5153103</v>
      </c>
      <c r="AH395" s="549">
        <v>23350</v>
      </c>
      <c r="AI395" s="543">
        <v>39</v>
      </c>
      <c r="AJ395" s="76">
        <f t="shared" si="107"/>
        <v>0.97499999999999998</v>
      </c>
      <c r="AK395" s="549">
        <v>1106459</v>
      </c>
      <c r="AL395" s="76">
        <f t="shared" si="108"/>
        <v>0.21471703554149801</v>
      </c>
      <c r="AM395" s="543">
        <v>39</v>
      </c>
      <c r="AN395" s="549">
        <v>1106459</v>
      </c>
      <c r="AO395" s="543">
        <v>39</v>
      </c>
      <c r="AP395" s="549">
        <v>1106459</v>
      </c>
      <c r="AQ395" s="543">
        <v>13</v>
      </c>
      <c r="AR395" s="549">
        <v>552199</v>
      </c>
      <c r="AS395" s="543">
        <v>26</v>
      </c>
      <c r="AT395" s="76">
        <f t="shared" si="109"/>
        <v>0.66666666666666663</v>
      </c>
      <c r="AU395" s="549">
        <v>554260</v>
      </c>
      <c r="AV395" s="543">
        <v>0</v>
      </c>
      <c r="AW395" s="549">
        <v>0</v>
      </c>
      <c r="AX395" s="543">
        <v>1</v>
      </c>
      <c r="AY395" s="549">
        <v>4046644</v>
      </c>
      <c r="AZ395" s="543">
        <v>0</v>
      </c>
      <c r="BA395" s="76">
        <f t="shared" si="110"/>
        <v>0</v>
      </c>
      <c r="BB395" s="543">
        <v>4</v>
      </c>
      <c r="BC395" s="76">
        <f t="shared" si="111"/>
        <v>0.1</v>
      </c>
      <c r="BD395" s="543">
        <v>36</v>
      </c>
      <c r="BE395" s="76">
        <f t="shared" si="112"/>
        <v>0.9</v>
      </c>
      <c r="BF395" s="543">
        <v>39</v>
      </c>
      <c r="BG395" s="76">
        <f t="shared" si="113"/>
        <v>0.97499999999999998</v>
      </c>
      <c r="BH395" s="543">
        <v>5</v>
      </c>
      <c r="BI395" s="76">
        <f t="shared" si="114"/>
        <v>0.125</v>
      </c>
      <c r="BJ395" s="543">
        <v>5</v>
      </c>
      <c r="BK395" s="543">
        <v>0</v>
      </c>
      <c r="BL395" s="543">
        <v>0</v>
      </c>
      <c r="BM395" s="550">
        <v>1985</v>
      </c>
      <c r="BN395" s="542"/>
      <c r="BO395" s="543">
        <v>39</v>
      </c>
      <c r="BP395" s="76">
        <f t="shared" si="115"/>
        <v>0.97499999999999998</v>
      </c>
      <c r="BQ395" s="543">
        <v>1</v>
      </c>
      <c r="BR395" s="76">
        <f t="shared" si="116"/>
        <v>2.5000000000000001E-2</v>
      </c>
      <c r="BS395" s="543">
        <v>1</v>
      </c>
      <c r="BT395" s="76">
        <f t="shared" si="117"/>
        <v>2.5000000000000001E-2</v>
      </c>
      <c r="BU395" s="76">
        <v>0.89743589743589747</v>
      </c>
      <c r="BW395" s="543">
        <v>1</v>
      </c>
      <c r="BX395" s="543">
        <v>1</v>
      </c>
      <c r="BY395" s="543">
        <v>0</v>
      </c>
      <c r="BZ395" s="543">
        <v>1</v>
      </c>
      <c r="CA395" s="543">
        <v>0</v>
      </c>
      <c r="CB395" s="543">
        <v>0</v>
      </c>
      <c r="CC395" s="543">
        <v>1</v>
      </c>
      <c r="CD395" s="543">
        <v>0</v>
      </c>
      <c r="CE395" s="543">
        <v>0</v>
      </c>
      <c r="CF395" s="543">
        <v>0</v>
      </c>
      <c r="CG395" s="543">
        <v>0</v>
      </c>
      <c r="CH395" s="543">
        <v>0</v>
      </c>
      <c r="CI395" s="542"/>
      <c r="CJ395" s="542"/>
      <c r="CK395" s="542"/>
      <c r="CL395" s="542"/>
      <c r="CM395" s="542"/>
      <c r="CN395" s="542"/>
      <c r="CO395" s="542"/>
      <c r="CP395" s="542"/>
      <c r="CQ395" s="542"/>
      <c r="CS395" s="542"/>
      <c r="CT395" s="542"/>
      <c r="CU395" s="542"/>
      <c r="CV395" s="542"/>
      <c r="CW395" s="543">
        <v>0</v>
      </c>
      <c r="CX395" s="547">
        <v>0</v>
      </c>
      <c r="CY395" s="543">
        <v>0</v>
      </c>
      <c r="CZ395" s="543">
        <v>0</v>
      </c>
      <c r="DA395" s="543">
        <v>0</v>
      </c>
      <c r="DB395" s="543">
        <v>0</v>
      </c>
      <c r="DC395" s="543">
        <v>0</v>
      </c>
      <c r="DD395" s="543">
        <v>0</v>
      </c>
      <c r="DF395" s="551">
        <v>504031.26557599998</v>
      </c>
      <c r="DG395" s="76">
        <f t="shared" si="118"/>
        <v>9.7811215024423137E-2</v>
      </c>
      <c r="DH395" s="551">
        <v>3631.908418</v>
      </c>
      <c r="DI395" s="551">
        <v>126730.616111</v>
      </c>
      <c r="DJ395" s="551">
        <v>377300.64946500002</v>
      </c>
      <c r="DK395" s="547">
        <v>22</v>
      </c>
      <c r="DL395" s="543">
        <v>17</v>
      </c>
      <c r="DM395" s="543">
        <v>0</v>
      </c>
      <c r="DN395" s="543">
        <v>1</v>
      </c>
      <c r="DO395" s="320">
        <v>0.16411200000000001</v>
      </c>
      <c r="DP395" s="543">
        <v>20</v>
      </c>
      <c r="DQ395" s="543">
        <v>6</v>
      </c>
      <c r="DR395" s="543">
        <v>12</v>
      </c>
      <c r="DS395" s="543">
        <v>2</v>
      </c>
      <c r="DT395" s="76">
        <f t="shared" si="119"/>
        <v>0.05</v>
      </c>
      <c r="DU395" s="542"/>
      <c r="DV395" s="542"/>
      <c r="DW395" s="542"/>
      <c r="DX395" s="552">
        <v>194.81540000000001</v>
      </c>
      <c r="DZ395" s="542"/>
      <c r="EA395" s="542"/>
      <c r="EB395" s="542"/>
      <c r="EC395" s="542"/>
      <c r="ED395" s="542"/>
      <c r="EE395" s="542"/>
      <c r="EF395" s="542"/>
      <c r="EG395" s="542"/>
      <c r="EH395" s="542"/>
      <c r="EI395" s="542"/>
      <c r="EJ395" s="542"/>
      <c r="EK395" s="542"/>
      <c r="EL395" s="542"/>
      <c r="EM395" s="542"/>
      <c r="EN395" s="542"/>
      <c r="EO395" s="542"/>
    </row>
    <row r="396" spans="2:145" x14ac:dyDescent="0.25">
      <c r="B396" s="541" t="s">
        <v>1877</v>
      </c>
      <c r="C396" s="3" t="s">
        <v>1878</v>
      </c>
      <c r="D396" s="3" t="s">
        <v>1193</v>
      </c>
      <c r="E396" s="541" t="s">
        <v>1094</v>
      </c>
      <c r="F396" s="542"/>
      <c r="G396" s="543">
        <v>377.99770899999999</v>
      </c>
      <c r="H396" s="542"/>
      <c r="I396" s="542"/>
      <c r="J396" s="542"/>
      <c r="K396" s="542"/>
      <c r="L396" s="542"/>
      <c r="N396" s="543">
        <v>173.82652100000001</v>
      </c>
      <c r="O396" s="76">
        <f t="shared" si="104"/>
        <v>0.45986130831285016</v>
      </c>
      <c r="P396" s="622">
        <v>6.190391</v>
      </c>
      <c r="Q396" s="76">
        <f t="shared" si="105"/>
        <v>1.637679502443757E-2</v>
      </c>
      <c r="R396" s="542"/>
      <c r="S396" s="542"/>
      <c r="T396" s="544">
        <v>0.73741599999999996</v>
      </c>
      <c r="U396" s="543">
        <v>0</v>
      </c>
      <c r="W396" s="543">
        <v>27</v>
      </c>
      <c r="X396" s="543">
        <v>0</v>
      </c>
      <c r="Y396" s="542"/>
      <c r="Z396" s="546">
        <f t="shared" si="103"/>
        <v>0.15532727597994092</v>
      </c>
      <c r="AA396" s="543">
        <v>2</v>
      </c>
      <c r="AB396" s="543">
        <v>2</v>
      </c>
      <c r="AC396" s="547">
        <v>27</v>
      </c>
      <c r="AD396" s="547">
        <v>2</v>
      </c>
      <c r="AE396" s="543">
        <f t="shared" si="106"/>
        <v>29</v>
      </c>
      <c r="AF396" s="549">
        <v>1732000</v>
      </c>
      <c r="AH396" s="549">
        <v>42700</v>
      </c>
      <c r="AI396" s="543">
        <v>25</v>
      </c>
      <c r="AJ396" s="76">
        <f t="shared" si="107"/>
        <v>0.86206896551724133</v>
      </c>
      <c r="AK396" s="549">
        <v>1142300</v>
      </c>
      <c r="AL396" s="76">
        <f t="shared" si="108"/>
        <v>0.65952655889145495</v>
      </c>
      <c r="AM396" s="543">
        <v>25</v>
      </c>
      <c r="AN396" s="549">
        <v>1142300</v>
      </c>
      <c r="AO396" s="543">
        <v>24</v>
      </c>
      <c r="AP396" s="549">
        <v>1103500</v>
      </c>
      <c r="AQ396" s="543">
        <v>17</v>
      </c>
      <c r="AR396" s="549">
        <v>978000</v>
      </c>
      <c r="AS396" s="543">
        <v>7</v>
      </c>
      <c r="AT396" s="76">
        <f t="shared" si="109"/>
        <v>0.29166666666666669</v>
      </c>
      <c r="AU396" s="549">
        <v>125500</v>
      </c>
      <c r="AV396" s="543">
        <v>2</v>
      </c>
      <c r="AW396" s="549">
        <v>134400</v>
      </c>
      <c r="AX396" s="543">
        <v>1</v>
      </c>
      <c r="AY396" s="549">
        <v>430500</v>
      </c>
      <c r="AZ396" s="543">
        <v>15</v>
      </c>
      <c r="BA396" s="76">
        <f t="shared" si="110"/>
        <v>0.51724137931034486</v>
      </c>
      <c r="BB396" s="543">
        <v>5</v>
      </c>
      <c r="BC396" s="76">
        <f t="shared" si="111"/>
        <v>0.17241379310344829</v>
      </c>
      <c r="BD396" s="543">
        <v>9</v>
      </c>
      <c r="BE396" s="76">
        <f t="shared" si="112"/>
        <v>0.31034482758620691</v>
      </c>
      <c r="BF396" s="543">
        <v>20</v>
      </c>
      <c r="BG396" s="76">
        <f t="shared" si="113"/>
        <v>0.68965517241379315</v>
      </c>
      <c r="BH396" s="543">
        <v>1</v>
      </c>
      <c r="BI396" s="76">
        <f t="shared" si="114"/>
        <v>3.4482758620689655E-2</v>
      </c>
      <c r="BJ396" s="543">
        <v>1</v>
      </c>
      <c r="BK396" s="543">
        <v>0</v>
      </c>
      <c r="BL396" s="543">
        <v>0</v>
      </c>
      <c r="BM396" s="550">
        <v>1930</v>
      </c>
      <c r="BN396" s="542"/>
      <c r="BO396" s="543">
        <v>27</v>
      </c>
      <c r="BP396" s="76">
        <f t="shared" si="115"/>
        <v>0.93103448275862066</v>
      </c>
      <c r="BQ396" s="543">
        <v>2</v>
      </c>
      <c r="BR396" s="76">
        <f t="shared" si="116"/>
        <v>6.8965517241379309E-2</v>
      </c>
      <c r="BS396" s="543">
        <v>0</v>
      </c>
      <c r="BT396" s="76">
        <f t="shared" si="117"/>
        <v>0</v>
      </c>
      <c r="BU396" s="76">
        <v>0.68</v>
      </c>
      <c r="BW396" s="543">
        <v>0</v>
      </c>
      <c r="BX396" s="543">
        <v>0</v>
      </c>
      <c r="BY396" s="543">
        <v>0</v>
      </c>
      <c r="BZ396" s="543">
        <v>0</v>
      </c>
      <c r="CA396" s="543">
        <v>0</v>
      </c>
      <c r="CB396" s="543">
        <v>0</v>
      </c>
      <c r="CC396" s="543">
        <v>0</v>
      </c>
      <c r="CD396" s="543">
        <v>0</v>
      </c>
      <c r="CE396" s="543">
        <v>0</v>
      </c>
      <c r="CF396" s="543">
        <v>0</v>
      </c>
      <c r="CG396" s="543">
        <v>0</v>
      </c>
      <c r="CH396" s="543">
        <v>0</v>
      </c>
      <c r="CI396" s="542"/>
      <c r="CJ396" s="542"/>
      <c r="CK396" s="542"/>
      <c r="CL396" s="542"/>
      <c r="CM396" s="542"/>
      <c r="CN396" s="542"/>
      <c r="CO396" s="542"/>
      <c r="CP396" s="542"/>
      <c r="CQ396" s="542"/>
      <c r="CS396" s="542"/>
      <c r="CT396" s="542"/>
      <c r="CU396" s="542"/>
      <c r="CV396" s="542"/>
      <c r="CW396" s="543">
        <v>1</v>
      </c>
      <c r="CX396" s="547">
        <v>1</v>
      </c>
      <c r="CY396" s="543">
        <v>0</v>
      </c>
      <c r="CZ396" s="543">
        <v>1</v>
      </c>
      <c r="DA396" s="543">
        <v>0</v>
      </c>
      <c r="DB396" s="543">
        <v>0</v>
      </c>
      <c r="DC396" s="543">
        <v>0</v>
      </c>
      <c r="DD396" s="543">
        <v>0</v>
      </c>
      <c r="DF396" s="551">
        <v>55452.998792999999</v>
      </c>
      <c r="DG396" s="76">
        <f t="shared" si="118"/>
        <v>3.2016742952078521E-2</v>
      </c>
      <c r="DH396" s="551">
        <v>1020.783001</v>
      </c>
      <c r="DI396" s="551">
        <v>14311.573602</v>
      </c>
      <c r="DJ396" s="551">
        <v>41141.425191000002</v>
      </c>
      <c r="DK396" s="547">
        <v>23</v>
      </c>
      <c r="DL396" s="543">
        <v>6</v>
      </c>
      <c r="DM396" s="543">
        <v>0</v>
      </c>
      <c r="DN396" s="543">
        <v>0</v>
      </c>
      <c r="DO396" s="320">
        <v>3.3785000000000003E-2</v>
      </c>
      <c r="DP396" s="543">
        <v>19</v>
      </c>
      <c r="DQ396" s="543">
        <v>10</v>
      </c>
      <c r="DR396" s="543">
        <v>0</v>
      </c>
      <c r="DS396" s="543">
        <v>0</v>
      </c>
      <c r="DT396" s="76">
        <f t="shared" si="119"/>
        <v>0</v>
      </c>
      <c r="DU396" s="542"/>
      <c r="DV396" s="542"/>
      <c r="DW396" s="542"/>
      <c r="DX396" s="552">
        <v>19.070399999999999</v>
      </c>
      <c r="DZ396" s="542"/>
      <c r="EA396" s="542"/>
      <c r="EB396" s="542"/>
      <c r="EC396" s="542"/>
      <c r="ED396" s="542"/>
      <c r="EE396" s="542"/>
      <c r="EF396" s="542"/>
      <c r="EG396" s="542"/>
      <c r="EH396" s="542"/>
      <c r="EI396" s="542"/>
      <c r="EJ396" s="542"/>
      <c r="EK396" s="542"/>
      <c r="EL396" s="542"/>
      <c r="EM396" s="542"/>
      <c r="EN396" s="542"/>
      <c r="EO396" s="542"/>
    </row>
    <row r="397" spans="2:145" x14ac:dyDescent="0.25">
      <c r="B397" s="541" t="s">
        <v>1879</v>
      </c>
      <c r="C397" s="3" t="s">
        <v>1880</v>
      </c>
      <c r="D397" s="3" t="s">
        <v>1155</v>
      </c>
      <c r="E397" s="541" t="s">
        <v>1094</v>
      </c>
      <c r="F397" s="542"/>
      <c r="G397" s="543">
        <v>124.138936</v>
      </c>
      <c r="H397" s="542"/>
      <c r="I397" s="542"/>
      <c r="J397" s="542"/>
      <c r="K397" s="542"/>
      <c r="L397" s="542"/>
      <c r="N397" s="543">
        <v>70.477286000000007</v>
      </c>
      <c r="O397" s="76">
        <f t="shared" si="104"/>
        <v>0.567729096695335</v>
      </c>
      <c r="P397" s="622">
        <v>5.0075250000000002</v>
      </c>
      <c r="Q397" s="76">
        <f t="shared" si="105"/>
        <v>4.0338069274252521E-2</v>
      </c>
      <c r="R397" s="542"/>
      <c r="S397" s="542"/>
      <c r="T397" s="544">
        <v>1.810713</v>
      </c>
      <c r="U397" s="543">
        <v>1</v>
      </c>
      <c r="W397" s="543">
        <v>30</v>
      </c>
      <c r="X397" s="543">
        <v>0</v>
      </c>
      <c r="Y397" s="542"/>
      <c r="Z397" s="546">
        <f t="shared" si="103"/>
        <v>0.42566905882272477</v>
      </c>
      <c r="AA397" s="543">
        <v>5</v>
      </c>
      <c r="AB397" s="543">
        <v>2</v>
      </c>
      <c r="AC397" s="547">
        <v>27</v>
      </c>
      <c r="AD397" s="547">
        <v>5</v>
      </c>
      <c r="AE397" s="543">
        <f t="shared" si="106"/>
        <v>32</v>
      </c>
      <c r="AF397" s="549">
        <v>1626588</v>
      </c>
      <c r="AH397" s="549">
        <v>25040</v>
      </c>
      <c r="AI397" s="543">
        <v>27</v>
      </c>
      <c r="AJ397" s="76">
        <f t="shared" si="107"/>
        <v>0.84375</v>
      </c>
      <c r="AK397" s="549">
        <v>715130</v>
      </c>
      <c r="AL397" s="76">
        <f t="shared" si="108"/>
        <v>0.43965036014036746</v>
      </c>
      <c r="AM397" s="543">
        <v>27</v>
      </c>
      <c r="AN397" s="549">
        <v>715130</v>
      </c>
      <c r="AO397" s="543">
        <v>26</v>
      </c>
      <c r="AP397" s="549">
        <v>632630</v>
      </c>
      <c r="AQ397" s="543">
        <v>18</v>
      </c>
      <c r="AR397" s="549">
        <v>480500</v>
      </c>
      <c r="AS397" s="543">
        <v>8</v>
      </c>
      <c r="AT397" s="76">
        <f t="shared" si="109"/>
        <v>0.30769230769230771</v>
      </c>
      <c r="AU397" s="549">
        <v>152130</v>
      </c>
      <c r="AV397" s="543">
        <v>3</v>
      </c>
      <c r="AW397" s="549">
        <v>709831</v>
      </c>
      <c r="AX397" s="543">
        <v>2</v>
      </c>
      <c r="AY397" s="549">
        <v>201627</v>
      </c>
      <c r="AZ397" s="543">
        <v>11</v>
      </c>
      <c r="BA397" s="76">
        <f t="shared" si="110"/>
        <v>0.34375</v>
      </c>
      <c r="BB397" s="543">
        <v>7</v>
      </c>
      <c r="BC397" s="76">
        <f t="shared" si="111"/>
        <v>0.21875</v>
      </c>
      <c r="BD397" s="543">
        <v>14</v>
      </c>
      <c r="BE397" s="76">
        <f t="shared" si="112"/>
        <v>0.4375</v>
      </c>
      <c r="BF397" s="543">
        <v>30</v>
      </c>
      <c r="BG397" s="76">
        <f t="shared" si="113"/>
        <v>0.9375</v>
      </c>
      <c r="BH397" s="543">
        <v>3</v>
      </c>
      <c r="BI397" s="76">
        <f t="shared" si="114"/>
        <v>9.375E-2</v>
      </c>
      <c r="BJ397" s="543">
        <v>2</v>
      </c>
      <c r="BK397" s="543">
        <v>1</v>
      </c>
      <c r="BL397" s="543">
        <v>0</v>
      </c>
      <c r="BM397" s="550">
        <v>1950</v>
      </c>
      <c r="BN397" s="542"/>
      <c r="BO397" s="543">
        <v>26</v>
      </c>
      <c r="BP397" s="76">
        <f t="shared" si="115"/>
        <v>0.8125</v>
      </c>
      <c r="BQ397" s="543">
        <v>6</v>
      </c>
      <c r="BR397" s="76">
        <f t="shared" si="116"/>
        <v>0.1875</v>
      </c>
      <c r="BS397" s="543">
        <v>2</v>
      </c>
      <c r="BT397" s="76">
        <f t="shared" si="117"/>
        <v>6.25E-2</v>
      </c>
      <c r="BU397" s="76">
        <v>0.77777777777777779</v>
      </c>
      <c r="BW397" s="543">
        <v>0</v>
      </c>
      <c r="BX397" s="543">
        <v>0</v>
      </c>
      <c r="BY397" s="543">
        <v>0</v>
      </c>
      <c r="BZ397" s="543">
        <v>0</v>
      </c>
      <c r="CA397" s="543">
        <v>0</v>
      </c>
      <c r="CB397" s="543">
        <v>0</v>
      </c>
      <c r="CC397" s="543">
        <v>0</v>
      </c>
      <c r="CD397" s="543">
        <v>0</v>
      </c>
      <c r="CE397" s="543">
        <v>0</v>
      </c>
      <c r="CF397" s="543">
        <v>0</v>
      </c>
      <c r="CG397" s="543">
        <v>0</v>
      </c>
      <c r="CH397" s="543">
        <v>0</v>
      </c>
      <c r="CI397" s="542"/>
      <c r="CJ397" s="542"/>
      <c r="CK397" s="542"/>
      <c r="CL397" s="542"/>
      <c r="CM397" s="542"/>
      <c r="CN397" s="542"/>
      <c r="CO397" s="542"/>
      <c r="CP397" s="542"/>
      <c r="CQ397" s="542"/>
      <c r="CS397" s="542"/>
      <c r="CT397" s="542"/>
      <c r="CU397" s="542"/>
      <c r="CV397" s="542"/>
      <c r="CW397" s="543">
        <v>2</v>
      </c>
      <c r="CX397" s="547">
        <v>0</v>
      </c>
      <c r="CY397" s="543">
        <v>1</v>
      </c>
      <c r="CZ397" s="543">
        <v>0</v>
      </c>
      <c r="DA397" s="543">
        <v>0</v>
      </c>
      <c r="DB397" s="543">
        <v>0</v>
      </c>
      <c r="DC397" s="543">
        <v>1</v>
      </c>
      <c r="DD397" s="543">
        <v>0</v>
      </c>
      <c r="DF397" s="551">
        <v>42658.767457000002</v>
      </c>
      <c r="DG397" s="76">
        <f t="shared" si="118"/>
        <v>2.6225920427914138E-2</v>
      </c>
      <c r="DH397" s="551">
        <v>3128.5418410000002</v>
      </c>
      <c r="DI397" s="551">
        <v>35461.391374999999</v>
      </c>
      <c r="DJ397" s="551">
        <v>7197.3760810000003</v>
      </c>
      <c r="DK397" s="547">
        <v>24</v>
      </c>
      <c r="DL397" s="543">
        <v>8</v>
      </c>
      <c r="DM397" s="543">
        <v>0</v>
      </c>
      <c r="DN397" s="543">
        <v>0</v>
      </c>
      <c r="DO397" s="320">
        <v>0.15051800000000001</v>
      </c>
      <c r="DP397" s="543">
        <v>21</v>
      </c>
      <c r="DQ397" s="543">
        <v>4</v>
      </c>
      <c r="DR397" s="543">
        <v>6</v>
      </c>
      <c r="DS397" s="543">
        <v>1</v>
      </c>
      <c r="DT397" s="76">
        <f t="shared" si="119"/>
        <v>3.3333333333333333E-2</v>
      </c>
      <c r="DU397" s="542"/>
      <c r="DV397" s="542"/>
      <c r="DW397" s="542"/>
      <c r="DX397" s="552">
        <v>94.977599999999995</v>
      </c>
      <c r="DZ397" s="542"/>
      <c r="EA397" s="542"/>
      <c r="EB397" s="542"/>
      <c r="EC397" s="542"/>
      <c r="ED397" s="542"/>
      <c r="EE397" s="542"/>
      <c r="EF397" s="542"/>
      <c r="EG397" s="542"/>
      <c r="EH397" s="542"/>
      <c r="EI397" s="542"/>
      <c r="EJ397" s="542"/>
      <c r="EK397" s="542"/>
      <c r="EL397" s="542"/>
      <c r="EM397" s="542"/>
      <c r="EN397" s="542"/>
      <c r="EO397" s="542"/>
    </row>
    <row r="398" spans="2:145" x14ac:dyDescent="0.25">
      <c r="B398" s="541" t="s">
        <v>1881</v>
      </c>
      <c r="C398" s="3" t="s">
        <v>1882</v>
      </c>
      <c r="D398" s="3" t="s">
        <v>1274</v>
      </c>
      <c r="E398" s="541" t="s">
        <v>1094</v>
      </c>
      <c r="F398" s="542"/>
      <c r="G398" s="543">
        <v>39975.673522999998</v>
      </c>
      <c r="H398" s="542"/>
      <c r="I398" s="542"/>
      <c r="J398" s="542"/>
      <c r="K398" s="542"/>
      <c r="L398" s="542"/>
      <c r="N398" s="543">
        <v>22138.584545000002</v>
      </c>
      <c r="O398" s="76">
        <f t="shared" si="104"/>
        <v>0.55380141455934617</v>
      </c>
      <c r="P398" s="622">
        <v>127.571145</v>
      </c>
      <c r="Q398" s="76">
        <f t="shared" si="105"/>
        <v>3.1912194031353085E-3</v>
      </c>
      <c r="R398" s="542"/>
      <c r="S398" s="542"/>
      <c r="T398" s="544">
        <v>4.2980409999999996</v>
      </c>
      <c r="U398" s="543">
        <v>77</v>
      </c>
      <c r="W398" s="543">
        <v>545</v>
      </c>
      <c r="X398" s="543">
        <v>113</v>
      </c>
      <c r="Y398" s="542"/>
      <c r="Z398" s="546">
        <f t="shared" si="103"/>
        <v>2.461765335052047E-2</v>
      </c>
      <c r="AA398" s="543">
        <v>59</v>
      </c>
      <c r="AB398" s="543">
        <v>85</v>
      </c>
      <c r="AC398" s="547">
        <v>571</v>
      </c>
      <c r="AD398" s="547">
        <v>59</v>
      </c>
      <c r="AE398" s="543">
        <f t="shared" si="106"/>
        <v>630</v>
      </c>
      <c r="AF398" s="549">
        <v>103398132</v>
      </c>
      <c r="AH398" s="549">
        <v>40600</v>
      </c>
      <c r="AI398" s="543">
        <v>562</v>
      </c>
      <c r="AJ398" s="76">
        <f t="shared" si="107"/>
        <v>0.89206349206349211</v>
      </c>
      <c r="AK398" s="549">
        <v>29173751</v>
      </c>
      <c r="AL398" s="76">
        <f t="shared" si="108"/>
        <v>0.28214969106018278</v>
      </c>
      <c r="AM398" s="543">
        <v>562</v>
      </c>
      <c r="AN398" s="549">
        <v>29173751</v>
      </c>
      <c r="AO398" s="543">
        <v>560</v>
      </c>
      <c r="AP398" s="549">
        <v>29108951</v>
      </c>
      <c r="AQ398" s="543">
        <v>374</v>
      </c>
      <c r="AR398" s="549">
        <v>25844661</v>
      </c>
      <c r="AS398" s="543">
        <v>186</v>
      </c>
      <c r="AT398" s="76">
        <f t="shared" si="109"/>
        <v>0.33214285714285713</v>
      </c>
      <c r="AU398" s="549">
        <v>3264290</v>
      </c>
      <c r="AV398" s="543">
        <v>43</v>
      </c>
      <c r="AW398" s="549">
        <v>22686095</v>
      </c>
      <c r="AX398" s="543">
        <v>11</v>
      </c>
      <c r="AY398" s="549">
        <v>45399310</v>
      </c>
      <c r="AZ398" s="543">
        <v>159</v>
      </c>
      <c r="BA398" s="76">
        <f t="shared" si="110"/>
        <v>0.25238095238095237</v>
      </c>
      <c r="BB398" s="543">
        <v>196</v>
      </c>
      <c r="BC398" s="76">
        <f t="shared" si="111"/>
        <v>0.31111111111111112</v>
      </c>
      <c r="BD398" s="543">
        <v>275</v>
      </c>
      <c r="BE398" s="76">
        <f t="shared" si="112"/>
        <v>0.43650793650793651</v>
      </c>
      <c r="BF398" s="543">
        <v>519</v>
      </c>
      <c r="BG398" s="76">
        <f t="shared" si="113"/>
        <v>0.82380952380952377</v>
      </c>
      <c r="BH398" s="543">
        <v>292</v>
      </c>
      <c r="BI398" s="76">
        <f t="shared" si="114"/>
        <v>0.46349206349206351</v>
      </c>
      <c r="BJ398" s="543">
        <v>161</v>
      </c>
      <c r="BK398" s="543">
        <v>85</v>
      </c>
      <c r="BL398" s="543">
        <v>46</v>
      </c>
      <c r="BM398" s="550">
        <v>1979</v>
      </c>
      <c r="BN398" s="542"/>
      <c r="BO398" s="543">
        <v>468</v>
      </c>
      <c r="BP398" s="76">
        <f t="shared" si="115"/>
        <v>0.74285714285714288</v>
      </c>
      <c r="BQ398" s="543">
        <v>162</v>
      </c>
      <c r="BR398" s="76">
        <f t="shared" si="116"/>
        <v>0.25714285714285712</v>
      </c>
      <c r="BS398" s="543">
        <v>86</v>
      </c>
      <c r="BT398" s="76">
        <f t="shared" si="117"/>
        <v>0.13650793650793649</v>
      </c>
      <c r="BU398" s="76">
        <v>0.73131672597864772</v>
      </c>
      <c r="BW398" s="543">
        <v>6</v>
      </c>
      <c r="BX398" s="543">
        <v>3</v>
      </c>
      <c r="BY398" s="543">
        <v>0</v>
      </c>
      <c r="BZ398" s="543">
        <v>3</v>
      </c>
      <c r="CA398" s="543">
        <v>0</v>
      </c>
      <c r="CB398" s="543">
        <v>3</v>
      </c>
      <c r="CC398" s="543">
        <v>3</v>
      </c>
      <c r="CD398" s="543">
        <v>0</v>
      </c>
      <c r="CE398" s="543">
        <v>0</v>
      </c>
      <c r="CF398" s="543">
        <v>0</v>
      </c>
      <c r="CG398" s="543">
        <v>3</v>
      </c>
      <c r="CH398" s="543">
        <v>0</v>
      </c>
      <c r="CI398" s="542"/>
      <c r="CJ398" s="542"/>
      <c r="CK398" s="542"/>
      <c r="CL398" s="542"/>
      <c r="CM398" s="542"/>
      <c r="CN398" s="542"/>
      <c r="CO398" s="542"/>
      <c r="CP398" s="542"/>
      <c r="CQ398" s="542"/>
      <c r="CS398" s="542"/>
      <c r="CT398" s="542"/>
      <c r="CU398" s="542"/>
      <c r="CV398" s="542"/>
      <c r="CW398" s="543">
        <v>3</v>
      </c>
      <c r="CX398" s="547">
        <v>1</v>
      </c>
      <c r="CY398" s="543">
        <v>0</v>
      </c>
      <c r="CZ398" s="543">
        <v>0</v>
      </c>
      <c r="DA398" s="543">
        <v>0</v>
      </c>
      <c r="DB398" s="543">
        <v>0</v>
      </c>
      <c r="DC398" s="543">
        <v>3</v>
      </c>
      <c r="DD398" s="543">
        <v>0</v>
      </c>
      <c r="DF398" s="551">
        <v>9363011.8254969995</v>
      </c>
      <c r="DG398" s="76">
        <f t="shared" si="118"/>
        <v>9.0553007529159221E-2</v>
      </c>
      <c r="DH398" s="551">
        <v>12168.632104</v>
      </c>
      <c r="DI398" s="551">
        <v>7234513.4200889999</v>
      </c>
      <c r="DJ398" s="551">
        <v>2128498.4054080001</v>
      </c>
      <c r="DK398" s="547">
        <v>210</v>
      </c>
      <c r="DL398" s="543">
        <v>391</v>
      </c>
      <c r="DM398" s="543">
        <v>22</v>
      </c>
      <c r="DN398" s="543">
        <v>7</v>
      </c>
      <c r="DO398" s="320">
        <v>0.37925300000000001</v>
      </c>
      <c r="DP398" s="543">
        <v>182</v>
      </c>
      <c r="DQ398" s="543">
        <v>80</v>
      </c>
      <c r="DR398" s="543">
        <v>197</v>
      </c>
      <c r="DS398" s="543">
        <v>171</v>
      </c>
      <c r="DT398" s="76">
        <f t="shared" si="119"/>
        <v>0.31376146788990827</v>
      </c>
      <c r="DU398" s="542"/>
      <c r="DV398" s="542"/>
      <c r="DW398" s="542"/>
      <c r="DX398" s="552">
        <v>7977.0352999999996</v>
      </c>
      <c r="DZ398" s="542"/>
      <c r="EA398" s="542"/>
      <c r="EB398" s="542"/>
      <c r="EC398" s="542"/>
      <c r="ED398" s="542"/>
      <c r="EE398" s="542"/>
      <c r="EF398" s="542"/>
      <c r="EG398" s="542"/>
      <c r="EH398" s="542"/>
      <c r="EI398" s="542"/>
      <c r="EJ398" s="542"/>
      <c r="EK398" s="542"/>
      <c r="EL398" s="542"/>
      <c r="EM398" s="542"/>
      <c r="EN398" s="542"/>
      <c r="EO398" s="542"/>
    </row>
    <row r="399" spans="2:145" x14ac:dyDescent="0.25">
      <c r="B399" s="541" t="s">
        <v>1883</v>
      </c>
      <c r="C399" s="3" t="s">
        <v>1884</v>
      </c>
      <c r="D399" s="3" t="s">
        <v>1215</v>
      </c>
      <c r="E399" s="541" t="s">
        <v>1094</v>
      </c>
      <c r="F399" s="542"/>
      <c r="G399" s="543">
        <v>372.77879200000001</v>
      </c>
      <c r="H399" s="542"/>
      <c r="I399" s="542"/>
      <c r="J399" s="542"/>
      <c r="K399" s="542"/>
      <c r="L399" s="542"/>
      <c r="N399" s="543">
        <v>196.928867</v>
      </c>
      <c r="O399" s="76">
        <f t="shared" si="104"/>
        <v>0.52827272158765937</v>
      </c>
      <c r="P399" s="622">
        <v>5.7454980000000004</v>
      </c>
      <c r="Q399" s="76">
        <f t="shared" si="105"/>
        <v>1.5412620361729162E-2</v>
      </c>
      <c r="R399" s="542"/>
      <c r="S399" s="542"/>
      <c r="T399" s="544">
        <v>1.2697750000000001</v>
      </c>
      <c r="U399" s="543">
        <v>0</v>
      </c>
      <c r="W399" s="543">
        <v>262</v>
      </c>
      <c r="X399" s="543">
        <v>28</v>
      </c>
      <c r="Y399" s="542"/>
      <c r="Z399" s="546">
        <f t="shared" si="103"/>
        <v>1.3304296317309336</v>
      </c>
      <c r="AA399" s="543">
        <v>11</v>
      </c>
      <c r="AB399" s="543">
        <v>23</v>
      </c>
      <c r="AC399" s="547">
        <v>274</v>
      </c>
      <c r="AD399" s="547">
        <v>11</v>
      </c>
      <c r="AE399" s="543">
        <f t="shared" si="106"/>
        <v>285</v>
      </c>
      <c r="AF399" s="549">
        <v>18398280</v>
      </c>
      <c r="AH399" s="549">
        <v>27000</v>
      </c>
      <c r="AI399" s="543">
        <v>252</v>
      </c>
      <c r="AJ399" s="76">
        <f t="shared" si="107"/>
        <v>0.88421052631578945</v>
      </c>
      <c r="AK399" s="549">
        <v>9620525</v>
      </c>
      <c r="AL399" s="76">
        <f t="shared" si="108"/>
        <v>0.52290349967496963</v>
      </c>
      <c r="AM399" s="543">
        <v>252</v>
      </c>
      <c r="AN399" s="549">
        <v>9620525</v>
      </c>
      <c r="AO399" s="543">
        <v>249</v>
      </c>
      <c r="AP399" s="549">
        <v>8767425</v>
      </c>
      <c r="AQ399" s="543">
        <v>80</v>
      </c>
      <c r="AR399" s="549">
        <v>4225850</v>
      </c>
      <c r="AS399" s="543">
        <v>169</v>
      </c>
      <c r="AT399" s="76">
        <f t="shared" si="109"/>
        <v>0.67871485943775101</v>
      </c>
      <c r="AU399" s="549">
        <v>4541575</v>
      </c>
      <c r="AV399" s="543">
        <v>24</v>
      </c>
      <c r="AW399" s="549">
        <v>4277860</v>
      </c>
      <c r="AX399" s="543">
        <v>6</v>
      </c>
      <c r="AY399" s="549">
        <v>4201095</v>
      </c>
      <c r="AZ399" s="543">
        <v>35</v>
      </c>
      <c r="BA399" s="76">
        <f t="shared" si="110"/>
        <v>0.12280701754385964</v>
      </c>
      <c r="BB399" s="543">
        <v>48</v>
      </c>
      <c r="BC399" s="76">
        <f t="shared" si="111"/>
        <v>0.16842105263157894</v>
      </c>
      <c r="BD399" s="543">
        <v>202</v>
      </c>
      <c r="BE399" s="76">
        <f t="shared" si="112"/>
        <v>0.70877192982456139</v>
      </c>
      <c r="BF399" s="543">
        <v>273</v>
      </c>
      <c r="BG399" s="76">
        <f t="shared" si="113"/>
        <v>0.95789473684210524</v>
      </c>
      <c r="BH399" s="543">
        <v>4</v>
      </c>
      <c r="BI399" s="76">
        <f t="shared" si="114"/>
        <v>1.4035087719298246E-2</v>
      </c>
      <c r="BJ399" s="543">
        <v>4</v>
      </c>
      <c r="BK399" s="543">
        <v>0</v>
      </c>
      <c r="BL399" s="543">
        <v>0</v>
      </c>
      <c r="BM399" s="550">
        <v>1955</v>
      </c>
      <c r="BN399" s="542"/>
      <c r="BO399" s="543">
        <v>201</v>
      </c>
      <c r="BP399" s="76">
        <f t="shared" si="115"/>
        <v>0.70526315789473681</v>
      </c>
      <c r="BQ399" s="543">
        <v>84</v>
      </c>
      <c r="BR399" s="76">
        <f t="shared" si="116"/>
        <v>0.29473684210526313</v>
      </c>
      <c r="BS399" s="543">
        <v>2</v>
      </c>
      <c r="BT399" s="76">
        <f t="shared" si="117"/>
        <v>7.0175438596491229E-3</v>
      </c>
      <c r="BU399" s="76">
        <v>0.33730158730158732</v>
      </c>
      <c r="BW399" s="543">
        <v>1</v>
      </c>
      <c r="BX399" s="543">
        <v>0</v>
      </c>
      <c r="BY399" s="543">
        <v>0</v>
      </c>
      <c r="BZ399" s="543">
        <v>0</v>
      </c>
      <c r="CA399" s="543">
        <v>0</v>
      </c>
      <c r="CB399" s="543">
        <v>1</v>
      </c>
      <c r="CC399" s="543">
        <v>0</v>
      </c>
      <c r="CD399" s="543">
        <v>0</v>
      </c>
      <c r="CE399" s="543">
        <v>0</v>
      </c>
      <c r="CF399" s="543">
        <v>0</v>
      </c>
      <c r="CG399" s="543">
        <v>1</v>
      </c>
      <c r="CH399" s="543">
        <v>0</v>
      </c>
      <c r="CI399" s="542"/>
      <c r="CJ399" s="542"/>
      <c r="CK399" s="542"/>
      <c r="CL399" s="542"/>
      <c r="CM399" s="542"/>
      <c r="CN399" s="542"/>
      <c r="CO399" s="542"/>
      <c r="CP399" s="542"/>
      <c r="CQ399" s="542"/>
      <c r="CS399" s="542"/>
      <c r="CT399" s="542"/>
      <c r="CU399" s="542"/>
      <c r="CV399" s="542"/>
      <c r="CW399" s="543">
        <v>6</v>
      </c>
      <c r="CX399" s="547">
        <v>1</v>
      </c>
      <c r="CY399" s="543">
        <v>4</v>
      </c>
      <c r="CZ399" s="543">
        <v>1</v>
      </c>
      <c r="DA399" s="543">
        <v>0</v>
      </c>
      <c r="DB399" s="543">
        <v>0</v>
      </c>
      <c r="DC399" s="543">
        <v>1</v>
      </c>
      <c r="DD399" s="543">
        <v>0</v>
      </c>
      <c r="DF399" s="551">
        <v>494373.35642099997</v>
      </c>
      <c r="DG399" s="76">
        <f t="shared" si="118"/>
        <v>2.6870629016462408E-2</v>
      </c>
      <c r="DH399" s="551">
        <v>1677.3515629999999</v>
      </c>
      <c r="DI399" s="551">
        <v>371326.65476100001</v>
      </c>
      <c r="DJ399" s="551">
        <v>123046.70166000001</v>
      </c>
      <c r="DK399" s="547">
        <v>224</v>
      </c>
      <c r="DL399" s="543">
        <v>59</v>
      </c>
      <c r="DM399" s="543">
        <v>1</v>
      </c>
      <c r="DN399" s="543">
        <v>1</v>
      </c>
      <c r="DO399" s="320">
        <v>4.4434000000000001E-2</v>
      </c>
      <c r="DP399" s="543">
        <v>214</v>
      </c>
      <c r="DQ399" s="543">
        <v>44</v>
      </c>
      <c r="DR399" s="543">
        <v>27</v>
      </c>
      <c r="DS399" s="543">
        <v>0</v>
      </c>
      <c r="DT399" s="76">
        <f t="shared" si="119"/>
        <v>0</v>
      </c>
      <c r="DU399" s="542"/>
      <c r="DV399" s="542"/>
      <c r="DW399" s="542"/>
      <c r="DX399" s="552">
        <v>205.48990000000001</v>
      </c>
      <c r="DZ399" s="542"/>
      <c r="EA399" s="542"/>
      <c r="EB399" s="542"/>
      <c r="EC399" s="542"/>
      <c r="ED399" s="542"/>
      <c r="EE399" s="542"/>
      <c r="EF399" s="542"/>
      <c r="EG399" s="542"/>
      <c r="EH399" s="542"/>
      <c r="EI399" s="542"/>
      <c r="EJ399" s="542"/>
      <c r="EK399" s="542"/>
      <c r="EL399" s="542"/>
      <c r="EM399" s="542"/>
      <c r="EN399" s="542"/>
      <c r="EO399" s="542"/>
    </row>
    <row r="400" spans="2:145" x14ac:dyDescent="0.25">
      <c r="B400" s="541" t="s">
        <v>1885</v>
      </c>
      <c r="C400" s="3" t="s">
        <v>1886</v>
      </c>
      <c r="D400" s="3" t="s">
        <v>1292</v>
      </c>
      <c r="E400" s="541" t="s">
        <v>1094</v>
      </c>
      <c r="F400" s="542"/>
      <c r="G400" s="543">
        <v>1221.7574979999999</v>
      </c>
      <c r="H400" s="542"/>
      <c r="I400" s="542"/>
      <c r="J400" s="542"/>
      <c r="K400" s="542"/>
      <c r="L400" s="542"/>
      <c r="N400" s="543">
        <v>725.24589400000002</v>
      </c>
      <c r="O400" s="76">
        <f t="shared" si="104"/>
        <v>0.59360871137457105</v>
      </c>
      <c r="P400" s="622">
        <v>19.250609000000001</v>
      </c>
      <c r="Q400" s="76">
        <f t="shared" si="105"/>
        <v>1.5756489345482211E-2</v>
      </c>
      <c r="R400" s="542"/>
      <c r="S400" s="542"/>
      <c r="T400" s="544">
        <v>1.6057129999999999</v>
      </c>
      <c r="U400" s="543">
        <v>0</v>
      </c>
      <c r="W400" s="543">
        <v>119</v>
      </c>
      <c r="X400" s="543">
        <v>0</v>
      </c>
      <c r="Y400" s="542"/>
      <c r="Z400" s="546">
        <f t="shared" si="103"/>
        <v>0.1640822802093658</v>
      </c>
      <c r="AA400" s="543">
        <v>34</v>
      </c>
      <c r="AB400" s="543">
        <v>59</v>
      </c>
      <c r="AC400" s="547">
        <v>144</v>
      </c>
      <c r="AD400" s="547">
        <v>34</v>
      </c>
      <c r="AE400" s="543">
        <f t="shared" si="106"/>
        <v>178</v>
      </c>
      <c r="AF400" s="549">
        <v>13291574</v>
      </c>
      <c r="AH400" s="549">
        <v>41150</v>
      </c>
      <c r="AI400" s="543">
        <v>142</v>
      </c>
      <c r="AJ400" s="76">
        <f t="shared" si="107"/>
        <v>0.797752808988764</v>
      </c>
      <c r="AK400" s="549">
        <v>6618730</v>
      </c>
      <c r="AL400" s="76">
        <f t="shared" si="108"/>
        <v>0.49796434944424189</v>
      </c>
      <c r="AM400" s="543">
        <v>142</v>
      </c>
      <c r="AN400" s="549">
        <v>6618730</v>
      </c>
      <c r="AO400" s="543">
        <v>140</v>
      </c>
      <c r="AP400" s="549">
        <v>6523830</v>
      </c>
      <c r="AQ400" s="543">
        <v>117</v>
      </c>
      <c r="AR400" s="549">
        <v>6113450</v>
      </c>
      <c r="AS400" s="543">
        <v>23</v>
      </c>
      <c r="AT400" s="76">
        <f t="shared" si="109"/>
        <v>0.16428571428571428</v>
      </c>
      <c r="AU400" s="549">
        <v>410380</v>
      </c>
      <c r="AV400" s="543">
        <v>28</v>
      </c>
      <c r="AW400" s="549">
        <v>5507104</v>
      </c>
      <c r="AX400" s="543">
        <v>8</v>
      </c>
      <c r="AY400" s="549">
        <v>1165740</v>
      </c>
      <c r="AZ400" s="543">
        <v>41</v>
      </c>
      <c r="BA400" s="76">
        <f t="shared" si="110"/>
        <v>0.2303370786516854</v>
      </c>
      <c r="BB400" s="543">
        <v>83</v>
      </c>
      <c r="BC400" s="76">
        <f t="shared" si="111"/>
        <v>0.46629213483146065</v>
      </c>
      <c r="BD400" s="543">
        <v>54</v>
      </c>
      <c r="BE400" s="76">
        <f t="shared" si="112"/>
        <v>0.30337078651685395</v>
      </c>
      <c r="BF400" s="543">
        <v>160</v>
      </c>
      <c r="BG400" s="76">
        <f t="shared" si="113"/>
        <v>0.898876404494382</v>
      </c>
      <c r="BH400" s="543">
        <v>14</v>
      </c>
      <c r="BI400" s="76">
        <f t="shared" si="114"/>
        <v>7.8651685393258425E-2</v>
      </c>
      <c r="BJ400" s="543">
        <v>14</v>
      </c>
      <c r="BK400" s="543">
        <v>0</v>
      </c>
      <c r="BL400" s="543">
        <v>0</v>
      </c>
      <c r="BM400" s="550">
        <v>1953.5</v>
      </c>
      <c r="BN400" s="542"/>
      <c r="BO400" s="543">
        <v>150</v>
      </c>
      <c r="BP400" s="76">
        <f t="shared" si="115"/>
        <v>0.84269662921348309</v>
      </c>
      <c r="BQ400" s="543">
        <v>28</v>
      </c>
      <c r="BR400" s="76">
        <f t="shared" si="116"/>
        <v>0.15730337078651685</v>
      </c>
      <c r="BS400" s="543">
        <v>2</v>
      </c>
      <c r="BT400" s="76">
        <f t="shared" si="117"/>
        <v>1.1235955056179775E-2</v>
      </c>
      <c r="BU400" s="76">
        <v>0.83098591549295775</v>
      </c>
      <c r="BW400" s="543">
        <v>2</v>
      </c>
      <c r="BX400" s="543">
        <v>0</v>
      </c>
      <c r="BY400" s="543">
        <v>0</v>
      </c>
      <c r="BZ400" s="543">
        <v>1</v>
      </c>
      <c r="CA400" s="543">
        <v>1</v>
      </c>
      <c r="CB400" s="543">
        <v>0</v>
      </c>
      <c r="CC400" s="543">
        <v>0</v>
      </c>
      <c r="CD400" s="543">
        <v>0</v>
      </c>
      <c r="CE400" s="543">
        <v>0</v>
      </c>
      <c r="CF400" s="543">
        <v>0</v>
      </c>
      <c r="CG400" s="543">
        <v>2</v>
      </c>
      <c r="CH400" s="543">
        <v>0</v>
      </c>
      <c r="CI400" s="542"/>
      <c r="CJ400" s="542"/>
      <c r="CK400" s="542"/>
      <c r="CL400" s="542"/>
      <c r="CM400" s="542"/>
      <c r="CN400" s="542"/>
      <c r="CO400" s="542"/>
      <c r="CP400" s="542"/>
      <c r="CQ400" s="542"/>
      <c r="CS400" s="542"/>
      <c r="CT400" s="542"/>
      <c r="CU400" s="542"/>
      <c r="CV400" s="542"/>
      <c r="CW400" s="543">
        <v>6</v>
      </c>
      <c r="CX400" s="547">
        <v>1</v>
      </c>
      <c r="CY400" s="543">
        <v>4</v>
      </c>
      <c r="CZ400" s="543">
        <v>1</v>
      </c>
      <c r="DA400" s="543">
        <v>0</v>
      </c>
      <c r="DB400" s="543">
        <v>0</v>
      </c>
      <c r="DC400" s="543">
        <v>1</v>
      </c>
      <c r="DD400" s="543">
        <v>0</v>
      </c>
      <c r="DF400" s="551">
        <v>451278.59174900001</v>
      </c>
      <c r="DG400" s="76">
        <f t="shared" si="118"/>
        <v>3.3952231071278691E-2</v>
      </c>
      <c r="DH400" s="551">
        <v>4729.3496089999999</v>
      </c>
      <c r="DI400" s="551">
        <v>381166.766114</v>
      </c>
      <c r="DJ400" s="551">
        <v>70111.825635000001</v>
      </c>
      <c r="DK400" s="547">
        <v>118</v>
      </c>
      <c r="DL400" s="543">
        <v>60</v>
      </c>
      <c r="DM400" s="543">
        <v>0</v>
      </c>
      <c r="DN400" s="543">
        <v>0</v>
      </c>
      <c r="DO400" s="320">
        <v>0.117019</v>
      </c>
      <c r="DP400" s="543">
        <v>115</v>
      </c>
      <c r="DQ400" s="543">
        <v>25</v>
      </c>
      <c r="DR400" s="543">
        <v>37</v>
      </c>
      <c r="DS400" s="543">
        <v>1</v>
      </c>
      <c r="DT400" s="76">
        <f t="shared" si="119"/>
        <v>8.4033613445378148E-3</v>
      </c>
      <c r="DU400" s="542"/>
      <c r="DV400" s="542"/>
      <c r="DW400" s="542"/>
      <c r="DX400" s="552">
        <v>192.8477</v>
      </c>
      <c r="DZ400" s="542"/>
      <c r="EA400" s="542"/>
      <c r="EB400" s="542"/>
      <c r="EC400" s="542"/>
      <c r="ED400" s="542"/>
      <c r="EE400" s="542"/>
      <c r="EF400" s="542"/>
      <c r="EG400" s="542"/>
      <c r="EH400" s="542"/>
      <c r="EI400" s="542"/>
      <c r="EJ400" s="542"/>
      <c r="EK400" s="542"/>
      <c r="EL400" s="542"/>
      <c r="EM400" s="542"/>
      <c r="EN400" s="542"/>
      <c r="EO400" s="542"/>
    </row>
    <row r="401" spans="2:145" x14ac:dyDescent="0.25">
      <c r="B401" s="541" t="s">
        <v>1887</v>
      </c>
      <c r="C401" s="3" t="s">
        <v>1888</v>
      </c>
      <c r="D401" s="3" t="s">
        <v>1262</v>
      </c>
      <c r="E401" s="541" t="s">
        <v>1094</v>
      </c>
      <c r="F401" s="542"/>
      <c r="G401" s="543">
        <v>4743.5668109999997</v>
      </c>
      <c r="H401" s="542"/>
      <c r="I401" s="542"/>
      <c r="J401" s="542"/>
      <c r="K401" s="542"/>
      <c r="L401" s="542"/>
      <c r="N401" s="543">
        <v>2278.3280439999999</v>
      </c>
      <c r="O401" s="76">
        <f t="shared" si="104"/>
        <v>0.48029850422191089</v>
      </c>
      <c r="P401" s="622">
        <v>56.291986000000001</v>
      </c>
      <c r="Q401" s="76">
        <f t="shared" si="105"/>
        <v>1.1867016581164794E-2</v>
      </c>
      <c r="R401" s="542"/>
      <c r="S401" s="542"/>
      <c r="T401" s="544">
        <v>2.8734190000000002</v>
      </c>
      <c r="U401" s="543">
        <v>2</v>
      </c>
      <c r="W401" s="543">
        <v>85</v>
      </c>
      <c r="X401" s="543">
        <v>0</v>
      </c>
      <c r="Y401" s="542"/>
      <c r="Z401" s="546">
        <f t="shared" si="103"/>
        <v>3.7308060278610174E-2</v>
      </c>
      <c r="AA401" s="543">
        <v>31</v>
      </c>
      <c r="AB401" s="543">
        <v>15</v>
      </c>
      <c r="AC401" s="547">
        <v>69</v>
      </c>
      <c r="AD401" s="547">
        <v>31</v>
      </c>
      <c r="AE401" s="543">
        <f t="shared" si="106"/>
        <v>100</v>
      </c>
      <c r="AF401" s="549">
        <v>3325093</v>
      </c>
      <c r="AH401" s="549">
        <v>23800</v>
      </c>
      <c r="AI401" s="543">
        <v>82</v>
      </c>
      <c r="AJ401" s="76">
        <f t="shared" si="107"/>
        <v>0.82</v>
      </c>
      <c r="AK401" s="549">
        <v>2407220</v>
      </c>
      <c r="AL401" s="76">
        <f t="shared" si="108"/>
        <v>0.72395569086338341</v>
      </c>
      <c r="AM401" s="543">
        <v>82</v>
      </c>
      <c r="AN401" s="549">
        <v>2407220</v>
      </c>
      <c r="AO401" s="543">
        <v>82</v>
      </c>
      <c r="AP401" s="549">
        <v>2407220</v>
      </c>
      <c r="AQ401" s="543">
        <v>62</v>
      </c>
      <c r="AR401" s="549">
        <v>2096250</v>
      </c>
      <c r="AS401" s="543">
        <v>20</v>
      </c>
      <c r="AT401" s="76">
        <f t="shared" si="109"/>
        <v>0.24390243902439024</v>
      </c>
      <c r="AU401" s="549">
        <v>310970</v>
      </c>
      <c r="AV401" s="543">
        <v>16</v>
      </c>
      <c r="AW401" s="549">
        <v>783173</v>
      </c>
      <c r="AX401" s="543">
        <v>2</v>
      </c>
      <c r="AY401" s="549">
        <v>134700</v>
      </c>
      <c r="AZ401" s="543">
        <v>22</v>
      </c>
      <c r="BA401" s="76">
        <f t="shared" si="110"/>
        <v>0.22</v>
      </c>
      <c r="BB401" s="543">
        <v>48</v>
      </c>
      <c r="BC401" s="76">
        <f t="shared" si="111"/>
        <v>0.48</v>
      </c>
      <c r="BD401" s="543">
        <v>30</v>
      </c>
      <c r="BE401" s="76">
        <f t="shared" si="112"/>
        <v>0.3</v>
      </c>
      <c r="BF401" s="543">
        <v>84</v>
      </c>
      <c r="BG401" s="76">
        <f t="shared" si="113"/>
        <v>0.84</v>
      </c>
      <c r="BH401" s="543">
        <v>37</v>
      </c>
      <c r="BI401" s="76">
        <f t="shared" si="114"/>
        <v>0.37</v>
      </c>
      <c r="BJ401" s="543">
        <v>25</v>
      </c>
      <c r="BK401" s="543">
        <v>10</v>
      </c>
      <c r="BL401" s="543">
        <v>2</v>
      </c>
      <c r="BM401" s="550">
        <v>1962</v>
      </c>
      <c r="BN401" s="542"/>
      <c r="BO401" s="543">
        <v>87</v>
      </c>
      <c r="BP401" s="76">
        <f t="shared" si="115"/>
        <v>0.87</v>
      </c>
      <c r="BQ401" s="543">
        <v>13</v>
      </c>
      <c r="BR401" s="76">
        <f t="shared" si="116"/>
        <v>0.13</v>
      </c>
      <c r="BS401" s="543">
        <v>3</v>
      </c>
      <c r="BT401" s="76">
        <f t="shared" si="117"/>
        <v>0.03</v>
      </c>
      <c r="BU401" s="76">
        <v>0.90243902439024393</v>
      </c>
      <c r="BW401" s="543">
        <v>0</v>
      </c>
      <c r="BX401" s="543">
        <v>0</v>
      </c>
      <c r="BY401" s="543">
        <v>0</v>
      </c>
      <c r="BZ401" s="543">
        <v>0</v>
      </c>
      <c r="CA401" s="543">
        <v>0</v>
      </c>
      <c r="CB401" s="543">
        <v>0</v>
      </c>
      <c r="CC401" s="543">
        <v>0</v>
      </c>
      <c r="CD401" s="543">
        <v>0</v>
      </c>
      <c r="CE401" s="543">
        <v>0</v>
      </c>
      <c r="CF401" s="543">
        <v>0</v>
      </c>
      <c r="CG401" s="543">
        <v>0</v>
      </c>
      <c r="CH401" s="543">
        <v>0</v>
      </c>
      <c r="CI401" s="542"/>
      <c r="CJ401" s="542"/>
      <c r="CK401" s="542"/>
      <c r="CL401" s="542"/>
      <c r="CM401" s="542"/>
      <c r="CN401" s="542"/>
      <c r="CO401" s="542"/>
      <c r="CP401" s="542"/>
      <c r="CQ401" s="542"/>
      <c r="CS401" s="542"/>
      <c r="CT401" s="542"/>
      <c r="CU401" s="542"/>
      <c r="CV401" s="542"/>
      <c r="CW401" s="543">
        <v>4</v>
      </c>
      <c r="CX401" s="547">
        <v>1</v>
      </c>
      <c r="CY401" s="543">
        <v>2</v>
      </c>
      <c r="CZ401" s="543">
        <v>1</v>
      </c>
      <c r="DA401" s="543">
        <v>0</v>
      </c>
      <c r="DB401" s="543">
        <v>0</v>
      </c>
      <c r="DC401" s="543">
        <v>1</v>
      </c>
      <c r="DD401" s="543">
        <v>0</v>
      </c>
      <c r="DF401" s="551">
        <v>400388.197743</v>
      </c>
      <c r="DG401" s="76">
        <f t="shared" si="118"/>
        <v>0.12041413510629627</v>
      </c>
      <c r="DH401" s="551">
        <v>3908.9906430000001</v>
      </c>
      <c r="DI401" s="551">
        <v>329381.89863200003</v>
      </c>
      <c r="DJ401" s="551">
        <v>71006.299111</v>
      </c>
      <c r="DK401" s="547">
        <v>45</v>
      </c>
      <c r="DL401" s="543">
        <v>55</v>
      </c>
      <c r="DM401" s="543">
        <v>0</v>
      </c>
      <c r="DN401" s="543">
        <v>0</v>
      </c>
      <c r="DO401" s="320">
        <v>0.25947300000000001</v>
      </c>
      <c r="DP401" s="543">
        <v>40</v>
      </c>
      <c r="DQ401" s="543">
        <v>15</v>
      </c>
      <c r="DR401" s="543">
        <v>30</v>
      </c>
      <c r="DS401" s="543">
        <v>15</v>
      </c>
      <c r="DT401" s="76">
        <f t="shared" si="119"/>
        <v>0.17647058823529413</v>
      </c>
      <c r="DU401" s="542"/>
      <c r="DV401" s="542"/>
      <c r="DW401" s="542"/>
      <c r="DX401" s="552">
        <v>538.12180000000001</v>
      </c>
      <c r="DZ401" s="542"/>
      <c r="EA401" s="542"/>
      <c r="EB401" s="542"/>
      <c r="EC401" s="542"/>
      <c r="ED401" s="542"/>
      <c r="EE401" s="542"/>
      <c r="EF401" s="542"/>
      <c r="EG401" s="542"/>
      <c r="EH401" s="542"/>
      <c r="EI401" s="542"/>
      <c r="EJ401" s="542"/>
      <c r="EK401" s="542"/>
      <c r="EL401" s="542"/>
      <c r="EM401" s="542"/>
      <c r="EN401" s="542"/>
      <c r="EO401" s="542"/>
    </row>
    <row r="402" spans="2:145" x14ac:dyDescent="0.25">
      <c r="B402" s="541" t="s">
        <v>1889</v>
      </c>
      <c r="C402" s="3" t="s">
        <v>1890</v>
      </c>
      <c r="D402" s="3" t="s">
        <v>1140</v>
      </c>
      <c r="E402" s="541" t="s">
        <v>1094</v>
      </c>
      <c r="F402" s="542"/>
      <c r="G402" s="543">
        <v>7301.6495109999996</v>
      </c>
      <c r="H402" s="542"/>
      <c r="I402" s="542"/>
      <c r="J402" s="542"/>
      <c r="K402" s="542"/>
      <c r="L402" s="542"/>
      <c r="N402" s="543">
        <v>3245.1827029999999</v>
      </c>
      <c r="O402" s="76">
        <f t="shared" si="104"/>
        <v>0.44444514874496555</v>
      </c>
      <c r="P402" s="622">
        <v>26.381412999999998</v>
      </c>
      <c r="Q402" s="76">
        <f t="shared" si="105"/>
        <v>3.6130757796928167E-3</v>
      </c>
      <c r="R402" s="542"/>
      <c r="S402" s="542"/>
      <c r="T402" s="544">
        <v>3.733765</v>
      </c>
      <c r="U402" s="543">
        <v>4</v>
      </c>
      <c r="W402" s="543">
        <v>74</v>
      </c>
      <c r="X402" s="543">
        <v>0</v>
      </c>
      <c r="Y402" s="542"/>
      <c r="Z402" s="546">
        <f t="shared" si="103"/>
        <v>2.2803030452365876E-2</v>
      </c>
      <c r="AA402" s="543">
        <v>6</v>
      </c>
      <c r="AB402" s="543">
        <v>20</v>
      </c>
      <c r="AC402" s="547">
        <v>88</v>
      </c>
      <c r="AD402" s="547">
        <v>6</v>
      </c>
      <c r="AE402" s="543">
        <f t="shared" si="106"/>
        <v>94</v>
      </c>
      <c r="AF402" s="549">
        <v>10035093</v>
      </c>
      <c r="AH402" s="549">
        <v>48900</v>
      </c>
      <c r="AI402" s="543">
        <v>87</v>
      </c>
      <c r="AJ402" s="76">
        <f t="shared" si="107"/>
        <v>0.92553191489361697</v>
      </c>
      <c r="AK402" s="549">
        <v>5301900</v>
      </c>
      <c r="AL402" s="76">
        <f t="shared" si="108"/>
        <v>0.52833591078827069</v>
      </c>
      <c r="AM402" s="543">
        <v>87</v>
      </c>
      <c r="AN402" s="549">
        <v>5301900</v>
      </c>
      <c r="AO402" s="543">
        <v>86</v>
      </c>
      <c r="AP402" s="549">
        <v>5224600</v>
      </c>
      <c r="AQ402" s="543">
        <v>66</v>
      </c>
      <c r="AR402" s="549">
        <v>4857300</v>
      </c>
      <c r="AS402" s="543">
        <v>20</v>
      </c>
      <c r="AT402" s="76">
        <f t="shared" si="109"/>
        <v>0.23255813953488372</v>
      </c>
      <c r="AU402" s="549">
        <v>367300</v>
      </c>
      <c r="AV402" s="543">
        <v>5</v>
      </c>
      <c r="AW402" s="549">
        <v>497493</v>
      </c>
      <c r="AX402" s="543">
        <v>2</v>
      </c>
      <c r="AY402" s="549">
        <v>4235700</v>
      </c>
      <c r="AZ402" s="543">
        <v>21</v>
      </c>
      <c r="BA402" s="76">
        <f t="shared" si="110"/>
        <v>0.22340425531914893</v>
      </c>
      <c r="BB402" s="543">
        <v>24</v>
      </c>
      <c r="BC402" s="76">
        <f t="shared" si="111"/>
        <v>0.25531914893617019</v>
      </c>
      <c r="BD402" s="543">
        <v>49</v>
      </c>
      <c r="BE402" s="76">
        <f t="shared" si="112"/>
        <v>0.52127659574468088</v>
      </c>
      <c r="BF402" s="543">
        <v>83</v>
      </c>
      <c r="BG402" s="76">
        <f t="shared" si="113"/>
        <v>0.88297872340425532</v>
      </c>
      <c r="BH402" s="543">
        <v>26</v>
      </c>
      <c r="BI402" s="76">
        <f t="shared" si="114"/>
        <v>0.27659574468085107</v>
      </c>
      <c r="BJ402" s="543">
        <v>20</v>
      </c>
      <c r="BK402" s="543">
        <v>2</v>
      </c>
      <c r="BL402" s="543">
        <v>4</v>
      </c>
      <c r="BM402" s="550">
        <v>1982.5</v>
      </c>
      <c r="BN402" s="542"/>
      <c r="BO402" s="543">
        <v>63</v>
      </c>
      <c r="BP402" s="76">
        <f t="shared" si="115"/>
        <v>0.67021276595744683</v>
      </c>
      <c r="BQ402" s="543">
        <v>31</v>
      </c>
      <c r="BR402" s="76">
        <f t="shared" si="116"/>
        <v>0.32978723404255317</v>
      </c>
      <c r="BS402" s="543">
        <v>7</v>
      </c>
      <c r="BT402" s="76">
        <f t="shared" si="117"/>
        <v>7.4468085106382975E-2</v>
      </c>
      <c r="BU402" s="76">
        <v>0.90804597701149425</v>
      </c>
      <c r="BW402" s="543">
        <v>0</v>
      </c>
      <c r="BX402" s="543">
        <v>0</v>
      </c>
      <c r="BY402" s="543">
        <v>0</v>
      </c>
      <c r="BZ402" s="543">
        <v>0</v>
      </c>
      <c r="CA402" s="543">
        <v>0</v>
      </c>
      <c r="CB402" s="543">
        <v>0</v>
      </c>
      <c r="CC402" s="543">
        <v>0</v>
      </c>
      <c r="CD402" s="543">
        <v>0</v>
      </c>
      <c r="CE402" s="543">
        <v>0</v>
      </c>
      <c r="CF402" s="543">
        <v>0</v>
      </c>
      <c r="CG402" s="543">
        <v>0</v>
      </c>
      <c r="CH402" s="543">
        <v>0</v>
      </c>
      <c r="CI402" s="542"/>
      <c r="CJ402" s="542"/>
      <c r="CK402" s="542"/>
      <c r="CL402" s="542"/>
      <c r="CM402" s="542"/>
      <c r="CN402" s="542"/>
      <c r="CO402" s="542"/>
      <c r="CP402" s="542"/>
      <c r="CQ402" s="542"/>
      <c r="CS402" s="542"/>
      <c r="CT402" s="542"/>
      <c r="CU402" s="542"/>
      <c r="CV402" s="542"/>
      <c r="CW402" s="543">
        <v>2</v>
      </c>
      <c r="CX402" s="547">
        <v>0</v>
      </c>
      <c r="CY402" s="543">
        <v>1</v>
      </c>
      <c r="CZ402" s="543">
        <v>0</v>
      </c>
      <c r="DA402" s="543">
        <v>0</v>
      </c>
      <c r="DB402" s="543">
        <v>0</v>
      </c>
      <c r="DC402" s="543">
        <v>1</v>
      </c>
      <c r="DD402" s="543">
        <v>0</v>
      </c>
      <c r="DF402" s="551">
        <v>1016361.8127989999</v>
      </c>
      <c r="DG402" s="76">
        <f t="shared" si="118"/>
        <v>0.1012807567203413</v>
      </c>
      <c r="DH402" s="551">
        <v>10768.416321000001</v>
      </c>
      <c r="DI402" s="551">
        <v>954424.226517</v>
      </c>
      <c r="DJ402" s="551">
        <v>61937.586281999997</v>
      </c>
      <c r="DK402" s="547">
        <v>34</v>
      </c>
      <c r="DL402" s="543">
        <v>57</v>
      </c>
      <c r="DM402" s="543">
        <v>2</v>
      </c>
      <c r="DN402" s="543">
        <v>1</v>
      </c>
      <c r="DO402" s="320">
        <v>0.22189800000000001</v>
      </c>
      <c r="DP402" s="543">
        <v>30</v>
      </c>
      <c r="DQ402" s="543">
        <v>8</v>
      </c>
      <c r="DR402" s="543">
        <v>48</v>
      </c>
      <c r="DS402" s="543">
        <v>8</v>
      </c>
      <c r="DT402" s="76">
        <f t="shared" si="119"/>
        <v>0.10810810810810811</v>
      </c>
      <c r="DU402" s="542"/>
      <c r="DV402" s="542"/>
      <c r="DW402" s="542"/>
      <c r="DX402" s="552">
        <v>692.89580000000001</v>
      </c>
      <c r="DZ402" s="542"/>
      <c r="EA402" s="542"/>
      <c r="EB402" s="542"/>
      <c r="EC402" s="542"/>
      <c r="ED402" s="542"/>
      <c r="EE402" s="542"/>
      <c r="EF402" s="542"/>
      <c r="EG402" s="542"/>
      <c r="EH402" s="542"/>
      <c r="EI402" s="542"/>
      <c r="EJ402" s="542"/>
      <c r="EK402" s="542"/>
      <c r="EL402" s="542"/>
      <c r="EM402" s="542"/>
      <c r="EN402" s="542"/>
      <c r="EO402" s="542"/>
    </row>
    <row r="403" spans="2:145" x14ac:dyDescent="0.25">
      <c r="B403" s="541" t="s">
        <v>1891</v>
      </c>
      <c r="C403" s="3" t="s">
        <v>1892</v>
      </c>
      <c r="D403" s="3" t="s">
        <v>1443</v>
      </c>
      <c r="E403" s="541" t="s">
        <v>1094</v>
      </c>
      <c r="F403" s="542"/>
      <c r="G403" s="543">
        <v>3249.9798660000001</v>
      </c>
      <c r="H403" s="542"/>
      <c r="I403" s="542"/>
      <c r="J403" s="542"/>
      <c r="K403" s="542"/>
      <c r="L403" s="542"/>
      <c r="N403" s="543">
        <v>3247.8459699999999</v>
      </c>
      <c r="O403" s="76">
        <f t="shared" si="104"/>
        <v>0.99934341254777481</v>
      </c>
      <c r="P403" s="622">
        <v>38.234050000000003</v>
      </c>
      <c r="Q403" s="76">
        <f t="shared" si="105"/>
        <v>1.1764395958260992E-2</v>
      </c>
      <c r="R403" s="542"/>
      <c r="S403" s="542"/>
      <c r="T403" s="544">
        <v>2.508057</v>
      </c>
      <c r="U403" s="543">
        <v>0</v>
      </c>
      <c r="W403" s="543">
        <v>60</v>
      </c>
      <c r="X403" s="543">
        <v>0</v>
      </c>
      <c r="Y403" s="542"/>
      <c r="Z403" s="546">
        <f t="shared" si="103"/>
        <v>1.8473782486673775E-2</v>
      </c>
      <c r="AA403" s="543">
        <v>0</v>
      </c>
      <c r="AB403" s="543">
        <v>0</v>
      </c>
      <c r="AC403" s="548">
        <v>60</v>
      </c>
      <c r="AD403" s="547">
        <v>0</v>
      </c>
      <c r="AE403" s="543">
        <f t="shared" si="106"/>
        <v>60</v>
      </c>
      <c r="AF403" s="549">
        <v>11195059</v>
      </c>
      <c r="AH403" s="549">
        <v>61250</v>
      </c>
      <c r="AI403" s="543">
        <v>52</v>
      </c>
      <c r="AJ403" s="76">
        <f t="shared" si="107"/>
        <v>0.8666666666666667</v>
      </c>
      <c r="AK403" s="549">
        <v>2867979</v>
      </c>
      <c r="AL403" s="76">
        <f t="shared" si="108"/>
        <v>0.25618257125755212</v>
      </c>
      <c r="AM403" s="543">
        <v>52</v>
      </c>
      <c r="AN403" s="549">
        <v>2867979</v>
      </c>
      <c r="AO403" s="543">
        <v>52</v>
      </c>
      <c r="AP403" s="549">
        <v>2867979</v>
      </c>
      <c r="AQ403" s="543">
        <v>34</v>
      </c>
      <c r="AR403" s="549">
        <v>2627540</v>
      </c>
      <c r="AS403" s="543">
        <v>18</v>
      </c>
      <c r="AT403" s="76">
        <f t="shared" si="109"/>
        <v>0.34615384615384615</v>
      </c>
      <c r="AU403" s="549">
        <v>240439</v>
      </c>
      <c r="AV403" s="543">
        <v>1</v>
      </c>
      <c r="AW403" s="549">
        <v>159810</v>
      </c>
      <c r="AX403" s="543">
        <v>7</v>
      </c>
      <c r="AY403" s="549">
        <v>8167270</v>
      </c>
      <c r="AZ403" s="543">
        <v>7</v>
      </c>
      <c r="BA403" s="76">
        <f t="shared" si="110"/>
        <v>0.11666666666666667</v>
      </c>
      <c r="BB403" s="543">
        <v>22</v>
      </c>
      <c r="BC403" s="76">
        <f t="shared" si="111"/>
        <v>0.36666666666666664</v>
      </c>
      <c r="BD403" s="543">
        <v>31</v>
      </c>
      <c r="BE403" s="76">
        <f t="shared" si="112"/>
        <v>0.51666666666666672</v>
      </c>
      <c r="BF403" s="543">
        <v>50</v>
      </c>
      <c r="BG403" s="76">
        <f t="shared" si="113"/>
        <v>0.83333333333333337</v>
      </c>
      <c r="BH403" s="543">
        <v>22</v>
      </c>
      <c r="BI403" s="76">
        <f t="shared" si="114"/>
        <v>0.36666666666666664</v>
      </c>
      <c r="BJ403" s="543">
        <v>21</v>
      </c>
      <c r="BK403" s="543">
        <v>1</v>
      </c>
      <c r="BL403" s="543">
        <v>0</v>
      </c>
      <c r="BM403" s="550">
        <v>1986.5</v>
      </c>
      <c r="BN403" s="542"/>
      <c r="BO403" s="543">
        <v>53</v>
      </c>
      <c r="BP403" s="76">
        <f t="shared" si="115"/>
        <v>0.8833333333333333</v>
      </c>
      <c r="BQ403" s="543">
        <v>7</v>
      </c>
      <c r="BR403" s="76">
        <f t="shared" si="116"/>
        <v>0.11666666666666667</v>
      </c>
      <c r="BS403" s="543">
        <v>2</v>
      </c>
      <c r="BT403" s="76">
        <f t="shared" si="117"/>
        <v>3.3333333333333333E-2</v>
      </c>
      <c r="BU403" s="76">
        <v>0.75</v>
      </c>
      <c r="BW403" s="543">
        <v>2</v>
      </c>
      <c r="BX403" s="543">
        <v>1</v>
      </c>
      <c r="BY403" s="543">
        <v>0</v>
      </c>
      <c r="BZ403" s="543">
        <v>2</v>
      </c>
      <c r="CA403" s="543">
        <v>0</v>
      </c>
      <c r="CB403" s="543">
        <v>0</v>
      </c>
      <c r="CC403" s="543">
        <v>1</v>
      </c>
      <c r="CD403" s="543">
        <v>0</v>
      </c>
      <c r="CE403" s="543">
        <v>0</v>
      </c>
      <c r="CF403" s="543">
        <v>0</v>
      </c>
      <c r="CG403" s="543">
        <v>1</v>
      </c>
      <c r="CH403" s="543">
        <v>0</v>
      </c>
      <c r="CI403" s="542"/>
      <c r="CJ403" s="542"/>
      <c r="CK403" s="542"/>
      <c r="CL403" s="542"/>
      <c r="CM403" s="542"/>
      <c r="CN403" s="542"/>
      <c r="CO403" s="542"/>
      <c r="CP403" s="542"/>
      <c r="CQ403" s="542"/>
      <c r="CS403" s="542"/>
      <c r="CT403" s="542"/>
      <c r="CU403" s="542"/>
      <c r="CV403" s="542"/>
      <c r="CW403" s="543">
        <v>3</v>
      </c>
      <c r="CX403" s="547">
        <v>0</v>
      </c>
      <c r="CY403" s="543">
        <v>2</v>
      </c>
      <c r="CZ403" s="543">
        <v>0</v>
      </c>
      <c r="DA403" s="543">
        <v>0</v>
      </c>
      <c r="DB403" s="543">
        <v>1</v>
      </c>
      <c r="DC403" s="543">
        <v>0</v>
      </c>
      <c r="DD403" s="543">
        <v>0</v>
      </c>
      <c r="DF403" s="551">
        <v>541818.22717299999</v>
      </c>
      <c r="DG403" s="76">
        <f t="shared" si="118"/>
        <v>4.8397978713019735E-2</v>
      </c>
      <c r="DH403" s="551">
        <v>8048.1427729999996</v>
      </c>
      <c r="DI403" s="551">
        <v>504970.36192599998</v>
      </c>
      <c r="DJ403" s="551">
        <v>36847.865247000002</v>
      </c>
      <c r="DK403" s="547">
        <v>18</v>
      </c>
      <c r="DL403" s="543">
        <v>42</v>
      </c>
      <c r="DM403" s="543">
        <v>0</v>
      </c>
      <c r="DN403" s="543">
        <v>0</v>
      </c>
      <c r="DO403" s="320">
        <v>0.19251799999999999</v>
      </c>
      <c r="DP403" s="543">
        <v>18</v>
      </c>
      <c r="DQ403" s="543">
        <v>11</v>
      </c>
      <c r="DR403" s="543">
        <v>27</v>
      </c>
      <c r="DS403" s="543">
        <v>4</v>
      </c>
      <c r="DT403" s="76">
        <f t="shared" si="119"/>
        <v>6.6666666666666666E-2</v>
      </c>
      <c r="DU403" s="542"/>
      <c r="DV403" s="542"/>
      <c r="DW403" s="542"/>
      <c r="DX403" s="552">
        <v>249.00470000000001</v>
      </c>
      <c r="DZ403" s="542"/>
      <c r="EA403" s="542"/>
      <c r="EB403" s="542"/>
      <c r="EC403" s="542"/>
      <c r="ED403" s="542"/>
      <c r="EE403" s="542"/>
      <c r="EF403" s="542"/>
      <c r="EG403" s="542"/>
      <c r="EH403" s="542"/>
      <c r="EI403" s="542"/>
      <c r="EJ403" s="542"/>
      <c r="EK403" s="542"/>
      <c r="EL403" s="542"/>
      <c r="EM403" s="542"/>
      <c r="EN403" s="542"/>
      <c r="EO403" s="542"/>
    </row>
    <row r="404" spans="2:145" x14ac:dyDescent="0.25">
      <c r="B404" s="541" t="s">
        <v>1893</v>
      </c>
      <c r="C404" s="3" t="s">
        <v>1894</v>
      </c>
      <c r="D404" s="3" t="s">
        <v>1146</v>
      </c>
      <c r="E404" s="541" t="s">
        <v>1094</v>
      </c>
      <c r="F404" s="542"/>
      <c r="G404" s="543">
        <v>197.24508900000001</v>
      </c>
      <c r="H404" s="542"/>
      <c r="I404" s="542"/>
      <c r="J404" s="542"/>
      <c r="K404" s="542"/>
      <c r="L404" s="542"/>
      <c r="N404" s="543">
        <v>151.12447900000001</v>
      </c>
      <c r="O404" s="76">
        <f t="shared" si="104"/>
        <v>0.76617613024575737</v>
      </c>
      <c r="P404" s="622">
        <v>6.0115420000000004</v>
      </c>
      <c r="Q404" s="76">
        <f t="shared" si="105"/>
        <v>3.0477524335219316E-2</v>
      </c>
      <c r="R404" s="542"/>
      <c r="S404" s="542"/>
      <c r="T404" s="544">
        <v>2.6000320000000001</v>
      </c>
      <c r="U404" s="543">
        <v>0</v>
      </c>
      <c r="W404" s="543">
        <v>65</v>
      </c>
      <c r="X404" s="543">
        <v>0</v>
      </c>
      <c r="Y404" s="542"/>
      <c r="Z404" s="546">
        <f t="shared" si="103"/>
        <v>0.43010900967274796</v>
      </c>
      <c r="AA404" s="543">
        <v>0</v>
      </c>
      <c r="AB404" s="543">
        <v>0</v>
      </c>
      <c r="AC404" s="547">
        <v>65</v>
      </c>
      <c r="AD404" s="547">
        <v>0</v>
      </c>
      <c r="AE404" s="543">
        <f t="shared" si="106"/>
        <v>65</v>
      </c>
      <c r="AF404" s="549">
        <v>1142360</v>
      </c>
      <c r="AH404" s="549">
        <v>14000</v>
      </c>
      <c r="AI404" s="543">
        <v>64</v>
      </c>
      <c r="AJ404" s="76">
        <f t="shared" si="107"/>
        <v>0.98461538461538467</v>
      </c>
      <c r="AK404" s="549">
        <v>1129260</v>
      </c>
      <c r="AL404" s="76">
        <f t="shared" si="108"/>
        <v>0.9885325116425645</v>
      </c>
      <c r="AM404" s="543">
        <v>64</v>
      </c>
      <c r="AN404" s="549">
        <v>1129260</v>
      </c>
      <c r="AO404" s="543">
        <v>64</v>
      </c>
      <c r="AP404" s="549">
        <v>1129260</v>
      </c>
      <c r="AQ404" s="543">
        <v>26</v>
      </c>
      <c r="AR404" s="549">
        <v>681740</v>
      </c>
      <c r="AS404" s="543">
        <v>38</v>
      </c>
      <c r="AT404" s="76">
        <f t="shared" si="109"/>
        <v>0.59375</v>
      </c>
      <c r="AU404" s="549">
        <v>447520</v>
      </c>
      <c r="AV404" s="543">
        <v>0</v>
      </c>
      <c r="AW404" s="549">
        <v>0</v>
      </c>
      <c r="AX404" s="543">
        <v>1</v>
      </c>
      <c r="AY404" s="549">
        <v>13100</v>
      </c>
      <c r="AZ404" s="543">
        <v>16</v>
      </c>
      <c r="BA404" s="76">
        <f t="shared" si="110"/>
        <v>0.24615384615384617</v>
      </c>
      <c r="BB404" s="543">
        <v>8</v>
      </c>
      <c r="BC404" s="76">
        <f t="shared" si="111"/>
        <v>0.12307692307692308</v>
      </c>
      <c r="BD404" s="543">
        <v>41</v>
      </c>
      <c r="BE404" s="76">
        <f t="shared" si="112"/>
        <v>0.63076923076923075</v>
      </c>
      <c r="BF404" s="543">
        <v>63</v>
      </c>
      <c r="BG404" s="76">
        <f t="shared" si="113"/>
        <v>0.96923076923076923</v>
      </c>
      <c r="BH404" s="543">
        <v>13</v>
      </c>
      <c r="BI404" s="76">
        <f t="shared" si="114"/>
        <v>0.2</v>
      </c>
      <c r="BJ404" s="543">
        <v>11</v>
      </c>
      <c r="BK404" s="543">
        <v>2</v>
      </c>
      <c r="BL404" s="543">
        <v>0</v>
      </c>
      <c r="BM404" s="550">
        <v>1969</v>
      </c>
      <c r="BN404" s="542"/>
      <c r="BO404" s="543">
        <v>57</v>
      </c>
      <c r="BP404" s="76">
        <f t="shared" si="115"/>
        <v>0.87692307692307692</v>
      </c>
      <c r="BQ404" s="543">
        <v>8</v>
      </c>
      <c r="BR404" s="76">
        <f t="shared" si="116"/>
        <v>0.12307692307692308</v>
      </c>
      <c r="BS404" s="543">
        <v>2</v>
      </c>
      <c r="BT404" s="76">
        <f t="shared" si="117"/>
        <v>3.0769230769230771E-2</v>
      </c>
      <c r="BU404" s="76">
        <v>0.625</v>
      </c>
      <c r="BW404" s="543">
        <v>0</v>
      </c>
      <c r="BX404" s="543">
        <v>0</v>
      </c>
      <c r="BY404" s="543">
        <v>0</v>
      </c>
      <c r="BZ404" s="543">
        <v>0</v>
      </c>
      <c r="CA404" s="543">
        <v>0</v>
      </c>
      <c r="CB404" s="543">
        <v>0</v>
      </c>
      <c r="CC404" s="543">
        <v>0</v>
      </c>
      <c r="CD404" s="543">
        <v>0</v>
      </c>
      <c r="CE404" s="543">
        <v>0</v>
      </c>
      <c r="CF404" s="543">
        <v>0</v>
      </c>
      <c r="CG404" s="543">
        <v>0</v>
      </c>
      <c r="CH404" s="543">
        <v>0</v>
      </c>
      <c r="CI404" s="542"/>
      <c r="CJ404" s="542"/>
      <c r="CK404" s="542"/>
      <c r="CL404" s="542"/>
      <c r="CM404" s="542"/>
      <c r="CN404" s="542"/>
      <c r="CO404" s="542"/>
      <c r="CP404" s="542"/>
      <c r="CQ404" s="542"/>
      <c r="CS404" s="542"/>
      <c r="CT404" s="542"/>
      <c r="CU404" s="542"/>
      <c r="CV404" s="542"/>
      <c r="CW404" s="543">
        <v>1</v>
      </c>
      <c r="CX404" s="547">
        <v>0</v>
      </c>
      <c r="CY404" s="543">
        <v>1</v>
      </c>
      <c r="CZ404" s="543">
        <v>0</v>
      </c>
      <c r="DA404" s="543">
        <v>0</v>
      </c>
      <c r="DB404" s="543">
        <v>0</v>
      </c>
      <c r="DC404" s="543">
        <v>0</v>
      </c>
      <c r="DD404" s="543">
        <v>0</v>
      </c>
      <c r="DF404" s="551">
        <v>192656.14199400001</v>
      </c>
      <c r="DG404" s="76">
        <f t="shared" si="118"/>
        <v>0.168647485901117</v>
      </c>
      <c r="DH404" s="551">
        <v>4075.7433510000001</v>
      </c>
      <c r="DI404" s="551">
        <v>192656.14199400001</v>
      </c>
      <c r="DJ404" s="551">
        <v>0</v>
      </c>
      <c r="DK404" s="547">
        <v>42</v>
      </c>
      <c r="DL404" s="543">
        <v>23</v>
      </c>
      <c r="DM404" s="543">
        <v>0</v>
      </c>
      <c r="DN404" s="543">
        <v>0</v>
      </c>
      <c r="DO404" s="320">
        <v>0.28625200000000001</v>
      </c>
      <c r="DP404" s="543">
        <v>36</v>
      </c>
      <c r="DQ404" s="543">
        <v>5</v>
      </c>
      <c r="DR404" s="543">
        <v>17</v>
      </c>
      <c r="DS404" s="543">
        <v>7</v>
      </c>
      <c r="DT404" s="76">
        <f t="shared" si="119"/>
        <v>0.1076923076923077</v>
      </c>
      <c r="DU404" s="542"/>
      <c r="DV404" s="542"/>
      <c r="DW404" s="542"/>
      <c r="DX404" s="552">
        <v>297.67970000000003</v>
      </c>
      <c r="DZ404" s="542"/>
      <c r="EA404" s="542"/>
      <c r="EB404" s="542"/>
      <c r="EC404" s="542"/>
      <c r="ED404" s="542"/>
      <c r="EE404" s="542"/>
      <c r="EF404" s="542"/>
      <c r="EG404" s="542"/>
      <c r="EH404" s="542"/>
      <c r="EI404" s="542"/>
      <c r="EJ404" s="542"/>
      <c r="EK404" s="542"/>
      <c r="EL404" s="542"/>
      <c r="EM404" s="542"/>
      <c r="EN404" s="542"/>
      <c r="EO404" s="542"/>
    </row>
    <row r="405" spans="2:145" x14ac:dyDescent="0.25">
      <c r="B405" s="541" t="s">
        <v>1895</v>
      </c>
      <c r="C405" s="3" t="s">
        <v>1896</v>
      </c>
      <c r="D405" s="3" t="s">
        <v>1146</v>
      </c>
      <c r="E405" s="541" t="s">
        <v>1094</v>
      </c>
      <c r="F405" s="542"/>
      <c r="G405" s="543">
        <v>72.973836000000006</v>
      </c>
      <c r="H405" s="542"/>
      <c r="I405" s="542"/>
      <c r="J405" s="542"/>
      <c r="K405" s="542"/>
      <c r="L405" s="542"/>
      <c r="N405" s="543">
        <v>8.8259530000000002</v>
      </c>
      <c r="O405" s="76">
        <f t="shared" si="104"/>
        <v>0.1209468144171563</v>
      </c>
      <c r="P405" s="622">
        <v>4.6502780000000001</v>
      </c>
      <c r="Q405" s="76">
        <f t="shared" si="105"/>
        <v>6.3725278194228407E-2</v>
      </c>
      <c r="R405" s="542"/>
      <c r="S405" s="542"/>
      <c r="T405" s="544">
        <v>1.496929</v>
      </c>
      <c r="U405" s="543">
        <v>0</v>
      </c>
      <c r="W405" s="543">
        <v>36</v>
      </c>
      <c r="X405" s="543">
        <v>0</v>
      </c>
      <c r="Y405" s="542"/>
      <c r="Z405" s="546">
        <f t="shared" si="103"/>
        <v>4.0788796405328691</v>
      </c>
      <c r="AA405" s="543">
        <v>36</v>
      </c>
      <c r="AB405" s="543">
        <v>0</v>
      </c>
      <c r="AC405" s="547">
        <v>0</v>
      </c>
      <c r="AD405" s="547">
        <v>36</v>
      </c>
      <c r="AE405" s="543">
        <f t="shared" si="106"/>
        <v>36</v>
      </c>
      <c r="AF405" s="549">
        <v>530450</v>
      </c>
      <c r="AH405" s="549">
        <v>13700</v>
      </c>
      <c r="AI405" s="543">
        <v>34</v>
      </c>
      <c r="AJ405" s="76">
        <f t="shared" si="107"/>
        <v>0.94444444444444442</v>
      </c>
      <c r="AK405" s="549">
        <v>495850</v>
      </c>
      <c r="AL405" s="76">
        <f t="shared" si="108"/>
        <v>0.9347723630879442</v>
      </c>
      <c r="AM405" s="543">
        <v>34</v>
      </c>
      <c r="AN405" s="549">
        <v>495850</v>
      </c>
      <c r="AO405" s="543">
        <v>34</v>
      </c>
      <c r="AP405" s="549">
        <v>495850</v>
      </c>
      <c r="AQ405" s="543">
        <v>9</v>
      </c>
      <c r="AR405" s="549">
        <v>205220</v>
      </c>
      <c r="AS405" s="543">
        <v>25</v>
      </c>
      <c r="AT405" s="76">
        <f t="shared" si="109"/>
        <v>0.73529411764705888</v>
      </c>
      <c r="AU405" s="549">
        <v>290630</v>
      </c>
      <c r="AV405" s="543">
        <v>2</v>
      </c>
      <c r="AW405" s="549">
        <v>34600</v>
      </c>
      <c r="AX405" s="543">
        <v>0</v>
      </c>
      <c r="AY405" s="549">
        <v>0</v>
      </c>
      <c r="AZ405" s="543">
        <v>1</v>
      </c>
      <c r="BA405" s="76">
        <f t="shared" si="110"/>
        <v>2.7777777777777776E-2</v>
      </c>
      <c r="BB405" s="543">
        <v>9</v>
      </c>
      <c r="BC405" s="76">
        <f t="shared" si="111"/>
        <v>0.25</v>
      </c>
      <c r="BD405" s="543">
        <v>26</v>
      </c>
      <c r="BE405" s="76">
        <f t="shared" si="112"/>
        <v>0.72222222222222221</v>
      </c>
      <c r="BF405" s="543">
        <v>36</v>
      </c>
      <c r="BG405" s="76">
        <f t="shared" si="113"/>
        <v>1</v>
      </c>
      <c r="BH405" s="543">
        <v>7</v>
      </c>
      <c r="BI405" s="76">
        <f t="shared" si="114"/>
        <v>0.19444444444444445</v>
      </c>
      <c r="BJ405" s="543">
        <v>7</v>
      </c>
      <c r="BK405" s="543">
        <v>0</v>
      </c>
      <c r="BL405" s="543">
        <v>0</v>
      </c>
      <c r="BM405" s="550">
        <v>1980</v>
      </c>
      <c r="BN405" s="542"/>
      <c r="BO405" s="543">
        <v>36</v>
      </c>
      <c r="BP405" s="76">
        <f t="shared" si="115"/>
        <v>1</v>
      </c>
      <c r="BQ405" s="543">
        <v>0</v>
      </c>
      <c r="BR405" s="76">
        <f t="shared" si="116"/>
        <v>0</v>
      </c>
      <c r="BS405" s="543">
        <v>0</v>
      </c>
      <c r="BT405" s="76">
        <f t="shared" si="117"/>
        <v>0</v>
      </c>
      <c r="BU405" s="76">
        <v>0.38235294117647056</v>
      </c>
      <c r="BW405" s="543">
        <v>0</v>
      </c>
      <c r="BX405" s="543">
        <v>0</v>
      </c>
      <c r="BY405" s="543">
        <v>0</v>
      </c>
      <c r="BZ405" s="543">
        <v>0</v>
      </c>
      <c r="CA405" s="543">
        <v>0</v>
      </c>
      <c r="CB405" s="543">
        <v>0</v>
      </c>
      <c r="CC405" s="543">
        <v>0</v>
      </c>
      <c r="CD405" s="543">
        <v>0</v>
      </c>
      <c r="CE405" s="543">
        <v>0</v>
      </c>
      <c r="CF405" s="543">
        <v>0</v>
      </c>
      <c r="CG405" s="543">
        <v>0</v>
      </c>
      <c r="CH405" s="543">
        <v>0</v>
      </c>
      <c r="CI405" s="542"/>
      <c r="CJ405" s="542"/>
      <c r="CK405" s="542"/>
      <c r="CL405" s="542"/>
      <c r="CM405" s="542"/>
      <c r="CN405" s="542"/>
      <c r="CO405" s="542"/>
      <c r="CP405" s="542"/>
      <c r="CQ405" s="542"/>
      <c r="CS405" s="542"/>
      <c r="CT405" s="542"/>
      <c r="CU405" s="542"/>
      <c r="CV405" s="542"/>
      <c r="CW405" s="543">
        <v>0</v>
      </c>
      <c r="CX405" s="547">
        <v>0</v>
      </c>
      <c r="CY405" s="543">
        <v>0</v>
      </c>
      <c r="CZ405" s="543">
        <v>0</v>
      </c>
      <c r="DA405" s="543">
        <v>0</v>
      </c>
      <c r="DB405" s="543">
        <v>0</v>
      </c>
      <c r="DC405" s="543">
        <v>0</v>
      </c>
      <c r="DD405" s="543">
        <v>0</v>
      </c>
      <c r="DF405" s="551">
        <v>70936.618885000004</v>
      </c>
      <c r="DG405" s="76">
        <f t="shared" si="118"/>
        <v>0.13372913353756247</v>
      </c>
      <c r="DH405" s="551">
        <v>3867.341242</v>
      </c>
      <c r="DI405" s="551">
        <v>69850.999223999999</v>
      </c>
      <c r="DJ405" s="551">
        <v>1085.619661</v>
      </c>
      <c r="DK405" s="547">
        <v>23</v>
      </c>
      <c r="DL405" s="543">
        <v>13</v>
      </c>
      <c r="DM405" s="543">
        <v>0</v>
      </c>
      <c r="DN405" s="543">
        <v>0</v>
      </c>
      <c r="DO405" s="320">
        <v>0.181364</v>
      </c>
      <c r="DP405" s="543">
        <v>19</v>
      </c>
      <c r="DQ405" s="543">
        <v>7</v>
      </c>
      <c r="DR405" s="543">
        <v>8</v>
      </c>
      <c r="DS405" s="543">
        <v>2</v>
      </c>
      <c r="DT405" s="76">
        <f t="shared" si="119"/>
        <v>5.5555555555555552E-2</v>
      </c>
      <c r="DU405" s="542"/>
      <c r="DV405" s="542"/>
      <c r="DW405" s="542"/>
      <c r="DX405" s="552">
        <v>104.2133</v>
      </c>
      <c r="DZ405" s="542"/>
      <c r="EA405" s="542"/>
      <c r="EB405" s="542"/>
      <c r="EC405" s="542"/>
      <c r="ED405" s="542"/>
      <c r="EE405" s="542"/>
      <c r="EF405" s="542"/>
      <c r="EG405" s="542"/>
      <c r="EH405" s="542"/>
      <c r="EI405" s="542"/>
      <c r="EJ405" s="542"/>
      <c r="EK405" s="542"/>
      <c r="EL405" s="542"/>
      <c r="EM405" s="542"/>
      <c r="EN405" s="542"/>
      <c r="EO405" s="542"/>
    </row>
    <row r="406" spans="2:145" x14ac:dyDescent="0.25">
      <c r="B406" s="541" t="s">
        <v>1897</v>
      </c>
      <c r="C406" s="3" t="s">
        <v>1898</v>
      </c>
      <c r="D406" s="3" t="s">
        <v>1195</v>
      </c>
      <c r="E406" s="541" t="s">
        <v>1094</v>
      </c>
      <c r="F406" s="542"/>
      <c r="G406" s="543">
        <v>1645.9605610000001</v>
      </c>
      <c r="H406" s="542"/>
      <c r="I406" s="542"/>
      <c r="J406" s="542"/>
      <c r="K406" s="542"/>
      <c r="L406" s="542"/>
      <c r="N406" s="543">
        <v>1051.7509</v>
      </c>
      <c r="O406" s="76">
        <f t="shared" si="104"/>
        <v>0.63898912581539058</v>
      </c>
      <c r="P406" s="622">
        <v>24.326449</v>
      </c>
      <c r="Q406" s="76">
        <f t="shared" si="105"/>
        <v>1.4779484743680927E-2</v>
      </c>
      <c r="R406" s="542"/>
      <c r="S406" s="542"/>
      <c r="T406" s="544">
        <v>3.8646850000000001</v>
      </c>
      <c r="U406" s="543">
        <v>2</v>
      </c>
      <c r="W406" s="543">
        <v>226</v>
      </c>
      <c r="X406" s="543">
        <v>67</v>
      </c>
      <c r="Y406" s="542"/>
      <c r="Z406" s="546">
        <f t="shared" si="103"/>
        <v>0.21487977809194173</v>
      </c>
      <c r="AA406" s="543">
        <v>16</v>
      </c>
      <c r="AB406" s="543">
        <v>36</v>
      </c>
      <c r="AC406" s="547">
        <v>246</v>
      </c>
      <c r="AD406" s="547">
        <v>16</v>
      </c>
      <c r="AE406" s="543">
        <f t="shared" si="106"/>
        <v>262</v>
      </c>
      <c r="AF406" s="549">
        <v>34744550</v>
      </c>
      <c r="AH406" s="549">
        <v>40850</v>
      </c>
      <c r="AI406" s="543">
        <v>229</v>
      </c>
      <c r="AJ406" s="76">
        <f t="shared" si="107"/>
        <v>0.87404580152671751</v>
      </c>
      <c r="AK406" s="549">
        <v>9538720</v>
      </c>
      <c r="AL406" s="76">
        <f t="shared" si="108"/>
        <v>0.27453859670077752</v>
      </c>
      <c r="AM406" s="543">
        <v>229</v>
      </c>
      <c r="AN406" s="549">
        <v>9538720</v>
      </c>
      <c r="AO406" s="543">
        <v>222</v>
      </c>
      <c r="AP406" s="549">
        <v>8827420</v>
      </c>
      <c r="AQ406" s="543">
        <v>192</v>
      </c>
      <c r="AR406" s="549">
        <v>8486450</v>
      </c>
      <c r="AS406" s="543">
        <v>30</v>
      </c>
      <c r="AT406" s="76">
        <f t="shared" si="109"/>
        <v>0.13513513513513514</v>
      </c>
      <c r="AU406" s="549">
        <v>340970</v>
      </c>
      <c r="AV406" s="543">
        <v>23</v>
      </c>
      <c r="AW406" s="549">
        <v>5747590</v>
      </c>
      <c r="AX406" s="543">
        <v>7</v>
      </c>
      <c r="AY406" s="549">
        <v>16849240</v>
      </c>
      <c r="AZ406" s="543">
        <v>45</v>
      </c>
      <c r="BA406" s="76">
        <f t="shared" si="110"/>
        <v>0.1717557251908397</v>
      </c>
      <c r="BB406" s="543">
        <v>91</v>
      </c>
      <c r="BC406" s="76">
        <f t="shared" si="111"/>
        <v>0.34732824427480918</v>
      </c>
      <c r="BD406" s="543">
        <v>126</v>
      </c>
      <c r="BE406" s="76">
        <f t="shared" si="112"/>
        <v>0.48091603053435117</v>
      </c>
      <c r="BF406" s="543">
        <v>217</v>
      </c>
      <c r="BG406" s="76">
        <f t="shared" si="113"/>
        <v>0.8282442748091603</v>
      </c>
      <c r="BH406" s="543">
        <v>111</v>
      </c>
      <c r="BI406" s="76">
        <f t="shared" si="114"/>
        <v>0.42366412213740456</v>
      </c>
      <c r="BJ406" s="543">
        <v>100</v>
      </c>
      <c r="BK406" s="543">
        <v>10</v>
      </c>
      <c r="BL406" s="543">
        <v>1</v>
      </c>
      <c r="BM406" s="550">
        <v>1945</v>
      </c>
      <c r="BN406" s="542"/>
      <c r="BO406" s="543">
        <v>225</v>
      </c>
      <c r="BP406" s="76">
        <f t="shared" si="115"/>
        <v>0.85877862595419852</v>
      </c>
      <c r="BQ406" s="543">
        <v>37</v>
      </c>
      <c r="BR406" s="76">
        <f t="shared" si="116"/>
        <v>0.14122137404580154</v>
      </c>
      <c r="BS406" s="543">
        <v>10</v>
      </c>
      <c r="BT406" s="76">
        <f t="shared" si="117"/>
        <v>3.8167938931297711E-2</v>
      </c>
      <c r="BU406" s="76">
        <v>0.57205240174672489</v>
      </c>
      <c r="BW406" s="543">
        <v>1</v>
      </c>
      <c r="BX406" s="543">
        <v>1</v>
      </c>
      <c r="BY406" s="543">
        <v>0</v>
      </c>
      <c r="BZ406" s="543">
        <v>1</v>
      </c>
      <c r="CA406" s="543">
        <v>0</v>
      </c>
      <c r="CB406" s="543">
        <v>0</v>
      </c>
      <c r="CC406" s="543">
        <v>1</v>
      </c>
      <c r="CD406" s="543">
        <v>0</v>
      </c>
      <c r="CE406" s="543">
        <v>0</v>
      </c>
      <c r="CF406" s="543">
        <v>0</v>
      </c>
      <c r="CG406" s="543">
        <v>0</v>
      </c>
      <c r="CH406" s="543">
        <v>0</v>
      </c>
      <c r="CI406" s="542"/>
      <c r="CJ406" s="542"/>
      <c r="CK406" s="542"/>
      <c r="CL406" s="542"/>
      <c r="CM406" s="542"/>
      <c r="CN406" s="542"/>
      <c r="CO406" s="542"/>
      <c r="CP406" s="542"/>
      <c r="CQ406" s="542"/>
      <c r="CS406" s="542"/>
      <c r="CT406" s="542"/>
      <c r="CU406" s="542"/>
      <c r="CV406" s="542"/>
      <c r="CW406" s="543">
        <v>6</v>
      </c>
      <c r="CX406" s="547">
        <v>1</v>
      </c>
      <c r="CY406" s="543">
        <v>3</v>
      </c>
      <c r="CZ406" s="543">
        <v>2</v>
      </c>
      <c r="DA406" s="543">
        <v>0</v>
      </c>
      <c r="DB406" s="543">
        <v>0</v>
      </c>
      <c r="DC406" s="543">
        <v>1</v>
      </c>
      <c r="DD406" s="543">
        <v>0</v>
      </c>
      <c r="DF406" s="551">
        <v>1808783.3755129999</v>
      </c>
      <c r="DG406" s="76">
        <f t="shared" si="118"/>
        <v>5.2059484883614837E-2</v>
      </c>
      <c r="DH406" s="551">
        <v>8909.6308590000008</v>
      </c>
      <c r="DI406" s="551">
        <v>1583011.7834419999</v>
      </c>
      <c r="DJ406" s="551">
        <v>225771.592072</v>
      </c>
      <c r="DK406" s="547">
        <v>99</v>
      </c>
      <c r="DL406" s="543">
        <v>162</v>
      </c>
      <c r="DM406" s="543">
        <v>1</v>
      </c>
      <c r="DN406" s="543">
        <v>0</v>
      </c>
      <c r="DO406" s="320">
        <v>0.239097</v>
      </c>
      <c r="DP406" s="543">
        <v>91</v>
      </c>
      <c r="DQ406" s="543">
        <v>25</v>
      </c>
      <c r="DR406" s="543">
        <v>133</v>
      </c>
      <c r="DS406" s="543">
        <v>12</v>
      </c>
      <c r="DT406" s="76">
        <f t="shared" si="119"/>
        <v>5.3097345132743362E-2</v>
      </c>
      <c r="DU406" s="542"/>
      <c r="DV406" s="542"/>
      <c r="DW406" s="542"/>
      <c r="DX406" s="552">
        <v>1137.4943000000001</v>
      </c>
      <c r="DZ406" s="542"/>
      <c r="EA406" s="542"/>
      <c r="EB406" s="542"/>
      <c r="EC406" s="542"/>
      <c r="ED406" s="542"/>
      <c r="EE406" s="542"/>
      <c r="EF406" s="542"/>
      <c r="EG406" s="542"/>
      <c r="EH406" s="542"/>
      <c r="EI406" s="542"/>
      <c r="EJ406" s="542"/>
      <c r="EK406" s="542"/>
      <c r="EL406" s="542"/>
      <c r="EM406" s="542"/>
      <c r="EN406" s="542"/>
      <c r="EO406" s="542"/>
    </row>
    <row r="407" spans="2:145" x14ac:dyDescent="0.25">
      <c r="B407" s="541" t="s">
        <v>1899</v>
      </c>
      <c r="C407" s="3" t="s">
        <v>1900</v>
      </c>
      <c r="D407" s="3" t="s">
        <v>1174</v>
      </c>
      <c r="E407" s="541" t="s">
        <v>1094</v>
      </c>
      <c r="F407" s="542"/>
      <c r="G407" s="543">
        <v>1998.5828039999999</v>
      </c>
      <c r="H407" s="542"/>
      <c r="I407" s="542"/>
      <c r="J407" s="542"/>
      <c r="K407" s="542"/>
      <c r="L407" s="542"/>
      <c r="N407" s="543">
        <v>995.37307299999998</v>
      </c>
      <c r="O407" s="76">
        <f t="shared" si="104"/>
        <v>0.49803944625553781</v>
      </c>
      <c r="P407" s="622">
        <v>26.142714000000002</v>
      </c>
      <c r="Q407" s="76">
        <f t="shared" si="105"/>
        <v>1.3080625905355284E-2</v>
      </c>
      <c r="R407" s="542"/>
      <c r="S407" s="542"/>
      <c r="T407" s="544">
        <v>3.266022</v>
      </c>
      <c r="U407" s="543">
        <v>14</v>
      </c>
      <c r="W407" s="543">
        <v>448</v>
      </c>
      <c r="X407" s="543">
        <v>81</v>
      </c>
      <c r="Y407" s="542"/>
      <c r="Z407" s="546">
        <f t="shared" si="103"/>
        <v>0.45008249886623164</v>
      </c>
      <c r="AA407" s="543">
        <v>68</v>
      </c>
      <c r="AB407" s="543">
        <v>34</v>
      </c>
      <c r="AC407" s="547">
        <v>414</v>
      </c>
      <c r="AD407" s="547">
        <v>68</v>
      </c>
      <c r="AE407" s="543">
        <f t="shared" si="106"/>
        <v>482</v>
      </c>
      <c r="AF407" s="549">
        <v>22253930</v>
      </c>
      <c r="AH407" s="549">
        <v>28000</v>
      </c>
      <c r="AI407" s="543">
        <v>442</v>
      </c>
      <c r="AJ407" s="76">
        <f t="shared" si="107"/>
        <v>0.91701244813278004</v>
      </c>
      <c r="AK407" s="549">
        <v>17127760</v>
      </c>
      <c r="AL407" s="76">
        <f t="shared" si="108"/>
        <v>0.76965102343720859</v>
      </c>
      <c r="AM407" s="543">
        <v>441</v>
      </c>
      <c r="AN407" s="549">
        <v>17074960</v>
      </c>
      <c r="AO407" s="543">
        <v>440</v>
      </c>
      <c r="AP407" s="549">
        <v>17070060</v>
      </c>
      <c r="AQ407" s="543">
        <v>247</v>
      </c>
      <c r="AR407" s="549">
        <v>12435166</v>
      </c>
      <c r="AS407" s="543">
        <v>193</v>
      </c>
      <c r="AT407" s="76">
        <f t="shared" si="109"/>
        <v>0.43863636363636366</v>
      </c>
      <c r="AU407" s="549">
        <v>4634894</v>
      </c>
      <c r="AV407" s="543">
        <v>24</v>
      </c>
      <c r="AW407" s="549">
        <v>2528800</v>
      </c>
      <c r="AX407" s="543">
        <v>15</v>
      </c>
      <c r="AY407" s="549">
        <v>2531070</v>
      </c>
      <c r="AZ407" s="543">
        <v>69</v>
      </c>
      <c r="BA407" s="76">
        <f t="shared" si="110"/>
        <v>0.14315352697095435</v>
      </c>
      <c r="BB407" s="543">
        <v>53</v>
      </c>
      <c r="BC407" s="76">
        <f t="shared" si="111"/>
        <v>0.10995850622406639</v>
      </c>
      <c r="BD407" s="543">
        <v>360</v>
      </c>
      <c r="BE407" s="76">
        <f t="shared" si="112"/>
        <v>0.74688796680497926</v>
      </c>
      <c r="BF407" s="543">
        <v>453</v>
      </c>
      <c r="BG407" s="76">
        <f t="shared" si="113"/>
        <v>0.93983402489626555</v>
      </c>
      <c r="BH407" s="543">
        <v>166</v>
      </c>
      <c r="BI407" s="76">
        <f t="shared" si="114"/>
        <v>0.34439834024896265</v>
      </c>
      <c r="BJ407" s="543">
        <v>134</v>
      </c>
      <c r="BK407" s="543">
        <v>32</v>
      </c>
      <c r="BL407" s="543">
        <v>0</v>
      </c>
      <c r="BM407" s="550">
        <v>1973</v>
      </c>
      <c r="BN407" s="542"/>
      <c r="BO407" s="543">
        <v>345</v>
      </c>
      <c r="BP407" s="76">
        <f t="shared" si="115"/>
        <v>0.71576763485477179</v>
      </c>
      <c r="BQ407" s="543">
        <v>137</v>
      </c>
      <c r="BR407" s="76">
        <f t="shared" si="116"/>
        <v>0.28423236514522821</v>
      </c>
      <c r="BS407" s="543">
        <v>43</v>
      </c>
      <c r="BT407" s="76">
        <f t="shared" si="117"/>
        <v>8.9211618257261413E-2</v>
      </c>
      <c r="BU407" s="76">
        <v>0.6244343891402715</v>
      </c>
      <c r="BW407" s="543">
        <v>2</v>
      </c>
      <c r="BX407" s="543">
        <v>1</v>
      </c>
      <c r="BY407" s="543">
        <v>1</v>
      </c>
      <c r="BZ407" s="543">
        <v>2</v>
      </c>
      <c r="CA407" s="543">
        <v>0</v>
      </c>
      <c r="CB407" s="543">
        <v>0</v>
      </c>
      <c r="CC407" s="543">
        <v>1</v>
      </c>
      <c r="CD407" s="543">
        <v>0</v>
      </c>
      <c r="CE407" s="543">
        <v>0</v>
      </c>
      <c r="CF407" s="543">
        <v>0</v>
      </c>
      <c r="CG407" s="543">
        <v>1</v>
      </c>
      <c r="CH407" s="543">
        <v>0</v>
      </c>
      <c r="CI407" s="542"/>
      <c r="CJ407" s="542"/>
      <c r="CK407" s="542"/>
      <c r="CL407" s="542"/>
      <c r="CM407" s="542"/>
      <c r="CN407" s="542"/>
      <c r="CO407" s="542"/>
      <c r="CP407" s="542"/>
      <c r="CQ407" s="542"/>
      <c r="CS407" s="542"/>
      <c r="CT407" s="542"/>
      <c r="CU407" s="542"/>
      <c r="CV407" s="542"/>
      <c r="CW407" s="543">
        <v>12</v>
      </c>
      <c r="CX407" s="547">
        <v>5</v>
      </c>
      <c r="CY407" s="543">
        <v>8</v>
      </c>
      <c r="CZ407" s="543">
        <v>4</v>
      </c>
      <c r="DA407" s="543">
        <v>0</v>
      </c>
      <c r="DB407" s="543">
        <v>0</v>
      </c>
      <c r="DC407" s="543">
        <v>0</v>
      </c>
      <c r="DD407" s="543">
        <v>0</v>
      </c>
      <c r="DF407" s="551">
        <v>3459382.1207909998</v>
      </c>
      <c r="DG407" s="76">
        <f t="shared" si="118"/>
        <v>0.15545039104513225</v>
      </c>
      <c r="DH407" s="551">
        <v>7493.4629670000004</v>
      </c>
      <c r="DI407" s="551">
        <v>3105661.1301859999</v>
      </c>
      <c r="DJ407" s="551">
        <v>353720.99060399999</v>
      </c>
      <c r="DK407" s="547">
        <v>181</v>
      </c>
      <c r="DL407" s="543">
        <v>299</v>
      </c>
      <c r="DM407" s="543">
        <v>1</v>
      </c>
      <c r="DN407" s="543">
        <v>1</v>
      </c>
      <c r="DO407" s="320">
        <v>0.22314500000000001</v>
      </c>
      <c r="DP407" s="543">
        <v>160</v>
      </c>
      <c r="DQ407" s="543">
        <v>67</v>
      </c>
      <c r="DR407" s="543">
        <v>172</v>
      </c>
      <c r="DS407" s="543">
        <v>83</v>
      </c>
      <c r="DT407" s="76">
        <f t="shared" si="119"/>
        <v>0.18526785714285715</v>
      </c>
      <c r="DU407" s="542"/>
      <c r="DV407" s="542"/>
      <c r="DW407" s="542"/>
      <c r="DX407" s="552">
        <v>3888.4128999999998</v>
      </c>
      <c r="DZ407" s="542"/>
      <c r="EA407" s="542"/>
      <c r="EB407" s="542"/>
      <c r="EC407" s="542"/>
      <c r="ED407" s="542"/>
      <c r="EE407" s="542"/>
      <c r="EF407" s="542"/>
      <c r="EG407" s="542"/>
      <c r="EH407" s="542"/>
      <c r="EI407" s="542"/>
      <c r="EJ407" s="542"/>
      <c r="EK407" s="542"/>
      <c r="EL407" s="542"/>
      <c r="EM407" s="542"/>
      <c r="EN407" s="542"/>
      <c r="EO407" s="542"/>
    </row>
    <row r="408" spans="2:145" x14ac:dyDescent="0.25">
      <c r="B408" s="541" t="s">
        <v>1901</v>
      </c>
      <c r="C408" s="3" t="s">
        <v>1902</v>
      </c>
      <c r="D408" s="3" t="s">
        <v>1174</v>
      </c>
      <c r="E408" s="541" t="s">
        <v>1094</v>
      </c>
      <c r="F408" s="542"/>
      <c r="G408" s="543">
        <v>933.82588399999997</v>
      </c>
      <c r="H408" s="542"/>
      <c r="I408" s="542"/>
      <c r="J408" s="542"/>
      <c r="K408" s="542"/>
      <c r="L408" s="542"/>
      <c r="N408" s="543">
        <v>526.316417</v>
      </c>
      <c r="O408" s="76">
        <f t="shared" si="104"/>
        <v>0.56361300968179207</v>
      </c>
      <c r="P408" s="622">
        <v>16.260707</v>
      </c>
      <c r="Q408" s="76">
        <f t="shared" si="105"/>
        <v>1.7412996660949271E-2</v>
      </c>
      <c r="R408" s="542"/>
      <c r="S408" s="542"/>
      <c r="T408" s="544">
        <v>2.1168819999999999</v>
      </c>
      <c r="U408" s="543">
        <v>0</v>
      </c>
      <c r="W408" s="543">
        <v>43</v>
      </c>
      <c r="X408" s="543">
        <v>2</v>
      </c>
      <c r="Y408" s="542"/>
      <c r="Z408" s="546">
        <f t="shared" si="103"/>
        <v>8.1699902589206147E-2</v>
      </c>
      <c r="AA408" s="543">
        <v>10</v>
      </c>
      <c r="AB408" s="543">
        <v>5</v>
      </c>
      <c r="AC408" s="547">
        <v>38</v>
      </c>
      <c r="AD408" s="547">
        <v>10</v>
      </c>
      <c r="AE408" s="543">
        <f t="shared" si="106"/>
        <v>48</v>
      </c>
      <c r="AF408" s="549">
        <v>2075980</v>
      </c>
      <c r="AH408" s="549">
        <v>34450</v>
      </c>
      <c r="AI408" s="543">
        <v>48</v>
      </c>
      <c r="AJ408" s="76">
        <f t="shared" si="107"/>
        <v>1</v>
      </c>
      <c r="AK408" s="549">
        <v>2075980</v>
      </c>
      <c r="AL408" s="76">
        <f t="shared" si="108"/>
        <v>1</v>
      </c>
      <c r="AM408" s="543">
        <v>48</v>
      </c>
      <c r="AN408" s="549">
        <v>2075980</v>
      </c>
      <c r="AO408" s="543">
        <v>48</v>
      </c>
      <c r="AP408" s="549">
        <v>2075980</v>
      </c>
      <c r="AQ408" s="543">
        <v>34</v>
      </c>
      <c r="AR408" s="549">
        <v>1563180</v>
      </c>
      <c r="AS408" s="543">
        <v>14</v>
      </c>
      <c r="AT408" s="76">
        <f t="shared" si="109"/>
        <v>0.29166666666666669</v>
      </c>
      <c r="AU408" s="549">
        <v>512800</v>
      </c>
      <c r="AV408" s="543">
        <v>0</v>
      </c>
      <c r="AW408" s="549">
        <v>0</v>
      </c>
      <c r="AX408" s="543">
        <v>0</v>
      </c>
      <c r="AY408" s="549">
        <v>0</v>
      </c>
      <c r="AZ408" s="543">
        <v>5</v>
      </c>
      <c r="BA408" s="76">
        <f t="shared" si="110"/>
        <v>0.10416666666666667</v>
      </c>
      <c r="BB408" s="543">
        <v>4</v>
      </c>
      <c r="BC408" s="76">
        <f t="shared" si="111"/>
        <v>8.3333333333333329E-2</v>
      </c>
      <c r="BD408" s="543">
        <v>39</v>
      </c>
      <c r="BE408" s="76">
        <f t="shared" si="112"/>
        <v>0.8125</v>
      </c>
      <c r="BF408" s="543">
        <v>46</v>
      </c>
      <c r="BG408" s="76">
        <f t="shared" si="113"/>
        <v>0.95833333333333337</v>
      </c>
      <c r="BH408" s="543">
        <v>8</v>
      </c>
      <c r="BI408" s="76">
        <f t="shared" si="114"/>
        <v>0.16666666666666666</v>
      </c>
      <c r="BJ408" s="543">
        <v>7</v>
      </c>
      <c r="BK408" s="543">
        <v>1</v>
      </c>
      <c r="BL408" s="543">
        <v>0</v>
      </c>
      <c r="BM408" s="550">
        <v>1981</v>
      </c>
      <c r="BN408" s="542"/>
      <c r="BO408" s="543">
        <v>36</v>
      </c>
      <c r="BP408" s="76">
        <f t="shared" si="115"/>
        <v>0.75</v>
      </c>
      <c r="BQ408" s="543">
        <v>12</v>
      </c>
      <c r="BR408" s="76">
        <f t="shared" si="116"/>
        <v>0.25</v>
      </c>
      <c r="BS408" s="543">
        <v>2</v>
      </c>
      <c r="BT408" s="76">
        <f t="shared" si="117"/>
        <v>4.1666666666666664E-2</v>
      </c>
      <c r="BU408" s="76">
        <v>0.66666666666666663</v>
      </c>
      <c r="BW408" s="543">
        <v>0</v>
      </c>
      <c r="BX408" s="543">
        <v>0</v>
      </c>
      <c r="BY408" s="543">
        <v>0</v>
      </c>
      <c r="BZ408" s="543">
        <v>0</v>
      </c>
      <c r="CA408" s="543">
        <v>0</v>
      </c>
      <c r="CB408" s="543">
        <v>0</v>
      </c>
      <c r="CC408" s="543">
        <v>0</v>
      </c>
      <c r="CD408" s="543">
        <v>0</v>
      </c>
      <c r="CE408" s="543">
        <v>0</v>
      </c>
      <c r="CF408" s="543">
        <v>0</v>
      </c>
      <c r="CG408" s="543">
        <v>0</v>
      </c>
      <c r="CH408" s="543">
        <v>0</v>
      </c>
      <c r="CI408" s="542"/>
      <c r="CJ408" s="542"/>
      <c r="CK408" s="542"/>
      <c r="CL408" s="542"/>
      <c r="CM408" s="542"/>
      <c r="CN408" s="542"/>
      <c r="CO408" s="542"/>
      <c r="CP408" s="542"/>
      <c r="CQ408" s="542"/>
      <c r="CS408" s="542"/>
      <c r="CT408" s="542"/>
      <c r="CU408" s="542"/>
      <c r="CV408" s="542"/>
      <c r="CW408" s="543">
        <v>0</v>
      </c>
      <c r="CX408" s="547">
        <v>0</v>
      </c>
      <c r="CY408" s="543">
        <v>0</v>
      </c>
      <c r="CZ408" s="543">
        <v>0</v>
      </c>
      <c r="DA408" s="543">
        <v>0</v>
      </c>
      <c r="DB408" s="543">
        <v>0</v>
      </c>
      <c r="DC408" s="543">
        <v>0</v>
      </c>
      <c r="DD408" s="543">
        <v>0</v>
      </c>
      <c r="DF408" s="551">
        <v>208613.688177</v>
      </c>
      <c r="DG408" s="76">
        <f t="shared" si="118"/>
        <v>0.10048925720719853</v>
      </c>
      <c r="DH408" s="551">
        <v>3442.598755</v>
      </c>
      <c r="DI408" s="551">
        <v>208613.688177</v>
      </c>
      <c r="DJ408" s="551">
        <v>0</v>
      </c>
      <c r="DK408" s="547">
        <v>26</v>
      </c>
      <c r="DL408" s="543">
        <v>22</v>
      </c>
      <c r="DM408" s="543">
        <v>0</v>
      </c>
      <c r="DN408" s="543">
        <v>0</v>
      </c>
      <c r="DO408" s="320">
        <v>7.3634000000000005E-2</v>
      </c>
      <c r="DP408" s="543">
        <v>20</v>
      </c>
      <c r="DQ408" s="543">
        <v>14</v>
      </c>
      <c r="DR408" s="543">
        <v>11</v>
      </c>
      <c r="DS408" s="543">
        <v>3</v>
      </c>
      <c r="DT408" s="76">
        <f t="shared" si="119"/>
        <v>6.9767441860465115E-2</v>
      </c>
      <c r="DU408" s="542"/>
      <c r="DV408" s="542"/>
      <c r="DW408" s="542"/>
      <c r="DX408" s="552">
        <v>195.55449999999999</v>
      </c>
      <c r="DZ408" s="542"/>
      <c r="EA408" s="542"/>
      <c r="EB408" s="542"/>
      <c r="EC408" s="542"/>
      <c r="ED408" s="542"/>
      <c r="EE408" s="542"/>
      <c r="EF408" s="542"/>
      <c r="EG408" s="542"/>
      <c r="EH408" s="542"/>
      <c r="EI408" s="542"/>
      <c r="EJ408" s="542"/>
      <c r="EK408" s="542"/>
      <c r="EL408" s="542"/>
      <c r="EM408" s="542"/>
      <c r="EN408" s="542"/>
      <c r="EO408" s="542"/>
    </row>
    <row r="409" spans="2:145" x14ac:dyDescent="0.25">
      <c r="B409" s="541" t="s">
        <v>1903</v>
      </c>
      <c r="C409" s="3" t="s">
        <v>1904</v>
      </c>
      <c r="D409" s="3" t="s">
        <v>1161</v>
      </c>
      <c r="E409" s="541" t="s">
        <v>1094</v>
      </c>
      <c r="F409" s="542"/>
      <c r="G409" s="543">
        <v>398.069546</v>
      </c>
      <c r="H409" s="542"/>
      <c r="I409" s="542"/>
      <c r="J409" s="542"/>
      <c r="K409" s="542"/>
      <c r="L409" s="542"/>
      <c r="N409" s="543">
        <v>347.87016199999999</v>
      </c>
      <c r="O409" s="76">
        <f t="shared" si="104"/>
        <v>0.87389293025696568</v>
      </c>
      <c r="P409" s="622">
        <v>6.3071479999999998</v>
      </c>
      <c r="Q409" s="76">
        <f t="shared" si="105"/>
        <v>1.5844336908907873E-2</v>
      </c>
      <c r="R409" s="542"/>
      <c r="S409" s="542"/>
      <c r="T409" s="544">
        <v>2.4458009999999999</v>
      </c>
      <c r="U409" s="543">
        <v>1</v>
      </c>
      <c r="W409" s="543">
        <v>39</v>
      </c>
      <c r="X409" s="543">
        <v>0</v>
      </c>
      <c r="Y409" s="542"/>
      <c r="Z409" s="546">
        <f t="shared" si="103"/>
        <v>0.11211079379668096</v>
      </c>
      <c r="AA409" s="543">
        <v>0</v>
      </c>
      <c r="AB409" s="543">
        <v>0</v>
      </c>
      <c r="AC409" s="547">
        <v>39</v>
      </c>
      <c r="AD409" s="547">
        <v>0</v>
      </c>
      <c r="AE409" s="543">
        <f t="shared" si="106"/>
        <v>39</v>
      </c>
      <c r="AF409" s="549">
        <v>1504660</v>
      </c>
      <c r="AH409" s="549">
        <v>33325</v>
      </c>
      <c r="AI409" s="543">
        <v>36</v>
      </c>
      <c r="AJ409" s="76">
        <f t="shared" si="107"/>
        <v>0.92307692307692313</v>
      </c>
      <c r="AK409" s="549">
        <v>1354950</v>
      </c>
      <c r="AL409" s="76">
        <f t="shared" si="108"/>
        <v>0.90050243908922945</v>
      </c>
      <c r="AM409" s="543">
        <v>36</v>
      </c>
      <c r="AN409" s="549">
        <v>1354950</v>
      </c>
      <c r="AO409" s="543">
        <v>36</v>
      </c>
      <c r="AP409" s="549">
        <v>1354950</v>
      </c>
      <c r="AQ409" s="543">
        <v>28</v>
      </c>
      <c r="AR409" s="549">
        <v>1201200</v>
      </c>
      <c r="AS409" s="543">
        <v>8</v>
      </c>
      <c r="AT409" s="76">
        <f t="shared" si="109"/>
        <v>0.22222222222222221</v>
      </c>
      <c r="AU409" s="549">
        <v>153750</v>
      </c>
      <c r="AV409" s="543">
        <v>1</v>
      </c>
      <c r="AW409" s="549">
        <v>29600</v>
      </c>
      <c r="AX409" s="543">
        <v>2</v>
      </c>
      <c r="AY409" s="549">
        <v>120110</v>
      </c>
      <c r="AZ409" s="543">
        <v>12</v>
      </c>
      <c r="BA409" s="76">
        <f t="shared" si="110"/>
        <v>0.30769230769230771</v>
      </c>
      <c r="BB409" s="543">
        <v>17</v>
      </c>
      <c r="BC409" s="76">
        <f t="shared" si="111"/>
        <v>0.4358974358974359</v>
      </c>
      <c r="BD409" s="543">
        <v>10</v>
      </c>
      <c r="BE409" s="76">
        <f t="shared" si="112"/>
        <v>0.25641025641025639</v>
      </c>
      <c r="BF409" s="543">
        <v>36</v>
      </c>
      <c r="BG409" s="76">
        <f t="shared" si="113"/>
        <v>0.92307692307692313</v>
      </c>
      <c r="BH409" s="543">
        <v>7</v>
      </c>
      <c r="BI409" s="76">
        <f t="shared" si="114"/>
        <v>0.17948717948717949</v>
      </c>
      <c r="BJ409" s="543">
        <v>6</v>
      </c>
      <c r="BK409" s="543">
        <v>1</v>
      </c>
      <c r="BL409" s="543">
        <v>0</v>
      </c>
      <c r="BM409" s="550">
        <v>1950</v>
      </c>
      <c r="BN409" s="542"/>
      <c r="BO409" s="543">
        <v>35</v>
      </c>
      <c r="BP409" s="76">
        <f t="shared" si="115"/>
        <v>0.89743589743589747</v>
      </c>
      <c r="BQ409" s="543">
        <v>4</v>
      </c>
      <c r="BR409" s="76">
        <f t="shared" si="116"/>
        <v>0.10256410256410256</v>
      </c>
      <c r="BS409" s="543">
        <v>1</v>
      </c>
      <c r="BT409" s="76">
        <f t="shared" si="117"/>
        <v>2.564102564102564E-2</v>
      </c>
      <c r="BU409" s="76">
        <v>0.83333333333333337</v>
      </c>
      <c r="BW409" s="543">
        <v>0</v>
      </c>
      <c r="BX409" s="543">
        <v>0</v>
      </c>
      <c r="BY409" s="543">
        <v>0</v>
      </c>
      <c r="BZ409" s="543">
        <v>0</v>
      </c>
      <c r="CA409" s="543">
        <v>0</v>
      </c>
      <c r="CB409" s="543">
        <v>0</v>
      </c>
      <c r="CC409" s="543">
        <v>0</v>
      </c>
      <c r="CD409" s="543">
        <v>0</v>
      </c>
      <c r="CE409" s="543">
        <v>0</v>
      </c>
      <c r="CF409" s="543">
        <v>0</v>
      </c>
      <c r="CG409" s="543">
        <v>0</v>
      </c>
      <c r="CH409" s="543">
        <v>0</v>
      </c>
      <c r="CI409" s="542"/>
      <c r="CJ409" s="542"/>
      <c r="CK409" s="542"/>
      <c r="CL409" s="542"/>
      <c r="CM409" s="542"/>
      <c r="CN409" s="542"/>
      <c r="CO409" s="542"/>
      <c r="CP409" s="542"/>
      <c r="CQ409" s="542"/>
      <c r="CS409" s="542"/>
      <c r="CT409" s="542"/>
      <c r="CU409" s="542"/>
      <c r="CV409" s="542"/>
      <c r="CW409" s="543">
        <v>2</v>
      </c>
      <c r="CX409" s="547">
        <v>0</v>
      </c>
      <c r="CY409" s="543">
        <v>2</v>
      </c>
      <c r="CZ409" s="543">
        <v>0</v>
      </c>
      <c r="DA409" s="543">
        <v>0</v>
      </c>
      <c r="DB409" s="543">
        <v>0</v>
      </c>
      <c r="DC409" s="543">
        <v>0</v>
      </c>
      <c r="DD409" s="543">
        <v>0</v>
      </c>
      <c r="DF409" s="551">
        <v>162934.66317700001</v>
      </c>
      <c r="DG409" s="76">
        <f t="shared" si="118"/>
        <v>0.10828669810920741</v>
      </c>
      <c r="DH409" s="551">
        <v>6179.3488770000004</v>
      </c>
      <c r="DI409" s="551">
        <v>147481.95370499999</v>
      </c>
      <c r="DJ409" s="551">
        <v>15452.709473000001</v>
      </c>
      <c r="DK409" s="547">
        <v>19</v>
      </c>
      <c r="DL409" s="543">
        <v>20</v>
      </c>
      <c r="DM409" s="543">
        <v>0</v>
      </c>
      <c r="DN409" s="543">
        <v>0</v>
      </c>
      <c r="DO409" s="320">
        <v>0.14821400000000001</v>
      </c>
      <c r="DP409" s="543">
        <v>19</v>
      </c>
      <c r="DQ409" s="543">
        <v>2</v>
      </c>
      <c r="DR409" s="543">
        <v>16</v>
      </c>
      <c r="DS409" s="543">
        <v>2</v>
      </c>
      <c r="DT409" s="76">
        <f t="shared" si="119"/>
        <v>5.128205128205128E-2</v>
      </c>
      <c r="DU409" s="542"/>
      <c r="DV409" s="542"/>
      <c r="DW409" s="542"/>
      <c r="DX409" s="552">
        <v>160.50980000000001</v>
      </c>
      <c r="DZ409" s="542"/>
      <c r="EA409" s="542"/>
      <c r="EB409" s="542"/>
      <c r="EC409" s="542"/>
      <c r="ED409" s="542"/>
      <c r="EE409" s="542"/>
      <c r="EF409" s="542"/>
      <c r="EG409" s="542"/>
      <c r="EH409" s="542"/>
      <c r="EI409" s="542"/>
      <c r="EJ409" s="542"/>
      <c r="EK409" s="542"/>
      <c r="EL409" s="542"/>
      <c r="EM409" s="542"/>
      <c r="EN409" s="542"/>
      <c r="EO409" s="542"/>
    </row>
    <row r="410" spans="2:145" x14ac:dyDescent="0.25">
      <c r="B410" s="541" t="s">
        <v>1905</v>
      </c>
      <c r="C410" s="3" t="s">
        <v>1906</v>
      </c>
      <c r="D410" s="3" t="s">
        <v>1456</v>
      </c>
      <c r="E410" s="541" t="s">
        <v>1094</v>
      </c>
      <c r="F410" s="542"/>
      <c r="G410" s="543">
        <v>704.65931799999998</v>
      </c>
      <c r="H410" s="542"/>
      <c r="I410" s="542"/>
      <c r="J410" s="542"/>
      <c r="K410" s="542"/>
      <c r="L410" s="542"/>
      <c r="N410" s="543">
        <v>647.93571099999997</v>
      </c>
      <c r="O410" s="76">
        <f t="shared" si="104"/>
        <v>0.9195020834167128</v>
      </c>
      <c r="P410" s="622">
        <v>11.669153</v>
      </c>
      <c r="Q410" s="76">
        <f t="shared" si="105"/>
        <v>1.655999247000662E-2</v>
      </c>
      <c r="R410" s="542"/>
      <c r="S410" s="542"/>
      <c r="T410" s="544">
        <v>6</v>
      </c>
      <c r="U410" s="543">
        <v>1</v>
      </c>
      <c r="W410" s="543">
        <v>39</v>
      </c>
      <c r="X410" s="543">
        <v>0</v>
      </c>
      <c r="Y410" s="542"/>
      <c r="Z410" s="546">
        <f t="shared" si="103"/>
        <v>6.0191156835311399E-2</v>
      </c>
      <c r="AA410" s="543">
        <v>0</v>
      </c>
      <c r="AB410" s="543">
        <v>7</v>
      </c>
      <c r="AC410" s="547">
        <v>46</v>
      </c>
      <c r="AD410" s="547">
        <v>0</v>
      </c>
      <c r="AE410" s="543">
        <f t="shared" si="106"/>
        <v>46</v>
      </c>
      <c r="AF410" s="549">
        <v>3291400</v>
      </c>
      <c r="AH410" s="549">
        <v>48950</v>
      </c>
      <c r="AI410" s="543">
        <v>40</v>
      </c>
      <c r="AJ410" s="76">
        <f t="shared" si="107"/>
        <v>0.86956521739130432</v>
      </c>
      <c r="AK410" s="549">
        <v>2808200</v>
      </c>
      <c r="AL410" s="76">
        <f t="shared" si="108"/>
        <v>0.85319317007960138</v>
      </c>
      <c r="AM410" s="543">
        <v>40</v>
      </c>
      <c r="AN410" s="549">
        <v>2808200</v>
      </c>
      <c r="AO410" s="543">
        <v>40</v>
      </c>
      <c r="AP410" s="549">
        <v>2808200</v>
      </c>
      <c r="AQ410" s="543">
        <v>34</v>
      </c>
      <c r="AR410" s="549">
        <v>2643070</v>
      </c>
      <c r="AS410" s="543">
        <v>6</v>
      </c>
      <c r="AT410" s="76">
        <f t="shared" si="109"/>
        <v>0.15</v>
      </c>
      <c r="AU410" s="549">
        <v>165130</v>
      </c>
      <c r="AV410" s="543">
        <v>4</v>
      </c>
      <c r="AW410" s="549">
        <v>366700</v>
      </c>
      <c r="AX410" s="543">
        <v>1</v>
      </c>
      <c r="AY410" s="549">
        <v>65600</v>
      </c>
      <c r="AZ410" s="543">
        <v>24</v>
      </c>
      <c r="BA410" s="76">
        <f t="shared" si="110"/>
        <v>0.52173913043478259</v>
      </c>
      <c r="BB410" s="543">
        <v>7</v>
      </c>
      <c r="BC410" s="76">
        <f t="shared" si="111"/>
        <v>0.15217391304347827</v>
      </c>
      <c r="BD410" s="543">
        <v>15</v>
      </c>
      <c r="BE410" s="76">
        <f t="shared" si="112"/>
        <v>0.32608695652173914</v>
      </c>
      <c r="BF410" s="543">
        <v>40</v>
      </c>
      <c r="BG410" s="76">
        <f t="shared" si="113"/>
        <v>0.86956521739130432</v>
      </c>
      <c r="BH410" s="543">
        <v>4</v>
      </c>
      <c r="BI410" s="76">
        <f t="shared" si="114"/>
        <v>8.6956521739130432E-2</v>
      </c>
      <c r="BJ410" s="543">
        <v>3</v>
      </c>
      <c r="BK410" s="543">
        <v>1</v>
      </c>
      <c r="BL410" s="543">
        <v>0</v>
      </c>
      <c r="BM410" s="550">
        <v>1958</v>
      </c>
      <c r="BN410" s="542"/>
      <c r="BO410" s="543">
        <v>34</v>
      </c>
      <c r="BP410" s="76">
        <f t="shared" si="115"/>
        <v>0.73913043478260865</v>
      </c>
      <c r="BQ410" s="543">
        <v>12</v>
      </c>
      <c r="BR410" s="76">
        <f t="shared" si="116"/>
        <v>0.2608695652173913</v>
      </c>
      <c r="BS410" s="543">
        <v>1</v>
      </c>
      <c r="BT410" s="76">
        <f t="shared" si="117"/>
        <v>2.1739130434782608E-2</v>
      </c>
      <c r="BU410" s="76">
        <v>1</v>
      </c>
      <c r="BW410" s="543">
        <v>0</v>
      </c>
      <c r="BX410" s="543">
        <v>0</v>
      </c>
      <c r="BY410" s="543">
        <v>0</v>
      </c>
      <c r="BZ410" s="543">
        <v>0</v>
      </c>
      <c r="CA410" s="543">
        <v>0</v>
      </c>
      <c r="CB410" s="543">
        <v>0</v>
      </c>
      <c r="CC410" s="543">
        <v>0</v>
      </c>
      <c r="CD410" s="543">
        <v>0</v>
      </c>
      <c r="CE410" s="543">
        <v>0</v>
      </c>
      <c r="CF410" s="543">
        <v>0</v>
      </c>
      <c r="CG410" s="543">
        <v>0</v>
      </c>
      <c r="CH410" s="543">
        <v>0</v>
      </c>
      <c r="CI410" s="542"/>
      <c r="CJ410" s="542"/>
      <c r="CK410" s="542"/>
      <c r="CL410" s="542"/>
      <c r="CM410" s="542"/>
      <c r="CN410" s="542"/>
      <c r="CO410" s="542"/>
      <c r="CP410" s="542"/>
      <c r="CQ410" s="542"/>
      <c r="CS410" s="542"/>
      <c r="CT410" s="542"/>
      <c r="CU410" s="542"/>
      <c r="CV410" s="542"/>
      <c r="CW410" s="543">
        <v>1</v>
      </c>
      <c r="CX410" s="547">
        <v>0</v>
      </c>
      <c r="CY410" s="543">
        <v>1</v>
      </c>
      <c r="CZ410" s="543">
        <v>0</v>
      </c>
      <c r="DA410" s="543">
        <v>0</v>
      </c>
      <c r="DB410" s="543">
        <v>0</v>
      </c>
      <c r="DC410" s="543">
        <v>0</v>
      </c>
      <c r="DD410" s="543">
        <v>0</v>
      </c>
      <c r="DF410" s="551">
        <v>159979</v>
      </c>
      <c r="DG410" s="76">
        <f t="shared" si="118"/>
        <v>4.8605152822507137E-2</v>
      </c>
      <c r="DH410" s="551">
        <v>12255.5</v>
      </c>
      <c r="DI410" s="551">
        <v>159979</v>
      </c>
      <c r="DJ410" s="551">
        <v>0</v>
      </c>
      <c r="DK410" s="547">
        <v>42</v>
      </c>
      <c r="DL410" s="543">
        <v>3</v>
      </c>
      <c r="DM410" s="543">
        <v>0</v>
      </c>
      <c r="DN410" s="543">
        <v>1</v>
      </c>
      <c r="DO410" s="320">
        <v>0.39500000000000002</v>
      </c>
      <c r="DP410" s="543">
        <v>42</v>
      </c>
      <c r="DQ410" s="543">
        <v>0</v>
      </c>
      <c r="DR410" s="543">
        <v>3</v>
      </c>
      <c r="DS410" s="543">
        <v>1</v>
      </c>
      <c r="DT410" s="76">
        <f t="shared" si="119"/>
        <v>2.564102564102564E-2</v>
      </c>
      <c r="DU410" s="542"/>
      <c r="DV410" s="542"/>
      <c r="DW410" s="542"/>
      <c r="DX410" s="552">
        <v>83.150199999999998</v>
      </c>
      <c r="DZ410" s="542"/>
      <c r="EA410" s="542"/>
      <c r="EB410" s="542"/>
      <c r="EC410" s="542"/>
      <c r="ED410" s="542"/>
      <c r="EE410" s="542"/>
      <c r="EF410" s="542"/>
      <c r="EG410" s="542"/>
      <c r="EH410" s="542"/>
      <c r="EI410" s="542"/>
      <c r="EJ410" s="542"/>
      <c r="EK410" s="542"/>
      <c r="EL410" s="542"/>
      <c r="EM410" s="542"/>
      <c r="EN410" s="542"/>
      <c r="EO410" s="542"/>
    </row>
    <row r="411" spans="2:145" x14ac:dyDescent="0.25">
      <c r="B411" s="541" t="s">
        <v>1907</v>
      </c>
      <c r="C411" s="3" t="s">
        <v>1909</v>
      </c>
      <c r="D411" s="3" t="s">
        <v>1438</v>
      </c>
      <c r="E411" s="541" t="s">
        <v>1094</v>
      </c>
      <c r="F411" s="542"/>
      <c r="G411" s="543">
        <v>481.481809</v>
      </c>
      <c r="H411" s="542"/>
      <c r="I411" s="542"/>
      <c r="J411" s="542"/>
      <c r="K411" s="542"/>
      <c r="L411" s="542"/>
      <c r="N411" s="543">
        <v>409.97095999999999</v>
      </c>
      <c r="O411" s="76">
        <f t="shared" si="104"/>
        <v>0.85147756849106626</v>
      </c>
      <c r="P411" s="622">
        <v>8.9818540000000002</v>
      </c>
      <c r="Q411" s="76">
        <f t="shared" si="105"/>
        <v>1.8654607156716071E-2</v>
      </c>
      <c r="R411" s="542"/>
      <c r="S411" s="542"/>
      <c r="T411" s="544">
        <v>2</v>
      </c>
      <c r="U411" s="543">
        <v>0</v>
      </c>
      <c r="W411" s="543">
        <v>191</v>
      </c>
      <c r="X411" s="543">
        <v>13</v>
      </c>
      <c r="Y411" s="542"/>
      <c r="Z411" s="546">
        <f t="shared" si="103"/>
        <v>0.46588665694760428</v>
      </c>
      <c r="AA411" s="543">
        <v>8</v>
      </c>
      <c r="AB411" s="543">
        <v>37</v>
      </c>
      <c r="AC411" s="547">
        <v>220</v>
      </c>
      <c r="AD411" s="547">
        <v>8</v>
      </c>
      <c r="AE411" s="543">
        <f t="shared" si="106"/>
        <v>228</v>
      </c>
      <c r="AF411" s="549">
        <v>30774148</v>
      </c>
      <c r="AH411" s="549">
        <v>71400</v>
      </c>
      <c r="AI411" s="543">
        <v>157</v>
      </c>
      <c r="AJ411" s="76">
        <f t="shared" si="107"/>
        <v>0.68859649122807021</v>
      </c>
      <c r="AK411" s="549">
        <v>10957760</v>
      </c>
      <c r="AL411" s="76">
        <f t="shared" si="108"/>
        <v>0.35607029640593135</v>
      </c>
      <c r="AM411" s="543">
        <v>157</v>
      </c>
      <c r="AN411" s="549">
        <v>10957760</v>
      </c>
      <c r="AO411" s="543">
        <v>153</v>
      </c>
      <c r="AP411" s="549">
        <v>10577660</v>
      </c>
      <c r="AQ411" s="543">
        <v>137</v>
      </c>
      <c r="AR411" s="549">
        <v>10265800</v>
      </c>
      <c r="AS411" s="543">
        <v>16</v>
      </c>
      <c r="AT411" s="76">
        <f t="shared" si="109"/>
        <v>0.10457516339869281</v>
      </c>
      <c r="AU411" s="549">
        <v>311860</v>
      </c>
      <c r="AV411" s="543">
        <v>44</v>
      </c>
      <c r="AW411" s="549">
        <v>4652500</v>
      </c>
      <c r="AX411" s="543">
        <v>16</v>
      </c>
      <c r="AY411" s="549">
        <v>7745288</v>
      </c>
      <c r="AZ411" s="543">
        <v>82</v>
      </c>
      <c r="BA411" s="76">
        <f t="shared" si="110"/>
        <v>0.35964912280701755</v>
      </c>
      <c r="BB411" s="543">
        <v>78</v>
      </c>
      <c r="BC411" s="76">
        <f t="shared" si="111"/>
        <v>0.34210526315789475</v>
      </c>
      <c r="BD411" s="543">
        <v>68</v>
      </c>
      <c r="BE411" s="76">
        <f t="shared" si="112"/>
        <v>0.2982456140350877</v>
      </c>
      <c r="BF411" s="543">
        <v>168</v>
      </c>
      <c r="BG411" s="76">
        <f t="shared" si="113"/>
        <v>0.73684210526315785</v>
      </c>
      <c r="BH411" s="543">
        <v>28</v>
      </c>
      <c r="BI411" s="76">
        <f t="shared" si="114"/>
        <v>0.12280701754385964</v>
      </c>
      <c r="BJ411" s="543">
        <v>25</v>
      </c>
      <c r="BK411" s="543">
        <v>3</v>
      </c>
      <c r="BL411" s="543">
        <v>0</v>
      </c>
      <c r="BM411" s="550">
        <v>1965</v>
      </c>
      <c r="BN411" s="542"/>
      <c r="BO411" s="543">
        <v>174</v>
      </c>
      <c r="BP411" s="76">
        <f t="shared" si="115"/>
        <v>0.76315789473684215</v>
      </c>
      <c r="BQ411" s="543">
        <v>54</v>
      </c>
      <c r="BR411" s="76">
        <f t="shared" si="116"/>
        <v>0.23684210526315788</v>
      </c>
      <c r="BS411" s="543">
        <v>9</v>
      </c>
      <c r="BT411" s="76">
        <f t="shared" si="117"/>
        <v>3.9473684210526314E-2</v>
      </c>
      <c r="BU411" s="76">
        <v>0.68152866242038213</v>
      </c>
      <c r="BW411" s="543">
        <v>5</v>
      </c>
      <c r="BX411" s="543">
        <v>5</v>
      </c>
      <c r="BY411" s="543">
        <v>0</v>
      </c>
      <c r="BZ411" s="543">
        <v>4</v>
      </c>
      <c r="CA411" s="543">
        <v>0</v>
      </c>
      <c r="CB411" s="543">
        <v>1</v>
      </c>
      <c r="CC411" s="543">
        <v>4</v>
      </c>
      <c r="CD411" s="543">
        <v>0</v>
      </c>
      <c r="CE411" s="543">
        <v>0</v>
      </c>
      <c r="CF411" s="543">
        <v>1</v>
      </c>
      <c r="CG411" s="543">
        <v>0</v>
      </c>
      <c r="CH411" s="543">
        <v>0</v>
      </c>
      <c r="CI411" s="542"/>
      <c r="CJ411" s="542"/>
      <c r="CK411" s="542"/>
      <c r="CL411" s="542"/>
      <c r="CM411" s="542"/>
      <c r="CN411" s="542"/>
      <c r="CO411" s="542"/>
      <c r="CP411" s="542"/>
      <c r="CQ411" s="542"/>
      <c r="CS411" s="542"/>
      <c r="CT411" s="542"/>
      <c r="CU411" s="542"/>
      <c r="CV411" s="542"/>
      <c r="CW411" s="543">
        <v>8</v>
      </c>
      <c r="CX411" s="547">
        <v>3</v>
      </c>
      <c r="CY411" s="543">
        <v>3</v>
      </c>
      <c r="CZ411" s="543">
        <v>4</v>
      </c>
      <c r="DA411" s="543">
        <v>0</v>
      </c>
      <c r="DB411" s="543">
        <v>0</v>
      </c>
      <c r="DC411" s="543">
        <v>0</v>
      </c>
      <c r="DD411" s="543">
        <v>1</v>
      </c>
      <c r="DF411" s="551">
        <v>1404458.2629829999</v>
      </c>
      <c r="DG411" s="76">
        <f t="shared" si="118"/>
        <v>4.5637600202059203E-2</v>
      </c>
      <c r="DH411" s="551">
        <v>5590.9833980000003</v>
      </c>
      <c r="DI411" s="551">
        <v>639217.03348400001</v>
      </c>
      <c r="DJ411" s="551">
        <v>765241.22950000002</v>
      </c>
      <c r="DK411" s="547">
        <v>139</v>
      </c>
      <c r="DL411" s="543">
        <v>87</v>
      </c>
      <c r="DM411" s="543">
        <v>0</v>
      </c>
      <c r="DN411" s="543">
        <v>2</v>
      </c>
      <c r="DO411" s="320">
        <v>0.11</v>
      </c>
      <c r="DP411" s="543">
        <v>134</v>
      </c>
      <c r="DQ411" s="543">
        <v>34</v>
      </c>
      <c r="DR411" s="543">
        <v>58</v>
      </c>
      <c r="DS411" s="543">
        <v>2</v>
      </c>
      <c r="DT411" s="76">
        <f t="shared" si="119"/>
        <v>1.0471204188481676E-2</v>
      </c>
      <c r="DU411" s="542"/>
      <c r="DV411" s="542"/>
      <c r="DW411" s="542"/>
      <c r="DX411" s="552">
        <v>584.54499999999996</v>
      </c>
      <c r="DZ411" s="542"/>
      <c r="EA411" s="542"/>
      <c r="EB411" s="542"/>
      <c r="EC411" s="542"/>
      <c r="ED411" s="542"/>
      <c r="EE411" s="542"/>
      <c r="EF411" s="542"/>
      <c r="EG411" s="542"/>
      <c r="EH411" s="542"/>
      <c r="EI411" s="542"/>
      <c r="EJ411" s="542"/>
      <c r="EK411" s="542"/>
      <c r="EL411" s="542"/>
      <c r="EM411" s="542"/>
      <c r="EN411" s="542"/>
      <c r="EO411" s="542"/>
    </row>
    <row r="412" spans="2:145" x14ac:dyDescent="0.25">
      <c r="B412" s="541" t="s">
        <v>1907</v>
      </c>
      <c r="C412" s="3" t="s">
        <v>1908</v>
      </c>
      <c r="D412" s="3" t="s">
        <v>1155</v>
      </c>
      <c r="E412" s="541" t="s">
        <v>1094</v>
      </c>
      <c r="F412" s="542"/>
      <c r="G412" s="543">
        <v>370.461547</v>
      </c>
      <c r="H412" s="542"/>
      <c r="I412" s="542"/>
      <c r="J412" s="542"/>
      <c r="K412" s="542"/>
      <c r="L412" s="542"/>
      <c r="N412" s="543">
        <v>229.674948</v>
      </c>
      <c r="O412" s="76">
        <f t="shared" si="104"/>
        <v>0.61996973737195993</v>
      </c>
      <c r="P412" s="622">
        <v>8.7524979999999992</v>
      </c>
      <c r="Q412" s="76">
        <f t="shared" si="105"/>
        <v>2.362592844217648E-2</v>
      </c>
      <c r="R412" s="542"/>
      <c r="S412" s="542"/>
      <c r="T412" s="544">
        <v>2.337234</v>
      </c>
      <c r="U412" s="543">
        <v>0</v>
      </c>
      <c r="W412" s="543">
        <v>62</v>
      </c>
      <c r="X412" s="543">
        <v>0</v>
      </c>
      <c r="Y412" s="542"/>
      <c r="Z412" s="546">
        <f t="shared" ref="Z412:Z443" si="120">W412/N412</f>
        <v>0.26994672488180993</v>
      </c>
      <c r="AA412" s="543">
        <v>4</v>
      </c>
      <c r="AB412" s="543">
        <v>41</v>
      </c>
      <c r="AC412" s="547">
        <v>99</v>
      </c>
      <c r="AD412" s="547">
        <v>4</v>
      </c>
      <c r="AE412" s="543">
        <f t="shared" si="106"/>
        <v>103</v>
      </c>
      <c r="AF412" s="549">
        <v>2801909</v>
      </c>
      <c r="AH412" s="549">
        <v>10200</v>
      </c>
      <c r="AI412" s="543">
        <v>92</v>
      </c>
      <c r="AJ412" s="76">
        <f t="shared" si="107"/>
        <v>0.89320388349514568</v>
      </c>
      <c r="AK412" s="549">
        <v>1313770</v>
      </c>
      <c r="AL412" s="76">
        <f t="shared" si="108"/>
        <v>0.46888389308860495</v>
      </c>
      <c r="AM412" s="543">
        <v>92</v>
      </c>
      <c r="AN412" s="549">
        <v>1313770</v>
      </c>
      <c r="AO412" s="543">
        <v>92</v>
      </c>
      <c r="AP412" s="549">
        <v>1313770</v>
      </c>
      <c r="AQ412" s="543">
        <v>64</v>
      </c>
      <c r="AR412" s="549">
        <v>575300</v>
      </c>
      <c r="AS412" s="543">
        <v>28</v>
      </c>
      <c r="AT412" s="76">
        <f t="shared" si="109"/>
        <v>0.30434782608695654</v>
      </c>
      <c r="AU412" s="549">
        <v>738470</v>
      </c>
      <c r="AV412" s="543">
        <v>5</v>
      </c>
      <c r="AW412" s="549">
        <v>1052675</v>
      </c>
      <c r="AX412" s="543">
        <v>6</v>
      </c>
      <c r="AY412" s="549">
        <v>435464</v>
      </c>
      <c r="AZ412" s="543">
        <v>17</v>
      </c>
      <c r="BA412" s="76">
        <f t="shared" si="110"/>
        <v>0.1650485436893204</v>
      </c>
      <c r="BB412" s="543">
        <v>37</v>
      </c>
      <c r="BC412" s="76">
        <f t="shared" si="111"/>
        <v>0.35922330097087379</v>
      </c>
      <c r="BD412" s="543">
        <v>49</v>
      </c>
      <c r="BE412" s="76">
        <f t="shared" si="112"/>
        <v>0.47572815533980584</v>
      </c>
      <c r="BF412" s="543">
        <v>96</v>
      </c>
      <c r="BG412" s="76">
        <f t="shared" si="113"/>
        <v>0.93203883495145634</v>
      </c>
      <c r="BH412" s="543">
        <v>21</v>
      </c>
      <c r="BI412" s="76">
        <f t="shared" si="114"/>
        <v>0.20388349514563106</v>
      </c>
      <c r="BJ412" s="543">
        <v>20</v>
      </c>
      <c r="BK412" s="543">
        <v>1</v>
      </c>
      <c r="BL412" s="543">
        <v>0</v>
      </c>
      <c r="BM412" s="550">
        <v>1935</v>
      </c>
      <c r="BN412" s="542"/>
      <c r="BO412" s="543">
        <v>96</v>
      </c>
      <c r="BP412" s="76">
        <f t="shared" si="115"/>
        <v>0.93203883495145634</v>
      </c>
      <c r="BQ412" s="543">
        <v>7</v>
      </c>
      <c r="BR412" s="76">
        <f t="shared" si="116"/>
        <v>6.7961165048543687E-2</v>
      </c>
      <c r="BS412" s="543">
        <v>0</v>
      </c>
      <c r="BT412" s="76">
        <f t="shared" si="117"/>
        <v>0</v>
      </c>
      <c r="BU412" s="76">
        <v>0.65217391304347827</v>
      </c>
      <c r="BW412" s="543">
        <v>0</v>
      </c>
      <c r="BX412" s="543">
        <v>0</v>
      </c>
      <c r="BY412" s="543">
        <v>0</v>
      </c>
      <c r="BZ412" s="543">
        <v>0</v>
      </c>
      <c r="CA412" s="543">
        <v>0</v>
      </c>
      <c r="CB412" s="543">
        <v>0</v>
      </c>
      <c r="CC412" s="543">
        <v>0</v>
      </c>
      <c r="CD412" s="543">
        <v>0</v>
      </c>
      <c r="CE412" s="543">
        <v>0</v>
      </c>
      <c r="CF412" s="543">
        <v>0</v>
      </c>
      <c r="CG412" s="543">
        <v>0</v>
      </c>
      <c r="CH412" s="543">
        <v>0</v>
      </c>
      <c r="CI412" s="542"/>
      <c r="CJ412" s="542"/>
      <c r="CK412" s="542"/>
      <c r="CL412" s="542"/>
      <c r="CM412" s="542"/>
      <c r="CN412" s="542"/>
      <c r="CO412" s="542"/>
      <c r="CP412" s="542"/>
      <c r="CQ412" s="542"/>
      <c r="CS412" s="542"/>
      <c r="CT412" s="542"/>
      <c r="CU412" s="542"/>
      <c r="CV412" s="542"/>
      <c r="CW412" s="543">
        <v>6</v>
      </c>
      <c r="CX412" s="547">
        <v>1</v>
      </c>
      <c r="CY412" s="543">
        <v>6</v>
      </c>
      <c r="CZ412" s="543">
        <v>0</v>
      </c>
      <c r="DA412" s="543">
        <v>0</v>
      </c>
      <c r="DB412" s="543">
        <v>0</v>
      </c>
      <c r="DC412" s="543">
        <v>0</v>
      </c>
      <c r="DD412" s="543">
        <v>0</v>
      </c>
      <c r="DF412" s="551">
        <v>135885.46673499999</v>
      </c>
      <c r="DG412" s="76">
        <f t="shared" si="118"/>
        <v>4.8497458959231007E-2</v>
      </c>
      <c r="DH412" s="551">
        <v>1864.490464</v>
      </c>
      <c r="DI412" s="551">
        <v>100440.093697</v>
      </c>
      <c r="DJ412" s="551">
        <v>35445.373037999998</v>
      </c>
      <c r="DK412" s="547">
        <v>74</v>
      </c>
      <c r="DL412" s="543">
        <v>29</v>
      </c>
      <c r="DM412" s="543">
        <v>0</v>
      </c>
      <c r="DN412" s="543">
        <v>0</v>
      </c>
      <c r="DO412" s="320">
        <v>0.148815</v>
      </c>
      <c r="DP412" s="543">
        <v>59</v>
      </c>
      <c r="DQ412" s="543">
        <v>14</v>
      </c>
      <c r="DR412" s="543">
        <v>29</v>
      </c>
      <c r="DS412" s="543">
        <v>1</v>
      </c>
      <c r="DT412" s="76">
        <f t="shared" si="119"/>
        <v>1.6129032258064516E-2</v>
      </c>
      <c r="DU412" s="542"/>
      <c r="DV412" s="542"/>
      <c r="DW412" s="542"/>
      <c r="DX412" s="552">
        <v>155.18379999999999</v>
      </c>
      <c r="DZ412" s="542"/>
      <c r="EA412" s="542"/>
      <c r="EB412" s="542"/>
      <c r="EC412" s="542"/>
      <c r="ED412" s="542"/>
      <c r="EE412" s="542"/>
      <c r="EF412" s="542"/>
      <c r="EG412" s="542"/>
      <c r="EH412" s="542"/>
      <c r="EI412" s="542"/>
      <c r="EJ412" s="542"/>
      <c r="EK412" s="542"/>
      <c r="EL412" s="542"/>
      <c r="EM412" s="542"/>
      <c r="EN412" s="542"/>
      <c r="EO412" s="542"/>
    </row>
    <row r="413" spans="2:145" x14ac:dyDescent="0.25">
      <c r="B413" s="541" t="s">
        <v>1910</v>
      </c>
      <c r="C413" s="3" t="s">
        <v>1911</v>
      </c>
      <c r="D413" s="3" t="s">
        <v>1358</v>
      </c>
      <c r="E413" s="541" t="s">
        <v>1094</v>
      </c>
      <c r="F413" s="542"/>
      <c r="G413" s="543">
        <v>344.25014499999997</v>
      </c>
      <c r="H413" s="542"/>
      <c r="I413" s="542"/>
      <c r="J413" s="542"/>
      <c r="K413" s="542"/>
      <c r="L413" s="542"/>
      <c r="N413" s="543">
        <v>203.08163400000001</v>
      </c>
      <c r="O413" s="76">
        <f t="shared" si="104"/>
        <v>0.58992461426559462</v>
      </c>
      <c r="P413" s="622">
        <v>5.8651809999999998</v>
      </c>
      <c r="Q413" s="76">
        <f t="shared" si="105"/>
        <v>1.7037555641407211E-2</v>
      </c>
      <c r="R413" s="542"/>
      <c r="S413" s="542"/>
      <c r="T413" s="544">
        <v>0.5</v>
      </c>
      <c r="U413" s="543">
        <v>0</v>
      </c>
      <c r="W413" s="543">
        <v>40</v>
      </c>
      <c r="X413" s="543">
        <v>0</v>
      </c>
      <c r="Y413" s="542"/>
      <c r="Z413" s="546">
        <f t="shared" si="120"/>
        <v>0.1969651278263794</v>
      </c>
      <c r="AA413" s="543">
        <v>0</v>
      </c>
      <c r="AB413" s="543">
        <v>17</v>
      </c>
      <c r="AC413" s="547">
        <v>57</v>
      </c>
      <c r="AD413" s="547">
        <v>0</v>
      </c>
      <c r="AE413" s="543">
        <f t="shared" si="106"/>
        <v>57</v>
      </c>
      <c r="AF413" s="549">
        <v>2180590</v>
      </c>
      <c r="AH413" s="549">
        <v>27100</v>
      </c>
      <c r="AI413" s="543">
        <v>51</v>
      </c>
      <c r="AJ413" s="76">
        <f t="shared" si="107"/>
        <v>0.89473684210526316</v>
      </c>
      <c r="AK413" s="549">
        <v>1725570</v>
      </c>
      <c r="AL413" s="76">
        <f t="shared" si="108"/>
        <v>0.79133170380493356</v>
      </c>
      <c r="AM413" s="543">
        <v>51</v>
      </c>
      <c r="AN413" s="549">
        <v>1725570</v>
      </c>
      <c r="AO413" s="543">
        <v>51</v>
      </c>
      <c r="AP413" s="549">
        <v>1725570</v>
      </c>
      <c r="AQ413" s="543">
        <v>43</v>
      </c>
      <c r="AR413" s="549">
        <v>1620660</v>
      </c>
      <c r="AS413" s="543">
        <v>8</v>
      </c>
      <c r="AT413" s="76">
        <f t="shared" si="109"/>
        <v>0.15686274509803921</v>
      </c>
      <c r="AU413" s="549">
        <v>104910</v>
      </c>
      <c r="AV413" s="543">
        <v>2</v>
      </c>
      <c r="AW413" s="549">
        <v>261300</v>
      </c>
      <c r="AX413" s="543">
        <v>3</v>
      </c>
      <c r="AY413" s="549">
        <v>188120</v>
      </c>
      <c r="AZ413" s="543">
        <v>1</v>
      </c>
      <c r="BA413" s="76">
        <f t="shared" si="110"/>
        <v>1.7543859649122806E-2</v>
      </c>
      <c r="BB413" s="543">
        <v>8</v>
      </c>
      <c r="BC413" s="76">
        <f t="shared" si="111"/>
        <v>0.14035087719298245</v>
      </c>
      <c r="BD413" s="543">
        <v>48</v>
      </c>
      <c r="BE413" s="76">
        <f t="shared" si="112"/>
        <v>0.84210526315789469</v>
      </c>
      <c r="BF413" s="543">
        <v>39</v>
      </c>
      <c r="BG413" s="76">
        <f t="shared" si="113"/>
        <v>0.68421052631578949</v>
      </c>
      <c r="BH413" s="543">
        <v>0</v>
      </c>
      <c r="BI413" s="76">
        <f t="shared" si="114"/>
        <v>0</v>
      </c>
      <c r="BJ413" s="543">
        <v>0</v>
      </c>
      <c r="BK413" s="543">
        <v>0</v>
      </c>
      <c r="BL413" s="543">
        <v>0</v>
      </c>
      <c r="BM413" s="550">
        <v>1950</v>
      </c>
      <c r="BN413" s="542"/>
      <c r="BO413" s="543">
        <v>49</v>
      </c>
      <c r="BP413" s="76">
        <f t="shared" si="115"/>
        <v>0.85964912280701755</v>
      </c>
      <c r="BQ413" s="543">
        <v>8</v>
      </c>
      <c r="BR413" s="76">
        <f t="shared" si="116"/>
        <v>0.14035087719298245</v>
      </c>
      <c r="BS413" s="543">
        <v>0</v>
      </c>
      <c r="BT413" s="76">
        <f t="shared" si="117"/>
        <v>0</v>
      </c>
      <c r="BU413" s="76">
        <v>0.74509803921568629</v>
      </c>
      <c r="BW413" s="543">
        <v>0</v>
      </c>
      <c r="BX413" s="543">
        <v>0</v>
      </c>
      <c r="BY413" s="543">
        <v>0</v>
      </c>
      <c r="BZ413" s="543">
        <v>0</v>
      </c>
      <c r="CA413" s="543">
        <v>0</v>
      </c>
      <c r="CB413" s="543">
        <v>0</v>
      </c>
      <c r="CC413" s="543">
        <v>0</v>
      </c>
      <c r="CD413" s="543">
        <v>0</v>
      </c>
      <c r="CE413" s="543">
        <v>0</v>
      </c>
      <c r="CF413" s="543">
        <v>0</v>
      </c>
      <c r="CG413" s="543">
        <v>0</v>
      </c>
      <c r="CH413" s="543">
        <v>0</v>
      </c>
      <c r="CI413" s="542"/>
      <c r="CJ413" s="542"/>
      <c r="CK413" s="542"/>
      <c r="CL413" s="542"/>
      <c r="CM413" s="542"/>
      <c r="CN413" s="542"/>
      <c r="CO413" s="542"/>
      <c r="CP413" s="542"/>
      <c r="CQ413" s="542"/>
      <c r="CS413" s="542"/>
      <c r="CT413" s="542"/>
      <c r="CU413" s="542"/>
      <c r="CV413" s="542"/>
      <c r="CW413" s="543">
        <v>3</v>
      </c>
      <c r="CX413" s="547">
        <v>0</v>
      </c>
      <c r="CY413" s="543">
        <v>2</v>
      </c>
      <c r="CZ413" s="543">
        <v>1</v>
      </c>
      <c r="DA413" s="543">
        <v>0</v>
      </c>
      <c r="DB413" s="543">
        <v>0</v>
      </c>
      <c r="DC413" s="543">
        <v>0</v>
      </c>
      <c r="DD413" s="543">
        <v>0</v>
      </c>
      <c r="DF413" s="551">
        <v>19158.399935000001</v>
      </c>
      <c r="DG413" s="76">
        <f t="shared" si="118"/>
        <v>8.7858790212740588E-3</v>
      </c>
      <c r="DH413" s="551">
        <v>870.40001299999994</v>
      </c>
      <c r="DI413" s="551">
        <v>17982.099926999999</v>
      </c>
      <c r="DJ413" s="551">
        <v>1176.3000079999999</v>
      </c>
      <c r="DK413" s="547">
        <v>53</v>
      </c>
      <c r="DL413" s="543">
        <v>4</v>
      </c>
      <c r="DM413" s="543">
        <v>0</v>
      </c>
      <c r="DN413" s="543">
        <v>0</v>
      </c>
      <c r="DO413" s="320">
        <v>2.1000000000000001E-2</v>
      </c>
      <c r="DP413" s="543">
        <v>51</v>
      </c>
      <c r="DQ413" s="543">
        <v>4</v>
      </c>
      <c r="DR413" s="543">
        <v>2</v>
      </c>
      <c r="DS413" s="543">
        <v>0</v>
      </c>
      <c r="DT413" s="76">
        <f t="shared" si="119"/>
        <v>0</v>
      </c>
      <c r="DU413" s="542"/>
      <c r="DV413" s="542"/>
      <c r="DW413" s="542"/>
      <c r="DX413" s="552">
        <v>5.5103999999999997</v>
      </c>
      <c r="DZ413" s="542"/>
      <c r="EA413" s="542"/>
      <c r="EB413" s="542"/>
      <c r="EC413" s="542"/>
      <c r="ED413" s="542"/>
      <c r="EE413" s="542"/>
      <c r="EF413" s="542"/>
      <c r="EG413" s="542"/>
      <c r="EH413" s="542"/>
      <c r="EI413" s="542"/>
      <c r="EJ413" s="542"/>
      <c r="EK413" s="542"/>
      <c r="EL413" s="542"/>
      <c r="EM413" s="542"/>
      <c r="EN413" s="542"/>
      <c r="EO413" s="542"/>
    </row>
    <row r="414" spans="2:145" x14ac:dyDescent="0.25">
      <c r="B414" s="554" t="s">
        <v>1912</v>
      </c>
      <c r="C414" s="6" t="s">
        <v>1914</v>
      </c>
      <c r="D414" s="3" t="s">
        <v>1149</v>
      </c>
      <c r="E414" s="541" t="s">
        <v>1094</v>
      </c>
      <c r="F414" s="542"/>
      <c r="G414" s="555">
        <v>174.76356699999999</v>
      </c>
      <c r="H414" s="542"/>
      <c r="I414" s="542"/>
      <c r="J414" s="542"/>
      <c r="K414" s="542"/>
      <c r="L414" s="542"/>
      <c r="N414" s="555">
        <v>154.67058102300001</v>
      </c>
      <c r="O414" s="76">
        <f t="shared" si="104"/>
        <v>0.88502760431183014</v>
      </c>
      <c r="P414" s="623">
        <v>6.2993410000000001</v>
      </c>
      <c r="Q414" s="76">
        <f t="shared" si="105"/>
        <v>3.6044932637475866E-2</v>
      </c>
      <c r="R414" s="542"/>
      <c r="S414" s="542"/>
      <c r="T414" s="553">
        <v>1.1403503500000001</v>
      </c>
      <c r="U414" s="555">
        <v>0</v>
      </c>
      <c r="W414" s="555">
        <v>93</v>
      </c>
      <c r="X414" s="555">
        <v>1</v>
      </c>
      <c r="Y414" s="542"/>
      <c r="Z414" s="546">
        <f t="shared" si="120"/>
        <v>0.60127788610408461</v>
      </c>
      <c r="AA414" s="555">
        <v>11</v>
      </c>
      <c r="AB414" s="555">
        <v>13</v>
      </c>
      <c r="AC414" s="548">
        <v>95</v>
      </c>
      <c r="AD414" s="555">
        <v>11</v>
      </c>
      <c r="AE414" s="548">
        <f t="shared" si="106"/>
        <v>106</v>
      </c>
      <c r="AF414" s="551">
        <v>14327656</v>
      </c>
      <c r="AH414" s="551">
        <v>32700</v>
      </c>
      <c r="AI414" s="555">
        <v>94</v>
      </c>
      <c r="AJ414" s="76">
        <f t="shared" si="107"/>
        <v>0.8867924528301887</v>
      </c>
      <c r="AK414" s="551">
        <v>3294666</v>
      </c>
      <c r="AL414" s="76">
        <f t="shared" si="108"/>
        <v>0.2299515007898012</v>
      </c>
      <c r="AM414" s="555">
        <v>94</v>
      </c>
      <c r="AN414" s="551">
        <v>3294666</v>
      </c>
      <c r="AO414" s="555">
        <v>94</v>
      </c>
      <c r="AP414" s="551">
        <v>3294666</v>
      </c>
      <c r="AQ414" s="555">
        <v>67</v>
      </c>
      <c r="AR414" s="551">
        <v>2672866</v>
      </c>
      <c r="AS414" s="555">
        <v>27</v>
      </c>
      <c r="AT414" s="76">
        <f t="shared" si="109"/>
        <v>0.28723404255319152</v>
      </c>
      <c r="AU414" s="551">
        <v>621800</v>
      </c>
      <c r="AV414" s="555">
        <v>4</v>
      </c>
      <c r="AW414" s="551">
        <v>123300</v>
      </c>
      <c r="AX414" s="555">
        <v>7</v>
      </c>
      <c r="AY414" s="551">
        <v>10862390</v>
      </c>
      <c r="AZ414" s="555">
        <v>19</v>
      </c>
      <c r="BA414" s="76">
        <f t="shared" si="110"/>
        <v>0.17924528301886791</v>
      </c>
      <c r="BB414" s="555">
        <v>43</v>
      </c>
      <c r="BC414" s="76">
        <f t="shared" si="111"/>
        <v>0.40566037735849059</v>
      </c>
      <c r="BD414" s="555">
        <v>44</v>
      </c>
      <c r="BE414" s="76">
        <f t="shared" si="112"/>
        <v>0.41509433962264153</v>
      </c>
      <c r="BF414" s="555">
        <v>98</v>
      </c>
      <c r="BG414" s="76">
        <f t="shared" si="113"/>
        <v>0.92452830188679247</v>
      </c>
      <c r="BH414" s="555">
        <v>7</v>
      </c>
      <c r="BI414" s="76">
        <f t="shared" si="114"/>
        <v>6.6037735849056603E-2</v>
      </c>
      <c r="BJ414" s="555">
        <v>7</v>
      </c>
      <c r="BK414" s="555">
        <v>0</v>
      </c>
      <c r="BL414" s="555">
        <v>0</v>
      </c>
      <c r="BM414" s="550">
        <v>1959</v>
      </c>
      <c r="BN414" s="542"/>
      <c r="BO414" s="555">
        <v>86</v>
      </c>
      <c r="BP414" s="76">
        <f t="shared" si="115"/>
        <v>0.81132075471698117</v>
      </c>
      <c r="BQ414" s="555">
        <v>20</v>
      </c>
      <c r="BR414" s="76">
        <f t="shared" si="116"/>
        <v>0.18867924528301888</v>
      </c>
      <c r="BS414" s="555">
        <v>0</v>
      </c>
      <c r="BT414" s="76">
        <f t="shared" si="117"/>
        <v>0</v>
      </c>
      <c r="BU414" s="320">
        <v>0.82978723404255317</v>
      </c>
      <c r="BW414" s="555">
        <v>3</v>
      </c>
      <c r="BX414" s="555">
        <v>2</v>
      </c>
      <c r="BY414" s="555">
        <v>0</v>
      </c>
      <c r="BZ414" s="555">
        <v>1</v>
      </c>
      <c r="CA414" s="555">
        <v>2</v>
      </c>
      <c r="CB414" s="555">
        <v>0</v>
      </c>
      <c r="CC414" s="555">
        <v>2</v>
      </c>
      <c r="CD414" s="555">
        <v>0</v>
      </c>
      <c r="CE414" s="555">
        <v>0</v>
      </c>
      <c r="CF414" s="555">
        <v>0</v>
      </c>
      <c r="CG414" s="555">
        <v>1</v>
      </c>
      <c r="CH414" s="555">
        <v>0</v>
      </c>
      <c r="CI414" s="542"/>
      <c r="CJ414" s="542"/>
      <c r="CK414" s="542"/>
      <c r="CL414" s="542"/>
      <c r="CM414" s="542"/>
      <c r="CN414" s="542"/>
      <c r="CO414" s="542"/>
      <c r="CP414" s="542"/>
      <c r="CQ414" s="542"/>
      <c r="CS414" s="542"/>
      <c r="CT414" s="542"/>
      <c r="CU414" s="542"/>
      <c r="CV414" s="542"/>
      <c r="CW414" s="555">
        <v>4</v>
      </c>
      <c r="CX414" s="548">
        <v>0</v>
      </c>
      <c r="CY414" s="555">
        <v>3</v>
      </c>
      <c r="CZ414" s="555">
        <v>1</v>
      </c>
      <c r="DA414" s="555">
        <v>0</v>
      </c>
      <c r="DB414" s="555">
        <v>0</v>
      </c>
      <c r="DC414" s="555">
        <v>0</v>
      </c>
      <c r="DD414" s="555">
        <v>0</v>
      </c>
      <c r="DF414" s="551">
        <v>161664.454773</v>
      </c>
      <c r="DG414" s="76">
        <f t="shared" si="118"/>
        <v>1.1283384719245074E-2</v>
      </c>
      <c r="DH414" s="551">
        <v>3193.3725589999999</v>
      </c>
      <c r="DI414" s="551">
        <v>94923.983093000003</v>
      </c>
      <c r="DJ414" s="551">
        <v>66740.471680000002</v>
      </c>
      <c r="DK414" s="555">
        <v>81</v>
      </c>
      <c r="DL414" s="555">
        <v>25</v>
      </c>
      <c r="DM414" s="555">
        <v>0</v>
      </c>
      <c r="DN414" s="555">
        <v>0</v>
      </c>
      <c r="DO414" s="320">
        <v>6.9328000000000001E-2</v>
      </c>
      <c r="DP414" s="555">
        <v>77</v>
      </c>
      <c r="DQ414" s="555">
        <v>14</v>
      </c>
      <c r="DR414" s="555">
        <v>15</v>
      </c>
      <c r="DS414" s="555">
        <v>0</v>
      </c>
      <c r="DT414" s="76">
        <f t="shared" si="119"/>
        <v>0</v>
      </c>
      <c r="DU414" s="542"/>
      <c r="DV414" s="542"/>
      <c r="DW414" s="542"/>
      <c r="DX414" s="558">
        <v>172.8494</v>
      </c>
      <c r="DZ414" s="542"/>
      <c r="EA414" s="542"/>
      <c r="EB414" s="542"/>
      <c r="EC414" s="542"/>
      <c r="ED414" s="542"/>
      <c r="EE414" s="542"/>
      <c r="EF414" s="542"/>
      <c r="EG414" s="542"/>
      <c r="EH414" s="542"/>
      <c r="EI414" s="542"/>
      <c r="EJ414" s="542"/>
      <c r="EK414" s="542"/>
      <c r="EL414" s="542"/>
      <c r="EM414" s="542"/>
      <c r="EN414" s="542"/>
      <c r="EO414" s="542"/>
    </row>
    <row r="415" spans="2:145" x14ac:dyDescent="0.25">
      <c r="B415" s="541" t="s">
        <v>1912</v>
      </c>
      <c r="C415" s="3" t="s">
        <v>1913</v>
      </c>
      <c r="D415" s="3" t="s">
        <v>1152</v>
      </c>
      <c r="E415" s="541" t="s">
        <v>1094</v>
      </c>
      <c r="F415" s="542"/>
      <c r="G415" s="543">
        <v>111.033092</v>
      </c>
      <c r="H415" s="542"/>
      <c r="I415" s="542"/>
      <c r="J415" s="542"/>
      <c r="K415" s="542"/>
      <c r="L415" s="542"/>
      <c r="N415" s="543">
        <v>110.038037</v>
      </c>
      <c r="O415" s="76">
        <f t="shared" si="104"/>
        <v>0.99103821228359568</v>
      </c>
      <c r="P415" s="622">
        <v>2.1805140000000001</v>
      </c>
      <c r="Q415" s="76">
        <f t="shared" si="105"/>
        <v>1.963841554552043E-2</v>
      </c>
      <c r="R415" s="542"/>
      <c r="S415" s="542"/>
      <c r="T415" s="544">
        <v>0</v>
      </c>
      <c r="U415" s="543">
        <v>0</v>
      </c>
      <c r="W415" s="543">
        <v>36</v>
      </c>
      <c r="X415" s="543">
        <v>0</v>
      </c>
      <c r="Y415" s="542"/>
      <c r="Z415" s="546">
        <f t="shared" si="120"/>
        <v>0.32715959845775872</v>
      </c>
      <c r="AA415" s="543">
        <v>0</v>
      </c>
      <c r="AB415" s="543">
        <v>0</v>
      </c>
      <c r="AC415" s="547">
        <v>36</v>
      </c>
      <c r="AD415" s="547">
        <v>0</v>
      </c>
      <c r="AE415" s="543">
        <f t="shared" si="106"/>
        <v>36</v>
      </c>
      <c r="AF415" s="549">
        <v>532602</v>
      </c>
      <c r="AH415" s="549">
        <v>14403</v>
      </c>
      <c r="AI415" s="543">
        <v>36</v>
      </c>
      <c r="AJ415" s="76">
        <f t="shared" si="107"/>
        <v>1</v>
      </c>
      <c r="AK415" s="549">
        <v>532602</v>
      </c>
      <c r="AL415" s="76">
        <f t="shared" si="108"/>
        <v>1</v>
      </c>
      <c r="AM415" s="543">
        <v>36</v>
      </c>
      <c r="AN415" s="549">
        <v>532602</v>
      </c>
      <c r="AO415" s="543">
        <v>36</v>
      </c>
      <c r="AP415" s="549">
        <v>532602</v>
      </c>
      <c r="AQ415" s="543">
        <v>2</v>
      </c>
      <c r="AR415" s="549">
        <v>42900</v>
      </c>
      <c r="AS415" s="543">
        <v>34</v>
      </c>
      <c r="AT415" s="76">
        <f t="shared" si="109"/>
        <v>0.94444444444444442</v>
      </c>
      <c r="AU415" s="549">
        <v>489702</v>
      </c>
      <c r="AV415" s="543">
        <v>0</v>
      </c>
      <c r="AW415" s="549">
        <v>0</v>
      </c>
      <c r="AX415" s="543">
        <v>0</v>
      </c>
      <c r="AY415" s="549">
        <v>0</v>
      </c>
      <c r="AZ415" s="543">
        <v>2</v>
      </c>
      <c r="BA415" s="76">
        <f t="shared" si="110"/>
        <v>5.5555555555555552E-2</v>
      </c>
      <c r="BB415" s="543">
        <v>0</v>
      </c>
      <c r="BC415" s="76">
        <f t="shared" si="111"/>
        <v>0</v>
      </c>
      <c r="BD415" s="543">
        <v>34</v>
      </c>
      <c r="BE415" s="76">
        <f t="shared" si="112"/>
        <v>0.94444444444444442</v>
      </c>
      <c r="BF415" s="543">
        <v>36</v>
      </c>
      <c r="BG415" s="76">
        <f t="shared" si="113"/>
        <v>1</v>
      </c>
      <c r="BH415" s="543">
        <v>0</v>
      </c>
      <c r="BI415" s="76">
        <f t="shared" si="114"/>
        <v>0</v>
      </c>
      <c r="BJ415" s="543">
        <v>0</v>
      </c>
      <c r="BK415" s="543">
        <v>0</v>
      </c>
      <c r="BL415" s="543">
        <v>0</v>
      </c>
      <c r="BM415" s="550">
        <v>1941.5</v>
      </c>
      <c r="BN415" s="542"/>
      <c r="BO415" s="543">
        <v>36</v>
      </c>
      <c r="BP415" s="76">
        <f t="shared" si="115"/>
        <v>1</v>
      </c>
      <c r="BQ415" s="543">
        <v>0</v>
      </c>
      <c r="BR415" s="76">
        <f t="shared" si="116"/>
        <v>0</v>
      </c>
      <c r="BS415" s="543">
        <v>0</v>
      </c>
      <c r="BT415" s="76">
        <f t="shared" si="117"/>
        <v>0</v>
      </c>
      <c r="BU415" s="76">
        <v>2.7777777777777776E-2</v>
      </c>
      <c r="BW415" s="543">
        <v>0</v>
      </c>
      <c r="BX415" s="543">
        <v>0</v>
      </c>
      <c r="BY415" s="543">
        <v>0</v>
      </c>
      <c r="BZ415" s="543">
        <v>0</v>
      </c>
      <c r="CA415" s="543">
        <v>0</v>
      </c>
      <c r="CB415" s="543">
        <v>0</v>
      </c>
      <c r="CC415" s="543">
        <v>0</v>
      </c>
      <c r="CD415" s="543">
        <v>0</v>
      </c>
      <c r="CE415" s="543">
        <v>0</v>
      </c>
      <c r="CF415" s="543">
        <v>0</v>
      </c>
      <c r="CG415" s="543">
        <v>0</v>
      </c>
      <c r="CH415" s="543">
        <v>0</v>
      </c>
      <c r="CI415" s="542"/>
      <c r="CJ415" s="542"/>
      <c r="CK415" s="542"/>
      <c r="CL415" s="542"/>
      <c r="CM415" s="542"/>
      <c r="CN415" s="542"/>
      <c r="CO415" s="542"/>
      <c r="CP415" s="542"/>
      <c r="CQ415" s="542"/>
      <c r="CS415" s="542"/>
      <c r="CT415" s="542"/>
      <c r="CU415" s="542"/>
      <c r="CV415" s="542"/>
      <c r="CW415" s="543">
        <v>0</v>
      </c>
      <c r="CX415" s="547">
        <v>0</v>
      </c>
      <c r="CY415" s="543">
        <v>0</v>
      </c>
      <c r="CZ415" s="543">
        <v>0</v>
      </c>
      <c r="DA415" s="543">
        <v>0</v>
      </c>
      <c r="DB415" s="543">
        <v>0</v>
      </c>
      <c r="DC415" s="543">
        <v>0</v>
      </c>
      <c r="DD415" s="543">
        <v>0</v>
      </c>
      <c r="DF415" s="551">
        <v>0</v>
      </c>
      <c r="DG415" s="76">
        <f t="shared" si="118"/>
        <v>0</v>
      </c>
      <c r="DH415" s="551">
        <v>0</v>
      </c>
      <c r="DI415" s="551">
        <v>0</v>
      </c>
      <c r="DJ415" s="551">
        <v>0</v>
      </c>
      <c r="DK415" s="547">
        <v>36</v>
      </c>
      <c r="DL415" s="543">
        <v>0</v>
      </c>
      <c r="DM415" s="543">
        <v>0</v>
      </c>
      <c r="DN415" s="543">
        <v>0</v>
      </c>
      <c r="DO415" s="320">
        <v>0</v>
      </c>
      <c r="DP415" s="543">
        <v>36</v>
      </c>
      <c r="DQ415" s="543">
        <v>0</v>
      </c>
      <c r="DR415" s="543">
        <v>0</v>
      </c>
      <c r="DS415" s="543">
        <v>0</v>
      </c>
      <c r="DT415" s="76">
        <f t="shared" si="119"/>
        <v>0</v>
      </c>
      <c r="DU415" s="542"/>
      <c r="DV415" s="542"/>
      <c r="DW415" s="542"/>
      <c r="DX415" s="552">
        <v>0</v>
      </c>
      <c r="DZ415" s="542"/>
      <c r="EA415" s="542"/>
      <c r="EB415" s="542"/>
      <c r="EC415" s="542"/>
      <c r="ED415" s="542"/>
      <c r="EE415" s="542"/>
      <c r="EF415" s="542"/>
      <c r="EG415" s="542"/>
      <c r="EH415" s="542"/>
      <c r="EI415" s="542"/>
      <c r="EJ415" s="542"/>
      <c r="EK415" s="542"/>
      <c r="EL415" s="542"/>
      <c r="EM415" s="542"/>
      <c r="EN415" s="542"/>
      <c r="EO415" s="542"/>
    </row>
    <row r="416" spans="2:145" x14ac:dyDescent="0.25">
      <c r="B416" s="554" t="s">
        <v>1915</v>
      </c>
      <c r="C416" s="6" t="s">
        <v>1916</v>
      </c>
      <c r="D416" s="3" t="s">
        <v>1570</v>
      </c>
      <c r="E416" s="541" t="s">
        <v>1094</v>
      </c>
      <c r="F416" s="542"/>
      <c r="G416" s="543">
        <v>324.87779399999999</v>
      </c>
      <c r="H416" s="542"/>
      <c r="I416" s="542"/>
      <c r="J416" s="542"/>
      <c r="K416" s="542"/>
      <c r="L416" s="542"/>
      <c r="N416" s="543">
        <v>320.58299499999998</v>
      </c>
      <c r="O416" s="76">
        <f t="shared" si="104"/>
        <v>0.98678026298097798</v>
      </c>
      <c r="P416" s="622">
        <v>12.974214999999999</v>
      </c>
      <c r="Q416" s="76">
        <f t="shared" si="105"/>
        <v>3.9935678090697695E-2</v>
      </c>
      <c r="R416" s="542"/>
      <c r="S416" s="542"/>
      <c r="T416" s="544">
        <v>3</v>
      </c>
      <c r="U416" s="543">
        <v>0</v>
      </c>
      <c r="W416" s="543">
        <v>63</v>
      </c>
      <c r="X416" s="543">
        <v>0</v>
      </c>
      <c r="Y416" s="542"/>
      <c r="Z416" s="546">
        <f t="shared" si="120"/>
        <v>0.19651697370910146</v>
      </c>
      <c r="AA416" s="543">
        <v>1</v>
      </c>
      <c r="AB416" s="543">
        <v>0</v>
      </c>
      <c r="AC416" s="547">
        <v>62</v>
      </c>
      <c r="AD416" s="547">
        <v>1</v>
      </c>
      <c r="AE416" s="543">
        <f t="shared" si="106"/>
        <v>63</v>
      </c>
      <c r="AF416" s="549">
        <v>2407210</v>
      </c>
      <c r="AH416" s="549">
        <v>32900</v>
      </c>
      <c r="AI416" s="543">
        <v>60</v>
      </c>
      <c r="AJ416" s="76">
        <f t="shared" si="107"/>
        <v>0.95238095238095233</v>
      </c>
      <c r="AK416" s="549">
        <v>2169010</v>
      </c>
      <c r="AL416" s="76">
        <f t="shared" si="108"/>
        <v>0.90104727049156497</v>
      </c>
      <c r="AM416" s="543">
        <v>60</v>
      </c>
      <c r="AN416" s="549">
        <v>2169010</v>
      </c>
      <c r="AO416" s="543">
        <v>60</v>
      </c>
      <c r="AP416" s="549">
        <v>2169010</v>
      </c>
      <c r="AQ416" s="543">
        <v>48</v>
      </c>
      <c r="AR416" s="549">
        <v>1872600</v>
      </c>
      <c r="AS416" s="543">
        <v>12</v>
      </c>
      <c r="AT416" s="76">
        <f t="shared" si="109"/>
        <v>0.2</v>
      </c>
      <c r="AU416" s="549">
        <v>296410</v>
      </c>
      <c r="AV416" s="543">
        <v>0</v>
      </c>
      <c r="AW416" s="549">
        <v>0</v>
      </c>
      <c r="AX416" s="543">
        <v>3</v>
      </c>
      <c r="AY416" s="549">
        <v>238200</v>
      </c>
      <c r="AZ416" s="543">
        <v>14</v>
      </c>
      <c r="BA416" s="76">
        <f t="shared" si="110"/>
        <v>0.22222222222222221</v>
      </c>
      <c r="BB416" s="543">
        <v>14</v>
      </c>
      <c r="BC416" s="76">
        <f t="shared" si="111"/>
        <v>0.22222222222222221</v>
      </c>
      <c r="BD416" s="543">
        <v>35</v>
      </c>
      <c r="BE416" s="76">
        <f t="shared" si="112"/>
        <v>0.55555555555555558</v>
      </c>
      <c r="BF416" s="543">
        <v>60</v>
      </c>
      <c r="BG416" s="76">
        <f t="shared" si="113"/>
        <v>0.95238095238095233</v>
      </c>
      <c r="BH416" s="543">
        <v>1</v>
      </c>
      <c r="BI416" s="76">
        <f t="shared" si="114"/>
        <v>1.5873015873015872E-2</v>
      </c>
      <c r="BJ416" s="543">
        <v>1</v>
      </c>
      <c r="BK416" s="543">
        <v>0</v>
      </c>
      <c r="BL416" s="543">
        <v>0</v>
      </c>
      <c r="BM416" s="550">
        <v>1955</v>
      </c>
      <c r="BN416" s="542"/>
      <c r="BO416" s="543">
        <v>54</v>
      </c>
      <c r="BP416" s="76">
        <f t="shared" si="115"/>
        <v>0.8571428571428571</v>
      </c>
      <c r="BQ416" s="543">
        <v>9</v>
      </c>
      <c r="BR416" s="76">
        <f t="shared" si="116"/>
        <v>0.14285714285714285</v>
      </c>
      <c r="BS416" s="543">
        <v>0</v>
      </c>
      <c r="BT416" s="76">
        <f t="shared" si="117"/>
        <v>0</v>
      </c>
      <c r="BU416" s="76">
        <v>0.8</v>
      </c>
      <c r="BW416" s="543">
        <v>0</v>
      </c>
      <c r="BX416" s="543">
        <v>0</v>
      </c>
      <c r="BY416" s="543">
        <v>0</v>
      </c>
      <c r="BZ416" s="543">
        <v>0</v>
      </c>
      <c r="CA416" s="543">
        <v>0</v>
      </c>
      <c r="CB416" s="543">
        <v>0</v>
      </c>
      <c r="CC416" s="543">
        <v>0</v>
      </c>
      <c r="CD416" s="543">
        <v>0</v>
      </c>
      <c r="CE416" s="543">
        <v>0</v>
      </c>
      <c r="CF416" s="543">
        <v>0</v>
      </c>
      <c r="CG416" s="543">
        <v>0</v>
      </c>
      <c r="CH416" s="543">
        <v>0</v>
      </c>
      <c r="CI416" s="542"/>
      <c r="CJ416" s="542"/>
      <c r="CK416" s="542"/>
      <c r="CL416" s="542"/>
      <c r="CM416" s="542"/>
      <c r="CN416" s="542"/>
      <c r="CO416" s="542"/>
      <c r="CP416" s="542"/>
      <c r="CQ416" s="542"/>
      <c r="CS416" s="542"/>
      <c r="CT416" s="542"/>
      <c r="CU416" s="542"/>
      <c r="CV416" s="542"/>
      <c r="CW416" s="543">
        <v>3</v>
      </c>
      <c r="CX416" s="547">
        <v>0</v>
      </c>
      <c r="CY416" s="543">
        <v>3</v>
      </c>
      <c r="CZ416" s="543">
        <v>0</v>
      </c>
      <c r="DA416" s="543">
        <v>0</v>
      </c>
      <c r="DB416" s="543">
        <v>0</v>
      </c>
      <c r="DC416" s="543">
        <v>0</v>
      </c>
      <c r="DD416" s="543">
        <v>0</v>
      </c>
      <c r="DF416" s="551">
        <v>57779.015014999997</v>
      </c>
      <c r="DG416" s="76">
        <f t="shared" si="118"/>
        <v>2.4002482132842583E-2</v>
      </c>
      <c r="DH416" s="551">
        <v>6565</v>
      </c>
      <c r="DI416" s="551">
        <v>57779.015014999997</v>
      </c>
      <c r="DJ416" s="551">
        <v>0</v>
      </c>
      <c r="DK416" s="547">
        <v>56</v>
      </c>
      <c r="DL416" s="543">
        <v>7</v>
      </c>
      <c r="DM416" s="543">
        <v>0</v>
      </c>
      <c r="DN416" s="543">
        <v>0</v>
      </c>
      <c r="DO416" s="320">
        <v>0.13</v>
      </c>
      <c r="DP416" s="543">
        <v>56</v>
      </c>
      <c r="DQ416" s="543">
        <v>0</v>
      </c>
      <c r="DR416" s="543">
        <v>7</v>
      </c>
      <c r="DS416" s="543">
        <v>0</v>
      </c>
      <c r="DT416" s="76">
        <f t="shared" si="119"/>
        <v>0</v>
      </c>
      <c r="DU416" s="542"/>
      <c r="DV416" s="542"/>
      <c r="DW416" s="542"/>
      <c r="DX416" s="552">
        <v>3.1488</v>
      </c>
      <c r="DZ416" s="542"/>
      <c r="EA416" s="542"/>
      <c r="EB416" s="542"/>
      <c r="EC416" s="542"/>
      <c r="ED416" s="542"/>
      <c r="EE416" s="542"/>
      <c r="EF416" s="542"/>
      <c r="EG416" s="542"/>
      <c r="EH416" s="542"/>
      <c r="EI416" s="542"/>
      <c r="EJ416" s="542"/>
      <c r="EK416" s="542"/>
      <c r="EL416" s="542"/>
      <c r="EM416" s="542"/>
      <c r="EN416" s="542"/>
      <c r="EO416" s="542"/>
    </row>
    <row r="417" spans="2:145" x14ac:dyDescent="0.25">
      <c r="B417" s="554" t="s">
        <v>1917</v>
      </c>
      <c r="C417" s="6" t="s">
        <v>1918</v>
      </c>
      <c r="D417" s="3" t="s">
        <v>1097</v>
      </c>
      <c r="E417" s="541" t="s">
        <v>1094</v>
      </c>
      <c r="F417" s="542"/>
      <c r="G417" s="543">
        <v>25.656244999999998</v>
      </c>
      <c r="H417" s="542"/>
      <c r="I417" s="542"/>
      <c r="J417" s="542"/>
      <c r="K417" s="542"/>
      <c r="L417" s="542"/>
      <c r="N417" s="543">
        <v>25.191269999999999</v>
      </c>
      <c r="O417" s="76">
        <f t="shared" si="104"/>
        <v>0.98187673215624505</v>
      </c>
      <c r="P417" s="622">
        <v>1.730202</v>
      </c>
      <c r="Q417" s="76">
        <f t="shared" si="105"/>
        <v>6.7437849926986593E-2</v>
      </c>
      <c r="R417" s="542"/>
      <c r="S417" s="542"/>
      <c r="T417" s="544">
        <v>3.8461609999999999</v>
      </c>
      <c r="U417" s="543">
        <v>0</v>
      </c>
      <c r="W417" s="543">
        <v>84</v>
      </c>
      <c r="X417" s="543">
        <v>0</v>
      </c>
      <c r="Y417" s="542"/>
      <c r="Z417" s="546">
        <f t="shared" si="120"/>
        <v>3.3344884954192464</v>
      </c>
      <c r="AA417" s="543">
        <v>0</v>
      </c>
      <c r="AB417" s="543">
        <v>1</v>
      </c>
      <c r="AC417" s="547">
        <v>85</v>
      </c>
      <c r="AD417" s="547">
        <v>0</v>
      </c>
      <c r="AE417" s="543">
        <f t="shared" si="106"/>
        <v>85</v>
      </c>
      <c r="AF417" s="549">
        <v>4642270</v>
      </c>
      <c r="AH417" s="549">
        <v>46100</v>
      </c>
      <c r="AI417" s="543">
        <v>83</v>
      </c>
      <c r="AJ417" s="76">
        <f t="shared" si="107"/>
        <v>0.97647058823529409</v>
      </c>
      <c r="AK417" s="549">
        <v>4283700</v>
      </c>
      <c r="AL417" s="76">
        <f t="shared" si="108"/>
        <v>0.92275977054329028</v>
      </c>
      <c r="AM417" s="543">
        <v>83</v>
      </c>
      <c r="AN417" s="549">
        <v>4283700</v>
      </c>
      <c r="AO417" s="543">
        <v>83</v>
      </c>
      <c r="AP417" s="549">
        <v>4283700</v>
      </c>
      <c r="AQ417" s="543">
        <v>79</v>
      </c>
      <c r="AR417" s="549">
        <v>4039900</v>
      </c>
      <c r="AS417" s="543">
        <v>4</v>
      </c>
      <c r="AT417" s="76">
        <f t="shared" si="109"/>
        <v>4.8192771084337352E-2</v>
      </c>
      <c r="AU417" s="549">
        <v>243800</v>
      </c>
      <c r="AV417" s="543">
        <v>0</v>
      </c>
      <c r="AW417" s="549">
        <v>0</v>
      </c>
      <c r="AX417" s="543">
        <v>2</v>
      </c>
      <c r="AY417" s="549">
        <v>358570</v>
      </c>
      <c r="AZ417" s="543">
        <v>31</v>
      </c>
      <c r="BA417" s="76">
        <f t="shared" si="110"/>
        <v>0.36470588235294116</v>
      </c>
      <c r="BB417" s="543">
        <v>3</v>
      </c>
      <c r="BC417" s="76">
        <f t="shared" si="111"/>
        <v>3.5294117647058823E-2</v>
      </c>
      <c r="BD417" s="543">
        <v>51</v>
      </c>
      <c r="BE417" s="76">
        <f t="shared" si="112"/>
        <v>0.6</v>
      </c>
      <c r="BF417" s="543">
        <v>81</v>
      </c>
      <c r="BG417" s="76">
        <f t="shared" si="113"/>
        <v>0.95294117647058818</v>
      </c>
      <c r="BH417" s="543">
        <v>1</v>
      </c>
      <c r="BI417" s="76">
        <f t="shared" si="114"/>
        <v>1.1764705882352941E-2</v>
      </c>
      <c r="BJ417" s="543">
        <v>1</v>
      </c>
      <c r="BK417" s="543">
        <v>0</v>
      </c>
      <c r="BL417" s="543">
        <v>0</v>
      </c>
      <c r="BM417" s="550">
        <v>1946</v>
      </c>
      <c r="BN417" s="542"/>
      <c r="BO417" s="543">
        <v>71</v>
      </c>
      <c r="BP417" s="76">
        <f t="shared" si="115"/>
        <v>0.83529411764705885</v>
      </c>
      <c r="BQ417" s="543">
        <v>14</v>
      </c>
      <c r="BR417" s="76">
        <f t="shared" si="116"/>
        <v>0.16470588235294117</v>
      </c>
      <c r="BS417" s="543">
        <v>0</v>
      </c>
      <c r="BT417" s="76">
        <f t="shared" si="117"/>
        <v>0</v>
      </c>
      <c r="BU417" s="76">
        <v>0.6987951807228916</v>
      </c>
      <c r="BW417" s="543">
        <v>0</v>
      </c>
      <c r="BX417" s="543">
        <v>0</v>
      </c>
      <c r="BY417" s="543">
        <v>0</v>
      </c>
      <c r="BZ417" s="543">
        <v>0</v>
      </c>
      <c r="CA417" s="543">
        <v>0</v>
      </c>
      <c r="CB417" s="543">
        <v>0</v>
      </c>
      <c r="CC417" s="543">
        <v>0</v>
      </c>
      <c r="CD417" s="543">
        <v>0</v>
      </c>
      <c r="CE417" s="543">
        <v>0</v>
      </c>
      <c r="CF417" s="543">
        <v>0</v>
      </c>
      <c r="CG417" s="543">
        <v>0</v>
      </c>
      <c r="CH417" s="543">
        <v>0</v>
      </c>
      <c r="CI417" s="542"/>
      <c r="CJ417" s="542"/>
      <c r="CK417" s="542"/>
      <c r="CL417" s="542"/>
      <c r="CM417" s="542"/>
      <c r="CN417" s="542"/>
      <c r="CO417" s="542"/>
      <c r="CP417" s="542"/>
      <c r="CQ417" s="542"/>
      <c r="CS417" s="542"/>
      <c r="CT417" s="542"/>
      <c r="CU417" s="542"/>
      <c r="CV417" s="542"/>
      <c r="CW417" s="543">
        <v>2</v>
      </c>
      <c r="CX417" s="547">
        <v>0</v>
      </c>
      <c r="CY417" s="543">
        <v>2</v>
      </c>
      <c r="CZ417" s="543">
        <v>0</v>
      </c>
      <c r="DA417" s="543">
        <v>0</v>
      </c>
      <c r="DB417" s="543">
        <v>0</v>
      </c>
      <c r="DC417" s="543">
        <v>0</v>
      </c>
      <c r="DD417" s="543">
        <v>0</v>
      </c>
      <c r="DF417" s="551">
        <v>8236.4923099999996</v>
      </c>
      <c r="DG417" s="76">
        <f t="shared" si="118"/>
        <v>1.7742381011875655E-3</v>
      </c>
      <c r="DH417" s="551">
        <v>4118.2461549999998</v>
      </c>
      <c r="DI417" s="551">
        <v>8236.4923099999996</v>
      </c>
      <c r="DJ417" s="551">
        <v>0</v>
      </c>
      <c r="DK417" s="547">
        <v>83</v>
      </c>
      <c r="DL417" s="543">
        <v>2</v>
      </c>
      <c r="DM417" s="543">
        <v>0</v>
      </c>
      <c r="DN417" s="543">
        <v>0</v>
      </c>
      <c r="DO417" s="320">
        <v>0.25395800000000002</v>
      </c>
      <c r="DP417" s="543">
        <v>83</v>
      </c>
      <c r="DQ417" s="543">
        <v>0</v>
      </c>
      <c r="DR417" s="543">
        <v>2</v>
      </c>
      <c r="DS417" s="543">
        <v>0</v>
      </c>
      <c r="DT417" s="76">
        <f t="shared" si="119"/>
        <v>0</v>
      </c>
      <c r="DU417" s="542"/>
      <c r="DV417" s="542"/>
      <c r="DW417" s="542"/>
      <c r="DX417" s="552">
        <v>4.2591999999999999</v>
      </c>
      <c r="DZ417" s="542"/>
      <c r="EA417" s="542"/>
      <c r="EB417" s="542"/>
      <c r="EC417" s="542"/>
      <c r="ED417" s="542"/>
      <c r="EE417" s="542"/>
      <c r="EF417" s="542"/>
      <c r="EG417" s="542"/>
      <c r="EH417" s="542"/>
      <c r="EI417" s="542"/>
      <c r="EJ417" s="542"/>
      <c r="EK417" s="542"/>
      <c r="EL417" s="542"/>
      <c r="EM417" s="542"/>
      <c r="EN417" s="542"/>
      <c r="EO417" s="542"/>
    </row>
    <row r="418" spans="2:145" x14ac:dyDescent="0.25">
      <c r="B418" s="554" t="s">
        <v>1919</v>
      </c>
      <c r="C418" s="6" t="s">
        <v>1920</v>
      </c>
      <c r="D418" s="3" t="s">
        <v>1149</v>
      </c>
      <c r="E418" s="541" t="s">
        <v>1094</v>
      </c>
      <c r="F418" s="542"/>
      <c r="G418" s="543">
        <v>37.823162000000004</v>
      </c>
      <c r="H418" s="542"/>
      <c r="I418" s="542"/>
      <c r="J418" s="542"/>
      <c r="K418" s="542"/>
      <c r="L418" s="542"/>
      <c r="N418" s="543">
        <v>37.823162000000004</v>
      </c>
      <c r="O418" s="76">
        <f t="shared" si="104"/>
        <v>1</v>
      </c>
      <c r="P418" s="622">
        <v>1.88287</v>
      </c>
      <c r="Q418" s="76">
        <f t="shared" si="105"/>
        <v>4.9780872365985683E-2</v>
      </c>
      <c r="R418" s="542"/>
      <c r="S418" s="542"/>
      <c r="T418" s="544">
        <v>0</v>
      </c>
      <c r="U418" s="543">
        <v>0</v>
      </c>
      <c r="W418" s="543">
        <v>28</v>
      </c>
      <c r="X418" s="543">
        <v>0</v>
      </c>
      <c r="Y418" s="542"/>
      <c r="Z418" s="546">
        <f t="shared" si="120"/>
        <v>0.74028712882333836</v>
      </c>
      <c r="AA418" s="543">
        <v>0</v>
      </c>
      <c r="AB418" s="543">
        <v>0</v>
      </c>
      <c r="AC418" s="547">
        <v>28</v>
      </c>
      <c r="AD418" s="547">
        <v>0</v>
      </c>
      <c r="AE418" s="543">
        <f t="shared" si="106"/>
        <v>28</v>
      </c>
      <c r="AF418" s="549">
        <v>598325</v>
      </c>
      <c r="AH418" s="549">
        <v>18000</v>
      </c>
      <c r="AI418" s="543">
        <v>27</v>
      </c>
      <c r="AJ418" s="76">
        <f t="shared" si="107"/>
        <v>0.9642857142857143</v>
      </c>
      <c r="AK418" s="549">
        <v>586525</v>
      </c>
      <c r="AL418" s="76">
        <f t="shared" si="108"/>
        <v>0.9802782768562236</v>
      </c>
      <c r="AM418" s="543">
        <v>27</v>
      </c>
      <c r="AN418" s="549">
        <v>586525</v>
      </c>
      <c r="AO418" s="543">
        <v>27</v>
      </c>
      <c r="AP418" s="549">
        <v>586525</v>
      </c>
      <c r="AQ418" s="543">
        <v>14</v>
      </c>
      <c r="AR418" s="549">
        <v>360865</v>
      </c>
      <c r="AS418" s="543">
        <v>13</v>
      </c>
      <c r="AT418" s="76">
        <f t="shared" si="109"/>
        <v>0.48148148148148145</v>
      </c>
      <c r="AU418" s="549">
        <v>225660</v>
      </c>
      <c r="AV418" s="543">
        <v>0</v>
      </c>
      <c r="AW418" s="549">
        <v>0</v>
      </c>
      <c r="AX418" s="543">
        <v>1</v>
      </c>
      <c r="AY418" s="549">
        <v>11800</v>
      </c>
      <c r="AZ418" s="543">
        <v>1</v>
      </c>
      <c r="BA418" s="76">
        <f t="shared" si="110"/>
        <v>3.5714285714285712E-2</v>
      </c>
      <c r="BB418" s="543">
        <v>7</v>
      </c>
      <c r="BC418" s="76">
        <f t="shared" si="111"/>
        <v>0.25</v>
      </c>
      <c r="BD418" s="543">
        <v>20</v>
      </c>
      <c r="BE418" s="76">
        <f t="shared" si="112"/>
        <v>0.7142857142857143</v>
      </c>
      <c r="BF418" s="543">
        <v>28</v>
      </c>
      <c r="BG418" s="76">
        <f t="shared" si="113"/>
        <v>1</v>
      </c>
      <c r="BH418" s="543">
        <v>0</v>
      </c>
      <c r="BI418" s="76">
        <f t="shared" si="114"/>
        <v>0</v>
      </c>
      <c r="BJ418" s="543">
        <v>0</v>
      </c>
      <c r="BK418" s="543">
        <v>0</v>
      </c>
      <c r="BL418" s="543">
        <v>0</v>
      </c>
      <c r="BM418" s="550">
        <v>1976.5</v>
      </c>
      <c r="BN418" s="542"/>
      <c r="BO418" s="543">
        <v>15</v>
      </c>
      <c r="BP418" s="76">
        <f t="shared" si="115"/>
        <v>0.5357142857142857</v>
      </c>
      <c r="BQ418" s="543">
        <v>13</v>
      </c>
      <c r="BR418" s="76">
        <f t="shared" si="116"/>
        <v>0.4642857142857143</v>
      </c>
      <c r="BS418" s="543">
        <v>0</v>
      </c>
      <c r="BT418" s="76">
        <f t="shared" si="117"/>
        <v>0</v>
      </c>
      <c r="BU418" s="76">
        <v>0.92592592592592593</v>
      </c>
      <c r="BW418" s="543">
        <v>0</v>
      </c>
      <c r="BX418" s="543">
        <v>0</v>
      </c>
      <c r="BY418" s="543">
        <v>0</v>
      </c>
      <c r="BZ418" s="543">
        <v>0</v>
      </c>
      <c r="CA418" s="543">
        <v>0</v>
      </c>
      <c r="CB418" s="543">
        <v>0</v>
      </c>
      <c r="CC418" s="543">
        <v>0</v>
      </c>
      <c r="CD418" s="543">
        <v>0</v>
      </c>
      <c r="CE418" s="543">
        <v>0</v>
      </c>
      <c r="CF418" s="543">
        <v>0</v>
      </c>
      <c r="CG418" s="543">
        <v>0</v>
      </c>
      <c r="CH418" s="543">
        <v>0</v>
      </c>
      <c r="CI418" s="542"/>
      <c r="CJ418" s="542"/>
      <c r="CK418" s="542"/>
      <c r="CL418" s="542"/>
      <c r="CM418" s="542"/>
      <c r="CN418" s="542"/>
      <c r="CO418" s="542"/>
      <c r="CP418" s="542"/>
      <c r="CQ418" s="542"/>
      <c r="CS418" s="542"/>
      <c r="CT418" s="542"/>
      <c r="CU418" s="542"/>
      <c r="CV418" s="542"/>
      <c r="CW418" s="543">
        <v>1</v>
      </c>
      <c r="CX418" s="547">
        <v>0</v>
      </c>
      <c r="CY418" s="543">
        <v>1</v>
      </c>
      <c r="CZ418" s="543">
        <v>0</v>
      </c>
      <c r="DA418" s="543">
        <v>0</v>
      </c>
      <c r="DB418" s="543">
        <v>0</v>
      </c>
      <c r="DC418" s="543">
        <v>0</v>
      </c>
      <c r="DD418" s="543">
        <v>0</v>
      </c>
      <c r="DF418" s="551">
        <v>0</v>
      </c>
      <c r="DG418" s="76">
        <f t="shared" si="118"/>
        <v>0</v>
      </c>
      <c r="DH418" s="551">
        <v>0</v>
      </c>
      <c r="DI418" s="551">
        <v>0</v>
      </c>
      <c r="DJ418" s="551">
        <v>0</v>
      </c>
      <c r="DK418" s="547">
        <v>28</v>
      </c>
      <c r="DL418" s="543">
        <v>0</v>
      </c>
      <c r="DM418" s="543">
        <v>0</v>
      </c>
      <c r="DN418" s="543">
        <v>0</v>
      </c>
      <c r="DO418" s="320">
        <v>0</v>
      </c>
      <c r="DP418" s="543">
        <v>28</v>
      </c>
      <c r="DQ418" s="543">
        <v>0</v>
      </c>
      <c r="DR418" s="543">
        <v>0</v>
      </c>
      <c r="DS418" s="543">
        <v>0</v>
      </c>
      <c r="DT418" s="76">
        <f t="shared" si="119"/>
        <v>0</v>
      </c>
      <c r="DU418" s="542"/>
      <c r="DV418" s="542"/>
      <c r="DW418" s="542"/>
      <c r="DX418" s="552">
        <v>0</v>
      </c>
      <c r="DZ418" s="542"/>
      <c r="EA418" s="542"/>
      <c r="EB418" s="542"/>
      <c r="EC418" s="542"/>
      <c r="ED418" s="542"/>
      <c r="EE418" s="542"/>
      <c r="EF418" s="542"/>
      <c r="EG418" s="542"/>
      <c r="EH418" s="542"/>
      <c r="EI418" s="542"/>
      <c r="EJ418" s="542"/>
      <c r="EK418" s="542"/>
      <c r="EL418" s="542"/>
      <c r="EM418" s="542"/>
      <c r="EN418" s="542"/>
      <c r="EO418" s="542"/>
    </row>
    <row r="419" spans="2:145" x14ac:dyDescent="0.25">
      <c r="B419" s="554" t="s">
        <v>1921</v>
      </c>
      <c r="C419" s="6" t="s">
        <v>1922</v>
      </c>
      <c r="D419" s="3" t="s">
        <v>1155</v>
      </c>
      <c r="E419" s="541" t="s">
        <v>1094</v>
      </c>
      <c r="F419" s="542"/>
      <c r="G419" s="543">
        <v>177.33340799999999</v>
      </c>
      <c r="H419" s="542"/>
      <c r="I419" s="542"/>
      <c r="J419" s="542"/>
      <c r="K419" s="542"/>
      <c r="L419" s="542"/>
      <c r="N419" s="543">
        <v>109.717619</v>
      </c>
      <c r="O419" s="76">
        <f t="shared" si="104"/>
        <v>0.61870811731086794</v>
      </c>
      <c r="P419" s="622">
        <v>3.2419449999999999</v>
      </c>
      <c r="Q419" s="76">
        <f t="shared" si="105"/>
        <v>1.8281637039310721E-2</v>
      </c>
      <c r="R419" s="542"/>
      <c r="S419" s="542"/>
      <c r="T419" s="544">
        <v>1.6233900000000001</v>
      </c>
      <c r="U419" s="543">
        <v>0</v>
      </c>
      <c r="W419" s="543">
        <v>29</v>
      </c>
      <c r="X419" s="543">
        <v>0</v>
      </c>
      <c r="Y419" s="542"/>
      <c r="Z419" s="546">
        <f t="shared" si="120"/>
        <v>0.26431488638119283</v>
      </c>
      <c r="AA419" s="543">
        <v>12</v>
      </c>
      <c r="AB419" s="543">
        <v>14</v>
      </c>
      <c r="AC419" s="547">
        <v>31</v>
      </c>
      <c r="AD419" s="547">
        <v>12</v>
      </c>
      <c r="AE419" s="543">
        <f t="shared" si="106"/>
        <v>43</v>
      </c>
      <c r="AF419" s="549">
        <v>1631641</v>
      </c>
      <c r="AH419" s="549">
        <v>24080</v>
      </c>
      <c r="AI419" s="543">
        <v>35</v>
      </c>
      <c r="AJ419" s="76">
        <f t="shared" si="107"/>
        <v>0.81395348837209303</v>
      </c>
      <c r="AK419" s="549">
        <v>856490</v>
      </c>
      <c r="AL419" s="76">
        <f t="shared" si="108"/>
        <v>0.52492551976813528</v>
      </c>
      <c r="AM419" s="543">
        <v>35</v>
      </c>
      <c r="AN419" s="549">
        <v>856490</v>
      </c>
      <c r="AO419" s="543">
        <v>35</v>
      </c>
      <c r="AP419" s="549">
        <v>856490</v>
      </c>
      <c r="AQ419" s="543">
        <v>17</v>
      </c>
      <c r="AR419" s="549">
        <v>359500</v>
      </c>
      <c r="AS419" s="543">
        <v>18</v>
      </c>
      <c r="AT419" s="76">
        <f t="shared" si="109"/>
        <v>0.51428571428571423</v>
      </c>
      <c r="AU419" s="549">
        <v>496990</v>
      </c>
      <c r="AV419" s="543">
        <v>5</v>
      </c>
      <c r="AW419" s="549">
        <v>282461</v>
      </c>
      <c r="AX419" s="543">
        <v>3</v>
      </c>
      <c r="AY419" s="549">
        <v>492690</v>
      </c>
      <c r="AZ419" s="543">
        <v>2</v>
      </c>
      <c r="BA419" s="76">
        <f t="shared" si="110"/>
        <v>4.6511627906976744E-2</v>
      </c>
      <c r="BB419" s="543">
        <v>11</v>
      </c>
      <c r="BC419" s="76">
        <f t="shared" si="111"/>
        <v>0.2558139534883721</v>
      </c>
      <c r="BD419" s="543">
        <v>30</v>
      </c>
      <c r="BE419" s="76">
        <f t="shared" si="112"/>
        <v>0.69767441860465118</v>
      </c>
      <c r="BF419" s="543">
        <v>42</v>
      </c>
      <c r="BG419" s="76">
        <f t="shared" si="113"/>
        <v>0.97674418604651159</v>
      </c>
      <c r="BH419" s="543">
        <v>2</v>
      </c>
      <c r="BI419" s="76">
        <f t="shared" si="114"/>
        <v>4.6511627906976744E-2</v>
      </c>
      <c r="BJ419" s="543">
        <v>2</v>
      </c>
      <c r="BK419" s="543">
        <v>0</v>
      </c>
      <c r="BL419" s="543">
        <v>0</v>
      </c>
      <c r="BM419" s="550">
        <v>1965</v>
      </c>
      <c r="BN419" s="542"/>
      <c r="BO419" s="543">
        <v>35</v>
      </c>
      <c r="BP419" s="76">
        <f t="shared" si="115"/>
        <v>0.81395348837209303</v>
      </c>
      <c r="BQ419" s="543">
        <v>8</v>
      </c>
      <c r="BR419" s="76">
        <f t="shared" si="116"/>
        <v>0.18604651162790697</v>
      </c>
      <c r="BS419" s="543">
        <v>0</v>
      </c>
      <c r="BT419" s="76">
        <f t="shared" si="117"/>
        <v>0</v>
      </c>
      <c r="BU419" s="76">
        <v>0.8</v>
      </c>
      <c r="BW419" s="543">
        <v>1</v>
      </c>
      <c r="BX419" s="543">
        <v>0</v>
      </c>
      <c r="BY419" s="543">
        <v>0</v>
      </c>
      <c r="BZ419" s="543">
        <v>1</v>
      </c>
      <c r="CA419" s="543">
        <v>0</v>
      </c>
      <c r="CB419" s="543">
        <v>0</v>
      </c>
      <c r="CC419" s="543">
        <v>0</v>
      </c>
      <c r="CD419" s="543">
        <v>0</v>
      </c>
      <c r="CE419" s="543">
        <v>0</v>
      </c>
      <c r="CF419" s="543">
        <v>0</v>
      </c>
      <c r="CG419" s="543">
        <v>1</v>
      </c>
      <c r="CH419" s="543">
        <v>0</v>
      </c>
      <c r="CI419" s="542"/>
      <c r="CJ419" s="542"/>
      <c r="CK419" s="542"/>
      <c r="CL419" s="542"/>
      <c r="CM419" s="542"/>
      <c r="CN419" s="542"/>
      <c r="CO419" s="542"/>
      <c r="CP419" s="542"/>
      <c r="CQ419" s="542"/>
      <c r="CS419" s="542"/>
      <c r="CT419" s="542"/>
      <c r="CU419" s="542"/>
      <c r="CV419" s="542"/>
      <c r="CW419" s="543">
        <v>2</v>
      </c>
      <c r="CX419" s="547">
        <v>0</v>
      </c>
      <c r="CY419" s="543">
        <v>2</v>
      </c>
      <c r="CZ419" s="543">
        <v>0</v>
      </c>
      <c r="DA419" s="543">
        <v>0</v>
      </c>
      <c r="DB419" s="543">
        <v>0</v>
      </c>
      <c r="DC419" s="543">
        <v>0</v>
      </c>
      <c r="DD419" s="543">
        <v>0</v>
      </c>
      <c r="DF419" s="551">
        <v>73743.590169999996</v>
      </c>
      <c r="DG419" s="76">
        <f t="shared" si="118"/>
        <v>4.5195965393122629E-2</v>
      </c>
      <c r="DH419" s="551">
        <v>928.79707900000005</v>
      </c>
      <c r="DI419" s="551">
        <v>58849.169781999997</v>
      </c>
      <c r="DJ419" s="551">
        <v>14894.420388</v>
      </c>
      <c r="DK419" s="547">
        <v>36</v>
      </c>
      <c r="DL419" s="543">
        <v>7</v>
      </c>
      <c r="DM419" s="543">
        <v>0</v>
      </c>
      <c r="DN419" s="543">
        <v>0</v>
      </c>
      <c r="DO419" s="320">
        <v>8.9354000000000003E-2</v>
      </c>
      <c r="DP419" s="543">
        <v>31</v>
      </c>
      <c r="DQ419" s="543">
        <v>5</v>
      </c>
      <c r="DR419" s="543">
        <v>6</v>
      </c>
      <c r="DS419" s="543">
        <v>1</v>
      </c>
      <c r="DT419" s="76">
        <f t="shared" si="119"/>
        <v>3.4482758620689655E-2</v>
      </c>
      <c r="DU419" s="542"/>
      <c r="DV419" s="542"/>
      <c r="DW419" s="542"/>
      <c r="DX419" s="552">
        <v>133.67019999999999</v>
      </c>
      <c r="DZ419" s="542"/>
      <c r="EA419" s="542"/>
      <c r="EB419" s="542"/>
      <c r="EC419" s="542"/>
      <c r="ED419" s="542"/>
      <c r="EE419" s="542"/>
      <c r="EF419" s="542"/>
      <c r="EG419" s="542"/>
      <c r="EH419" s="542"/>
      <c r="EI419" s="542"/>
      <c r="EJ419" s="542"/>
      <c r="EK419" s="542"/>
      <c r="EL419" s="542"/>
      <c r="EM419" s="542"/>
      <c r="EN419" s="542"/>
      <c r="EO419" s="542"/>
    </row>
    <row r="420" spans="2:145" x14ac:dyDescent="0.25">
      <c r="B420" s="554" t="s">
        <v>1923</v>
      </c>
      <c r="C420" s="6" t="s">
        <v>1924</v>
      </c>
      <c r="D420" s="3" t="s">
        <v>81</v>
      </c>
      <c r="E420" s="541" t="s">
        <v>1094</v>
      </c>
      <c r="F420" s="542"/>
      <c r="G420" s="543">
        <v>223.130245</v>
      </c>
      <c r="H420" s="542"/>
      <c r="I420" s="542"/>
      <c r="J420" s="542"/>
      <c r="K420" s="542"/>
      <c r="L420" s="542"/>
      <c r="N420" s="543">
        <v>215.73633899999999</v>
      </c>
      <c r="O420" s="76">
        <f t="shared" si="104"/>
        <v>0.96686282489404329</v>
      </c>
      <c r="P420" s="622">
        <v>8.5682580000000002</v>
      </c>
      <c r="Q420" s="76">
        <f t="shared" si="105"/>
        <v>3.8400253627651419E-2</v>
      </c>
      <c r="R420" s="542"/>
      <c r="S420" s="542"/>
      <c r="T420" s="544">
        <v>4</v>
      </c>
      <c r="U420" s="543">
        <v>0</v>
      </c>
      <c r="W420" s="543">
        <v>94</v>
      </c>
      <c r="X420" s="543">
        <v>0</v>
      </c>
      <c r="Y420" s="542"/>
      <c r="Z420" s="546">
        <f t="shared" si="120"/>
        <v>0.43571704440576425</v>
      </c>
      <c r="AA420" s="543">
        <v>0</v>
      </c>
      <c r="AB420" s="543">
        <v>2</v>
      </c>
      <c r="AC420" s="547">
        <v>96</v>
      </c>
      <c r="AD420" s="547">
        <v>0</v>
      </c>
      <c r="AE420" s="543">
        <f t="shared" si="106"/>
        <v>96</v>
      </c>
      <c r="AF420" s="549">
        <v>3245576</v>
      </c>
      <c r="AH420" s="549">
        <v>22100</v>
      </c>
      <c r="AI420" s="543">
        <v>88</v>
      </c>
      <c r="AJ420" s="76">
        <f t="shared" si="107"/>
        <v>0.91666666666666663</v>
      </c>
      <c r="AK420" s="549">
        <v>2653506</v>
      </c>
      <c r="AL420" s="76">
        <f t="shared" si="108"/>
        <v>0.8175762946238202</v>
      </c>
      <c r="AM420" s="543">
        <v>88</v>
      </c>
      <c r="AN420" s="549">
        <v>2653506</v>
      </c>
      <c r="AO420" s="543">
        <v>87</v>
      </c>
      <c r="AP420" s="549">
        <v>2630906</v>
      </c>
      <c r="AQ420" s="543">
        <v>57</v>
      </c>
      <c r="AR420" s="549">
        <v>2272806</v>
      </c>
      <c r="AS420" s="543">
        <v>30</v>
      </c>
      <c r="AT420" s="76">
        <f t="shared" si="109"/>
        <v>0.34482758620689657</v>
      </c>
      <c r="AU420" s="549">
        <v>358100</v>
      </c>
      <c r="AV420" s="543">
        <v>5</v>
      </c>
      <c r="AW420" s="549">
        <v>262560</v>
      </c>
      <c r="AX420" s="543">
        <v>3</v>
      </c>
      <c r="AY420" s="549">
        <v>329510</v>
      </c>
      <c r="AZ420" s="543">
        <v>9</v>
      </c>
      <c r="BA420" s="76">
        <f t="shared" si="110"/>
        <v>9.375E-2</v>
      </c>
      <c r="BB420" s="543">
        <v>25</v>
      </c>
      <c r="BC420" s="76">
        <f t="shared" si="111"/>
        <v>0.26041666666666669</v>
      </c>
      <c r="BD420" s="543">
        <v>62</v>
      </c>
      <c r="BE420" s="76">
        <f t="shared" si="112"/>
        <v>0.64583333333333337</v>
      </c>
      <c r="BF420" s="543">
        <v>91</v>
      </c>
      <c r="BG420" s="76">
        <f t="shared" si="113"/>
        <v>0.94791666666666663</v>
      </c>
      <c r="BH420" s="543">
        <v>7</v>
      </c>
      <c r="BI420" s="76">
        <f t="shared" si="114"/>
        <v>7.2916666666666671E-2</v>
      </c>
      <c r="BJ420" s="543">
        <v>7</v>
      </c>
      <c r="BK420" s="543">
        <v>0</v>
      </c>
      <c r="BL420" s="543">
        <v>0</v>
      </c>
      <c r="BM420" s="550">
        <v>1985</v>
      </c>
      <c r="BN420" s="542"/>
      <c r="BO420" s="543">
        <v>61</v>
      </c>
      <c r="BP420" s="76">
        <f t="shared" si="115"/>
        <v>0.63541666666666663</v>
      </c>
      <c r="BQ420" s="543">
        <v>35</v>
      </c>
      <c r="BR420" s="76">
        <f t="shared" si="116"/>
        <v>0.36458333333333331</v>
      </c>
      <c r="BS420" s="543">
        <v>3</v>
      </c>
      <c r="BT420" s="76">
        <f t="shared" si="117"/>
        <v>3.125E-2</v>
      </c>
      <c r="BU420" s="76">
        <v>0.71590909090909094</v>
      </c>
      <c r="BW420" s="543">
        <v>0</v>
      </c>
      <c r="BX420" s="543">
        <v>0</v>
      </c>
      <c r="BY420" s="543">
        <v>0</v>
      </c>
      <c r="BZ420" s="543">
        <v>0</v>
      </c>
      <c r="CA420" s="543">
        <v>0</v>
      </c>
      <c r="CB420" s="543">
        <v>0</v>
      </c>
      <c r="CC420" s="543">
        <v>0</v>
      </c>
      <c r="CD420" s="543">
        <v>0</v>
      </c>
      <c r="CE420" s="543">
        <v>0</v>
      </c>
      <c r="CF420" s="543">
        <v>0</v>
      </c>
      <c r="CG420" s="543">
        <v>0</v>
      </c>
      <c r="CH420" s="543">
        <v>0</v>
      </c>
      <c r="CI420" s="542"/>
      <c r="CJ420" s="542"/>
      <c r="CK420" s="542"/>
      <c r="CL420" s="542"/>
      <c r="CM420" s="542"/>
      <c r="CN420" s="542"/>
      <c r="CO420" s="542"/>
      <c r="CP420" s="542"/>
      <c r="CQ420" s="542"/>
      <c r="CS420" s="542"/>
      <c r="CT420" s="542"/>
      <c r="CU420" s="542"/>
      <c r="CV420" s="542"/>
      <c r="CW420" s="543">
        <v>2</v>
      </c>
      <c r="CX420" s="547">
        <v>0</v>
      </c>
      <c r="CY420" s="543">
        <v>2</v>
      </c>
      <c r="CZ420" s="543">
        <v>0</v>
      </c>
      <c r="DA420" s="543">
        <v>0</v>
      </c>
      <c r="DB420" s="543">
        <v>0</v>
      </c>
      <c r="DC420" s="543">
        <v>0</v>
      </c>
      <c r="DD420" s="543">
        <v>0</v>
      </c>
      <c r="DF420" s="551">
        <v>75514.399999999994</v>
      </c>
      <c r="DG420" s="76">
        <f t="shared" si="118"/>
        <v>2.3266871581500478E-2</v>
      </c>
      <c r="DH420" s="551">
        <v>10570</v>
      </c>
      <c r="DI420" s="551">
        <v>75514.399999999994</v>
      </c>
      <c r="DJ420" s="551">
        <v>0</v>
      </c>
      <c r="DK420" s="547">
        <v>89</v>
      </c>
      <c r="DL420" s="543">
        <v>7</v>
      </c>
      <c r="DM420" s="543">
        <v>0</v>
      </c>
      <c r="DN420" s="543">
        <v>0</v>
      </c>
      <c r="DO420" s="320">
        <v>0.53500000000000003</v>
      </c>
      <c r="DP420" s="543">
        <v>89</v>
      </c>
      <c r="DQ420" s="543">
        <v>0</v>
      </c>
      <c r="DR420" s="543">
        <v>3</v>
      </c>
      <c r="DS420" s="543">
        <v>4</v>
      </c>
      <c r="DT420" s="76">
        <f t="shared" si="119"/>
        <v>4.2553191489361701E-2</v>
      </c>
      <c r="DU420" s="542"/>
      <c r="DV420" s="542"/>
      <c r="DW420" s="542"/>
      <c r="DX420" s="552">
        <v>219.58240000000001</v>
      </c>
      <c r="DZ420" s="542"/>
      <c r="EA420" s="542"/>
      <c r="EB420" s="542"/>
      <c r="EC420" s="542"/>
      <c r="ED420" s="542"/>
      <c r="EE420" s="542"/>
      <c r="EF420" s="542"/>
      <c r="EG420" s="542"/>
      <c r="EH420" s="542"/>
      <c r="EI420" s="542"/>
      <c r="EJ420" s="542"/>
      <c r="EK420" s="542"/>
      <c r="EL420" s="542"/>
      <c r="EM420" s="542"/>
      <c r="EN420" s="542"/>
      <c r="EO420" s="542"/>
    </row>
    <row r="421" spans="2:145" x14ac:dyDescent="0.25">
      <c r="B421" s="554" t="s">
        <v>1923</v>
      </c>
      <c r="C421" s="6" t="s">
        <v>1925</v>
      </c>
      <c r="D421" s="3" t="s">
        <v>1152</v>
      </c>
      <c r="E421" s="541" t="s">
        <v>1094</v>
      </c>
      <c r="F421" s="542"/>
      <c r="G421" s="543">
        <v>147.77232900000001</v>
      </c>
      <c r="H421" s="542"/>
      <c r="I421" s="542"/>
      <c r="J421" s="542"/>
      <c r="K421" s="542"/>
      <c r="L421" s="542"/>
      <c r="N421" s="543">
        <v>147.67127400000001</v>
      </c>
      <c r="O421" s="76">
        <f t="shared" si="104"/>
        <v>0.99931614395818313</v>
      </c>
      <c r="P421" s="622">
        <v>3.8647870000000002</v>
      </c>
      <c r="Q421" s="76">
        <f t="shared" si="105"/>
        <v>2.6153658307706579E-2</v>
      </c>
      <c r="R421" s="542"/>
      <c r="S421" s="542"/>
      <c r="T421" s="544">
        <v>4.5</v>
      </c>
      <c r="U421" s="543">
        <v>0</v>
      </c>
      <c r="W421" s="543">
        <v>25</v>
      </c>
      <c r="X421" s="543">
        <v>0</v>
      </c>
      <c r="Y421" s="542"/>
      <c r="Z421" s="546">
        <f t="shared" si="120"/>
        <v>0.16929494357853239</v>
      </c>
      <c r="AA421" s="543">
        <v>0</v>
      </c>
      <c r="AB421" s="543">
        <v>0</v>
      </c>
      <c r="AC421" s="547">
        <v>25</v>
      </c>
      <c r="AD421" s="547">
        <v>0</v>
      </c>
      <c r="AE421" s="543">
        <f t="shared" si="106"/>
        <v>25</v>
      </c>
      <c r="AF421" s="549">
        <v>1041210</v>
      </c>
      <c r="AH421" s="549">
        <v>29000</v>
      </c>
      <c r="AI421" s="543">
        <v>23</v>
      </c>
      <c r="AJ421" s="76">
        <f t="shared" si="107"/>
        <v>0.92</v>
      </c>
      <c r="AK421" s="549">
        <v>852720</v>
      </c>
      <c r="AL421" s="76">
        <f t="shared" si="108"/>
        <v>0.81897023655170431</v>
      </c>
      <c r="AM421" s="543">
        <v>23</v>
      </c>
      <c r="AN421" s="549">
        <v>852720</v>
      </c>
      <c r="AO421" s="543">
        <v>22</v>
      </c>
      <c r="AP421" s="549">
        <v>836720</v>
      </c>
      <c r="AQ421" s="543">
        <v>3</v>
      </c>
      <c r="AR421" s="549">
        <v>165600</v>
      </c>
      <c r="AS421" s="543">
        <v>19</v>
      </c>
      <c r="AT421" s="76">
        <f t="shared" si="109"/>
        <v>0.86363636363636365</v>
      </c>
      <c r="AU421" s="549">
        <v>671120</v>
      </c>
      <c r="AV421" s="543">
        <v>1</v>
      </c>
      <c r="AW421" s="549">
        <v>113500</v>
      </c>
      <c r="AX421" s="543">
        <v>1</v>
      </c>
      <c r="AY421" s="549">
        <v>74990</v>
      </c>
      <c r="AZ421" s="543">
        <v>2</v>
      </c>
      <c r="BA421" s="76">
        <f t="shared" si="110"/>
        <v>0.08</v>
      </c>
      <c r="BB421" s="543">
        <v>3</v>
      </c>
      <c r="BC421" s="76">
        <f t="shared" si="111"/>
        <v>0.12</v>
      </c>
      <c r="BD421" s="543">
        <v>20</v>
      </c>
      <c r="BE421" s="76">
        <f t="shared" si="112"/>
        <v>0.8</v>
      </c>
      <c r="BF421" s="543">
        <v>23</v>
      </c>
      <c r="BG421" s="76">
        <f t="shared" si="113"/>
        <v>0.92</v>
      </c>
      <c r="BH421" s="543">
        <v>3</v>
      </c>
      <c r="BI421" s="76">
        <f t="shared" si="114"/>
        <v>0.12</v>
      </c>
      <c r="BJ421" s="543">
        <v>3</v>
      </c>
      <c r="BK421" s="543">
        <v>0</v>
      </c>
      <c r="BL421" s="543">
        <v>0</v>
      </c>
      <c r="BM421" s="550">
        <v>1964</v>
      </c>
      <c r="BN421" s="542"/>
      <c r="BO421" s="543">
        <v>24</v>
      </c>
      <c r="BP421" s="76">
        <f t="shared" si="115"/>
        <v>0.96</v>
      </c>
      <c r="BQ421" s="543">
        <v>1</v>
      </c>
      <c r="BR421" s="76">
        <f t="shared" si="116"/>
        <v>0.04</v>
      </c>
      <c r="BS421" s="543">
        <v>0</v>
      </c>
      <c r="BT421" s="76">
        <f t="shared" si="117"/>
        <v>0</v>
      </c>
      <c r="BU421" s="76">
        <v>0.39130434782608697</v>
      </c>
      <c r="BW421" s="543">
        <v>0</v>
      </c>
      <c r="BX421" s="543">
        <v>0</v>
      </c>
      <c r="BY421" s="543">
        <v>0</v>
      </c>
      <c r="BZ421" s="543">
        <v>0</v>
      </c>
      <c r="CA421" s="543">
        <v>0</v>
      </c>
      <c r="CB421" s="543">
        <v>0</v>
      </c>
      <c r="CC421" s="543">
        <v>0</v>
      </c>
      <c r="CD421" s="543">
        <v>0</v>
      </c>
      <c r="CE421" s="543">
        <v>0</v>
      </c>
      <c r="CF421" s="543">
        <v>0</v>
      </c>
      <c r="CG421" s="543">
        <v>0</v>
      </c>
      <c r="CH421" s="543">
        <v>0</v>
      </c>
      <c r="CI421" s="542"/>
      <c r="CJ421" s="542"/>
      <c r="CK421" s="542"/>
      <c r="CL421" s="542"/>
      <c r="CM421" s="542"/>
      <c r="CN421" s="542"/>
      <c r="CO421" s="542"/>
      <c r="CP421" s="542"/>
      <c r="CQ421" s="542"/>
      <c r="CS421" s="542"/>
      <c r="CT421" s="542"/>
      <c r="CU421" s="542"/>
      <c r="CV421" s="542"/>
      <c r="CW421" s="543">
        <v>1</v>
      </c>
      <c r="CX421" s="547">
        <v>0</v>
      </c>
      <c r="CY421" s="543">
        <v>1</v>
      </c>
      <c r="CZ421" s="543">
        <v>0</v>
      </c>
      <c r="DA421" s="543">
        <v>0</v>
      </c>
      <c r="DB421" s="543">
        <v>0</v>
      </c>
      <c r="DC421" s="543">
        <v>0</v>
      </c>
      <c r="DD421" s="543">
        <v>0</v>
      </c>
      <c r="DF421" s="551">
        <v>64525</v>
      </c>
      <c r="DG421" s="76">
        <f t="shared" si="118"/>
        <v>6.1971168160121395E-2</v>
      </c>
      <c r="DH421" s="551">
        <v>15515</v>
      </c>
      <c r="DI421" s="551">
        <v>64525</v>
      </c>
      <c r="DJ421" s="551">
        <v>0</v>
      </c>
      <c r="DK421" s="547">
        <v>20</v>
      </c>
      <c r="DL421" s="543">
        <v>5</v>
      </c>
      <c r="DM421" s="543">
        <v>0</v>
      </c>
      <c r="DN421" s="543">
        <v>0</v>
      </c>
      <c r="DO421" s="320">
        <v>0.53500000000000003</v>
      </c>
      <c r="DP421" s="543">
        <v>20</v>
      </c>
      <c r="DQ421" s="543">
        <v>1</v>
      </c>
      <c r="DR421" s="543">
        <v>1</v>
      </c>
      <c r="DS421" s="543">
        <v>3</v>
      </c>
      <c r="DT421" s="76">
        <f t="shared" si="119"/>
        <v>0.12</v>
      </c>
      <c r="DU421" s="542"/>
      <c r="DV421" s="542"/>
      <c r="DW421" s="542"/>
      <c r="DX421" s="552">
        <v>89.6</v>
      </c>
      <c r="DZ421" s="542"/>
      <c r="EA421" s="542"/>
      <c r="EB421" s="542"/>
      <c r="EC421" s="542"/>
      <c r="ED421" s="542"/>
      <c r="EE421" s="542"/>
      <c r="EF421" s="542"/>
      <c r="EG421" s="542"/>
      <c r="EH421" s="542"/>
      <c r="EI421" s="542"/>
      <c r="EJ421" s="542"/>
      <c r="EK421" s="542"/>
      <c r="EL421" s="542"/>
      <c r="EM421" s="542"/>
      <c r="EN421" s="542"/>
      <c r="EO421" s="542"/>
    </row>
    <row r="422" spans="2:145" x14ac:dyDescent="0.25">
      <c r="B422" s="554" t="s">
        <v>1926</v>
      </c>
      <c r="C422" s="6" t="s">
        <v>1927</v>
      </c>
      <c r="D422" s="3" t="s">
        <v>1283</v>
      </c>
      <c r="E422" s="541" t="s">
        <v>1094</v>
      </c>
      <c r="F422" s="542"/>
      <c r="G422" s="543">
        <v>421.37526100000002</v>
      </c>
      <c r="H422" s="542"/>
      <c r="I422" s="542"/>
      <c r="J422" s="542"/>
      <c r="K422" s="542"/>
      <c r="L422" s="542"/>
      <c r="N422" s="543">
        <v>381.23506099999997</v>
      </c>
      <c r="O422" s="76">
        <f t="shared" si="104"/>
        <v>0.90474001747340349</v>
      </c>
      <c r="P422" s="622">
        <v>13.195522</v>
      </c>
      <c r="Q422" s="76">
        <f t="shared" si="105"/>
        <v>3.1315369508605299E-2</v>
      </c>
      <c r="R422" s="542"/>
      <c r="S422" s="542"/>
      <c r="T422" s="544">
        <v>3</v>
      </c>
      <c r="U422" s="543">
        <v>0</v>
      </c>
      <c r="W422" s="543">
        <v>34</v>
      </c>
      <c r="X422" s="543">
        <v>0</v>
      </c>
      <c r="Y422" s="542"/>
      <c r="Z422" s="546">
        <f t="shared" si="120"/>
        <v>8.9183822471144647E-2</v>
      </c>
      <c r="AA422" s="543">
        <v>1</v>
      </c>
      <c r="AB422" s="543">
        <v>2</v>
      </c>
      <c r="AC422" s="547">
        <v>35</v>
      </c>
      <c r="AD422" s="547">
        <v>1</v>
      </c>
      <c r="AE422" s="543">
        <f t="shared" si="106"/>
        <v>36</v>
      </c>
      <c r="AF422" s="549">
        <v>1241843</v>
      </c>
      <c r="AH422" s="549">
        <v>29250</v>
      </c>
      <c r="AI422" s="543">
        <v>34</v>
      </c>
      <c r="AJ422" s="76">
        <f t="shared" si="107"/>
        <v>0.94444444444444442</v>
      </c>
      <c r="AK422" s="549">
        <v>1226143</v>
      </c>
      <c r="AL422" s="76">
        <f t="shared" si="108"/>
        <v>0.98735750010266998</v>
      </c>
      <c r="AM422" s="543">
        <v>34</v>
      </c>
      <c r="AN422" s="549">
        <v>1226143</v>
      </c>
      <c r="AO422" s="543">
        <v>34</v>
      </c>
      <c r="AP422" s="549">
        <v>1226143</v>
      </c>
      <c r="AQ422" s="543">
        <v>26</v>
      </c>
      <c r="AR422" s="549">
        <v>1046033</v>
      </c>
      <c r="AS422" s="543">
        <v>8</v>
      </c>
      <c r="AT422" s="76">
        <f t="shared" si="109"/>
        <v>0.23529411764705882</v>
      </c>
      <c r="AU422" s="549">
        <v>180110</v>
      </c>
      <c r="AV422" s="543">
        <v>2</v>
      </c>
      <c r="AW422" s="549">
        <v>15700</v>
      </c>
      <c r="AX422" s="543">
        <v>0</v>
      </c>
      <c r="AY422" s="549">
        <v>0</v>
      </c>
      <c r="AZ422" s="543">
        <v>9</v>
      </c>
      <c r="BA422" s="76">
        <f t="shared" si="110"/>
        <v>0.25</v>
      </c>
      <c r="BB422" s="543">
        <v>11</v>
      </c>
      <c r="BC422" s="76">
        <f t="shared" si="111"/>
        <v>0.30555555555555558</v>
      </c>
      <c r="BD422" s="543">
        <v>16</v>
      </c>
      <c r="BE422" s="76">
        <f t="shared" si="112"/>
        <v>0.44444444444444442</v>
      </c>
      <c r="BF422" s="543">
        <v>34</v>
      </c>
      <c r="BG422" s="76">
        <f t="shared" si="113"/>
        <v>0.94444444444444442</v>
      </c>
      <c r="BH422" s="543">
        <v>10</v>
      </c>
      <c r="BI422" s="76">
        <f t="shared" si="114"/>
        <v>0.27777777777777779</v>
      </c>
      <c r="BJ422" s="543">
        <v>7</v>
      </c>
      <c r="BK422" s="543">
        <v>3</v>
      </c>
      <c r="BL422" s="543">
        <v>0</v>
      </c>
      <c r="BM422" s="550">
        <v>1947.5</v>
      </c>
      <c r="BN422" s="542"/>
      <c r="BO422" s="543">
        <v>27</v>
      </c>
      <c r="BP422" s="76">
        <f t="shared" si="115"/>
        <v>0.75</v>
      </c>
      <c r="BQ422" s="543">
        <v>9</v>
      </c>
      <c r="BR422" s="76">
        <f t="shared" si="116"/>
        <v>0.25</v>
      </c>
      <c r="BS422" s="543">
        <v>1</v>
      </c>
      <c r="BT422" s="76">
        <f t="shared" si="117"/>
        <v>2.7777777777777776E-2</v>
      </c>
      <c r="BU422" s="76">
        <v>0.82352941176470584</v>
      </c>
      <c r="BW422" s="543">
        <v>0</v>
      </c>
      <c r="BX422" s="543">
        <v>0</v>
      </c>
      <c r="BY422" s="543">
        <v>0</v>
      </c>
      <c r="BZ422" s="543">
        <v>0</v>
      </c>
      <c r="CA422" s="543">
        <v>0</v>
      </c>
      <c r="CB422" s="543">
        <v>0</v>
      </c>
      <c r="CC422" s="543">
        <v>0</v>
      </c>
      <c r="CD422" s="543">
        <v>0</v>
      </c>
      <c r="CE422" s="543">
        <v>0</v>
      </c>
      <c r="CF422" s="543">
        <v>0</v>
      </c>
      <c r="CG422" s="543">
        <v>0</v>
      </c>
      <c r="CH422" s="543">
        <v>0</v>
      </c>
      <c r="CI422" s="542"/>
      <c r="CJ422" s="542"/>
      <c r="CK422" s="542"/>
      <c r="CL422" s="542"/>
      <c r="CM422" s="542"/>
      <c r="CN422" s="542"/>
      <c r="CO422" s="542"/>
      <c r="CP422" s="542"/>
      <c r="CQ422" s="542"/>
      <c r="CS422" s="542"/>
      <c r="CT422" s="542"/>
      <c r="CU422" s="542"/>
      <c r="CV422" s="542"/>
      <c r="CW422" s="543">
        <v>0</v>
      </c>
      <c r="CX422" s="547">
        <v>0</v>
      </c>
      <c r="CY422" s="543">
        <v>0</v>
      </c>
      <c r="CZ422" s="543">
        <v>0</v>
      </c>
      <c r="DA422" s="543">
        <v>0</v>
      </c>
      <c r="DB422" s="543">
        <v>0</v>
      </c>
      <c r="DC422" s="543">
        <v>0</v>
      </c>
      <c r="DD422" s="543">
        <v>0</v>
      </c>
      <c r="DF422" s="551">
        <v>97303.8</v>
      </c>
      <c r="DG422" s="76">
        <f t="shared" si="118"/>
        <v>7.8354349140752899E-2</v>
      </c>
      <c r="DH422" s="551">
        <v>7802</v>
      </c>
      <c r="DI422" s="551">
        <v>96303.8</v>
      </c>
      <c r="DJ422" s="551">
        <v>1000</v>
      </c>
      <c r="DK422" s="547">
        <v>24</v>
      </c>
      <c r="DL422" s="543">
        <v>12</v>
      </c>
      <c r="DM422" s="543">
        <v>0</v>
      </c>
      <c r="DN422" s="543">
        <v>0</v>
      </c>
      <c r="DO422" s="320">
        <v>0.39</v>
      </c>
      <c r="DP422" s="543">
        <v>23</v>
      </c>
      <c r="DQ422" s="543">
        <v>1</v>
      </c>
      <c r="DR422" s="543">
        <v>8</v>
      </c>
      <c r="DS422" s="543">
        <v>4</v>
      </c>
      <c r="DT422" s="76">
        <f t="shared" si="119"/>
        <v>0.11764705882352941</v>
      </c>
      <c r="DU422" s="542"/>
      <c r="DV422" s="542"/>
      <c r="DW422" s="542"/>
      <c r="DX422" s="552">
        <v>134.726</v>
      </c>
      <c r="DZ422" s="542"/>
      <c r="EA422" s="542"/>
      <c r="EB422" s="542"/>
      <c r="EC422" s="542"/>
      <c r="ED422" s="542"/>
      <c r="EE422" s="542"/>
      <c r="EF422" s="542"/>
      <c r="EG422" s="542"/>
      <c r="EH422" s="542"/>
      <c r="EI422" s="542"/>
      <c r="EJ422" s="542"/>
      <c r="EK422" s="542"/>
      <c r="EL422" s="542"/>
      <c r="EM422" s="542"/>
      <c r="EN422" s="542"/>
      <c r="EO422" s="542"/>
    </row>
    <row r="423" spans="2:145" x14ac:dyDescent="0.25">
      <c r="B423" s="554" t="s">
        <v>1928</v>
      </c>
      <c r="C423" s="6" t="s">
        <v>1930</v>
      </c>
      <c r="D423" s="3" t="s">
        <v>1149</v>
      </c>
      <c r="E423" s="541" t="s">
        <v>1094</v>
      </c>
      <c r="F423" s="542"/>
      <c r="G423" s="543">
        <v>188.46478200000001</v>
      </c>
      <c r="H423" s="542"/>
      <c r="I423" s="542"/>
      <c r="J423" s="542"/>
      <c r="K423" s="542"/>
      <c r="L423" s="542"/>
      <c r="N423" s="543">
        <v>174.90933999999999</v>
      </c>
      <c r="O423" s="76">
        <f t="shared" si="104"/>
        <v>0.9280744027815232</v>
      </c>
      <c r="P423" s="622">
        <v>6.721997</v>
      </c>
      <c r="Q423" s="76">
        <f t="shared" si="105"/>
        <v>3.5667125330609513E-2</v>
      </c>
      <c r="R423" s="542"/>
      <c r="S423" s="542"/>
      <c r="T423" s="544">
        <v>3</v>
      </c>
      <c r="U423" s="543">
        <v>0</v>
      </c>
      <c r="W423" s="543">
        <v>49</v>
      </c>
      <c r="X423" s="543">
        <v>0</v>
      </c>
      <c r="Y423" s="542"/>
      <c r="Z423" s="546">
        <f t="shared" si="120"/>
        <v>0.28014513118624773</v>
      </c>
      <c r="AA423" s="543">
        <v>0</v>
      </c>
      <c r="AB423" s="543">
        <v>1</v>
      </c>
      <c r="AC423" s="547">
        <v>50</v>
      </c>
      <c r="AD423" s="547">
        <v>0</v>
      </c>
      <c r="AE423" s="543">
        <f t="shared" si="106"/>
        <v>50</v>
      </c>
      <c r="AF423" s="549">
        <v>1153752</v>
      </c>
      <c r="AH423" s="549">
        <v>18000</v>
      </c>
      <c r="AI423" s="543">
        <v>48</v>
      </c>
      <c r="AJ423" s="76">
        <f t="shared" si="107"/>
        <v>0.96</v>
      </c>
      <c r="AK423" s="549">
        <v>1016292</v>
      </c>
      <c r="AL423" s="76">
        <f t="shared" si="108"/>
        <v>0.88085827803548766</v>
      </c>
      <c r="AM423" s="543">
        <v>48</v>
      </c>
      <c r="AN423" s="549">
        <v>1016292</v>
      </c>
      <c r="AO423" s="543">
        <v>48</v>
      </c>
      <c r="AP423" s="549">
        <v>1016292</v>
      </c>
      <c r="AQ423" s="543">
        <v>25</v>
      </c>
      <c r="AR423" s="549">
        <v>600032</v>
      </c>
      <c r="AS423" s="543">
        <v>23</v>
      </c>
      <c r="AT423" s="76">
        <f t="shared" si="109"/>
        <v>0.47916666666666669</v>
      </c>
      <c r="AU423" s="549">
        <v>416260</v>
      </c>
      <c r="AV423" s="543">
        <v>0</v>
      </c>
      <c r="AW423" s="549">
        <v>0</v>
      </c>
      <c r="AX423" s="543">
        <v>2</v>
      </c>
      <c r="AY423" s="549">
        <v>137460</v>
      </c>
      <c r="AZ423" s="543">
        <v>5</v>
      </c>
      <c r="BA423" s="76">
        <f t="shared" si="110"/>
        <v>0.1</v>
      </c>
      <c r="BB423" s="543">
        <v>10</v>
      </c>
      <c r="BC423" s="76">
        <f t="shared" si="111"/>
        <v>0.2</v>
      </c>
      <c r="BD423" s="543">
        <v>35</v>
      </c>
      <c r="BE423" s="76">
        <f t="shared" si="112"/>
        <v>0.7</v>
      </c>
      <c r="BF423" s="543">
        <v>50</v>
      </c>
      <c r="BG423" s="76">
        <f t="shared" si="113"/>
        <v>1</v>
      </c>
      <c r="BH423" s="543">
        <v>0</v>
      </c>
      <c r="BI423" s="76">
        <f t="shared" si="114"/>
        <v>0</v>
      </c>
      <c r="BJ423" s="543">
        <v>0</v>
      </c>
      <c r="BK423" s="543">
        <v>0</v>
      </c>
      <c r="BL423" s="543">
        <v>0</v>
      </c>
      <c r="BM423" s="550">
        <v>1987</v>
      </c>
      <c r="BN423" s="542"/>
      <c r="BO423" s="543">
        <v>27</v>
      </c>
      <c r="BP423" s="76">
        <f t="shared" si="115"/>
        <v>0.54</v>
      </c>
      <c r="BQ423" s="543">
        <v>23</v>
      </c>
      <c r="BR423" s="76">
        <f t="shared" si="116"/>
        <v>0.46</v>
      </c>
      <c r="BS423" s="543">
        <v>0</v>
      </c>
      <c r="BT423" s="76">
        <f t="shared" si="117"/>
        <v>0</v>
      </c>
      <c r="BU423" s="76">
        <v>0.91666666666666663</v>
      </c>
      <c r="BW423" s="543">
        <v>0</v>
      </c>
      <c r="BX423" s="543">
        <v>0</v>
      </c>
      <c r="BY423" s="543">
        <v>0</v>
      </c>
      <c r="BZ423" s="543">
        <v>0</v>
      </c>
      <c r="CA423" s="543">
        <v>0</v>
      </c>
      <c r="CB423" s="543">
        <v>0</v>
      </c>
      <c r="CC423" s="543">
        <v>0</v>
      </c>
      <c r="CD423" s="543">
        <v>0</v>
      </c>
      <c r="CE423" s="543">
        <v>0</v>
      </c>
      <c r="CF423" s="543">
        <v>0</v>
      </c>
      <c r="CG423" s="543">
        <v>0</v>
      </c>
      <c r="CH423" s="543">
        <v>0</v>
      </c>
      <c r="CI423" s="542"/>
      <c r="CJ423" s="542"/>
      <c r="CK423" s="542"/>
      <c r="CL423" s="542"/>
      <c r="CM423" s="542"/>
      <c r="CN423" s="542"/>
      <c r="CO423" s="542"/>
      <c r="CP423" s="542"/>
      <c r="CQ423" s="542"/>
      <c r="CS423" s="542"/>
      <c r="CT423" s="542"/>
      <c r="CU423" s="542"/>
      <c r="CV423" s="542"/>
      <c r="CW423" s="543">
        <v>1</v>
      </c>
      <c r="CX423" s="547">
        <v>0</v>
      </c>
      <c r="CY423" s="543">
        <v>1</v>
      </c>
      <c r="CZ423" s="543">
        <v>0</v>
      </c>
      <c r="DA423" s="543">
        <v>0</v>
      </c>
      <c r="DB423" s="543">
        <v>0</v>
      </c>
      <c r="DC423" s="543">
        <v>0</v>
      </c>
      <c r="DD423" s="543">
        <v>0</v>
      </c>
      <c r="DF423" s="551">
        <v>14123.39</v>
      </c>
      <c r="DG423" s="76">
        <f t="shared" si="118"/>
        <v>1.2241270220983366E-2</v>
      </c>
      <c r="DH423" s="551">
        <v>1893.1</v>
      </c>
      <c r="DI423" s="551">
        <v>14123.39</v>
      </c>
      <c r="DJ423" s="551">
        <v>0</v>
      </c>
      <c r="DK423" s="547">
        <v>46</v>
      </c>
      <c r="DL423" s="543">
        <v>4</v>
      </c>
      <c r="DM423" s="543">
        <v>0</v>
      </c>
      <c r="DN423" s="543">
        <v>0</v>
      </c>
      <c r="DO423" s="320">
        <v>0.11</v>
      </c>
      <c r="DP423" s="543">
        <v>45</v>
      </c>
      <c r="DQ423" s="543">
        <v>2</v>
      </c>
      <c r="DR423" s="543">
        <v>3</v>
      </c>
      <c r="DS423" s="543">
        <v>0</v>
      </c>
      <c r="DT423" s="76">
        <f t="shared" si="119"/>
        <v>0</v>
      </c>
      <c r="DU423" s="542"/>
      <c r="DV423" s="542"/>
      <c r="DW423" s="542"/>
      <c r="DX423" s="552">
        <v>0</v>
      </c>
      <c r="DZ423" s="542"/>
      <c r="EA423" s="542"/>
      <c r="EB423" s="542"/>
      <c r="EC423" s="542"/>
      <c r="ED423" s="542"/>
      <c r="EE423" s="542"/>
      <c r="EF423" s="542"/>
      <c r="EG423" s="542"/>
      <c r="EH423" s="542"/>
      <c r="EI423" s="542"/>
      <c r="EJ423" s="542"/>
      <c r="EK423" s="542"/>
      <c r="EL423" s="542"/>
      <c r="EM423" s="542"/>
      <c r="EN423" s="542"/>
      <c r="EO423" s="542"/>
    </row>
    <row r="424" spans="2:145" x14ac:dyDescent="0.25">
      <c r="B424" s="554" t="s">
        <v>1928</v>
      </c>
      <c r="C424" s="6" t="s">
        <v>1929</v>
      </c>
      <c r="D424" s="3" t="s">
        <v>1107</v>
      </c>
      <c r="E424" s="541" t="s">
        <v>1094</v>
      </c>
      <c r="F424" s="542"/>
      <c r="G424" s="543">
        <v>1780.4174</v>
      </c>
      <c r="H424" s="542"/>
      <c r="I424" s="542"/>
      <c r="J424" s="542"/>
      <c r="K424" s="542"/>
      <c r="L424" s="542"/>
      <c r="N424" s="543">
        <v>868.83606899999995</v>
      </c>
      <c r="O424" s="76">
        <f t="shared" si="104"/>
        <v>0.48799571886906967</v>
      </c>
      <c r="P424" s="622">
        <v>28.981209</v>
      </c>
      <c r="Q424" s="76">
        <f t="shared" si="105"/>
        <v>1.6277761046370361E-2</v>
      </c>
      <c r="R424" s="542"/>
      <c r="S424" s="542"/>
      <c r="T424" s="544">
        <v>2.7506710000000001</v>
      </c>
      <c r="U424" s="543">
        <v>3</v>
      </c>
      <c r="W424" s="543">
        <v>108</v>
      </c>
      <c r="X424" s="543">
        <v>6</v>
      </c>
      <c r="Y424" s="542"/>
      <c r="Z424" s="546">
        <f t="shared" si="120"/>
        <v>0.1243042316651336</v>
      </c>
      <c r="AA424" s="543">
        <v>17</v>
      </c>
      <c r="AB424" s="543">
        <v>6</v>
      </c>
      <c r="AC424" s="547">
        <v>97</v>
      </c>
      <c r="AD424" s="547">
        <v>17</v>
      </c>
      <c r="AE424" s="543">
        <f t="shared" si="106"/>
        <v>114</v>
      </c>
      <c r="AF424" s="549">
        <v>5610843</v>
      </c>
      <c r="AH424" s="549">
        <v>32900</v>
      </c>
      <c r="AI424" s="543">
        <v>94</v>
      </c>
      <c r="AJ424" s="76">
        <f t="shared" si="107"/>
        <v>0.82456140350877194</v>
      </c>
      <c r="AK424" s="549">
        <v>3658143</v>
      </c>
      <c r="AL424" s="76">
        <f t="shared" si="108"/>
        <v>0.65197743012948317</v>
      </c>
      <c r="AM424" s="543">
        <v>94</v>
      </c>
      <c r="AN424" s="549">
        <v>3658143</v>
      </c>
      <c r="AO424" s="543">
        <v>94</v>
      </c>
      <c r="AP424" s="549">
        <v>3658143</v>
      </c>
      <c r="AQ424" s="543">
        <v>80</v>
      </c>
      <c r="AR424" s="549">
        <v>3340803</v>
      </c>
      <c r="AS424" s="543">
        <v>14</v>
      </c>
      <c r="AT424" s="76">
        <f t="shared" si="109"/>
        <v>0.14893617021276595</v>
      </c>
      <c r="AU424" s="549">
        <v>317340</v>
      </c>
      <c r="AV424" s="543">
        <v>15</v>
      </c>
      <c r="AW424" s="549">
        <v>574700</v>
      </c>
      <c r="AX424" s="543">
        <v>5</v>
      </c>
      <c r="AY424" s="549">
        <v>1378000</v>
      </c>
      <c r="AZ424" s="543">
        <v>30</v>
      </c>
      <c r="BA424" s="76">
        <f t="shared" si="110"/>
        <v>0.26315789473684209</v>
      </c>
      <c r="BB424" s="543">
        <v>39</v>
      </c>
      <c r="BC424" s="76">
        <f t="shared" si="111"/>
        <v>0.34210526315789475</v>
      </c>
      <c r="BD424" s="543">
        <v>45</v>
      </c>
      <c r="BE424" s="76">
        <f t="shared" si="112"/>
        <v>0.39473684210526316</v>
      </c>
      <c r="BF424" s="543">
        <v>94</v>
      </c>
      <c r="BG424" s="76">
        <f t="shared" si="113"/>
        <v>0.82456140350877194</v>
      </c>
      <c r="BH424" s="543">
        <v>42</v>
      </c>
      <c r="BI424" s="76">
        <f t="shared" si="114"/>
        <v>0.36842105263157893</v>
      </c>
      <c r="BJ424" s="543">
        <v>34</v>
      </c>
      <c r="BK424" s="543">
        <v>7</v>
      </c>
      <c r="BL424" s="543">
        <v>1</v>
      </c>
      <c r="BM424" s="550">
        <v>1930</v>
      </c>
      <c r="BN424" s="542"/>
      <c r="BO424" s="543">
        <v>103</v>
      </c>
      <c r="BP424" s="76">
        <f t="shared" si="115"/>
        <v>0.90350877192982459</v>
      </c>
      <c r="BQ424" s="543">
        <v>11</v>
      </c>
      <c r="BR424" s="76">
        <f t="shared" si="116"/>
        <v>9.6491228070175433E-2</v>
      </c>
      <c r="BS424" s="543">
        <v>4</v>
      </c>
      <c r="BT424" s="76">
        <f t="shared" si="117"/>
        <v>3.5087719298245612E-2</v>
      </c>
      <c r="BU424" s="76">
        <v>0.77659574468085102</v>
      </c>
      <c r="BW424" s="543">
        <v>1</v>
      </c>
      <c r="BX424" s="543">
        <v>0</v>
      </c>
      <c r="BY424" s="543">
        <v>0</v>
      </c>
      <c r="BZ424" s="543">
        <v>1</v>
      </c>
      <c r="CA424" s="543">
        <v>0</v>
      </c>
      <c r="CB424" s="543">
        <v>0</v>
      </c>
      <c r="CC424" s="543">
        <v>0</v>
      </c>
      <c r="CD424" s="543">
        <v>0</v>
      </c>
      <c r="CE424" s="543">
        <v>0</v>
      </c>
      <c r="CF424" s="543">
        <v>0</v>
      </c>
      <c r="CG424" s="543">
        <v>1</v>
      </c>
      <c r="CH424" s="543">
        <v>0</v>
      </c>
      <c r="CI424" s="542"/>
      <c r="CJ424" s="542"/>
      <c r="CK424" s="542"/>
      <c r="CL424" s="542"/>
      <c r="CM424" s="542"/>
      <c r="CN424" s="542"/>
      <c r="CO424" s="542"/>
      <c r="CP424" s="542"/>
      <c r="CQ424" s="542"/>
      <c r="CS424" s="542"/>
      <c r="CT424" s="542"/>
      <c r="CU424" s="542"/>
      <c r="CV424" s="542"/>
      <c r="CW424" s="543">
        <v>4</v>
      </c>
      <c r="CX424" s="547">
        <v>2</v>
      </c>
      <c r="CY424" s="543">
        <v>2</v>
      </c>
      <c r="CZ424" s="543">
        <v>2</v>
      </c>
      <c r="DA424" s="543">
        <v>0</v>
      </c>
      <c r="DB424" s="543">
        <v>0</v>
      </c>
      <c r="DC424" s="543">
        <v>0</v>
      </c>
      <c r="DD424" s="543">
        <v>0</v>
      </c>
      <c r="DF424" s="551">
        <v>810670.52573500003</v>
      </c>
      <c r="DG424" s="76">
        <f t="shared" si="118"/>
        <v>0.14448283898426673</v>
      </c>
      <c r="DH424" s="551">
        <v>5213.3839719999996</v>
      </c>
      <c r="DI424" s="551">
        <v>616456.05776300002</v>
      </c>
      <c r="DJ424" s="551">
        <v>194214.46797200001</v>
      </c>
      <c r="DK424" s="547">
        <v>51</v>
      </c>
      <c r="DL424" s="543">
        <v>61</v>
      </c>
      <c r="DM424" s="543">
        <v>0</v>
      </c>
      <c r="DN424" s="543">
        <v>2</v>
      </c>
      <c r="DO424" s="320">
        <v>0.203372</v>
      </c>
      <c r="DP424" s="543">
        <v>41</v>
      </c>
      <c r="DQ424" s="543">
        <v>16</v>
      </c>
      <c r="DR424" s="543">
        <v>50</v>
      </c>
      <c r="DS424" s="543">
        <v>7</v>
      </c>
      <c r="DT424" s="76">
        <f t="shared" si="119"/>
        <v>6.4814814814814811E-2</v>
      </c>
      <c r="DU424" s="542"/>
      <c r="DV424" s="542"/>
      <c r="DW424" s="542"/>
      <c r="DX424" s="552">
        <v>534.30809999999997</v>
      </c>
      <c r="DZ424" s="542"/>
      <c r="EA424" s="542"/>
      <c r="EB424" s="542"/>
      <c r="EC424" s="542"/>
      <c r="ED424" s="542"/>
      <c r="EE424" s="542"/>
      <c r="EF424" s="542"/>
      <c r="EG424" s="542"/>
      <c r="EH424" s="542"/>
      <c r="EI424" s="542"/>
      <c r="EJ424" s="542"/>
      <c r="EK424" s="542"/>
      <c r="EL424" s="542"/>
      <c r="EM424" s="542"/>
      <c r="EN424" s="542"/>
      <c r="EO424" s="542"/>
    </row>
    <row r="425" spans="2:145" x14ac:dyDescent="0.25">
      <c r="B425" s="554" t="s">
        <v>1931</v>
      </c>
      <c r="C425" s="6" t="s">
        <v>1932</v>
      </c>
      <c r="D425" s="3" t="s">
        <v>59</v>
      </c>
      <c r="E425" s="541" t="s">
        <v>1094</v>
      </c>
      <c r="F425" s="542"/>
      <c r="G425" s="543">
        <v>1345.7648360000001</v>
      </c>
      <c r="H425" s="542"/>
      <c r="I425" s="542"/>
      <c r="J425" s="542"/>
      <c r="K425" s="542"/>
      <c r="L425" s="542"/>
      <c r="N425" s="543">
        <v>839.98958800000003</v>
      </c>
      <c r="O425" s="76">
        <f t="shared" si="104"/>
        <v>0.62417263813839163</v>
      </c>
      <c r="P425" s="622">
        <v>26.640936</v>
      </c>
      <c r="Q425" s="76">
        <f t="shared" si="105"/>
        <v>1.9796130265362349E-2</v>
      </c>
      <c r="R425" s="542"/>
      <c r="S425" s="542"/>
      <c r="T425" s="544">
        <v>5.6496579999999996</v>
      </c>
      <c r="U425" s="543">
        <v>1</v>
      </c>
      <c r="W425" s="543">
        <v>39</v>
      </c>
      <c r="X425" s="543">
        <v>0</v>
      </c>
      <c r="Y425" s="542"/>
      <c r="Z425" s="546">
        <f t="shared" si="120"/>
        <v>4.6429146928902168E-2</v>
      </c>
      <c r="AA425" s="543">
        <v>1</v>
      </c>
      <c r="AB425" s="543">
        <v>3</v>
      </c>
      <c r="AC425" s="547">
        <v>41</v>
      </c>
      <c r="AD425" s="547">
        <v>1</v>
      </c>
      <c r="AE425" s="543">
        <f t="shared" si="106"/>
        <v>42</v>
      </c>
      <c r="AF425" s="549">
        <v>1267260</v>
      </c>
      <c r="AH425" s="549">
        <v>23240</v>
      </c>
      <c r="AI425" s="543">
        <v>38</v>
      </c>
      <c r="AJ425" s="76">
        <f t="shared" si="107"/>
        <v>0.90476190476190477</v>
      </c>
      <c r="AK425" s="549">
        <v>1036460</v>
      </c>
      <c r="AL425" s="76">
        <f t="shared" si="108"/>
        <v>0.81787478496914601</v>
      </c>
      <c r="AM425" s="543">
        <v>38</v>
      </c>
      <c r="AN425" s="549">
        <v>1036460</v>
      </c>
      <c r="AO425" s="543">
        <v>38</v>
      </c>
      <c r="AP425" s="549">
        <v>1036460</v>
      </c>
      <c r="AQ425" s="543">
        <v>29</v>
      </c>
      <c r="AR425" s="549">
        <v>841700</v>
      </c>
      <c r="AS425" s="543">
        <v>9</v>
      </c>
      <c r="AT425" s="76">
        <f t="shared" si="109"/>
        <v>0.23684210526315788</v>
      </c>
      <c r="AU425" s="549">
        <v>194760</v>
      </c>
      <c r="AV425" s="543">
        <v>0</v>
      </c>
      <c r="AW425" s="549">
        <v>0</v>
      </c>
      <c r="AX425" s="543">
        <v>4</v>
      </c>
      <c r="AY425" s="549">
        <v>230800</v>
      </c>
      <c r="AZ425" s="543">
        <v>11</v>
      </c>
      <c r="BA425" s="76">
        <f t="shared" si="110"/>
        <v>0.26190476190476192</v>
      </c>
      <c r="BB425" s="543">
        <v>7</v>
      </c>
      <c r="BC425" s="76">
        <f t="shared" si="111"/>
        <v>0.16666666666666666</v>
      </c>
      <c r="BD425" s="543">
        <v>24</v>
      </c>
      <c r="BE425" s="76">
        <f t="shared" si="112"/>
        <v>0.5714285714285714</v>
      </c>
      <c r="BF425" s="543">
        <v>35</v>
      </c>
      <c r="BG425" s="76">
        <f t="shared" si="113"/>
        <v>0.83333333333333337</v>
      </c>
      <c r="BH425" s="543">
        <v>19</v>
      </c>
      <c r="BI425" s="76">
        <f t="shared" si="114"/>
        <v>0.45238095238095238</v>
      </c>
      <c r="BJ425" s="543">
        <v>12</v>
      </c>
      <c r="BK425" s="543">
        <v>7</v>
      </c>
      <c r="BL425" s="543">
        <v>0</v>
      </c>
      <c r="BM425" s="550">
        <v>1940</v>
      </c>
      <c r="BN425" s="542"/>
      <c r="BO425" s="543">
        <v>29</v>
      </c>
      <c r="BP425" s="76">
        <f t="shared" si="115"/>
        <v>0.69047619047619047</v>
      </c>
      <c r="BQ425" s="543">
        <v>13</v>
      </c>
      <c r="BR425" s="76">
        <f t="shared" si="116"/>
        <v>0.30952380952380953</v>
      </c>
      <c r="BS425" s="543">
        <v>5</v>
      </c>
      <c r="BT425" s="76">
        <f t="shared" si="117"/>
        <v>0.11904761904761904</v>
      </c>
      <c r="BU425" s="76">
        <v>0.71052631578947367</v>
      </c>
      <c r="BW425" s="543">
        <v>1</v>
      </c>
      <c r="BX425" s="543">
        <v>0</v>
      </c>
      <c r="BY425" s="543">
        <v>0</v>
      </c>
      <c r="BZ425" s="543">
        <v>1</v>
      </c>
      <c r="CA425" s="543">
        <v>0</v>
      </c>
      <c r="CB425" s="543">
        <v>0</v>
      </c>
      <c r="CC425" s="543">
        <v>0</v>
      </c>
      <c r="CD425" s="543">
        <v>0</v>
      </c>
      <c r="CE425" s="543">
        <v>0</v>
      </c>
      <c r="CF425" s="543">
        <v>0</v>
      </c>
      <c r="CG425" s="543">
        <v>1</v>
      </c>
      <c r="CH425" s="543">
        <v>0</v>
      </c>
      <c r="CI425" s="542"/>
      <c r="CJ425" s="542"/>
      <c r="CK425" s="542"/>
      <c r="CL425" s="542"/>
      <c r="CM425" s="542"/>
      <c r="CN425" s="542"/>
      <c r="CO425" s="542"/>
      <c r="CP425" s="542"/>
      <c r="CQ425" s="542"/>
      <c r="CS425" s="542"/>
      <c r="CT425" s="542"/>
      <c r="CU425" s="542"/>
      <c r="CV425" s="542"/>
      <c r="CW425" s="543">
        <v>2</v>
      </c>
      <c r="CX425" s="547">
        <v>1</v>
      </c>
      <c r="CY425" s="543">
        <v>1</v>
      </c>
      <c r="CZ425" s="543">
        <v>1</v>
      </c>
      <c r="DA425" s="543">
        <v>0</v>
      </c>
      <c r="DB425" s="543">
        <v>0</v>
      </c>
      <c r="DC425" s="543">
        <v>0</v>
      </c>
      <c r="DD425" s="543">
        <v>0</v>
      </c>
      <c r="DF425" s="551">
        <v>176130.63039599999</v>
      </c>
      <c r="DG425" s="76">
        <f t="shared" si="118"/>
        <v>0.13898539399649637</v>
      </c>
      <c r="DH425" s="551">
        <v>4485.7265630000002</v>
      </c>
      <c r="DI425" s="551">
        <v>153309.28469199999</v>
      </c>
      <c r="DJ425" s="551">
        <v>22821.345702999999</v>
      </c>
      <c r="DK425" s="547">
        <v>23</v>
      </c>
      <c r="DL425" s="543">
        <v>19</v>
      </c>
      <c r="DM425" s="543">
        <v>0</v>
      </c>
      <c r="DN425" s="543">
        <v>0</v>
      </c>
      <c r="DO425" s="320">
        <v>0.400615</v>
      </c>
      <c r="DP425" s="543">
        <v>21</v>
      </c>
      <c r="DQ425" s="543">
        <v>2</v>
      </c>
      <c r="DR425" s="543">
        <v>11</v>
      </c>
      <c r="DS425" s="543">
        <v>8</v>
      </c>
      <c r="DT425" s="76">
        <f t="shared" si="119"/>
        <v>0.20512820512820512</v>
      </c>
      <c r="DU425" s="542"/>
      <c r="DV425" s="542"/>
      <c r="DW425" s="542"/>
      <c r="DX425" s="552">
        <v>308.07100000000003</v>
      </c>
      <c r="DZ425" s="542"/>
      <c r="EA425" s="542"/>
      <c r="EB425" s="542"/>
      <c r="EC425" s="542"/>
      <c r="ED425" s="542"/>
      <c r="EE425" s="542"/>
      <c r="EF425" s="542"/>
      <c r="EG425" s="542"/>
      <c r="EH425" s="542"/>
      <c r="EI425" s="542"/>
      <c r="EJ425" s="542"/>
      <c r="EK425" s="542"/>
      <c r="EL425" s="542"/>
      <c r="EM425" s="542"/>
      <c r="EN425" s="542"/>
      <c r="EO425" s="542"/>
    </row>
    <row r="426" spans="2:145" x14ac:dyDescent="0.25">
      <c r="B426" s="554" t="s">
        <v>1933</v>
      </c>
      <c r="C426" s="6" t="s">
        <v>1934</v>
      </c>
      <c r="D426" s="3" t="s">
        <v>1334</v>
      </c>
      <c r="E426" s="541" t="s">
        <v>1094</v>
      </c>
      <c r="F426" s="542"/>
      <c r="G426" s="543">
        <v>1404.234678</v>
      </c>
      <c r="H426" s="542"/>
      <c r="I426" s="542"/>
      <c r="J426" s="542"/>
      <c r="K426" s="542"/>
      <c r="L426" s="542"/>
      <c r="N426" s="543">
        <v>676.79438900000002</v>
      </c>
      <c r="O426" s="76">
        <f t="shared" si="104"/>
        <v>0.48196672508040711</v>
      </c>
      <c r="P426" s="622">
        <v>21.203723</v>
      </c>
      <c r="Q426" s="76">
        <f t="shared" si="105"/>
        <v>1.5099842876832871E-2</v>
      </c>
      <c r="R426" s="542"/>
      <c r="S426" s="542"/>
      <c r="T426" s="544">
        <v>2.889373</v>
      </c>
      <c r="U426" s="543">
        <v>0</v>
      </c>
      <c r="W426" s="543">
        <v>48</v>
      </c>
      <c r="X426" s="543">
        <v>0</v>
      </c>
      <c r="Y426" s="542"/>
      <c r="Z426" s="546">
        <f t="shared" si="120"/>
        <v>7.092257379811108E-2</v>
      </c>
      <c r="AA426" s="543">
        <v>15</v>
      </c>
      <c r="AB426" s="543">
        <v>3</v>
      </c>
      <c r="AC426" s="547">
        <v>36</v>
      </c>
      <c r="AD426" s="547">
        <v>15</v>
      </c>
      <c r="AE426" s="543">
        <f t="shared" si="106"/>
        <v>51</v>
      </c>
      <c r="AF426" s="549">
        <v>2854282</v>
      </c>
      <c r="AH426" s="549">
        <v>33500</v>
      </c>
      <c r="AI426" s="543">
        <v>43</v>
      </c>
      <c r="AJ426" s="76">
        <f t="shared" si="107"/>
        <v>0.84313725490196079</v>
      </c>
      <c r="AK426" s="549">
        <v>1852800</v>
      </c>
      <c r="AL426" s="76">
        <f t="shared" si="108"/>
        <v>0.64912997384280879</v>
      </c>
      <c r="AM426" s="543">
        <v>43</v>
      </c>
      <c r="AN426" s="549">
        <v>1852800</v>
      </c>
      <c r="AO426" s="543">
        <v>43</v>
      </c>
      <c r="AP426" s="549">
        <v>1852800</v>
      </c>
      <c r="AQ426" s="543">
        <v>37</v>
      </c>
      <c r="AR426" s="549">
        <v>1740700</v>
      </c>
      <c r="AS426" s="543">
        <v>6</v>
      </c>
      <c r="AT426" s="76">
        <f t="shared" si="109"/>
        <v>0.13953488372093023</v>
      </c>
      <c r="AU426" s="549">
        <v>112100</v>
      </c>
      <c r="AV426" s="543">
        <v>5</v>
      </c>
      <c r="AW426" s="549">
        <v>780342</v>
      </c>
      <c r="AX426" s="543">
        <v>3</v>
      </c>
      <c r="AY426" s="549">
        <v>221140</v>
      </c>
      <c r="AZ426" s="543">
        <v>20</v>
      </c>
      <c r="BA426" s="76">
        <f t="shared" si="110"/>
        <v>0.39215686274509803</v>
      </c>
      <c r="BB426" s="543">
        <v>12</v>
      </c>
      <c r="BC426" s="76">
        <f t="shared" si="111"/>
        <v>0.23529411764705882</v>
      </c>
      <c r="BD426" s="543">
        <v>19</v>
      </c>
      <c r="BE426" s="76">
        <f t="shared" si="112"/>
        <v>0.37254901960784315</v>
      </c>
      <c r="BF426" s="543">
        <v>42</v>
      </c>
      <c r="BG426" s="76">
        <f t="shared" si="113"/>
        <v>0.82352941176470584</v>
      </c>
      <c r="BH426" s="543">
        <v>20</v>
      </c>
      <c r="BI426" s="76">
        <f t="shared" si="114"/>
        <v>0.39215686274509803</v>
      </c>
      <c r="BJ426" s="543">
        <v>18</v>
      </c>
      <c r="BK426" s="543">
        <v>2</v>
      </c>
      <c r="BL426" s="543">
        <v>0</v>
      </c>
      <c r="BM426" s="550">
        <v>1940</v>
      </c>
      <c r="BN426" s="542"/>
      <c r="BO426" s="543">
        <v>43</v>
      </c>
      <c r="BP426" s="76">
        <f t="shared" si="115"/>
        <v>0.84313725490196079</v>
      </c>
      <c r="BQ426" s="543">
        <v>8</v>
      </c>
      <c r="BR426" s="76">
        <f t="shared" si="116"/>
        <v>0.15686274509803921</v>
      </c>
      <c r="BS426" s="543">
        <v>5</v>
      </c>
      <c r="BT426" s="76">
        <f t="shared" si="117"/>
        <v>9.8039215686274508E-2</v>
      </c>
      <c r="BU426" s="76">
        <v>0.69767441860465118</v>
      </c>
      <c r="BW426" s="543">
        <v>1</v>
      </c>
      <c r="BX426" s="543">
        <v>0</v>
      </c>
      <c r="BY426" s="543">
        <v>0</v>
      </c>
      <c r="BZ426" s="543">
        <v>0</v>
      </c>
      <c r="CA426" s="543">
        <v>1</v>
      </c>
      <c r="CB426" s="543">
        <v>0</v>
      </c>
      <c r="CC426" s="543">
        <v>0</v>
      </c>
      <c r="CD426" s="543">
        <v>0</v>
      </c>
      <c r="CE426" s="543">
        <v>0</v>
      </c>
      <c r="CF426" s="543">
        <v>0</v>
      </c>
      <c r="CG426" s="543">
        <v>1</v>
      </c>
      <c r="CH426" s="543">
        <v>0</v>
      </c>
      <c r="CI426" s="542"/>
      <c r="CJ426" s="542"/>
      <c r="CK426" s="542"/>
      <c r="CL426" s="542"/>
      <c r="CM426" s="542"/>
      <c r="CN426" s="542"/>
      <c r="CO426" s="542"/>
      <c r="CP426" s="542"/>
      <c r="CQ426" s="542"/>
      <c r="CS426" s="542"/>
      <c r="CT426" s="542"/>
      <c r="CU426" s="542"/>
      <c r="CV426" s="542"/>
      <c r="CW426" s="543">
        <v>2</v>
      </c>
      <c r="CX426" s="547">
        <v>2</v>
      </c>
      <c r="CY426" s="543">
        <v>1</v>
      </c>
      <c r="CZ426" s="543">
        <v>1</v>
      </c>
      <c r="DA426" s="543">
        <v>0</v>
      </c>
      <c r="DB426" s="543">
        <v>0</v>
      </c>
      <c r="DC426" s="543">
        <v>0</v>
      </c>
      <c r="DD426" s="543">
        <v>0</v>
      </c>
      <c r="DF426" s="551">
        <v>434482.29707600002</v>
      </c>
      <c r="DG426" s="76">
        <f t="shared" si="118"/>
        <v>0.15222122308727729</v>
      </c>
      <c r="DH426" s="551">
        <v>8670.3188179999997</v>
      </c>
      <c r="DI426" s="551">
        <v>340909.79260500002</v>
      </c>
      <c r="DJ426" s="551">
        <v>93572.50447</v>
      </c>
      <c r="DK426" s="547">
        <v>21</v>
      </c>
      <c r="DL426" s="543">
        <v>28</v>
      </c>
      <c r="DM426" s="543">
        <v>2</v>
      </c>
      <c r="DN426" s="543">
        <v>0</v>
      </c>
      <c r="DO426" s="320">
        <v>0.18105099999999999</v>
      </c>
      <c r="DP426" s="543">
        <v>17</v>
      </c>
      <c r="DQ426" s="543">
        <v>5</v>
      </c>
      <c r="DR426" s="543">
        <v>27</v>
      </c>
      <c r="DS426" s="543">
        <v>2</v>
      </c>
      <c r="DT426" s="76">
        <f t="shared" si="119"/>
        <v>4.1666666666666664E-2</v>
      </c>
      <c r="DU426" s="542"/>
      <c r="DV426" s="542"/>
      <c r="DW426" s="542"/>
      <c r="DX426" s="552">
        <v>255.36320000000001</v>
      </c>
      <c r="DZ426" s="542"/>
      <c r="EA426" s="542"/>
      <c r="EB426" s="542"/>
      <c r="EC426" s="542"/>
      <c r="ED426" s="542"/>
      <c r="EE426" s="542"/>
      <c r="EF426" s="542"/>
      <c r="EG426" s="542"/>
      <c r="EH426" s="542"/>
      <c r="EI426" s="542"/>
      <c r="EJ426" s="542"/>
      <c r="EK426" s="542"/>
      <c r="EL426" s="542"/>
      <c r="EM426" s="542"/>
      <c r="EN426" s="542"/>
      <c r="EO426" s="542"/>
    </row>
    <row r="427" spans="2:145" x14ac:dyDescent="0.25">
      <c r="B427" s="554" t="s">
        <v>1935</v>
      </c>
      <c r="C427" s="6" t="s">
        <v>1936</v>
      </c>
      <c r="D427" s="3" t="s">
        <v>59</v>
      </c>
      <c r="E427" s="541" t="s">
        <v>1094</v>
      </c>
      <c r="F427" s="542"/>
      <c r="G427" s="543">
        <v>673.10014200000001</v>
      </c>
      <c r="H427" s="542"/>
      <c r="I427" s="542"/>
      <c r="J427" s="542"/>
      <c r="K427" s="542"/>
      <c r="L427" s="542"/>
      <c r="N427" s="543">
        <v>329.25114100000002</v>
      </c>
      <c r="O427" s="76">
        <f t="shared" si="104"/>
        <v>0.48915624950202435</v>
      </c>
      <c r="P427" s="622">
        <v>6.4193689999999997</v>
      </c>
      <c r="Q427" s="76">
        <f t="shared" si="105"/>
        <v>9.5370192330162962E-3</v>
      </c>
      <c r="R427" s="542"/>
      <c r="S427" s="542"/>
      <c r="T427" s="544">
        <v>4.559876</v>
      </c>
      <c r="U427" s="543">
        <v>0</v>
      </c>
      <c r="W427" s="543">
        <v>38</v>
      </c>
      <c r="X427" s="543">
        <v>0</v>
      </c>
      <c r="Y427" s="542"/>
      <c r="Z427" s="546">
        <f t="shared" si="120"/>
        <v>0.1154134193266167</v>
      </c>
      <c r="AA427" s="543">
        <v>6</v>
      </c>
      <c r="AB427" s="543">
        <v>2</v>
      </c>
      <c r="AC427" s="547">
        <v>34</v>
      </c>
      <c r="AD427" s="547">
        <v>6</v>
      </c>
      <c r="AE427" s="543">
        <f t="shared" si="106"/>
        <v>40</v>
      </c>
      <c r="AF427" s="549">
        <v>933030</v>
      </c>
      <c r="AH427" s="549">
        <v>14200</v>
      </c>
      <c r="AI427" s="543">
        <v>39</v>
      </c>
      <c r="AJ427" s="76">
        <f t="shared" si="107"/>
        <v>0.97499999999999998</v>
      </c>
      <c r="AK427" s="549">
        <v>814030</v>
      </c>
      <c r="AL427" s="76">
        <f t="shared" si="108"/>
        <v>0.87245854902843423</v>
      </c>
      <c r="AM427" s="543">
        <v>39</v>
      </c>
      <c r="AN427" s="549">
        <v>814030</v>
      </c>
      <c r="AO427" s="543">
        <v>39</v>
      </c>
      <c r="AP427" s="549">
        <v>814030</v>
      </c>
      <c r="AQ427" s="543">
        <v>6</v>
      </c>
      <c r="AR427" s="549">
        <v>237300</v>
      </c>
      <c r="AS427" s="543">
        <v>33</v>
      </c>
      <c r="AT427" s="76">
        <f t="shared" si="109"/>
        <v>0.84615384615384615</v>
      </c>
      <c r="AU427" s="549">
        <v>576730</v>
      </c>
      <c r="AV427" s="543">
        <v>1</v>
      </c>
      <c r="AW427" s="549">
        <v>119000</v>
      </c>
      <c r="AX427" s="543">
        <v>0</v>
      </c>
      <c r="AY427" s="549">
        <v>0</v>
      </c>
      <c r="AZ427" s="543">
        <v>1</v>
      </c>
      <c r="BA427" s="76">
        <f t="shared" si="110"/>
        <v>2.5000000000000001E-2</v>
      </c>
      <c r="BB427" s="543">
        <v>2</v>
      </c>
      <c r="BC427" s="76">
        <f t="shared" si="111"/>
        <v>0.05</v>
      </c>
      <c r="BD427" s="543">
        <v>37</v>
      </c>
      <c r="BE427" s="76">
        <f t="shared" si="112"/>
        <v>0.92500000000000004</v>
      </c>
      <c r="BF427" s="543">
        <v>40</v>
      </c>
      <c r="BG427" s="76">
        <f t="shared" si="113"/>
        <v>1</v>
      </c>
      <c r="BH427" s="543">
        <v>15</v>
      </c>
      <c r="BI427" s="76">
        <f t="shared" si="114"/>
        <v>0.375</v>
      </c>
      <c r="BJ427" s="543">
        <v>15</v>
      </c>
      <c r="BK427" s="543">
        <v>0</v>
      </c>
      <c r="BL427" s="543">
        <v>0</v>
      </c>
      <c r="BM427" s="550">
        <v>1990</v>
      </c>
      <c r="BN427" s="542"/>
      <c r="BO427" s="543">
        <v>31</v>
      </c>
      <c r="BP427" s="76">
        <f t="shared" si="115"/>
        <v>0.77500000000000002</v>
      </c>
      <c r="BQ427" s="543">
        <v>9</v>
      </c>
      <c r="BR427" s="76">
        <f t="shared" si="116"/>
        <v>0.22500000000000001</v>
      </c>
      <c r="BS427" s="543">
        <v>1</v>
      </c>
      <c r="BT427" s="76">
        <f t="shared" si="117"/>
        <v>2.5000000000000001E-2</v>
      </c>
      <c r="BU427" s="76">
        <v>0.33333333333333331</v>
      </c>
      <c r="BW427" s="543">
        <v>0</v>
      </c>
      <c r="BX427" s="543">
        <v>0</v>
      </c>
      <c r="BY427" s="543">
        <v>0</v>
      </c>
      <c r="BZ427" s="543">
        <v>0</v>
      </c>
      <c r="CA427" s="543">
        <v>0</v>
      </c>
      <c r="CB427" s="543">
        <v>0</v>
      </c>
      <c r="CC427" s="543">
        <v>0</v>
      </c>
      <c r="CD427" s="543">
        <v>0</v>
      </c>
      <c r="CE427" s="543">
        <v>0</v>
      </c>
      <c r="CF427" s="543">
        <v>0</v>
      </c>
      <c r="CG427" s="543">
        <v>0</v>
      </c>
      <c r="CH427" s="543">
        <v>0</v>
      </c>
      <c r="CI427" s="542"/>
      <c r="CJ427" s="542"/>
      <c r="CK427" s="542"/>
      <c r="CL427" s="542"/>
      <c r="CM427" s="542"/>
      <c r="CN427" s="542"/>
      <c r="CO427" s="542"/>
      <c r="CP427" s="542"/>
      <c r="CQ427" s="542"/>
      <c r="CS427" s="542"/>
      <c r="CT427" s="542"/>
      <c r="CU427" s="542"/>
      <c r="CV427" s="542"/>
      <c r="CW427" s="543">
        <v>0</v>
      </c>
      <c r="CX427" s="547">
        <v>0</v>
      </c>
      <c r="CY427" s="543">
        <v>0</v>
      </c>
      <c r="CZ427" s="543">
        <v>0</v>
      </c>
      <c r="DA427" s="543">
        <v>0</v>
      </c>
      <c r="DB427" s="543">
        <v>0</v>
      </c>
      <c r="DC427" s="543">
        <v>0</v>
      </c>
      <c r="DD427" s="543">
        <v>0</v>
      </c>
      <c r="DF427" s="551">
        <v>212250.021362</v>
      </c>
      <c r="DG427" s="76">
        <f t="shared" si="118"/>
        <v>0.22748466969122108</v>
      </c>
      <c r="DH427" s="551">
        <v>8141.4520259999999</v>
      </c>
      <c r="DI427" s="551">
        <v>204124.552612</v>
      </c>
      <c r="DJ427" s="551">
        <v>8125.46875</v>
      </c>
      <c r="DK427" s="547">
        <v>12</v>
      </c>
      <c r="DL427" s="543">
        <v>28</v>
      </c>
      <c r="DM427" s="543">
        <v>0</v>
      </c>
      <c r="DN427" s="543">
        <v>0</v>
      </c>
      <c r="DO427" s="320">
        <v>0.451376</v>
      </c>
      <c r="DP427" s="543">
        <v>12</v>
      </c>
      <c r="DQ427" s="543">
        <v>5</v>
      </c>
      <c r="DR427" s="543">
        <v>10</v>
      </c>
      <c r="DS427" s="543">
        <v>13</v>
      </c>
      <c r="DT427" s="76">
        <f t="shared" si="119"/>
        <v>0.34210526315789475</v>
      </c>
      <c r="DU427" s="542"/>
      <c r="DV427" s="542"/>
      <c r="DW427" s="542"/>
      <c r="DX427" s="552">
        <v>518.78060000000005</v>
      </c>
      <c r="DZ427" s="542"/>
      <c r="EA427" s="542"/>
      <c r="EB427" s="542"/>
      <c r="EC427" s="542"/>
      <c r="ED427" s="542"/>
      <c r="EE427" s="542"/>
      <c r="EF427" s="542"/>
      <c r="EG427" s="542"/>
      <c r="EH427" s="542"/>
      <c r="EI427" s="542"/>
      <c r="EJ427" s="542"/>
      <c r="EK427" s="542"/>
      <c r="EL427" s="542"/>
      <c r="EM427" s="542"/>
      <c r="EN427" s="542"/>
      <c r="EO427" s="542"/>
    </row>
    <row r="428" spans="2:145" x14ac:dyDescent="0.25">
      <c r="B428" s="554" t="s">
        <v>1937</v>
      </c>
      <c r="C428" s="6" t="s">
        <v>1938</v>
      </c>
      <c r="D428" s="3" t="s">
        <v>1093</v>
      </c>
      <c r="E428" s="541" t="s">
        <v>1094</v>
      </c>
      <c r="F428" s="542"/>
      <c r="G428" s="543">
        <v>31.181996000000002</v>
      </c>
      <c r="H428" s="542"/>
      <c r="I428" s="542"/>
      <c r="J428" s="542"/>
      <c r="K428" s="542"/>
      <c r="L428" s="542"/>
      <c r="N428" s="543">
        <v>17.704492999999999</v>
      </c>
      <c r="O428" s="76">
        <f t="shared" si="104"/>
        <v>0.56777933651200518</v>
      </c>
      <c r="P428" s="622">
        <v>2.158487</v>
      </c>
      <c r="Q428" s="76">
        <f t="shared" si="105"/>
        <v>6.9222220412060859E-2</v>
      </c>
      <c r="R428" s="542"/>
      <c r="S428" s="542"/>
      <c r="T428" s="544">
        <v>1.283982</v>
      </c>
      <c r="U428" s="543">
        <v>0</v>
      </c>
      <c r="W428" s="543">
        <v>44</v>
      </c>
      <c r="X428" s="543">
        <v>0</v>
      </c>
      <c r="Y428" s="542"/>
      <c r="Z428" s="546">
        <f t="shared" si="120"/>
        <v>2.4852448471695858</v>
      </c>
      <c r="AA428" s="543">
        <v>6</v>
      </c>
      <c r="AB428" s="543">
        <v>0</v>
      </c>
      <c r="AC428" s="547">
        <v>38</v>
      </c>
      <c r="AD428" s="547">
        <v>6</v>
      </c>
      <c r="AE428" s="543">
        <f t="shared" si="106"/>
        <v>44</v>
      </c>
      <c r="AF428" s="549">
        <v>3522450</v>
      </c>
      <c r="AH428" s="549">
        <v>15290</v>
      </c>
      <c r="AI428" s="543">
        <v>42</v>
      </c>
      <c r="AJ428" s="76">
        <f t="shared" si="107"/>
        <v>0.95454545454545459</v>
      </c>
      <c r="AK428" s="549">
        <v>3505150</v>
      </c>
      <c r="AL428" s="76">
        <f t="shared" si="108"/>
        <v>0.99508864568695088</v>
      </c>
      <c r="AM428" s="543">
        <v>42</v>
      </c>
      <c r="AN428" s="549">
        <v>3505150</v>
      </c>
      <c r="AO428" s="543">
        <v>42</v>
      </c>
      <c r="AP428" s="549">
        <v>3505150</v>
      </c>
      <c r="AQ428" s="543">
        <v>17</v>
      </c>
      <c r="AR428" s="549">
        <v>3127900</v>
      </c>
      <c r="AS428" s="543">
        <v>25</v>
      </c>
      <c r="AT428" s="76">
        <f t="shared" si="109"/>
        <v>0.59523809523809523</v>
      </c>
      <c r="AU428" s="549">
        <v>377250</v>
      </c>
      <c r="AV428" s="543">
        <v>2</v>
      </c>
      <c r="AW428" s="549">
        <v>17300</v>
      </c>
      <c r="AX428" s="543">
        <v>0</v>
      </c>
      <c r="AY428" s="549">
        <v>0</v>
      </c>
      <c r="AZ428" s="543">
        <v>10</v>
      </c>
      <c r="BA428" s="76">
        <f t="shared" si="110"/>
        <v>0.22727272727272727</v>
      </c>
      <c r="BB428" s="543">
        <v>3</v>
      </c>
      <c r="BC428" s="76">
        <f t="shared" si="111"/>
        <v>6.8181818181818177E-2</v>
      </c>
      <c r="BD428" s="543">
        <v>31</v>
      </c>
      <c r="BE428" s="76">
        <f t="shared" si="112"/>
        <v>0.70454545454545459</v>
      </c>
      <c r="BF428" s="543">
        <v>44</v>
      </c>
      <c r="BG428" s="76">
        <f t="shared" si="113"/>
        <v>1</v>
      </c>
      <c r="BH428" s="543">
        <v>4</v>
      </c>
      <c r="BI428" s="76">
        <f t="shared" si="114"/>
        <v>9.0909090909090912E-2</v>
      </c>
      <c r="BJ428" s="543">
        <v>3</v>
      </c>
      <c r="BK428" s="543">
        <v>1</v>
      </c>
      <c r="BL428" s="543">
        <v>0</v>
      </c>
      <c r="BM428" s="550">
        <v>1975</v>
      </c>
      <c r="BN428" s="542"/>
      <c r="BO428" s="543">
        <v>39</v>
      </c>
      <c r="BP428" s="76">
        <f t="shared" si="115"/>
        <v>0.88636363636363635</v>
      </c>
      <c r="BQ428" s="543">
        <v>5</v>
      </c>
      <c r="BR428" s="76">
        <f t="shared" si="116"/>
        <v>0.11363636363636363</v>
      </c>
      <c r="BS428" s="543">
        <v>0</v>
      </c>
      <c r="BT428" s="76">
        <f t="shared" si="117"/>
        <v>0</v>
      </c>
      <c r="BU428" s="76">
        <v>0.45238095238095238</v>
      </c>
      <c r="BW428" s="543">
        <v>0</v>
      </c>
      <c r="BX428" s="543">
        <v>0</v>
      </c>
      <c r="BY428" s="543">
        <v>0</v>
      </c>
      <c r="BZ428" s="543">
        <v>0</v>
      </c>
      <c r="CA428" s="543">
        <v>0</v>
      </c>
      <c r="CB428" s="543">
        <v>0</v>
      </c>
      <c r="CC428" s="543">
        <v>0</v>
      </c>
      <c r="CD428" s="543">
        <v>0</v>
      </c>
      <c r="CE428" s="543">
        <v>0</v>
      </c>
      <c r="CF428" s="543">
        <v>0</v>
      </c>
      <c r="CG428" s="543">
        <v>0</v>
      </c>
      <c r="CH428" s="543">
        <v>0</v>
      </c>
      <c r="CI428" s="542"/>
      <c r="CJ428" s="542"/>
      <c r="CK428" s="542"/>
      <c r="CL428" s="542"/>
      <c r="CM428" s="542"/>
      <c r="CN428" s="542"/>
      <c r="CO428" s="542"/>
      <c r="CP428" s="542"/>
      <c r="CQ428" s="542"/>
      <c r="CS428" s="542"/>
      <c r="CT428" s="542"/>
      <c r="CU428" s="542"/>
      <c r="CV428" s="542"/>
      <c r="CW428" s="543">
        <v>0</v>
      </c>
      <c r="CX428" s="547">
        <v>0</v>
      </c>
      <c r="CY428" s="543">
        <v>0</v>
      </c>
      <c r="CZ428" s="543">
        <v>0</v>
      </c>
      <c r="DA428" s="543">
        <v>0</v>
      </c>
      <c r="DB428" s="543">
        <v>0</v>
      </c>
      <c r="DC428" s="543">
        <v>0</v>
      </c>
      <c r="DD428" s="543">
        <v>0</v>
      </c>
      <c r="DF428" s="551">
        <v>511208.20419999998</v>
      </c>
      <c r="DG428" s="76">
        <f t="shared" si="118"/>
        <v>0.14512859066842679</v>
      </c>
      <c r="DH428" s="551">
        <v>3739.9995159999999</v>
      </c>
      <c r="DI428" s="551">
        <v>508494.20419999998</v>
      </c>
      <c r="DJ428" s="551">
        <v>2714</v>
      </c>
      <c r="DK428" s="547">
        <v>33</v>
      </c>
      <c r="DL428" s="543">
        <v>7</v>
      </c>
      <c r="DM428" s="543">
        <v>1</v>
      </c>
      <c r="DN428" s="543">
        <v>3</v>
      </c>
      <c r="DO428" s="320">
        <v>0.109</v>
      </c>
      <c r="DP428" s="543">
        <v>30</v>
      </c>
      <c r="DQ428" s="543">
        <v>7</v>
      </c>
      <c r="DR428" s="543">
        <v>7</v>
      </c>
      <c r="DS428" s="543">
        <v>0</v>
      </c>
      <c r="DT428" s="76">
        <f t="shared" si="119"/>
        <v>0</v>
      </c>
      <c r="DU428" s="542"/>
      <c r="DV428" s="542"/>
      <c r="DW428" s="542"/>
      <c r="DX428" s="552">
        <v>126.8852</v>
      </c>
      <c r="DZ428" s="542"/>
      <c r="EA428" s="542"/>
      <c r="EB428" s="542"/>
      <c r="EC428" s="542"/>
      <c r="ED428" s="542"/>
      <c r="EE428" s="542"/>
      <c r="EF428" s="542"/>
      <c r="EG428" s="542"/>
      <c r="EH428" s="542"/>
      <c r="EI428" s="542"/>
      <c r="EJ428" s="542"/>
      <c r="EK428" s="542"/>
      <c r="EL428" s="542"/>
      <c r="EM428" s="542"/>
      <c r="EN428" s="542"/>
      <c r="EO428" s="542"/>
    </row>
    <row r="429" spans="2:145" x14ac:dyDescent="0.25">
      <c r="B429" s="554" t="s">
        <v>1939</v>
      </c>
      <c r="C429" s="6" t="s">
        <v>1940</v>
      </c>
      <c r="D429" s="3" t="s">
        <v>1155</v>
      </c>
      <c r="E429" s="541" t="s">
        <v>1094</v>
      </c>
      <c r="F429" s="542"/>
      <c r="G429" s="543">
        <v>284.28438599999998</v>
      </c>
      <c r="H429" s="542"/>
      <c r="I429" s="542"/>
      <c r="J429" s="542"/>
      <c r="K429" s="542"/>
      <c r="L429" s="542"/>
      <c r="N429" s="543">
        <v>159.223051</v>
      </c>
      <c r="O429" s="76">
        <f t="shared" si="104"/>
        <v>0.56008370083329162</v>
      </c>
      <c r="P429" s="622">
        <v>9.7711179999999995</v>
      </c>
      <c r="Q429" s="76">
        <f t="shared" si="105"/>
        <v>3.4370927427579509E-2</v>
      </c>
      <c r="R429" s="542"/>
      <c r="S429" s="542"/>
      <c r="T429" s="544">
        <v>3.4739339999999999</v>
      </c>
      <c r="U429" s="543">
        <v>0</v>
      </c>
      <c r="W429" s="543">
        <v>46</v>
      </c>
      <c r="X429" s="543">
        <v>0</v>
      </c>
      <c r="Y429" s="542"/>
      <c r="Z429" s="546">
        <f t="shared" si="120"/>
        <v>0.28890289258431556</v>
      </c>
      <c r="AA429" s="543">
        <v>8</v>
      </c>
      <c r="AB429" s="543">
        <v>16</v>
      </c>
      <c r="AC429" s="547">
        <v>54</v>
      </c>
      <c r="AD429" s="547">
        <v>8</v>
      </c>
      <c r="AE429" s="543">
        <f t="shared" si="106"/>
        <v>62</v>
      </c>
      <c r="AF429" s="549">
        <v>1559271</v>
      </c>
      <c r="AH429" s="549">
        <v>16175</v>
      </c>
      <c r="AI429" s="543">
        <v>53</v>
      </c>
      <c r="AJ429" s="76">
        <f t="shared" si="107"/>
        <v>0.85483870967741937</v>
      </c>
      <c r="AK429" s="549">
        <v>990465</v>
      </c>
      <c r="AL429" s="76">
        <f t="shared" si="108"/>
        <v>0.63521030019797708</v>
      </c>
      <c r="AM429" s="543">
        <v>53</v>
      </c>
      <c r="AN429" s="549">
        <v>990465</v>
      </c>
      <c r="AO429" s="543">
        <v>53</v>
      </c>
      <c r="AP429" s="549">
        <v>990465</v>
      </c>
      <c r="AQ429" s="543">
        <v>32</v>
      </c>
      <c r="AR429" s="549">
        <v>363675</v>
      </c>
      <c r="AS429" s="543">
        <v>21</v>
      </c>
      <c r="AT429" s="76">
        <f t="shared" si="109"/>
        <v>0.39622641509433965</v>
      </c>
      <c r="AU429" s="549">
        <v>626790</v>
      </c>
      <c r="AV429" s="543">
        <v>3</v>
      </c>
      <c r="AW429" s="549">
        <v>153386</v>
      </c>
      <c r="AX429" s="543">
        <v>6</v>
      </c>
      <c r="AY429" s="549">
        <v>415420</v>
      </c>
      <c r="AZ429" s="543">
        <v>12</v>
      </c>
      <c r="BA429" s="76">
        <f t="shared" si="110"/>
        <v>0.19354838709677419</v>
      </c>
      <c r="BB429" s="543">
        <v>20</v>
      </c>
      <c r="BC429" s="76">
        <f t="shared" si="111"/>
        <v>0.32258064516129031</v>
      </c>
      <c r="BD429" s="543">
        <v>30</v>
      </c>
      <c r="BE429" s="76">
        <f t="shared" si="112"/>
        <v>0.4838709677419355</v>
      </c>
      <c r="BF429" s="543">
        <v>56</v>
      </c>
      <c r="BG429" s="76">
        <f t="shared" si="113"/>
        <v>0.90322580645161288</v>
      </c>
      <c r="BH429" s="543">
        <v>24</v>
      </c>
      <c r="BI429" s="76">
        <f t="shared" si="114"/>
        <v>0.38709677419354838</v>
      </c>
      <c r="BJ429" s="543">
        <v>21</v>
      </c>
      <c r="BK429" s="543">
        <v>3</v>
      </c>
      <c r="BL429" s="543">
        <v>0</v>
      </c>
      <c r="BM429" s="550">
        <v>1950</v>
      </c>
      <c r="BN429" s="542"/>
      <c r="BO429" s="543">
        <v>54</v>
      </c>
      <c r="BP429" s="76">
        <f t="shared" si="115"/>
        <v>0.87096774193548387</v>
      </c>
      <c r="BQ429" s="543">
        <v>8</v>
      </c>
      <c r="BR429" s="76">
        <f t="shared" si="116"/>
        <v>0.12903225806451613</v>
      </c>
      <c r="BS429" s="543">
        <v>3</v>
      </c>
      <c r="BT429" s="76">
        <f t="shared" si="117"/>
        <v>4.8387096774193547E-2</v>
      </c>
      <c r="BU429" s="76">
        <v>0.64150943396226412</v>
      </c>
      <c r="BW429" s="543">
        <v>2</v>
      </c>
      <c r="BX429" s="543">
        <v>2</v>
      </c>
      <c r="BY429" s="543">
        <v>0</v>
      </c>
      <c r="BZ429" s="543">
        <v>2</v>
      </c>
      <c r="CA429" s="543">
        <v>0</v>
      </c>
      <c r="CB429" s="543">
        <v>0</v>
      </c>
      <c r="CC429" s="543">
        <v>0</v>
      </c>
      <c r="CD429" s="543">
        <v>0</v>
      </c>
      <c r="CE429" s="543">
        <v>0</v>
      </c>
      <c r="CF429" s="543">
        <v>1</v>
      </c>
      <c r="CG429" s="543">
        <v>1</v>
      </c>
      <c r="CH429" s="543">
        <v>0</v>
      </c>
      <c r="CI429" s="542"/>
      <c r="CJ429" s="542"/>
      <c r="CK429" s="542"/>
      <c r="CL429" s="542"/>
      <c r="CM429" s="542"/>
      <c r="CN429" s="542"/>
      <c r="CO429" s="542"/>
      <c r="CP429" s="542"/>
      <c r="CQ429" s="542"/>
      <c r="CS429" s="542"/>
      <c r="CT429" s="542"/>
      <c r="CU429" s="542"/>
      <c r="CV429" s="542"/>
      <c r="CW429" s="543">
        <v>3</v>
      </c>
      <c r="CX429" s="547">
        <v>2</v>
      </c>
      <c r="CY429" s="543">
        <v>1</v>
      </c>
      <c r="CZ429" s="543">
        <v>2</v>
      </c>
      <c r="DA429" s="543">
        <v>0</v>
      </c>
      <c r="DB429" s="543">
        <v>0</v>
      </c>
      <c r="DC429" s="543">
        <v>0</v>
      </c>
      <c r="DD429" s="543">
        <v>0</v>
      </c>
      <c r="DF429" s="551">
        <v>219565.95326899999</v>
      </c>
      <c r="DG429" s="76">
        <f t="shared" si="118"/>
        <v>0.14081320903742839</v>
      </c>
      <c r="DH429" s="551">
        <v>3389.082132</v>
      </c>
      <c r="DI429" s="551">
        <v>154768.49431800001</v>
      </c>
      <c r="DJ429" s="551">
        <v>64797.458951000001</v>
      </c>
      <c r="DK429" s="547">
        <v>36</v>
      </c>
      <c r="DL429" s="543">
        <v>26</v>
      </c>
      <c r="DM429" s="543">
        <v>0</v>
      </c>
      <c r="DN429" s="543">
        <v>0</v>
      </c>
      <c r="DO429" s="320">
        <v>0.17332600000000001</v>
      </c>
      <c r="DP429" s="543">
        <v>27</v>
      </c>
      <c r="DQ429" s="543">
        <v>7</v>
      </c>
      <c r="DR429" s="543">
        <v>21</v>
      </c>
      <c r="DS429" s="543">
        <v>7</v>
      </c>
      <c r="DT429" s="76">
        <f t="shared" si="119"/>
        <v>0.15217391304347827</v>
      </c>
      <c r="DU429" s="542"/>
      <c r="DV429" s="542"/>
      <c r="DW429" s="542"/>
      <c r="DX429" s="552">
        <v>332.44839999999999</v>
      </c>
      <c r="DZ429" s="542"/>
      <c r="EA429" s="542"/>
      <c r="EB429" s="542"/>
      <c r="EC429" s="542"/>
      <c r="ED429" s="542"/>
      <c r="EE429" s="542"/>
      <c r="EF429" s="542"/>
      <c r="EG429" s="542"/>
      <c r="EH429" s="542"/>
      <c r="EI429" s="542"/>
      <c r="EJ429" s="542"/>
      <c r="EK429" s="542"/>
      <c r="EL429" s="542"/>
      <c r="EM429" s="542"/>
      <c r="EN429" s="542"/>
      <c r="EO429" s="542"/>
    </row>
    <row r="430" spans="2:145" x14ac:dyDescent="0.25">
      <c r="B430" s="554" t="s">
        <v>1941</v>
      </c>
      <c r="C430" s="6" t="s">
        <v>1942</v>
      </c>
      <c r="D430" s="3" t="s">
        <v>1143</v>
      </c>
      <c r="E430" s="541" t="s">
        <v>1094</v>
      </c>
      <c r="F430" s="542"/>
      <c r="G430" s="555">
        <v>85.971187</v>
      </c>
      <c r="H430" s="542"/>
      <c r="I430" s="542"/>
      <c r="J430" s="542"/>
      <c r="K430" s="542"/>
      <c r="L430" s="542"/>
      <c r="N430" s="555">
        <v>44.542882396800003</v>
      </c>
      <c r="O430" s="76">
        <f t="shared" si="104"/>
        <v>0.51811407927635111</v>
      </c>
      <c r="P430" s="623">
        <v>5.4420349999999997</v>
      </c>
      <c r="Q430" s="76">
        <f t="shared" si="105"/>
        <v>6.3300684681717831E-2</v>
      </c>
      <c r="R430" s="542"/>
      <c r="S430" s="542"/>
      <c r="T430" s="553">
        <v>0.35466940000000002</v>
      </c>
      <c r="U430" s="555">
        <v>0</v>
      </c>
      <c r="W430" s="555">
        <v>39</v>
      </c>
      <c r="X430" s="555">
        <v>0</v>
      </c>
      <c r="Y430" s="542"/>
      <c r="Z430" s="546">
        <f t="shared" si="120"/>
        <v>0.8755607608097179</v>
      </c>
      <c r="AA430" s="555">
        <v>4</v>
      </c>
      <c r="AB430" s="555">
        <v>0</v>
      </c>
      <c r="AC430" s="548">
        <v>35</v>
      </c>
      <c r="AD430" s="555">
        <v>4</v>
      </c>
      <c r="AE430" s="548">
        <f t="shared" si="106"/>
        <v>39</v>
      </c>
      <c r="AF430" s="551">
        <v>1326190</v>
      </c>
      <c r="AH430" s="551">
        <v>27500</v>
      </c>
      <c r="AI430" s="555">
        <v>38</v>
      </c>
      <c r="AJ430" s="76">
        <f t="shared" si="107"/>
        <v>0.97435897435897434</v>
      </c>
      <c r="AK430" s="551">
        <v>1288590</v>
      </c>
      <c r="AL430" s="76">
        <f t="shared" si="108"/>
        <v>0.97164810472104302</v>
      </c>
      <c r="AM430" s="555">
        <v>38</v>
      </c>
      <c r="AN430" s="551">
        <v>1288590</v>
      </c>
      <c r="AO430" s="555">
        <v>37</v>
      </c>
      <c r="AP430" s="551">
        <v>1195990</v>
      </c>
      <c r="AQ430" s="555">
        <v>31</v>
      </c>
      <c r="AR430" s="551">
        <v>1048200</v>
      </c>
      <c r="AS430" s="555">
        <v>6</v>
      </c>
      <c r="AT430" s="76">
        <f t="shared" si="109"/>
        <v>0.16216216216216217</v>
      </c>
      <c r="AU430" s="551">
        <v>147790</v>
      </c>
      <c r="AV430" s="555">
        <v>1</v>
      </c>
      <c r="AW430" s="551">
        <v>37600</v>
      </c>
      <c r="AX430" s="555">
        <v>0</v>
      </c>
      <c r="AY430" s="551">
        <v>0</v>
      </c>
      <c r="AZ430" s="555">
        <v>1</v>
      </c>
      <c r="BA430" s="76">
        <f t="shared" si="110"/>
        <v>2.564102564102564E-2</v>
      </c>
      <c r="BB430" s="555">
        <v>5</v>
      </c>
      <c r="BC430" s="76">
        <f t="shared" si="111"/>
        <v>0.12820512820512819</v>
      </c>
      <c r="BD430" s="555">
        <v>33</v>
      </c>
      <c r="BE430" s="76">
        <f t="shared" si="112"/>
        <v>0.84615384615384615</v>
      </c>
      <c r="BF430" s="555">
        <v>36</v>
      </c>
      <c r="BG430" s="76">
        <f t="shared" si="113"/>
        <v>0.92307692307692313</v>
      </c>
      <c r="BH430" s="555">
        <v>0</v>
      </c>
      <c r="BI430" s="76">
        <f t="shared" si="114"/>
        <v>0</v>
      </c>
      <c r="BJ430" s="555">
        <v>0</v>
      </c>
      <c r="BK430" s="555">
        <v>0</v>
      </c>
      <c r="BL430" s="555">
        <v>0</v>
      </c>
      <c r="BM430" s="550">
        <v>1949</v>
      </c>
      <c r="BN430" s="542"/>
      <c r="BO430" s="555">
        <v>33</v>
      </c>
      <c r="BP430" s="76">
        <f t="shared" si="115"/>
        <v>0.84615384615384615</v>
      </c>
      <c r="BQ430" s="555">
        <v>6</v>
      </c>
      <c r="BR430" s="76">
        <f t="shared" si="116"/>
        <v>0.15384615384615385</v>
      </c>
      <c r="BS430" s="555">
        <v>0</v>
      </c>
      <c r="BT430" s="76">
        <f t="shared" si="117"/>
        <v>0</v>
      </c>
      <c r="BU430" s="320">
        <v>0.76315789473684215</v>
      </c>
      <c r="BW430" s="555">
        <v>0</v>
      </c>
      <c r="BX430" s="555">
        <v>0</v>
      </c>
      <c r="BY430" s="555">
        <v>0</v>
      </c>
      <c r="BZ430" s="555">
        <v>0</v>
      </c>
      <c r="CA430" s="555">
        <v>0</v>
      </c>
      <c r="CB430" s="555">
        <v>0</v>
      </c>
      <c r="CC430" s="555">
        <v>0</v>
      </c>
      <c r="CD430" s="555">
        <v>0</v>
      </c>
      <c r="CE430" s="555">
        <v>0</v>
      </c>
      <c r="CF430" s="555">
        <v>0</v>
      </c>
      <c r="CG430" s="555">
        <v>0</v>
      </c>
      <c r="CH430" s="555">
        <v>0</v>
      </c>
      <c r="CI430" s="542"/>
      <c r="CJ430" s="542"/>
      <c r="CK430" s="542"/>
      <c r="CL430" s="542"/>
      <c r="CM430" s="542"/>
      <c r="CN430" s="542"/>
      <c r="CO430" s="542"/>
      <c r="CP430" s="542"/>
      <c r="CQ430" s="542"/>
      <c r="CS430" s="542"/>
      <c r="CT430" s="542"/>
      <c r="CU430" s="542"/>
      <c r="CV430" s="542"/>
      <c r="CW430" s="555">
        <v>0</v>
      </c>
      <c r="CX430" s="548">
        <v>0</v>
      </c>
      <c r="CY430" s="555">
        <v>0</v>
      </c>
      <c r="CZ430" s="555">
        <v>0</v>
      </c>
      <c r="DA430" s="555">
        <v>0</v>
      </c>
      <c r="DB430" s="555">
        <v>0</v>
      </c>
      <c r="DC430" s="555">
        <v>0</v>
      </c>
      <c r="DD430" s="555">
        <v>0</v>
      </c>
      <c r="DF430" s="551">
        <v>16498.859630999999</v>
      </c>
      <c r="DG430" s="76">
        <f t="shared" si="118"/>
        <v>1.2440796289370301E-2</v>
      </c>
      <c r="DH430" s="551">
        <v>679.61929099999998</v>
      </c>
      <c r="DI430" s="551">
        <v>16443.750739999999</v>
      </c>
      <c r="DJ430" s="551">
        <v>55.108890000000002</v>
      </c>
      <c r="DK430" s="555">
        <v>37</v>
      </c>
      <c r="DL430" s="555">
        <v>2</v>
      </c>
      <c r="DM430" s="555">
        <v>0</v>
      </c>
      <c r="DN430" s="555">
        <v>0</v>
      </c>
      <c r="DO430" s="320">
        <v>2.4538000000000001E-2</v>
      </c>
      <c r="DP430" s="555">
        <v>34</v>
      </c>
      <c r="DQ430" s="555">
        <v>4</v>
      </c>
      <c r="DR430" s="555">
        <v>1</v>
      </c>
      <c r="DS430" s="555">
        <v>0</v>
      </c>
      <c r="DT430" s="76">
        <f t="shared" si="119"/>
        <v>0</v>
      </c>
      <c r="DU430" s="542"/>
      <c r="DV430" s="542"/>
      <c r="DW430" s="542"/>
      <c r="DX430" s="558">
        <v>0</v>
      </c>
      <c r="DZ430" s="542"/>
      <c r="EA430" s="542"/>
      <c r="EB430" s="542"/>
      <c r="EC430" s="542"/>
      <c r="ED430" s="542"/>
      <c r="EE430" s="542"/>
      <c r="EF430" s="542"/>
      <c r="EG430" s="542"/>
      <c r="EH430" s="542"/>
      <c r="EI430" s="542"/>
      <c r="EJ430" s="542"/>
      <c r="EK430" s="542"/>
      <c r="EL430" s="542"/>
      <c r="EM430" s="542"/>
      <c r="EN430" s="542"/>
      <c r="EO430" s="542"/>
    </row>
    <row r="431" spans="2:145" x14ac:dyDescent="0.25">
      <c r="B431" s="554" t="s">
        <v>1943</v>
      </c>
      <c r="C431" s="6" t="s">
        <v>1944</v>
      </c>
      <c r="D431" s="3" t="s">
        <v>1380</v>
      </c>
      <c r="E431" s="541" t="s">
        <v>1094</v>
      </c>
      <c r="F431" s="542"/>
      <c r="G431" s="543">
        <v>155.097599</v>
      </c>
      <c r="H431" s="542"/>
      <c r="I431" s="542"/>
      <c r="J431" s="542"/>
      <c r="K431" s="542"/>
      <c r="L431" s="542"/>
      <c r="N431" s="543">
        <v>85.501765000000006</v>
      </c>
      <c r="O431" s="76">
        <f t="shared" si="104"/>
        <v>0.55127716709528174</v>
      </c>
      <c r="P431" s="622">
        <v>2.1016759999999999</v>
      </c>
      <c r="Q431" s="76">
        <f t="shared" si="105"/>
        <v>1.355066753805776E-2</v>
      </c>
      <c r="R431" s="542"/>
      <c r="S431" s="542"/>
      <c r="T431" s="544">
        <v>0.5</v>
      </c>
      <c r="U431" s="543">
        <v>1</v>
      </c>
      <c r="W431" s="543">
        <v>79</v>
      </c>
      <c r="X431" s="543">
        <v>0</v>
      </c>
      <c r="Y431" s="542"/>
      <c r="Z431" s="546">
        <f t="shared" si="120"/>
        <v>0.92395753467779285</v>
      </c>
      <c r="AA431" s="543">
        <v>32</v>
      </c>
      <c r="AB431" s="543">
        <v>29</v>
      </c>
      <c r="AC431" s="547">
        <v>76</v>
      </c>
      <c r="AD431" s="547">
        <v>32</v>
      </c>
      <c r="AE431" s="543">
        <f t="shared" si="106"/>
        <v>108</v>
      </c>
      <c r="AF431" s="549">
        <v>34578690</v>
      </c>
      <c r="AH431" s="549">
        <v>235400</v>
      </c>
      <c r="AI431" s="543">
        <v>70</v>
      </c>
      <c r="AJ431" s="76">
        <f t="shared" si="107"/>
        <v>0.64814814814814814</v>
      </c>
      <c r="AK431" s="549">
        <v>16901000</v>
      </c>
      <c r="AL431" s="76">
        <f t="shared" si="108"/>
        <v>0.48876923908916159</v>
      </c>
      <c r="AM431" s="543">
        <v>70</v>
      </c>
      <c r="AN431" s="549">
        <v>16901000</v>
      </c>
      <c r="AO431" s="543">
        <v>61</v>
      </c>
      <c r="AP431" s="549">
        <v>15131500</v>
      </c>
      <c r="AQ431" s="543">
        <v>61</v>
      </c>
      <c r="AR431" s="549">
        <v>15131500</v>
      </c>
      <c r="AS431" s="543">
        <v>0</v>
      </c>
      <c r="AT431" s="76">
        <f t="shared" si="109"/>
        <v>0</v>
      </c>
      <c r="AU431" s="549">
        <v>0</v>
      </c>
      <c r="AV431" s="543">
        <v>30</v>
      </c>
      <c r="AW431" s="549">
        <v>11624770</v>
      </c>
      <c r="AX431" s="543">
        <v>4</v>
      </c>
      <c r="AY431" s="549">
        <v>4854920</v>
      </c>
      <c r="AZ431" s="543">
        <v>44</v>
      </c>
      <c r="BA431" s="76">
        <f t="shared" si="110"/>
        <v>0.40740740740740738</v>
      </c>
      <c r="BB431" s="543">
        <v>51</v>
      </c>
      <c r="BC431" s="76">
        <f t="shared" si="111"/>
        <v>0.47222222222222221</v>
      </c>
      <c r="BD431" s="543">
        <v>13</v>
      </c>
      <c r="BE431" s="76">
        <f t="shared" si="112"/>
        <v>0.12037037037037036</v>
      </c>
      <c r="BF431" s="543">
        <v>28</v>
      </c>
      <c r="BG431" s="76">
        <f t="shared" si="113"/>
        <v>0.25925925925925924</v>
      </c>
      <c r="BH431" s="543">
        <v>3</v>
      </c>
      <c r="BI431" s="76">
        <f t="shared" si="114"/>
        <v>2.7777777777777776E-2</v>
      </c>
      <c r="BJ431" s="543">
        <v>2</v>
      </c>
      <c r="BK431" s="543">
        <v>0</v>
      </c>
      <c r="BL431" s="543">
        <v>1</v>
      </c>
      <c r="BM431" s="550">
        <v>1900</v>
      </c>
      <c r="BN431" s="542"/>
      <c r="BO431" s="543">
        <v>99</v>
      </c>
      <c r="BP431" s="76">
        <f t="shared" si="115"/>
        <v>0.91666666666666663</v>
      </c>
      <c r="BQ431" s="543">
        <v>9</v>
      </c>
      <c r="BR431" s="76">
        <f t="shared" si="116"/>
        <v>8.3333333333333329E-2</v>
      </c>
      <c r="BS431" s="543">
        <v>0</v>
      </c>
      <c r="BT431" s="76">
        <f t="shared" si="117"/>
        <v>0</v>
      </c>
      <c r="BU431" s="76">
        <v>0.7142857142857143</v>
      </c>
      <c r="BW431" s="543">
        <v>0</v>
      </c>
      <c r="BX431" s="543">
        <v>0</v>
      </c>
      <c r="BY431" s="543">
        <v>0</v>
      </c>
      <c r="BZ431" s="543">
        <v>0</v>
      </c>
      <c r="CA431" s="543">
        <v>0</v>
      </c>
      <c r="CB431" s="543">
        <v>0</v>
      </c>
      <c r="CC431" s="543">
        <v>0</v>
      </c>
      <c r="CD431" s="543">
        <v>0</v>
      </c>
      <c r="CE431" s="543">
        <v>0</v>
      </c>
      <c r="CF431" s="543">
        <v>0</v>
      </c>
      <c r="CG431" s="543">
        <v>0</v>
      </c>
      <c r="CH431" s="543">
        <v>0</v>
      </c>
      <c r="CI431" s="542"/>
      <c r="CJ431" s="542"/>
      <c r="CK431" s="542"/>
      <c r="CL431" s="542"/>
      <c r="CM431" s="542"/>
      <c r="CN431" s="542"/>
      <c r="CO431" s="542"/>
      <c r="CP431" s="542"/>
      <c r="CQ431" s="542"/>
      <c r="CS431" s="542"/>
      <c r="CT431" s="542"/>
      <c r="CU431" s="542"/>
      <c r="CV431" s="542"/>
      <c r="CW431" s="543">
        <v>0</v>
      </c>
      <c r="CX431" s="547">
        <v>0</v>
      </c>
      <c r="CY431" s="543">
        <v>0</v>
      </c>
      <c r="CZ431" s="543">
        <v>0</v>
      </c>
      <c r="DA431" s="543">
        <v>0</v>
      </c>
      <c r="DB431" s="543">
        <v>0</v>
      </c>
      <c r="DC431" s="543">
        <v>0</v>
      </c>
      <c r="DD431" s="543">
        <v>0</v>
      </c>
      <c r="DF431" s="551">
        <v>877555.28640400001</v>
      </c>
      <c r="DG431" s="76">
        <f t="shared" si="118"/>
        <v>2.5378500064750863E-2</v>
      </c>
      <c r="DH431" s="551">
        <v>5572.3001059999997</v>
      </c>
      <c r="DI431" s="551">
        <v>284900.20307699998</v>
      </c>
      <c r="DJ431" s="551">
        <v>592655.08332700003</v>
      </c>
      <c r="DK431" s="547">
        <v>68</v>
      </c>
      <c r="DL431" s="543">
        <v>39</v>
      </c>
      <c r="DM431" s="543">
        <v>0</v>
      </c>
      <c r="DN431" s="543">
        <v>1</v>
      </c>
      <c r="DO431" s="320">
        <v>3.15E-2</v>
      </c>
      <c r="DP431" s="543">
        <v>74</v>
      </c>
      <c r="DQ431" s="543">
        <v>27</v>
      </c>
      <c r="DR431" s="543">
        <v>6</v>
      </c>
      <c r="DS431" s="543">
        <v>1</v>
      </c>
      <c r="DT431" s="76">
        <f t="shared" si="119"/>
        <v>1.2658227848101266E-2</v>
      </c>
      <c r="DU431" s="542"/>
      <c r="DV431" s="542"/>
      <c r="DW431" s="542"/>
      <c r="DX431" s="552">
        <v>112.1383</v>
      </c>
      <c r="DZ431" s="542"/>
      <c r="EA431" s="542"/>
      <c r="EB431" s="542"/>
      <c r="EC431" s="542"/>
      <c r="ED431" s="542"/>
      <c r="EE431" s="542"/>
      <c r="EF431" s="542"/>
      <c r="EG431" s="542"/>
      <c r="EH431" s="542"/>
      <c r="EI431" s="542"/>
      <c r="EJ431" s="542"/>
      <c r="EK431" s="542"/>
      <c r="EL431" s="542"/>
      <c r="EM431" s="542"/>
      <c r="EN431" s="542"/>
      <c r="EO431" s="542"/>
    </row>
    <row r="432" spans="2:145" x14ac:dyDescent="0.25">
      <c r="B432" s="554" t="s">
        <v>1945</v>
      </c>
      <c r="C432" s="6" t="s">
        <v>1950</v>
      </c>
      <c r="D432" s="3" t="s">
        <v>1124</v>
      </c>
      <c r="E432" s="541" t="s">
        <v>1094</v>
      </c>
      <c r="F432" s="542"/>
      <c r="G432" s="543">
        <v>2105.6661399999998</v>
      </c>
      <c r="H432" s="542"/>
      <c r="I432" s="542"/>
      <c r="J432" s="542"/>
      <c r="K432" s="542"/>
      <c r="L432" s="542"/>
      <c r="N432" s="543">
        <v>1382.8255340000001</v>
      </c>
      <c r="O432" s="76">
        <f t="shared" si="104"/>
        <v>0.65671642229095262</v>
      </c>
      <c r="P432" s="622">
        <v>23.946196</v>
      </c>
      <c r="Q432" s="76">
        <f t="shared" si="105"/>
        <v>1.1372266260595331E-2</v>
      </c>
      <c r="R432" s="542"/>
      <c r="S432" s="542"/>
      <c r="T432" s="544">
        <v>2.1551239999999998</v>
      </c>
      <c r="U432" s="543">
        <v>1</v>
      </c>
      <c r="W432" s="543">
        <v>59</v>
      </c>
      <c r="X432" s="543">
        <v>0</v>
      </c>
      <c r="Y432" s="542"/>
      <c r="Z432" s="546">
        <f t="shared" si="120"/>
        <v>4.2666264506510045E-2</v>
      </c>
      <c r="AA432" s="543">
        <v>9</v>
      </c>
      <c r="AB432" s="543">
        <v>20</v>
      </c>
      <c r="AC432" s="547">
        <v>70</v>
      </c>
      <c r="AD432" s="547">
        <v>9</v>
      </c>
      <c r="AE432" s="543">
        <f t="shared" si="106"/>
        <v>79</v>
      </c>
      <c r="AF432" s="549">
        <v>4828230</v>
      </c>
      <c r="AH432" s="549">
        <v>44900</v>
      </c>
      <c r="AI432" s="543">
        <v>78</v>
      </c>
      <c r="AJ432" s="76">
        <f t="shared" si="107"/>
        <v>0.98734177215189878</v>
      </c>
      <c r="AK432" s="549">
        <v>4621430</v>
      </c>
      <c r="AL432" s="76">
        <f t="shared" si="108"/>
        <v>0.95716856902011715</v>
      </c>
      <c r="AM432" s="543">
        <v>78</v>
      </c>
      <c r="AN432" s="549">
        <v>4621430</v>
      </c>
      <c r="AO432" s="543">
        <v>78</v>
      </c>
      <c r="AP432" s="549">
        <v>4621430</v>
      </c>
      <c r="AQ432" s="543">
        <v>51</v>
      </c>
      <c r="AR432" s="549">
        <v>4045400</v>
      </c>
      <c r="AS432" s="543">
        <v>27</v>
      </c>
      <c r="AT432" s="76">
        <f t="shared" si="109"/>
        <v>0.34615384615384615</v>
      </c>
      <c r="AU432" s="549">
        <v>576030</v>
      </c>
      <c r="AV432" s="543">
        <v>0</v>
      </c>
      <c r="AW432" s="549">
        <v>0</v>
      </c>
      <c r="AX432" s="543">
        <v>1</v>
      </c>
      <c r="AY432" s="549">
        <v>206800</v>
      </c>
      <c r="AZ432" s="543">
        <v>12</v>
      </c>
      <c r="BA432" s="76">
        <f t="shared" si="110"/>
        <v>0.15189873417721519</v>
      </c>
      <c r="BB432" s="543">
        <v>7</v>
      </c>
      <c r="BC432" s="76">
        <f t="shared" si="111"/>
        <v>8.8607594936708861E-2</v>
      </c>
      <c r="BD432" s="543">
        <v>60</v>
      </c>
      <c r="BE432" s="76">
        <f t="shared" si="112"/>
        <v>0.759493670886076</v>
      </c>
      <c r="BF432" s="543">
        <v>72</v>
      </c>
      <c r="BG432" s="76">
        <f t="shared" si="113"/>
        <v>0.91139240506329111</v>
      </c>
      <c r="BH432" s="543">
        <v>14</v>
      </c>
      <c r="BI432" s="76">
        <f t="shared" si="114"/>
        <v>0.17721518987341772</v>
      </c>
      <c r="BJ432" s="543">
        <v>11</v>
      </c>
      <c r="BK432" s="543">
        <v>3</v>
      </c>
      <c r="BL432" s="543">
        <v>0</v>
      </c>
      <c r="BM432" s="550">
        <v>1978</v>
      </c>
      <c r="BN432" s="542"/>
      <c r="BO432" s="543">
        <v>49</v>
      </c>
      <c r="BP432" s="76">
        <f t="shared" si="115"/>
        <v>0.620253164556962</v>
      </c>
      <c r="BQ432" s="543">
        <v>30</v>
      </c>
      <c r="BR432" s="76">
        <f t="shared" si="116"/>
        <v>0.379746835443038</v>
      </c>
      <c r="BS432" s="543">
        <v>4</v>
      </c>
      <c r="BT432" s="76">
        <f t="shared" si="117"/>
        <v>5.0632911392405063E-2</v>
      </c>
      <c r="BU432" s="76">
        <v>0.80769230769230771</v>
      </c>
      <c r="BW432" s="543">
        <v>0</v>
      </c>
      <c r="BX432" s="543">
        <v>0</v>
      </c>
      <c r="BY432" s="543">
        <v>0</v>
      </c>
      <c r="BZ432" s="543">
        <v>0</v>
      </c>
      <c r="CA432" s="543">
        <v>0</v>
      </c>
      <c r="CB432" s="543">
        <v>0</v>
      </c>
      <c r="CC432" s="543">
        <v>0</v>
      </c>
      <c r="CD432" s="543">
        <v>0</v>
      </c>
      <c r="CE432" s="543">
        <v>0</v>
      </c>
      <c r="CF432" s="543">
        <v>0</v>
      </c>
      <c r="CG432" s="543">
        <v>0</v>
      </c>
      <c r="CH432" s="543">
        <v>0</v>
      </c>
      <c r="CI432" s="542"/>
      <c r="CJ432" s="542"/>
      <c r="CK432" s="542"/>
      <c r="CL432" s="542"/>
      <c r="CM432" s="542"/>
      <c r="CN432" s="542"/>
      <c r="CO432" s="542"/>
      <c r="CP432" s="542"/>
      <c r="CQ432" s="542"/>
      <c r="CS432" s="542"/>
      <c r="CT432" s="542"/>
      <c r="CU432" s="542"/>
      <c r="CV432" s="542"/>
      <c r="CW432" s="543">
        <v>1</v>
      </c>
      <c r="CX432" s="547">
        <v>0</v>
      </c>
      <c r="CY432" s="543">
        <v>1</v>
      </c>
      <c r="CZ432" s="543">
        <v>0</v>
      </c>
      <c r="DA432" s="543">
        <v>0</v>
      </c>
      <c r="DB432" s="543">
        <v>0</v>
      </c>
      <c r="DC432" s="543">
        <v>0</v>
      </c>
      <c r="DD432" s="543">
        <v>0</v>
      </c>
      <c r="DF432" s="551">
        <v>279770.61958399997</v>
      </c>
      <c r="DG432" s="76">
        <f t="shared" si="118"/>
        <v>5.794475813786832E-2</v>
      </c>
      <c r="DH432" s="551">
        <v>15124.634341999999</v>
      </c>
      <c r="DI432" s="551">
        <v>259090.619584</v>
      </c>
      <c r="DJ432" s="551">
        <v>20680</v>
      </c>
      <c r="DK432" s="547">
        <v>61</v>
      </c>
      <c r="DL432" s="543">
        <v>18</v>
      </c>
      <c r="DM432" s="543">
        <v>0</v>
      </c>
      <c r="DN432" s="543">
        <v>0</v>
      </c>
      <c r="DO432" s="320">
        <v>0.31398199999999998</v>
      </c>
      <c r="DP432" s="543">
        <v>62</v>
      </c>
      <c r="DQ432" s="543">
        <v>0</v>
      </c>
      <c r="DR432" s="543">
        <v>10</v>
      </c>
      <c r="DS432" s="543">
        <v>7</v>
      </c>
      <c r="DT432" s="76">
        <f t="shared" si="119"/>
        <v>0.11864406779661017</v>
      </c>
      <c r="DU432" s="542"/>
      <c r="DV432" s="542"/>
      <c r="DW432" s="542"/>
      <c r="DX432" s="552">
        <v>303.54360000000003</v>
      </c>
      <c r="DZ432" s="542"/>
      <c r="EA432" s="542"/>
      <c r="EB432" s="542"/>
      <c r="EC432" s="542"/>
      <c r="ED432" s="542"/>
      <c r="EE432" s="542"/>
      <c r="EF432" s="542"/>
      <c r="EG432" s="542"/>
      <c r="EH432" s="542"/>
      <c r="EI432" s="542"/>
      <c r="EJ432" s="542"/>
      <c r="EK432" s="542"/>
      <c r="EL432" s="542"/>
      <c r="EM432" s="542"/>
      <c r="EN432" s="542"/>
      <c r="EO432" s="542"/>
    </row>
    <row r="433" spans="2:145" x14ac:dyDescent="0.25">
      <c r="B433" s="554" t="s">
        <v>1945</v>
      </c>
      <c r="C433" s="6" t="s">
        <v>1947</v>
      </c>
      <c r="D433" s="3" t="s">
        <v>1097</v>
      </c>
      <c r="E433" s="541" t="s">
        <v>1094</v>
      </c>
      <c r="F433" s="542"/>
      <c r="G433" s="555">
        <v>103.25445000000001</v>
      </c>
      <c r="H433" s="542"/>
      <c r="I433" s="542"/>
      <c r="J433" s="542"/>
      <c r="K433" s="542"/>
      <c r="L433" s="542"/>
      <c r="N433" s="555">
        <v>92.849926718800006</v>
      </c>
      <c r="O433" s="76">
        <f t="shared" si="104"/>
        <v>0.89923414166459659</v>
      </c>
      <c r="P433" s="623">
        <v>7.4247399999999999</v>
      </c>
      <c r="Q433" s="76">
        <f t="shared" si="105"/>
        <v>7.1907215621215353E-2</v>
      </c>
      <c r="R433" s="542"/>
      <c r="S433" s="542"/>
      <c r="T433" s="553">
        <v>1.5421897</v>
      </c>
      <c r="U433" s="555">
        <v>0</v>
      </c>
      <c r="W433" s="555">
        <v>37</v>
      </c>
      <c r="X433" s="555">
        <v>0</v>
      </c>
      <c r="Y433" s="542"/>
      <c r="Z433" s="546">
        <f t="shared" si="120"/>
        <v>0.39849250621442156</v>
      </c>
      <c r="AA433" s="555">
        <v>4</v>
      </c>
      <c r="AB433" s="555">
        <v>2</v>
      </c>
      <c r="AC433" s="548">
        <v>35</v>
      </c>
      <c r="AD433" s="555">
        <v>4</v>
      </c>
      <c r="AE433" s="548">
        <f t="shared" si="106"/>
        <v>39</v>
      </c>
      <c r="AF433" s="551">
        <v>2465000</v>
      </c>
      <c r="AH433" s="551">
        <v>58100</v>
      </c>
      <c r="AI433" s="555">
        <v>36</v>
      </c>
      <c r="AJ433" s="76">
        <f t="shared" si="107"/>
        <v>0.92307692307692313</v>
      </c>
      <c r="AK433" s="551">
        <v>2341700</v>
      </c>
      <c r="AL433" s="76">
        <f t="shared" si="108"/>
        <v>0.94997971602434073</v>
      </c>
      <c r="AM433" s="555">
        <v>36</v>
      </c>
      <c r="AN433" s="551">
        <v>2341700</v>
      </c>
      <c r="AO433" s="555">
        <v>36</v>
      </c>
      <c r="AP433" s="551">
        <v>2341700</v>
      </c>
      <c r="AQ433" s="555">
        <v>28</v>
      </c>
      <c r="AR433" s="551">
        <v>2041800</v>
      </c>
      <c r="AS433" s="555">
        <v>8</v>
      </c>
      <c r="AT433" s="76">
        <f t="shared" si="109"/>
        <v>0.22222222222222221</v>
      </c>
      <c r="AU433" s="551">
        <v>299900</v>
      </c>
      <c r="AV433" s="555">
        <v>1</v>
      </c>
      <c r="AW433" s="551">
        <v>3300</v>
      </c>
      <c r="AX433" s="555">
        <v>2</v>
      </c>
      <c r="AY433" s="551">
        <v>120000</v>
      </c>
      <c r="AZ433" s="555">
        <v>5</v>
      </c>
      <c r="BA433" s="76">
        <f t="shared" si="110"/>
        <v>0.12820512820512819</v>
      </c>
      <c r="BB433" s="555">
        <v>3</v>
      </c>
      <c r="BC433" s="76">
        <f t="shared" si="111"/>
        <v>7.6923076923076927E-2</v>
      </c>
      <c r="BD433" s="555">
        <v>31</v>
      </c>
      <c r="BE433" s="76">
        <f t="shared" si="112"/>
        <v>0.79487179487179482</v>
      </c>
      <c r="BF433" s="555">
        <v>37</v>
      </c>
      <c r="BG433" s="76">
        <f t="shared" si="113"/>
        <v>0.94871794871794868</v>
      </c>
      <c r="BH433" s="555">
        <v>1</v>
      </c>
      <c r="BI433" s="76">
        <f t="shared" si="114"/>
        <v>2.564102564102564E-2</v>
      </c>
      <c r="BJ433" s="555">
        <v>1</v>
      </c>
      <c r="BK433" s="555">
        <v>0</v>
      </c>
      <c r="BL433" s="555">
        <v>0</v>
      </c>
      <c r="BM433" s="550">
        <v>1962</v>
      </c>
      <c r="BN433" s="542"/>
      <c r="BO433" s="555">
        <v>33</v>
      </c>
      <c r="BP433" s="76">
        <f t="shared" si="115"/>
        <v>0.84615384615384615</v>
      </c>
      <c r="BQ433" s="555">
        <v>6</v>
      </c>
      <c r="BR433" s="76">
        <f t="shared" si="116"/>
        <v>0.15384615384615385</v>
      </c>
      <c r="BS433" s="555">
        <v>0</v>
      </c>
      <c r="BT433" s="76">
        <f t="shared" si="117"/>
        <v>0</v>
      </c>
      <c r="BU433" s="320">
        <v>0.80555555555555558</v>
      </c>
      <c r="BW433" s="555">
        <v>0</v>
      </c>
      <c r="BX433" s="555">
        <v>0</v>
      </c>
      <c r="BY433" s="555">
        <v>0</v>
      </c>
      <c r="BZ433" s="555">
        <v>0</v>
      </c>
      <c r="CA433" s="555">
        <v>0</v>
      </c>
      <c r="CB433" s="555">
        <v>0</v>
      </c>
      <c r="CC433" s="555">
        <v>0</v>
      </c>
      <c r="CD433" s="555">
        <v>0</v>
      </c>
      <c r="CE433" s="555">
        <v>0</v>
      </c>
      <c r="CF433" s="555">
        <v>0</v>
      </c>
      <c r="CG433" s="555">
        <v>0</v>
      </c>
      <c r="CH433" s="555">
        <v>0</v>
      </c>
      <c r="CI433" s="542"/>
      <c r="CJ433" s="542"/>
      <c r="CK433" s="542"/>
      <c r="CL433" s="542"/>
      <c r="CM433" s="542"/>
      <c r="CN433" s="542"/>
      <c r="CO433" s="542"/>
      <c r="CP433" s="542"/>
      <c r="CQ433" s="542"/>
      <c r="CS433" s="542"/>
      <c r="CT433" s="542"/>
      <c r="CU433" s="542"/>
      <c r="CV433" s="542"/>
      <c r="CW433" s="555">
        <v>2</v>
      </c>
      <c r="CX433" s="548">
        <v>0</v>
      </c>
      <c r="CY433" s="555">
        <v>2</v>
      </c>
      <c r="CZ433" s="555">
        <v>0</v>
      </c>
      <c r="DA433" s="555">
        <v>0</v>
      </c>
      <c r="DB433" s="555">
        <v>0</v>
      </c>
      <c r="DC433" s="555">
        <v>0</v>
      </c>
      <c r="DD433" s="555">
        <v>0</v>
      </c>
      <c r="DF433" s="551">
        <v>82572.163474000001</v>
      </c>
      <c r="DG433" s="76">
        <f t="shared" si="118"/>
        <v>3.3497835080730225E-2</v>
      </c>
      <c r="DH433" s="551">
        <v>2186.4660680000002</v>
      </c>
      <c r="DI433" s="551">
        <v>82508.189033999995</v>
      </c>
      <c r="DJ433" s="551">
        <v>63.974440000000001</v>
      </c>
      <c r="DK433" s="555">
        <v>27</v>
      </c>
      <c r="DL433" s="555">
        <v>12</v>
      </c>
      <c r="DM433" s="555">
        <v>0</v>
      </c>
      <c r="DN433" s="555">
        <v>0</v>
      </c>
      <c r="DO433" s="320">
        <v>5.2537E-2</v>
      </c>
      <c r="DP433" s="555">
        <v>26</v>
      </c>
      <c r="DQ433" s="555">
        <v>7</v>
      </c>
      <c r="DR433" s="555">
        <v>6</v>
      </c>
      <c r="DS433" s="555">
        <v>0</v>
      </c>
      <c r="DT433" s="76">
        <f t="shared" si="119"/>
        <v>0</v>
      </c>
      <c r="DU433" s="542"/>
      <c r="DV433" s="542"/>
      <c r="DW433" s="542"/>
      <c r="DX433" s="558">
        <v>12.829000000000001</v>
      </c>
      <c r="DZ433" s="542"/>
      <c r="EA433" s="542"/>
      <c r="EB433" s="542"/>
      <c r="EC433" s="542"/>
      <c r="ED433" s="542"/>
      <c r="EE433" s="542"/>
      <c r="EF433" s="542"/>
      <c r="EG433" s="542"/>
      <c r="EH433" s="542"/>
      <c r="EI433" s="542"/>
      <c r="EJ433" s="542"/>
      <c r="EK433" s="542"/>
      <c r="EL433" s="542"/>
      <c r="EM433" s="542"/>
      <c r="EN433" s="542"/>
      <c r="EO433" s="542"/>
    </row>
    <row r="434" spans="2:145" x14ac:dyDescent="0.25">
      <c r="B434" s="554" t="s">
        <v>1945</v>
      </c>
      <c r="C434" s="6" t="s">
        <v>1949</v>
      </c>
      <c r="D434" s="3" t="s">
        <v>1158</v>
      </c>
      <c r="E434" s="541" t="s">
        <v>1094</v>
      </c>
      <c r="F434" s="542"/>
      <c r="G434" s="543">
        <v>280.88771600000001</v>
      </c>
      <c r="H434" s="542"/>
      <c r="I434" s="542"/>
      <c r="J434" s="542"/>
      <c r="K434" s="542"/>
      <c r="L434" s="542"/>
      <c r="N434" s="543">
        <v>104.221463</v>
      </c>
      <c r="O434" s="76">
        <f t="shared" si="104"/>
        <v>0.3710431502102427</v>
      </c>
      <c r="P434" s="622">
        <v>7.9737150000000003</v>
      </c>
      <c r="Q434" s="76">
        <f t="shared" si="105"/>
        <v>2.8387553267014354E-2</v>
      </c>
      <c r="R434" s="542"/>
      <c r="S434" s="542"/>
      <c r="T434" s="544">
        <v>11.085486</v>
      </c>
      <c r="U434" s="543">
        <v>64</v>
      </c>
      <c r="W434" s="543">
        <v>115</v>
      </c>
      <c r="X434" s="543">
        <v>13</v>
      </c>
      <c r="Y434" s="542"/>
      <c r="Z434" s="546">
        <f t="shared" si="120"/>
        <v>1.1034195518825138</v>
      </c>
      <c r="AA434" s="543">
        <v>48</v>
      </c>
      <c r="AB434" s="543">
        <v>5</v>
      </c>
      <c r="AC434" s="547">
        <v>72</v>
      </c>
      <c r="AD434" s="547">
        <v>48</v>
      </c>
      <c r="AE434" s="543">
        <f t="shared" si="106"/>
        <v>120</v>
      </c>
      <c r="AF434" s="549">
        <v>4814637</v>
      </c>
      <c r="AH434" s="549">
        <v>28000</v>
      </c>
      <c r="AI434" s="543">
        <v>116</v>
      </c>
      <c r="AJ434" s="76">
        <f t="shared" si="107"/>
        <v>0.96666666666666667</v>
      </c>
      <c r="AK434" s="549">
        <v>4243080</v>
      </c>
      <c r="AL434" s="76">
        <f t="shared" si="108"/>
        <v>0.88128762355292833</v>
      </c>
      <c r="AM434" s="543">
        <v>116</v>
      </c>
      <c r="AN434" s="549">
        <v>4243080</v>
      </c>
      <c r="AO434" s="543">
        <v>114</v>
      </c>
      <c r="AP434" s="549">
        <v>4129880</v>
      </c>
      <c r="AQ434" s="543">
        <v>62</v>
      </c>
      <c r="AR434" s="549">
        <v>3020690</v>
      </c>
      <c r="AS434" s="543">
        <v>52</v>
      </c>
      <c r="AT434" s="76">
        <f t="shared" si="109"/>
        <v>0.45614035087719296</v>
      </c>
      <c r="AU434" s="549">
        <v>1109190</v>
      </c>
      <c r="AV434" s="543">
        <v>2</v>
      </c>
      <c r="AW434" s="549">
        <v>414386</v>
      </c>
      <c r="AX434" s="543">
        <v>2</v>
      </c>
      <c r="AY434" s="549">
        <v>157171</v>
      </c>
      <c r="AZ434" s="543">
        <v>11</v>
      </c>
      <c r="BA434" s="76">
        <f t="shared" si="110"/>
        <v>9.166666666666666E-2</v>
      </c>
      <c r="BB434" s="543">
        <v>27</v>
      </c>
      <c r="BC434" s="76">
        <f t="shared" si="111"/>
        <v>0.22500000000000001</v>
      </c>
      <c r="BD434" s="543">
        <v>82</v>
      </c>
      <c r="BE434" s="76">
        <f t="shared" si="112"/>
        <v>0.68333333333333335</v>
      </c>
      <c r="BF434" s="543">
        <v>111</v>
      </c>
      <c r="BG434" s="76">
        <f t="shared" si="113"/>
        <v>0.92500000000000004</v>
      </c>
      <c r="BH434" s="543">
        <v>98</v>
      </c>
      <c r="BI434" s="76">
        <f t="shared" si="114"/>
        <v>0.81666666666666665</v>
      </c>
      <c r="BJ434" s="543">
        <v>24</v>
      </c>
      <c r="BK434" s="543">
        <v>25</v>
      </c>
      <c r="BL434" s="543">
        <v>49</v>
      </c>
      <c r="BM434" s="550">
        <v>1983</v>
      </c>
      <c r="BN434" s="542"/>
      <c r="BO434" s="543">
        <v>83</v>
      </c>
      <c r="BP434" s="76">
        <f t="shared" si="115"/>
        <v>0.69166666666666665</v>
      </c>
      <c r="BQ434" s="543">
        <v>37</v>
      </c>
      <c r="BR434" s="76">
        <f t="shared" si="116"/>
        <v>0.30833333333333335</v>
      </c>
      <c r="BS434" s="543">
        <v>28</v>
      </c>
      <c r="BT434" s="76">
        <f t="shared" si="117"/>
        <v>0.23333333333333334</v>
      </c>
      <c r="BU434" s="76">
        <v>0.50862068965517238</v>
      </c>
      <c r="BW434" s="543">
        <v>0</v>
      </c>
      <c r="BX434" s="543">
        <v>0</v>
      </c>
      <c r="BY434" s="543">
        <v>0</v>
      </c>
      <c r="BZ434" s="543">
        <v>0</v>
      </c>
      <c r="CA434" s="543">
        <v>0</v>
      </c>
      <c r="CB434" s="543">
        <v>0</v>
      </c>
      <c r="CC434" s="543">
        <v>0</v>
      </c>
      <c r="CD434" s="543">
        <v>0</v>
      </c>
      <c r="CE434" s="543">
        <v>0</v>
      </c>
      <c r="CF434" s="543">
        <v>0</v>
      </c>
      <c r="CG434" s="543">
        <v>0</v>
      </c>
      <c r="CH434" s="543">
        <v>0</v>
      </c>
      <c r="CI434" s="542"/>
      <c r="CJ434" s="542"/>
      <c r="CK434" s="542"/>
      <c r="CL434" s="542"/>
      <c r="CM434" s="542"/>
      <c r="CN434" s="542"/>
      <c r="CO434" s="542"/>
      <c r="CP434" s="542"/>
      <c r="CQ434" s="542"/>
      <c r="CS434" s="542"/>
      <c r="CT434" s="542"/>
      <c r="CU434" s="542"/>
      <c r="CV434" s="542"/>
      <c r="CW434" s="543">
        <v>1</v>
      </c>
      <c r="CX434" s="547">
        <v>0</v>
      </c>
      <c r="CY434" s="543">
        <v>1</v>
      </c>
      <c r="CZ434" s="543">
        <v>0</v>
      </c>
      <c r="DA434" s="543">
        <v>0</v>
      </c>
      <c r="DB434" s="543">
        <v>0</v>
      </c>
      <c r="DC434" s="543">
        <v>0</v>
      </c>
      <c r="DD434" s="543">
        <v>0</v>
      </c>
      <c r="DF434" s="551">
        <v>2495929.011527</v>
      </c>
      <c r="DG434" s="76">
        <f t="shared" si="118"/>
        <v>0.51840440131353616</v>
      </c>
      <c r="DH434" s="551">
        <v>15920.677689</v>
      </c>
      <c r="DI434" s="551">
        <v>2386592.2938870001</v>
      </c>
      <c r="DJ434" s="551">
        <v>109336.71764</v>
      </c>
      <c r="DK434" s="547">
        <v>17</v>
      </c>
      <c r="DL434" s="543">
        <v>92</v>
      </c>
      <c r="DM434" s="543">
        <v>9</v>
      </c>
      <c r="DN434" s="543">
        <v>2</v>
      </c>
      <c r="DO434" s="320">
        <v>0.78747400000000001</v>
      </c>
      <c r="DP434" s="543">
        <v>16</v>
      </c>
      <c r="DQ434" s="543">
        <v>1</v>
      </c>
      <c r="DR434" s="543">
        <v>23</v>
      </c>
      <c r="DS434" s="543">
        <v>80</v>
      </c>
      <c r="DT434" s="76">
        <f t="shared" si="119"/>
        <v>0.69565217391304346</v>
      </c>
      <c r="DU434" s="542"/>
      <c r="DV434" s="542"/>
      <c r="DW434" s="542"/>
      <c r="DX434" s="552">
        <v>3614.7003</v>
      </c>
      <c r="DZ434" s="542"/>
      <c r="EA434" s="542"/>
      <c r="EB434" s="542"/>
      <c r="EC434" s="542"/>
      <c r="ED434" s="542"/>
      <c r="EE434" s="542"/>
      <c r="EF434" s="542"/>
      <c r="EG434" s="542"/>
      <c r="EH434" s="542"/>
      <c r="EI434" s="542"/>
      <c r="EJ434" s="542"/>
      <c r="EK434" s="542"/>
      <c r="EL434" s="542"/>
      <c r="EM434" s="542"/>
      <c r="EN434" s="542"/>
      <c r="EO434" s="542"/>
    </row>
    <row r="435" spans="2:145" x14ac:dyDescent="0.25">
      <c r="B435" s="554" t="s">
        <v>1945</v>
      </c>
      <c r="C435" s="6" t="s">
        <v>1948</v>
      </c>
      <c r="D435" s="3" t="s">
        <v>51</v>
      </c>
      <c r="E435" s="541" t="s">
        <v>1094</v>
      </c>
      <c r="F435" s="542"/>
      <c r="G435" s="555">
        <v>42.313716999999997</v>
      </c>
      <c r="H435" s="542"/>
      <c r="I435" s="542"/>
      <c r="J435" s="542"/>
      <c r="K435" s="542"/>
      <c r="L435" s="542"/>
      <c r="N435" s="555">
        <v>27.755308984799999</v>
      </c>
      <c r="O435" s="76">
        <f t="shared" si="104"/>
        <v>0.65594116878930775</v>
      </c>
      <c r="P435" s="623">
        <v>2.9199639999999998</v>
      </c>
      <c r="Q435" s="76">
        <f t="shared" si="105"/>
        <v>6.9007504115036741E-2</v>
      </c>
      <c r="R435" s="542"/>
      <c r="S435" s="542"/>
      <c r="T435" s="553">
        <v>1.0633566000000001</v>
      </c>
      <c r="U435" s="555">
        <v>0</v>
      </c>
      <c r="W435" s="555">
        <v>28</v>
      </c>
      <c r="X435" s="555">
        <v>0</v>
      </c>
      <c r="Y435" s="542"/>
      <c r="Z435" s="546">
        <f t="shared" si="120"/>
        <v>1.0088160076089949</v>
      </c>
      <c r="AA435" s="555">
        <v>6</v>
      </c>
      <c r="AB435" s="555">
        <v>13</v>
      </c>
      <c r="AC435" s="548">
        <v>35</v>
      </c>
      <c r="AD435" s="555">
        <v>6</v>
      </c>
      <c r="AE435" s="548">
        <f t="shared" si="106"/>
        <v>41</v>
      </c>
      <c r="AF435" s="551">
        <v>1091100</v>
      </c>
      <c r="AH435" s="551">
        <v>20400</v>
      </c>
      <c r="AI435" s="555">
        <v>38</v>
      </c>
      <c r="AJ435" s="76">
        <f t="shared" si="107"/>
        <v>0.92682926829268297</v>
      </c>
      <c r="AK435" s="551">
        <v>997700</v>
      </c>
      <c r="AL435" s="76">
        <f t="shared" si="108"/>
        <v>0.91439831362844837</v>
      </c>
      <c r="AM435" s="555">
        <v>38</v>
      </c>
      <c r="AN435" s="551">
        <v>997700</v>
      </c>
      <c r="AO435" s="555">
        <v>37</v>
      </c>
      <c r="AP435" s="551">
        <v>962000</v>
      </c>
      <c r="AQ435" s="555">
        <v>33</v>
      </c>
      <c r="AR435" s="551">
        <v>867100</v>
      </c>
      <c r="AS435" s="555">
        <v>4</v>
      </c>
      <c r="AT435" s="76">
        <f t="shared" si="109"/>
        <v>0.10810810810810811</v>
      </c>
      <c r="AU435" s="551">
        <v>94900</v>
      </c>
      <c r="AV435" s="555">
        <v>3</v>
      </c>
      <c r="AW435" s="551">
        <v>93400</v>
      </c>
      <c r="AX435" s="555">
        <v>0</v>
      </c>
      <c r="AY435" s="551">
        <v>0</v>
      </c>
      <c r="AZ435" s="555">
        <v>7</v>
      </c>
      <c r="BA435" s="76">
        <f t="shared" si="110"/>
        <v>0.17073170731707318</v>
      </c>
      <c r="BB435" s="555">
        <v>5</v>
      </c>
      <c r="BC435" s="76">
        <f t="shared" si="111"/>
        <v>0.12195121951219512</v>
      </c>
      <c r="BD435" s="555">
        <v>29</v>
      </c>
      <c r="BE435" s="76">
        <f t="shared" si="112"/>
        <v>0.70731707317073167</v>
      </c>
      <c r="BF435" s="555">
        <v>17</v>
      </c>
      <c r="BG435" s="76">
        <f t="shared" si="113"/>
        <v>0.41463414634146339</v>
      </c>
      <c r="BH435" s="555">
        <v>0</v>
      </c>
      <c r="BI435" s="76">
        <f t="shared" si="114"/>
        <v>0</v>
      </c>
      <c r="BJ435" s="555">
        <v>0</v>
      </c>
      <c r="BK435" s="555">
        <v>0</v>
      </c>
      <c r="BL435" s="555">
        <v>0</v>
      </c>
      <c r="BM435" s="550">
        <v>1900</v>
      </c>
      <c r="BN435" s="542"/>
      <c r="BO435" s="555">
        <v>35</v>
      </c>
      <c r="BP435" s="76">
        <f t="shared" si="115"/>
        <v>0.85365853658536583</v>
      </c>
      <c r="BQ435" s="555">
        <v>6</v>
      </c>
      <c r="BR435" s="76">
        <f t="shared" si="116"/>
        <v>0.14634146341463414</v>
      </c>
      <c r="BS435" s="555">
        <v>0</v>
      </c>
      <c r="BT435" s="76">
        <f t="shared" si="117"/>
        <v>0</v>
      </c>
      <c r="BU435" s="320">
        <v>0.68421052631578949</v>
      </c>
      <c r="BW435" s="555">
        <v>0</v>
      </c>
      <c r="BX435" s="555">
        <v>0</v>
      </c>
      <c r="BY435" s="555">
        <v>0</v>
      </c>
      <c r="BZ435" s="555">
        <v>0</v>
      </c>
      <c r="CA435" s="555">
        <v>0</v>
      </c>
      <c r="CB435" s="555">
        <v>0</v>
      </c>
      <c r="CC435" s="555">
        <v>0</v>
      </c>
      <c r="CD435" s="555">
        <v>0</v>
      </c>
      <c r="CE435" s="555">
        <v>0</v>
      </c>
      <c r="CF435" s="555">
        <v>0</v>
      </c>
      <c r="CG435" s="555">
        <v>0</v>
      </c>
      <c r="CH435" s="555">
        <v>0</v>
      </c>
      <c r="CI435" s="542"/>
      <c r="CJ435" s="542"/>
      <c r="CK435" s="542"/>
      <c r="CL435" s="542"/>
      <c r="CM435" s="542"/>
      <c r="CN435" s="542"/>
      <c r="CO435" s="542"/>
      <c r="CP435" s="542"/>
      <c r="CQ435" s="542"/>
      <c r="CS435" s="542"/>
      <c r="CT435" s="542"/>
      <c r="CU435" s="542"/>
      <c r="CV435" s="542"/>
      <c r="CW435" s="555">
        <v>0</v>
      </c>
      <c r="CX435" s="548">
        <v>0</v>
      </c>
      <c r="CY435" s="555">
        <v>0</v>
      </c>
      <c r="CZ435" s="555">
        <v>0</v>
      </c>
      <c r="DA435" s="555">
        <v>0</v>
      </c>
      <c r="DB435" s="555">
        <v>0</v>
      </c>
      <c r="DC435" s="555">
        <v>0</v>
      </c>
      <c r="DD435" s="555">
        <v>0</v>
      </c>
      <c r="DF435" s="551">
        <v>15699.484716999999</v>
      </c>
      <c r="DG435" s="76">
        <f t="shared" si="118"/>
        <v>1.4388676305563192E-2</v>
      </c>
      <c r="DH435" s="551">
        <v>1482.832447</v>
      </c>
      <c r="DI435" s="551">
        <v>15699.484716999999</v>
      </c>
      <c r="DJ435" s="551">
        <v>0</v>
      </c>
      <c r="DK435" s="555">
        <v>36</v>
      </c>
      <c r="DL435" s="555">
        <v>5</v>
      </c>
      <c r="DM435" s="555">
        <v>0</v>
      </c>
      <c r="DN435" s="555">
        <v>0</v>
      </c>
      <c r="DO435" s="320">
        <v>5.7312000000000002E-2</v>
      </c>
      <c r="DP435" s="555">
        <v>35</v>
      </c>
      <c r="DQ435" s="555">
        <v>3</v>
      </c>
      <c r="DR435" s="555">
        <v>3</v>
      </c>
      <c r="DS435" s="555">
        <v>0</v>
      </c>
      <c r="DT435" s="76">
        <f t="shared" si="119"/>
        <v>0</v>
      </c>
      <c r="DU435" s="542"/>
      <c r="DV435" s="542"/>
      <c r="DW435" s="542"/>
      <c r="DX435" s="558">
        <v>4.4607999999999999</v>
      </c>
      <c r="DZ435" s="542"/>
      <c r="EA435" s="542"/>
      <c r="EB435" s="542"/>
      <c r="EC435" s="542"/>
      <c r="ED435" s="542"/>
      <c r="EE435" s="542"/>
      <c r="EF435" s="542"/>
      <c r="EG435" s="542"/>
      <c r="EH435" s="542"/>
      <c r="EI435" s="542"/>
      <c r="EJ435" s="542"/>
      <c r="EK435" s="542"/>
      <c r="EL435" s="542"/>
      <c r="EM435" s="542"/>
      <c r="EN435" s="542"/>
      <c r="EO435" s="542"/>
    </row>
    <row r="436" spans="2:145" x14ac:dyDescent="0.25">
      <c r="B436" s="554" t="s">
        <v>1945</v>
      </c>
      <c r="C436" s="6" t="s">
        <v>1946</v>
      </c>
      <c r="D436" s="3" t="s">
        <v>1174</v>
      </c>
      <c r="E436" s="541" t="s">
        <v>1094</v>
      </c>
      <c r="F436" s="542"/>
      <c r="G436" s="543">
        <v>137.861662</v>
      </c>
      <c r="H436" s="542"/>
      <c r="I436" s="542"/>
      <c r="J436" s="542"/>
      <c r="K436" s="542"/>
      <c r="L436" s="542"/>
      <c r="N436" s="543">
        <v>66.736127999999994</v>
      </c>
      <c r="O436" s="76">
        <f t="shared" si="104"/>
        <v>0.48408039647744849</v>
      </c>
      <c r="P436" s="622">
        <v>4.2516379999999998</v>
      </c>
      <c r="Q436" s="76">
        <f t="shared" si="105"/>
        <v>3.0839886436303081E-2</v>
      </c>
      <c r="R436" s="542"/>
      <c r="S436" s="542"/>
      <c r="T436" s="544">
        <v>1.2781370000000001</v>
      </c>
      <c r="U436" s="543">
        <v>0</v>
      </c>
      <c r="W436" s="543">
        <v>33</v>
      </c>
      <c r="X436" s="543">
        <v>0</v>
      </c>
      <c r="Y436" s="542"/>
      <c r="Z436" s="546">
        <f t="shared" si="120"/>
        <v>0.49448478641134236</v>
      </c>
      <c r="AA436" s="543">
        <v>8</v>
      </c>
      <c r="AB436" s="543">
        <v>11</v>
      </c>
      <c r="AC436" s="547">
        <v>36</v>
      </c>
      <c r="AD436" s="547">
        <v>8</v>
      </c>
      <c r="AE436" s="543">
        <f t="shared" si="106"/>
        <v>44</v>
      </c>
      <c r="AF436" s="549">
        <v>7932253</v>
      </c>
      <c r="AH436" s="549">
        <v>56216.5</v>
      </c>
      <c r="AI436" s="543">
        <v>37</v>
      </c>
      <c r="AJ436" s="76">
        <f t="shared" si="107"/>
        <v>0.84090909090909094</v>
      </c>
      <c r="AK436" s="549">
        <v>2333453</v>
      </c>
      <c r="AL436" s="76">
        <f t="shared" si="108"/>
        <v>0.294172790504791</v>
      </c>
      <c r="AM436" s="543">
        <v>37</v>
      </c>
      <c r="AN436" s="549">
        <v>2333453</v>
      </c>
      <c r="AO436" s="543">
        <v>37</v>
      </c>
      <c r="AP436" s="549">
        <v>2333453</v>
      </c>
      <c r="AQ436" s="543">
        <v>25</v>
      </c>
      <c r="AR436" s="549">
        <v>2059733</v>
      </c>
      <c r="AS436" s="543">
        <v>12</v>
      </c>
      <c r="AT436" s="76">
        <f t="shared" si="109"/>
        <v>0.32432432432432434</v>
      </c>
      <c r="AU436" s="549">
        <v>273720</v>
      </c>
      <c r="AV436" s="543">
        <v>7</v>
      </c>
      <c r="AW436" s="549">
        <v>5598800</v>
      </c>
      <c r="AX436" s="543">
        <v>0</v>
      </c>
      <c r="AY436" s="549">
        <v>0</v>
      </c>
      <c r="AZ436" s="543">
        <v>5</v>
      </c>
      <c r="BA436" s="76">
        <f t="shared" si="110"/>
        <v>0.11363636363636363</v>
      </c>
      <c r="BB436" s="543">
        <v>9</v>
      </c>
      <c r="BC436" s="76">
        <f t="shared" si="111"/>
        <v>0.20454545454545456</v>
      </c>
      <c r="BD436" s="543">
        <v>30</v>
      </c>
      <c r="BE436" s="76">
        <f t="shared" si="112"/>
        <v>0.68181818181818177</v>
      </c>
      <c r="BF436" s="543">
        <v>36</v>
      </c>
      <c r="BG436" s="76">
        <f t="shared" si="113"/>
        <v>0.81818181818181823</v>
      </c>
      <c r="BH436" s="543">
        <v>2</v>
      </c>
      <c r="BI436" s="76">
        <f t="shared" si="114"/>
        <v>4.5454545454545456E-2</v>
      </c>
      <c r="BJ436" s="543">
        <v>2</v>
      </c>
      <c r="BK436" s="543">
        <v>0</v>
      </c>
      <c r="BL436" s="543">
        <v>0</v>
      </c>
      <c r="BM436" s="550">
        <v>1989</v>
      </c>
      <c r="BN436" s="542"/>
      <c r="BO436" s="543">
        <v>21</v>
      </c>
      <c r="BP436" s="76">
        <f t="shared" si="115"/>
        <v>0.47727272727272729</v>
      </c>
      <c r="BQ436" s="543">
        <v>23</v>
      </c>
      <c r="BR436" s="76">
        <f t="shared" si="116"/>
        <v>0.52272727272727271</v>
      </c>
      <c r="BS436" s="543">
        <v>0</v>
      </c>
      <c r="BT436" s="76">
        <f t="shared" si="117"/>
        <v>0</v>
      </c>
      <c r="BU436" s="76">
        <v>0.7567567567567568</v>
      </c>
      <c r="BW436" s="543">
        <v>0</v>
      </c>
      <c r="BX436" s="543">
        <v>0</v>
      </c>
      <c r="BY436" s="543">
        <v>0</v>
      </c>
      <c r="BZ436" s="543">
        <v>0</v>
      </c>
      <c r="CA436" s="543">
        <v>0</v>
      </c>
      <c r="CB436" s="543">
        <v>0</v>
      </c>
      <c r="CC436" s="543">
        <v>0</v>
      </c>
      <c r="CD436" s="543">
        <v>0</v>
      </c>
      <c r="CE436" s="543">
        <v>0</v>
      </c>
      <c r="CF436" s="543">
        <v>0</v>
      </c>
      <c r="CG436" s="543">
        <v>0</v>
      </c>
      <c r="CH436" s="543">
        <v>0</v>
      </c>
      <c r="CI436" s="542"/>
      <c r="CJ436" s="542"/>
      <c r="CK436" s="542"/>
      <c r="CL436" s="542"/>
      <c r="CM436" s="542"/>
      <c r="CN436" s="542"/>
      <c r="CO436" s="542"/>
      <c r="CP436" s="542"/>
      <c r="CQ436" s="542"/>
      <c r="CS436" s="542"/>
      <c r="CT436" s="542"/>
      <c r="CU436" s="542"/>
      <c r="CV436" s="542"/>
      <c r="CW436" s="543">
        <v>0</v>
      </c>
      <c r="CX436" s="547">
        <v>0</v>
      </c>
      <c r="CY436" s="543">
        <v>0</v>
      </c>
      <c r="CZ436" s="543">
        <v>0</v>
      </c>
      <c r="DA436" s="543">
        <v>0</v>
      </c>
      <c r="DB436" s="543">
        <v>0</v>
      </c>
      <c r="DC436" s="543">
        <v>0</v>
      </c>
      <c r="DD436" s="543">
        <v>0</v>
      </c>
      <c r="DF436" s="551">
        <v>71918.719576000003</v>
      </c>
      <c r="DG436" s="76">
        <f t="shared" si="118"/>
        <v>9.0666194807452558E-3</v>
      </c>
      <c r="DH436" s="551">
        <v>2832.7076419999999</v>
      </c>
      <c r="DI436" s="551">
        <v>45049.479220000001</v>
      </c>
      <c r="DJ436" s="551">
        <v>26869.240355999998</v>
      </c>
      <c r="DK436" s="547">
        <v>34</v>
      </c>
      <c r="DL436" s="543">
        <v>10</v>
      </c>
      <c r="DM436" s="543">
        <v>0</v>
      </c>
      <c r="DN436" s="543">
        <v>0</v>
      </c>
      <c r="DO436" s="320">
        <v>6.3507999999999995E-2</v>
      </c>
      <c r="DP436" s="543">
        <v>31</v>
      </c>
      <c r="DQ436" s="543">
        <v>8</v>
      </c>
      <c r="DR436" s="543">
        <v>5</v>
      </c>
      <c r="DS436" s="543">
        <v>0</v>
      </c>
      <c r="DT436" s="76">
        <f t="shared" si="119"/>
        <v>0</v>
      </c>
      <c r="DU436" s="542"/>
      <c r="DV436" s="542"/>
      <c r="DW436" s="542"/>
      <c r="DX436" s="552">
        <v>25.537500000000001</v>
      </c>
      <c r="DZ436" s="542"/>
      <c r="EA436" s="542"/>
      <c r="EB436" s="542"/>
      <c r="EC436" s="542"/>
      <c r="ED436" s="542"/>
      <c r="EE436" s="542"/>
      <c r="EF436" s="542"/>
      <c r="EG436" s="542"/>
      <c r="EH436" s="542"/>
      <c r="EI436" s="542"/>
      <c r="EJ436" s="542"/>
      <c r="EK436" s="542"/>
      <c r="EL436" s="542"/>
      <c r="EM436" s="542"/>
      <c r="EN436" s="542"/>
      <c r="EO436" s="542"/>
    </row>
    <row r="437" spans="2:145" x14ac:dyDescent="0.25">
      <c r="B437" s="541" t="s">
        <v>1951</v>
      </c>
      <c r="C437" s="3" t="s">
        <v>1952</v>
      </c>
      <c r="D437" s="3" t="s">
        <v>1158</v>
      </c>
      <c r="E437" s="541" t="s">
        <v>1094</v>
      </c>
      <c r="F437" s="542"/>
      <c r="G437" s="543">
        <v>6933.3796329999996</v>
      </c>
      <c r="H437" s="542"/>
      <c r="I437" s="542"/>
      <c r="J437" s="542"/>
      <c r="K437" s="542"/>
      <c r="L437" s="542"/>
      <c r="N437" s="543">
        <v>5119.5112319999998</v>
      </c>
      <c r="O437" s="76">
        <f t="shared" si="104"/>
        <v>0.73838611225516315</v>
      </c>
      <c r="P437" s="622">
        <v>157.43889200000001</v>
      </c>
      <c r="Q437" s="76">
        <f t="shared" si="105"/>
        <v>2.2707380863822377E-2</v>
      </c>
      <c r="R437" s="542"/>
      <c r="S437" s="542"/>
      <c r="T437" s="544">
        <v>2.511047</v>
      </c>
      <c r="U437" s="543">
        <v>42</v>
      </c>
      <c r="W437" s="543">
        <v>1283</v>
      </c>
      <c r="X437" s="543">
        <v>225</v>
      </c>
      <c r="Y437" s="542"/>
      <c r="Z437" s="546">
        <f t="shared" si="120"/>
        <v>0.25060986134388857</v>
      </c>
      <c r="AA437" s="543">
        <v>47</v>
      </c>
      <c r="AB437" s="543">
        <v>105</v>
      </c>
      <c r="AC437" s="547">
        <v>1341</v>
      </c>
      <c r="AD437" s="547">
        <v>47</v>
      </c>
      <c r="AE437" s="543">
        <f t="shared" si="106"/>
        <v>1388</v>
      </c>
      <c r="AF437" s="549">
        <v>158274229</v>
      </c>
      <c r="AH437" s="549">
        <v>20600</v>
      </c>
      <c r="AI437" s="543">
        <v>1173</v>
      </c>
      <c r="AJ437" s="76">
        <f t="shared" si="107"/>
        <v>0.84510086455331412</v>
      </c>
      <c r="AK437" s="549">
        <v>32430251</v>
      </c>
      <c r="AL437" s="76">
        <f t="shared" si="108"/>
        <v>0.20489912479687392</v>
      </c>
      <c r="AM437" s="543">
        <v>1172</v>
      </c>
      <c r="AN437" s="549">
        <v>32290451</v>
      </c>
      <c r="AO437" s="543">
        <v>1166</v>
      </c>
      <c r="AP437" s="549">
        <v>31566951</v>
      </c>
      <c r="AQ437" s="543">
        <v>782</v>
      </c>
      <c r="AR437" s="549">
        <v>25035580</v>
      </c>
      <c r="AS437" s="543">
        <v>384</v>
      </c>
      <c r="AT437" s="76">
        <f t="shared" si="109"/>
        <v>0.32933104631217841</v>
      </c>
      <c r="AU437" s="549">
        <v>6531371</v>
      </c>
      <c r="AV437" s="543">
        <v>124</v>
      </c>
      <c r="AW437" s="549">
        <v>31153835</v>
      </c>
      <c r="AX437" s="543">
        <v>73</v>
      </c>
      <c r="AY437" s="549">
        <v>91005831</v>
      </c>
      <c r="AZ437" s="543">
        <v>336</v>
      </c>
      <c r="BA437" s="76">
        <f t="shared" si="110"/>
        <v>0.24207492795389049</v>
      </c>
      <c r="BB437" s="543">
        <v>418</v>
      </c>
      <c r="BC437" s="76">
        <f t="shared" si="111"/>
        <v>0.30115273775216139</v>
      </c>
      <c r="BD437" s="543">
        <v>633</v>
      </c>
      <c r="BE437" s="76">
        <f t="shared" si="112"/>
        <v>0.45605187319884727</v>
      </c>
      <c r="BF437" s="543">
        <v>1127</v>
      </c>
      <c r="BG437" s="76">
        <f t="shared" si="113"/>
        <v>0.81195965417867433</v>
      </c>
      <c r="BH437" s="543">
        <v>386</v>
      </c>
      <c r="BI437" s="76">
        <f t="shared" si="114"/>
        <v>0.27809798270893371</v>
      </c>
      <c r="BJ437" s="543">
        <v>286</v>
      </c>
      <c r="BK437" s="543">
        <v>81</v>
      </c>
      <c r="BL437" s="543">
        <v>19</v>
      </c>
      <c r="BM437" s="550">
        <v>1950</v>
      </c>
      <c r="BN437" s="542"/>
      <c r="BO437" s="543">
        <v>1060</v>
      </c>
      <c r="BP437" s="76">
        <f t="shared" si="115"/>
        <v>0.76368876080691639</v>
      </c>
      <c r="BQ437" s="543">
        <v>328</v>
      </c>
      <c r="BR437" s="76">
        <f t="shared" si="116"/>
        <v>0.23631123919308358</v>
      </c>
      <c r="BS437" s="543">
        <v>56</v>
      </c>
      <c r="BT437" s="76">
        <f t="shared" si="117"/>
        <v>4.0345821325648415E-2</v>
      </c>
      <c r="BU437" s="76">
        <v>0.58823529411764708</v>
      </c>
      <c r="BW437" s="543">
        <v>20</v>
      </c>
      <c r="BX437" s="543">
        <v>12</v>
      </c>
      <c r="BY437" s="543">
        <v>2</v>
      </c>
      <c r="BZ437" s="543">
        <v>13</v>
      </c>
      <c r="CA437" s="543">
        <v>0</v>
      </c>
      <c r="CB437" s="543">
        <v>6</v>
      </c>
      <c r="CC437" s="543">
        <v>7</v>
      </c>
      <c r="CD437" s="543">
        <v>0</v>
      </c>
      <c r="CE437" s="543">
        <v>1</v>
      </c>
      <c r="CF437" s="543">
        <v>7</v>
      </c>
      <c r="CG437" s="543">
        <v>5</v>
      </c>
      <c r="CH437" s="543">
        <v>0</v>
      </c>
      <c r="CI437" s="542"/>
      <c r="CJ437" s="542"/>
      <c r="CK437" s="542"/>
      <c r="CL437" s="542"/>
      <c r="CM437" s="542"/>
      <c r="CN437" s="542"/>
      <c r="CO437" s="542"/>
      <c r="CP437" s="542"/>
      <c r="CQ437" s="542"/>
      <c r="CS437" s="542"/>
      <c r="CT437" s="542"/>
      <c r="CU437" s="542"/>
      <c r="CV437" s="542"/>
      <c r="CW437" s="543">
        <v>50</v>
      </c>
      <c r="CX437" s="547">
        <v>21</v>
      </c>
      <c r="CY437" s="543">
        <v>34</v>
      </c>
      <c r="CZ437" s="543">
        <v>9</v>
      </c>
      <c r="DA437" s="543">
        <v>0</v>
      </c>
      <c r="DB437" s="543">
        <v>0</v>
      </c>
      <c r="DC437" s="543">
        <v>6</v>
      </c>
      <c r="DD437" s="543">
        <v>1</v>
      </c>
      <c r="DF437" s="551">
        <v>14868177.169469001</v>
      </c>
      <c r="DG437" s="76">
        <f t="shared" si="118"/>
        <v>9.3939343526791091E-2</v>
      </c>
      <c r="DH437" s="551">
        <v>3218.029419</v>
      </c>
      <c r="DI437" s="551">
        <v>3463056.8574489998</v>
      </c>
      <c r="DJ437" s="551">
        <v>11405120.31202</v>
      </c>
      <c r="DK437" s="547">
        <v>704</v>
      </c>
      <c r="DL437" s="543">
        <v>675</v>
      </c>
      <c r="DM437" s="543">
        <v>2</v>
      </c>
      <c r="DN437" s="543">
        <v>7</v>
      </c>
      <c r="DO437" s="320">
        <v>0.158413</v>
      </c>
      <c r="DP437" s="543">
        <v>570</v>
      </c>
      <c r="DQ437" s="543">
        <v>237</v>
      </c>
      <c r="DR437" s="543">
        <v>454</v>
      </c>
      <c r="DS437" s="543">
        <v>2</v>
      </c>
      <c r="DT437" s="76">
        <f t="shared" si="119"/>
        <v>1.558846453624318E-3</v>
      </c>
      <c r="DU437" s="542"/>
      <c r="DV437" s="542"/>
      <c r="DW437" s="542"/>
      <c r="DX437" s="552">
        <v>9922.6188999999995</v>
      </c>
      <c r="DZ437" s="542"/>
      <c r="EA437" s="542"/>
      <c r="EB437" s="542"/>
      <c r="EC437" s="542"/>
      <c r="ED437" s="542"/>
      <c r="EE437" s="542"/>
      <c r="EF437" s="542"/>
      <c r="EG437" s="542"/>
      <c r="EH437" s="542"/>
      <c r="EI437" s="542"/>
      <c r="EJ437" s="542"/>
      <c r="EK437" s="542"/>
      <c r="EL437" s="542"/>
      <c r="EM437" s="542"/>
      <c r="EN437" s="542"/>
      <c r="EO437" s="542"/>
    </row>
    <row r="438" spans="2:145" x14ac:dyDescent="0.25">
      <c r="B438" s="541" t="s">
        <v>1953</v>
      </c>
      <c r="C438" s="3" t="s">
        <v>1954</v>
      </c>
      <c r="D438" s="3" t="s">
        <v>1097</v>
      </c>
      <c r="E438" s="541" t="s">
        <v>1094</v>
      </c>
      <c r="F438" s="542"/>
      <c r="G438" s="543">
        <v>386.79466400000001</v>
      </c>
      <c r="H438" s="542"/>
      <c r="I438" s="542"/>
      <c r="J438" s="542"/>
      <c r="K438" s="542"/>
      <c r="L438" s="542"/>
      <c r="N438" s="543">
        <v>205.82405</v>
      </c>
      <c r="O438" s="76">
        <f t="shared" si="104"/>
        <v>0.53212742872792063</v>
      </c>
      <c r="P438" s="622">
        <v>7.5121779999999996</v>
      </c>
      <c r="Q438" s="76">
        <f t="shared" si="105"/>
        <v>1.9421617460575927E-2</v>
      </c>
      <c r="R438" s="542"/>
      <c r="S438" s="542"/>
      <c r="T438" s="544">
        <v>2.4203489999999999</v>
      </c>
      <c r="U438" s="543">
        <v>0</v>
      </c>
      <c r="W438" s="543">
        <v>59</v>
      </c>
      <c r="X438" s="543">
        <v>23</v>
      </c>
      <c r="Y438" s="542"/>
      <c r="Z438" s="546">
        <f t="shared" si="120"/>
        <v>0.28665260449398405</v>
      </c>
      <c r="AA438" s="543">
        <v>1</v>
      </c>
      <c r="AB438" s="543">
        <v>10</v>
      </c>
      <c r="AC438" s="547">
        <v>68</v>
      </c>
      <c r="AD438" s="547">
        <v>1</v>
      </c>
      <c r="AE438" s="543">
        <f t="shared" si="106"/>
        <v>69</v>
      </c>
      <c r="AF438" s="549">
        <v>4979769</v>
      </c>
      <c r="AH438" s="549">
        <v>40300</v>
      </c>
      <c r="AI438" s="543">
        <v>57</v>
      </c>
      <c r="AJ438" s="76">
        <f t="shared" si="107"/>
        <v>0.82608695652173914</v>
      </c>
      <c r="AK438" s="549">
        <v>3159870</v>
      </c>
      <c r="AL438" s="76">
        <f t="shared" si="108"/>
        <v>0.63454148174343028</v>
      </c>
      <c r="AM438" s="543">
        <v>55</v>
      </c>
      <c r="AN438" s="549">
        <v>2458070</v>
      </c>
      <c r="AO438" s="543">
        <v>54</v>
      </c>
      <c r="AP438" s="549">
        <v>2390970</v>
      </c>
      <c r="AQ438" s="543">
        <v>21</v>
      </c>
      <c r="AR438" s="549">
        <v>1353600</v>
      </c>
      <c r="AS438" s="543">
        <v>33</v>
      </c>
      <c r="AT438" s="76">
        <f t="shared" si="109"/>
        <v>0.61111111111111116</v>
      </c>
      <c r="AU438" s="549">
        <v>1037370</v>
      </c>
      <c r="AV438" s="543">
        <v>10</v>
      </c>
      <c r="AW438" s="549">
        <v>1047519</v>
      </c>
      <c r="AX438" s="543">
        <v>2</v>
      </c>
      <c r="AY438" s="549">
        <v>772380</v>
      </c>
      <c r="AZ438" s="543">
        <v>7</v>
      </c>
      <c r="BA438" s="76">
        <f t="shared" si="110"/>
        <v>0.10144927536231885</v>
      </c>
      <c r="BB438" s="543">
        <v>18</v>
      </c>
      <c r="BC438" s="76">
        <f t="shared" si="111"/>
        <v>0.2608695652173913</v>
      </c>
      <c r="BD438" s="543">
        <v>44</v>
      </c>
      <c r="BE438" s="76">
        <f t="shared" si="112"/>
        <v>0.6376811594202898</v>
      </c>
      <c r="BF438" s="543">
        <v>65</v>
      </c>
      <c r="BG438" s="76">
        <f t="shared" si="113"/>
        <v>0.94202898550724634</v>
      </c>
      <c r="BH438" s="543">
        <v>7</v>
      </c>
      <c r="BI438" s="76">
        <f t="shared" si="114"/>
        <v>0.10144927536231885</v>
      </c>
      <c r="BJ438" s="543">
        <v>7</v>
      </c>
      <c r="BK438" s="543">
        <v>0</v>
      </c>
      <c r="BL438" s="543">
        <v>0</v>
      </c>
      <c r="BM438" s="550">
        <v>1980</v>
      </c>
      <c r="BN438" s="542"/>
      <c r="BO438" s="543">
        <v>34</v>
      </c>
      <c r="BP438" s="76">
        <f t="shared" si="115"/>
        <v>0.49275362318840582</v>
      </c>
      <c r="BQ438" s="543">
        <v>35</v>
      </c>
      <c r="BR438" s="76">
        <f t="shared" si="116"/>
        <v>0.50724637681159424</v>
      </c>
      <c r="BS438" s="543">
        <v>0</v>
      </c>
      <c r="BT438" s="76">
        <f t="shared" si="117"/>
        <v>0</v>
      </c>
      <c r="BU438" s="76">
        <v>0.54385964912280704</v>
      </c>
      <c r="BW438" s="543">
        <v>0</v>
      </c>
      <c r="BX438" s="543">
        <v>0</v>
      </c>
      <c r="BY438" s="543">
        <v>0</v>
      </c>
      <c r="BZ438" s="543">
        <v>0</v>
      </c>
      <c r="CA438" s="543">
        <v>0</v>
      </c>
      <c r="CB438" s="543">
        <v>0</v>
      </c>
      <c r="CC438" s="543">
        <v>0</v>
      </c>
      <c r="CD438" s="543">
        <v>0</v>
      </c>
      <c r="CE438" s="543">
        <v>0</v>
      </c>
      <c r="CF438" s="543">
        <v>0</v>
      </c>
      <c r="CG438" s="543">
        <v>0</v>
      </c>
      <c r="CH438" s="543">
        <v>0</v>
      </c>
      <c r="CI438" s="542"/>
      <c r="CJ438" s="542"/>
      <c r="CK438" s="542"/>
      <c r="CL438" s="542"/>
      <c r="CM438" s="542"/>
      <c r="CN438" s="542"/>
      <c r="CO438" s="542"/>
      <c r="CP438" s="542"/>
      <c r="CQ438" s="542"/>
      <c r="CS438" s="542"/>
      <c r="CT438" s="542"/>
      <c r="CU438" s="542"/>
      <c r="CV438" s="542"/>
      <c r="CW438" s="543">
        <v>2</v>
      </c>
      <c r="CX438" s="547">
        <v>1</v>
      </c>
      <c r="CY438" s="543">
        <v>2</v>
      </c>
      <c r="CZ438" s="543">
        <v>0</v>
      </c>
      <c r="DA438" s="543">
        <v>0</v>
      </c>
      <c r="DB438" s="543">
        <v>0</v>
      </c>
      <c r="DC438" s="543">
        <v>0</v>
      </c>
      <c r="DD438" s="543">
        <v>0</v>
      </c>
      <c r="DF438" s="551">
        <v>285039.97477999999</v>
      </c>
      <c r="DG438" s="76">
        <f t="shared" si="118"/>
        <v>5.7239597816685875E-2</v>
      </c>
      <c r="DH438" s="551">
        <v>7444.9503169999998</v>
      </c>
      <c r="DI438" s="551">
        <v>282731.08049299999</v>
      </c>
      <c r="DJ438" s="551">
        <v>2308.8942870000001</v>
      </c>
      <c r="DK438" s="547">
        <v>43</v>
      </c>
      <c r="DL438" s="543">
        <v>26</v>
      </c>
      <c r="DM438" s="543">
        <v>0</v>
      </c>
      <c r="DN438" s="543">
        <v>0</v>
      </c>
      <c r="DO438" s="320">
        <v>0.134578</v>
      </c>
      <c r="DP438" s="543">
        <v>39</v>
      </c>
      <c r="DQ438" s="543">
        <v>12</v>
      </c>
      <c r="DR438" s="543">
        <v>17</v>
      </c>
      <c r="DS438" s="543">
        <v>1</v>
      </c>
      <c r="DT438" s="76">
        <f t="shared" si="119"/>
        <v>1.6949152542372881E-2</v>
      </c>
      <c r="DU438" s="542"/>
      <c r="DV438" s="542"/>
      <c r="DW438" s="542"/>
      <c r="DX438" s="552">
        <v>102.3085</v>
      </c>
      <c r="DZ438" s="542"/>
      <c r="EA438" s="542"/>
      <c r="EB438" s="542"/>
      <c r="EC438" s="542"/>
      <c r="ED438" s="542"/>
      <c r="EE438" s="542"/>
      <c r="EF438" s="542"/>
      <c r="EG438" s="542"/>
      <c r="EH438" s="542"/>
      <c r="EI438" s="542"/>
      <c r="EJ438" s="542"/>
      <c r="EK438" s="542"/>
      <c r="EL438" s="542"/>
      <c r="EM438" s="542"/>
      <c r="EN438" s="542"/>
      <c r="EO438" s="542"/>
    </row>
    <row r="439" spans="2:145" x14ac:dyDescent="0.25">
      <c r="B439" s="541" t="s">
        <v>1955</v>
      </c>
      <c r="C439" s="3" t="s">
        <v>1956</v>
      </c>
      <c r="D439" s="3" t="s">
        <v>1132</v>
      </c>
      <c r="E439" s="541" t="s">
        <v>1094</v>
      </c>
      <c r="F439" s="542"/>
      <c r="G439" s="543">
        <v>634.83575599999995</v>
      </c>
      <c r="H439" s="542"/>
      <c r="I439" s="542"/>
      <c r="J439" s="542"/>
      <c r="K439" s="542"/>
      <c r="L439" s="542"/>
      <c r="N439" s="543">
        <v>267.96348899999998</v>
      </c>
      <c r="O439" s="76">
        <f t="shared" si="104"/>
        <v>0.42209892317407527</v>
      </c>
      <c r="P439" s="622">
        <v>11.216454000000001</v>
      </c>
      <c r="Q439" s="76">
        <f t="shared" si="105"/>
        <v>1.7668277021245793E-2</v>
      </c>
      <c r="R439" s="542"/>
      <c r="S439" s="542"/>
      <c r="T439" s="544">
        <v>0.6</v>
      </c>
      <c r="U439" s="543">
        <v>0</v>
      </c>
      <c r="W439" s="543">
        <v>51</v>
      </c>
      <c r="X439" s="543">
        <v>5</v>
      </c>
      <c r="Y439" s="542"/>
      <c r="Z439" s="546">
        <f t="shared" si="120"/>
        <v>0.19032443632647283</v>
      </c>
      <c r="AA439" s="543">
        <v>20</v>
      </c>
      <c r="AB439" s="543">
        <v>18</v>
      </c>
      <c r="AC439" s="547">
        <v>49</v>
      </c>
      <c r="AD439" s="547">
        <v>20</v>
      </c>
      <c r="AE439" s="543">
        <f t="shared" si="106"/>
        <v>69</v>
      </c>
      <c r="AF439" s="549">
        <v>63697750</v>
      </c>
      <c r="AH439" s="549">
        <v>136900</v>
      </c>
      <c r="AI439" s="543">
        <v>49</v>
      </c>
      <c r="AJ439" s="76">
        <f t="shared" si="107"/>
        <v>0.71014492753623193</v>
      </c>
      <c r="AK439" s="549">
        <v>7528550</v>
      </c>
      <c r="AL439" s="76">
        <f t="shared" si="108"/>
        <v>0.11819177286481862</v>
      </c>
      <c r="AM439" s="543">
        <v>47</v>
      </c>
      <c r="AN439" s="549">
        <v>7347750</v>
      </c>
      <c r="AO439" s="543">
        <v>39</v>
      </c>
      <c r="AP439" s="549">
        <v>6170150</v>
      </c>
      <c r="AQ439" s="543">
        <v>38</v>
      </c>
      <c r="AR439" s="549">
        <v>6159400</v>
      </c>
      <c r="AS439" s="543">
        <v>1</v>
      </c>
      <c r="AT439" s="76">
        <f t="shared" si="109"/>
        <v>2.564102564102564E-2</v>
      </c>
      <c r="AU439" s="549">
        <v>10750</v>
      </c>
      <c r="AV439" s="543">
        <v>13</v>
      </c>
      <c r="AW439" s="549">
        <v>54496400</v>
      </c>
      <c r="AX439" s="543">
        <v>2</v>
      </c>
      <c r="AY439" s="549">
        <v>1240600</v>
      </c>
      <c r="AZ439" s="543">
        <v>20</v>
      </c>
      <c r="BA439" s="76">
        <f t="shared" si="110"/>
        <v>0.28985507246376813</v>
      </c>
      <c r="BB439" s="543">
        <v>29</v>
      </c>
      <c r="BC439" s="76">
        <f t="shared" si="111"/>
        <v>0.42028985507246375</v>
      </c>
      <c r="BD439" s="543">
        <v>20</v>
      </c>
      <c r="BE439" s="76">
        <f t="shared" si="112"/>
        <v>0.28985507246376813</v>
      </c>
      <c r="BF439" s="543">
        <v>42</v>
      </c>
      <c r="BG439" s="76">
        <f t="shared" si="113"/>
        <v>0.60869565217391308</v>
      </c>
      <c r="BH439" s="543">
        <v>6</v>
      </c>
      <c r="BI439" s="76">
        <f t="shared" si="114"/>
        <v>8.6956521739130432E-2</v>
      </c>
      <c r="BJ439" s="543">
        <v>5</v>
      </c>
      <c r="BK439" s="543">
        <v>1</v>
      </c>
      <c r="BL439" s="543">
        <v>0</v>
      </c>
      <c r="BM439" s="550">
        <v>1971</v>
      </c>
      <c r="BN439" s="542"/>
      <c r="BO439" s="543">
        <v>59</v>
      </c>
      <c r="BP439" s="76">
        <f t="shared" si="115"/>
        <v>0.85507246376811596</v>
      </c>
      <c r="BQ439" s="543">
        <v>10</v>
      </c>
      <c r="BR439" s="76">
        <f t="shared" si="116"/>
        <v>0.14492753623188406</v>
      </c>
      <c r="BS439" s="543">
        <v>0</v>
      </c>
      <c r="BT439" s="76">
        <f t="shared" si="117"/>
        <v>0</v>
      </c>
      <c r="BU439" s="76">
        <v>0.73469387755102045</v>
      </c>
      <c r="BW439" s="543">
        <v>0</v>
      </c>
      <c r="BX439" s="543">
        <v>0</v>
      </c>
      <c r="BY439" s="543">
        <v>0</v>
      </c>
      <c r="BZ439" s="543">
        <v>0</v>
      </c>
      <c r="CA439" s="543">
        <v>0</v>
      </c>
      <c r="CB439" s="543">
        <v>0</v>
      </c>
      <c r="CC439" s="543">
        <v>0</v>
      </c>
      <c r="CD439" s="543">
        <v>0</v>
      </c>
      <c r="CE439" s="543">
        <v>0</v>
      </c>
      <c r="CF439" s="543">
        <v>0</v>
      </c>
      <c r="CG439" s="543">
        <v>0</v>
      </c>
      <c r="CH439" s="543">
        <v>0</v>
      </c>
      <c r="CI439" s="542"/>
      <c r="CJ439" s="542"/>
      <c r="CK439" s="542"/>
      <c r="CL439" s="542"/>
      <c r="CM439" s="542"/>
      <c r="CN439" s="542"/>
      <c r="CO439" s="542"/>
      <c r="CP439" s="542"/>
      <c r="CQ439" s="542"/>
      <c r="CS439" s="542"/>
      <c r="CT439" s="542"/>
      <c r="CU439" s="542"/>
      <c r="CV439" s="542"/>
      <c r="CW439" s="543">
        <v>5</v>
      </c>
      <c r="CX439" s="547">
        <v>1</v>
      </c>
      <c r="CY439" s="543">
        <v>1</v>
      </c>
      <c r="CZ439" s="543">
        <v>2</v>
      </c>
      <c r="DA439" s="543">
        <v>0</v>
      </c>
      <c r="DB439" s="543">
        <v>0</v>
      </c>
      <c r="DC439" s="543">
        <v>2</v>
      </c>
      <c r="DD439" s="543">
        <v>0</v>
      </c>
      <c r="DF439" s="551">
        <v>13672852.505414</v>
      </c>
      <c r="DG439" s="76">
        <f t="shared" si="118"/>
        <v>0.21465204823426259</v>
      </c>
      <c r="DH439" s="551">
        <v>7874.2500970000001</v>
      </c>
      <c r="DI439" s="551">
        <v>246777.90316799999</v>
      </c>
      <c r="DJ439" s="551">
        <v>13426074.602246</v>
      </c>
      <c r="DK439" s="547">
        <v>45</v>
      </c>
      <c r="DL439" s="543">
        <v>23</v>
      </c>
      <c r="DM439" s="543">
        <v>0</v>
      </c>
      <c r="DN439" s="543">
        <v>1</v>
      </c>
      <c r="DO439" s="320">
        <v>7.6999999999999999E-2</v>
      </c>
      <c r="DP439" s="543">
        <v>46</v>
      </c>
      <c r="DQ439" s="543">
        <v>11</v>
      </c>
      <c r="DR439" s="543">
        <v>12</v>
      </c>
      <c r="DS439" s="543">
        <v>0</v>
      </c>
      <c r="DT439" s="76">
        <f t="shared" si="119"/>
        <v>0</v>
      </c>
      <c r="DU439" s="542"/>
      <c r="DV439" s="542"/>
      <c r="DW439" s="542"/>
      <c r="DX439" s="552">
        <v>131.0163</v>
      </c>
      <c r="DZ439" s="542"/>
      <c r="EA439" s="542"/>
      <c r="EB439" s="542"/>
      <c r="EC439" s="542"/>
      <c r="ED439" s="542"/>
      <c r="EE439" s="542"/>
      <c r="EF439" s="542"/>
      <c r="EG439" s="542"/>
      <c r="EH439" s="542"/>
      <c r="EI439" s="542"/>
      <c r="EJ439" s="542"/>
      <c r="EK439" s="542"/>
      <c r="EL439" s="542"/>
      <c r="EM439" s="542"/>
      <c r="EN439" s="542"/>
      <c r="EO439" s="542"/>
    </row>
    <row r="440" spans="2:145" x14ac:dyDescent="0.25">
      <c r="B440" s="541" t="s">
        <v>1957</v>
      </c>
      <c r="C440" s="3" t="s">
        <v>1958</v>
      </c>
      <c r="D440" s="3" t="s">
        <v>73</v>
      </c>
      <c r="E440" s="541" t="s">
        <v>1094</v>
      </c>
      <c r="F440" s="542"/>
      <c r="G440" s="543">
        <v>4256.4335549999996</v>
      </c>
      <c r="H440" s="542"/>
      <c r="I440" s="542"/>
      <c r="J440" s="542"/>
      <c r="K440" s="542"/>
      <c r="L440" s="542"/>
      <c r="N440" s="543">
        <v>2126.8030960000001</v>
      </c>
      <c r="O440" s="76">
        <f t="shared" si="104"/>
        <v>0.49966787182702782</v>
      </c>
      <c r="P440" s="622">
        <v>32.494717000000001</v>
      </c>
      <c r="Q440" s="76">
        <f t="shared" si="105"/>
        <v>7.6342591937864765E-3</v>
      </c>
      <c r="R440" s="542"/>
      <c r="S440" s="542"/>
      <c r="T440" s="544">
        <v>2.3108520000000001</v>
      </c>
      <c r="U440" s="543">
        <v>29</v>
      </c>
      <c r="W440" s="543">
        <v>523</v>
      </c>
      <c r="X440" s="543">
        <v>97</v>
      </c>
      <c r="Y440" s="542"/>
      <c r="Z440" s="546">
        <f t="shared" si="120"/>
        <v>0.2459089894046308</v>
      </c>
      <c r="AA440" s="543">
        <v>34</v>
      </c>
      <c r="AB440" s="543">
        <v>200</v>
      </c>
      <c r="AC440" s="547">
        <v>689</v>
      </c>
      <c r="AD440" s="547">
        <v>34</v>
      </c>
      <c r="AE440" s="543">
        <f t="shared" si="106"/>
        <v>723</v>
      </c>
      <c r="AF440" s="549">
        <v>92221791</v>
      </c>
      <c r="AH440" s="549">
        <v>42600</v>
      </c>
      <c r="AI440" s="543">
        <v>626</v>
      </c>
      <c r="AJ440" s="76">
        <f t="shared" si="107"/>
        <v>0.8658367911479945</v>
      </c>
      <c r="AK440" s="549">
        <v>32606915</v>
      </c>
      <c r="AL440" s="76">
        <f t="shared" si="108"/>
        <v>0.35357061109342369</v>
      </c>
      <c r="AM440" s="543">
        <v>624</v>
      </c>
      <c r="AN440" s="549">
        <v>31105215</v>
      </c>
      <c r="AO440" s="543">
        <v>609</v>
      </c>
      <c r="AP440" s="549">
        <v>29613115</v>
      </c>
      <c r="AQ440" s="543">
        <v>408</v>
      </c>
      <c r="AR440" s="549">
        <v>26357537</v>
      </c>
      <c r="AS440" s="543">
        <v>201</v>
      </c>
      <c r="AT440" s="76">
        <f t="shared" si="109"/>
        <v>0.33004926108374383</v>
      </c>
      <c r="AU440" s="549">
        <v>3255578</v>
      </c>
      <c r="AV440" s="543">
        <v>59</v>
      </c>
      <c r="AW440" s="549">
        <v>8166107</v>
      </c>
      <c r="AX440" s="543">
        <v>29</v>
      </c>
      <c r="AY440" s="549">
        <v>45370220</v>
      </c>
      <c r="AZ440" s="543">
        <v>154</v>
      </c>
      <c r="BA440" s="76">
        <f t="shared" si="110"/>
        <v>0.21300138312586445</v>
      </c>
      <c r="BB440" s="543">
        <v>133</v>
      </c>
      <c r="BC440" s="76">
        <f t="shared" si="111"/>
        <v>0.1839557399723375</v>
      </c>
      <c r="BD440" s="543">
        <v>436</v>
      </c>
      <c r="BE440" s="76">
        <f t="shared" si="112"/>
        <v>0.60304287690179803</v>
      </c>
      <c r="BF440" s="543">
        <v>659</v>
      </c>
      <c r="BG440" s="76">
        <f t="shared" si="113"/>
        <v>0.9114799446749654</v>
      </c>
      <c r="BH440" s="543">
        <v>147</v>
      </c>
      <c r="BI440" s="76">
        <f t="shared" si="114"/>
        <v>0.2033195020746888</v>
      </c>
      <c r="BJ440" s="543">
        <v>97</v>
      </c>
      <c r="BK440" s="543">
        <v>46</v>
      </c>
      <c r="BL440" s="543">
        <v>4</v>
      </c>
      <c r="BM440" s="550">
        <v>1975</v>
      </c>
      <c r="BN440" s="542"/>
      <c r="BO440" s="543">
        <v>506</v>
      </c>
      <c r="BP440" s="76">
        <f t="shared" si="115"/>
        <v>0.69986168741355459</v>
      </c>
      <c r="BQ440" s="543">
        <v>217</v>
      </c>
      <c r="BR440" s="76">
        <f t="shared" si="116"/>
        <v>0.30013831258644535</v>
      </c>
      <c r="BS440" s="543">
        <v>40</v>
      </c>
      <c r="BT440" s="76">
        <f t="shared" si="117"/>
        <v>5.5325034578146609E-2</v>
      </c>
      <c r="BU440" s="76">
        <v>0.66613418530351443</v>
      </c>
      <c r="BW440" s="543">
        <v>6</v>
      </c>
      <c r="BX440" s="543">
        <v>5</v>
      </c>
      <c r="BY440" s="543">
        <v>3</v>
      </c>
      <c r="BZ440" s="543">
        <v>5</v>
      </c>
      <c r="CA440" s="543">
        <v>0</v>
      </c>
      <c r="CB440" s="543">
        <v>1</v>
      </c>
      <c r="CC440" s="543">
        <v>3</v>
      </c>
      <c r="CD440" s="543">
        <v>0</v>
      </c>
      <c r="CE440" s="543">
        <v>1</v>
      </c>
      <c r="CF440" s="543">
        <v>1</v>
      </c>
      <c r="CG440" s="543">
        <v>1</v>
      </c>
      <c r="CH440" s="543">
        <v>0</v>
      </c>
      <c r="CI440" s="542"/>
      <c r="CJ440" s="542"/>
      <c r="CK440" s="542"/>
      <c r="CL440" s="542"/>
      <c r="CM440" s="542"/>
      <c r="CN440" s="542"/>
      <c r="CO440" s="542"/>
      <c r="CP440" s="542"/>
      <c r="CQ440" s="542"/>
      <c r="CS440" s="542"/>
      <c r="CT440" s="542"/>
      <c r="CU440" s="542"/>
      <c r="CV440" s="542"/>
      <c r="CW440" s="543">
        <v>17</v>
      </c>
      <c r="CX440" s="547">
        <v>5</v>
      </c>
      <c r="CY440" s="543">
        <v>12</v>
      </c>
      <c r="CZ440" s="543">
        <v>2</v>
      </c>
      <c r="DA440" s="543">
        <v>0</v>
      </c>
      <c r="DB440" s="543">
        <v>0</v>
      </c>
      <c r="DC440" s="543">
        <v>3</v>
      </c>
      <c r="DD440" s="543">
        <v>0</v>
      </c>
      <c r="DF440" s="551">
        <v>4987372.9188019997</v>
      </c>
      <c r="DG440" s="76">
        <f t="shared" si="118"/>
        <v>5.4080200186114362E-2</v>
      </c>
      <c r="DH440" s="551">
        <v>7779.7108150000004</v>
      </c>
      <c r="DI440" s="551">
        <v>4107863.702294</v>
      </c>
      <c r="DJ440" s="551">
        <v>879509.21650900005</v>
      </c>
      <c r="DK440" s="547">
        <v>433</v>
      </c>
      <c r="DL440" s="543">
        <v>269</v>
      </c>
      <c r="DM440" s="543">
        <v>20</v>
      </c>
      <c r="DN440" s="543">
        <v>1</v>
      </c>
      <c r="DO440" s="320">
        <v>0.192555</v>
      </c>
      <c r="DP440" s="543">
        <v>413</v>
      </c>
      <c r="DQ440" s="543">
        <v>78</v>
      </c>
      <c r="DR440" s="543">
        <v>167</v>
      </c>
      <c r="DS440" s="543">
        <v>65</v>
      </c>
      <c r="DT440" s="76">
        <f t="shared" si="119"/>
        <v>0.124282982791587</v>
      </c>
      <c r="DU440" s="542"/>
      <c r="DV440" s="542"/>
      <c r="DW440" s="542"/>
      <c r="DX440" s="552">
        <v>3298.4205000000002</v>
      </c>
      <c r="DZ440" s="542"/>
      <c r="EA440" s="542"/>
      <c r="EB440" s="542"/>
      <c r="EC440" s="542"/>
      <c r="ED440" s="542"/>
      <c r="EE440" s="542"/>
      <c r="EF440" s="542"/>
      <c r="EG440" s="542"/>
      <c r="EH440" s="542"/>
      <c r="EI440" s="542"/>
      <c r="EJ440" s="542"/>
      <c r="EK440" s="542"/>
      <c r="EL440" s="542"/>
      <c r="EM440" s="542"/>
      <c r="EN440" s="542"/>
      <c r="EO440" s="542"/>
    </row>
    <row r="441" spans="2:145" x14ac:dyDescent="0.25">
      <c r="B441" s="541" t="s">
        <v>1959</v>
      </c>
      <c r="C441" s="3" t="s">
        <v>1960</v>
      </c>
      <c r="D441" s="3" t="s">
        <v>1115</v>
      </c>
      <c r="E441" s="541" t="s">
        <v>1094</v>
      </c>
      <c r="F441" s="542"/>
      <c r="G441" s="543">
        <v>629.87395700000002</v>
      </c>
      <c r="H441" s="542"/>
      <c r="I441" s="542"/>
      <c r="J441" s="542"/>
      <c r="K441" s="542"/>
      <c r="L441" s="542"/>
      <c r="N441" s="543">
        <v>628.54307300000005</v>
      </c>
      <c r="O441" s="76">
        <f t="shared" si="104"/>
        <v>0.99788706298266594</v>
      </c>
      <c r="P441" s="622">
        <v>24.561150999999999</v>
      </c>
      <c r="Q441" s="76">
        <f t="shared" si="105"/>
        <v>3.8993755380808667E-2</v>
      </c>
      <c r="R441" s="542"/>
      <c r="S441" s="542"/>
      <c r="T441" s="544">
        <v>4</v>
      </c>
      <c r="U441" s="543">
        <v>0</v>
      </c>
      <c r="W441" s="543">
        <v>30</v>
      </c>
      <c r="X441" s="543">
        <v>0</v>
      </c>
      <c r="Y441" s="542"/>
      <c r="Z441" s="546">
        <f t="shared" si="120"/>
        <v>4.772942585591107E-2</v>
      </c>
      <c r="AA441" s="543">
        <v>0</v>
      </c>
      <c r="AB441" s="543">
        <v>0</v>
      </c>
      <c r="AC441" s="547">
        <v>30</v>
      </c>
      <c r="AD441" s="547">
        <v>0</v>
      </c>
      <c r="AE441" s="543">
        <f t="shared" si="106"/>
        <v>30</v>
      </c>
      <c r="AF441" s="549">
        <v>863070</v>
      </c>
      <c r="AH441" s="549">
        <v>20600</v>
      </c>
      <c r="AI441" s="543">
        <v>29</v>
      </c>
      <c r="AJ441" s="76">
        <f t="shared" si="107"/>
        <v>0.96666666666666667</v>
      </c>
      <c r="AK441" s="549">
        <v>863070</v>
      </c>
      <c r="AL441" s="76">
        <f t="shared" si="108"/>
        <v>1</v>
      </c>
      <c r="AM441" s="543">
        <v>29</v>
      </c>
      <c r="AN441" s="549">
        <v>863070</v>
      </c>
      <c r="AO441" s="543">
        <v>29</v>
      </c>
      <c r="AP441" s="549">
        <v>863070</v>
      </c>
      <c r="AQ441" s="543">
        <v>21</v>
      </c>
      <c r="AR441" s="549">
        <v>731600</v>
      </c>
      <c r="AS441" s="543">
        <v>8</v>
      </c>
      <c r="AT441" s="76">
        <f t="shared" si="109"/>
        <v>0.27586206896551724</v>
      </c>
      <c r="AU441" s="549">
        <v>131470</v>
      </c>
      <c r="AV441" s="543">
        <v>0</v>
      </c>
      <c r="AW441" s="549">
        <v>0</v>
      </c>
      <c r="AX441" s="543">
        <v>0</v>
      </c>
      <c r="AY441" s="549">
        <v>0</v>
      </c>
      <c r="AZ441" s="543">
        <v>5</v>
      </c>
      <c r="BA441" s="76">
        <f t="shared" si="110"/>
        <v>0.16666666666666666</v>
      </c>
      <c r="BB441" s="543">
        <v>4</v>
      </c>
      <c r="BC441" s="76">
        <f t="shared" si="111"/>
        <v>0.13333333333333333</v>
      </c>
      <c r="BD441" s="543">
        <v>21</v>
      </c>
      <c r="BE441" s="76">
        <f t="shared" si="112"/>
        <v>0.7</v>
      </c>
      <c r="BF441" s="543">
        <v>29</v>
      </c>
      <c r="BG441" s="76">
        <f t="shared" si="113"/>
        <v>0.96666666666666667</v>
      </c>
      <c r="BH441" s="543">
        <v>10</v>
      </c>
      <c r="BI441" s="76">
        <f t="shared" si="114"/>
        <v>0.33333333333333331</v>
      </c>
      <c r="BJ441" s="543">
        <v>9</v>
      </c>
      <c r="BK441" s="543">
        <v>1</v>
      </c>
      <c r="BL441" s="543">
        <v>0</v>
      </c>
      <c r="BM441" s="550">
        <v>1967</v>
      </c>
      <c r="BN441" s="542"/>
      <c r="BO441" s="543">
        <v>25</v>
      </c>
      <c r="BP441" s="76">
        <f t="shared" si="115"/>
        <v>0.83333333333333337</v>
      </c>
      <c r="BQ441" s="543">
        <v>5</v>
      </c>
      <c r="BR441" s="76">
        <f t="shared" si="116"/>
        <v>0.16666666666666666</v>
      </c>
      <c r="BS441" s="543">
        <v>0</v>
      </c>
      <c r="BT441" s="76">
        <f t="shared" si="117"/>
        <v>0</v>
      </c>
      <c r="BU441" s="76">
        <v>0.86206896551724133</v>
      </c>
      <c r="BW441" s="543">
        <v>0</v>
      </c>
      <c r="BX441" s="543">
        <v>0</v>
      </c>
      <c r="BY441" s="543">
        <v>0</v>
      </c>
      <c r="BZ441" s="543">
        <v>0</v>
      </c>
      <c r="CA441" s="543">
        <v>0</v>
      </c>
      <c r="CB441" s="543">
        <v>0</v>
      </c>
      <c r="CC441" s="543">
        <v>0</v>
      </c>
      <c r="CD441" s="543">
        <v>0</v>
      </c>
      <c r="CE441" s="543">
        <v>0</v>
      </c>
      <c r="CF441" s="543">
        <v>0</v>
      </c>
      <c r="CG441" s="543">
        <v>0</v>
      </c>
      <c r="CH441" s="543">
        <v>0</v>
      </c>
      <c r="CI441" s="542"/>
      <c r="CJ441" s="542"/>
      <c r="CK441" s="542"/>
      <c r="CL441" s="542"/>
      <c r="CM441" s="542"/>
      <c r="CN441" s="542"/>
      <c r="CO441" s="542"/>
      <c r="CP441" s="542"/>
      <c r="CQ441" s="542"/>
      <c r="CS441" s="542"/>
      <c r="CT441" s="542"/>
      <c r="CU441" s="542"/>
      <c r="CV441" s="542"/>
      <c r="CW441" s="543">
        <v>0</v>
      </c>
      <c r="CX441" s="547">
        <v>0</v>
      </c>
      <c r="CY441" s="543">
        <v>0</v>
      </c>
      <c r="CZ441" s="543">
        <v>0</v>
      </c>
      <c r="DA441" s="543">
        <v>0</v>
      </c>
      <c r="DB441" s="543">
        <v>0</v>
      </c>
      <c r="DC441" s="543">
        <v>0</v>
      </c>
      <c r="DD441" s="543">
        <v>0</v>
      </c>
      <c r="DF441" s="551">
        <v>145542</v>
      </c>
      <c r="DG441" s="76">
        <f t="shared" si="118"/>
        <v>0.16863290347248774</v>
      </c>
      <c r="DH441" s="551">
        <v>5184</v>
      </c>
      <c r="DI441" s="551">
        <v>145542</v>
      </c>
      <c r="DJ441" s="551">
        <v>0</v>
      </c>
      <c r="DK441" s="547">
        <v>14</v>
      </c>
      <c r="DL441" s="543">
        <v>16</v>
      </c>
      <c r="DM441" s="543">
        <v>0</v>
      </c>
      <c r="DN441" s="543">
        <v>0</v>
      </c>
      <c r="DO441" s="320">
        <v>0.23</v>
      </c>
      <c r="DP441" s="543">
        <v>10</v>
      </c>
      <c r="DQ441" s="543">
        <v>2</v>
      </c>
      <c r="DR441" s="543">
        <v>14</v>
      </c>
      <c r="DS441" s="543">
        <v>3</v>
      </c>
      <c r="DT441" s="76">
        <f t="shared" si="119"/>
        <v>0.1</v>
      </c>
      <c r="DU441" s="542"/>
      <c r="DV441" s="542"/>
      <c r="DW441" s="542"/>
      <c r="DX441" s="552">
        <v>181.71090000000001</v>
      </c>
      <c r="DZ441" s="542"/>
      <c r="EA441" s="542"/>
      <c r="EB441" s="542"/>
      <c r="EC441" s="542"/>
      <c r="ED441" s="542"/>
      <c r="EE441" s="542"/>
      <c r="EF441" s="542"/>
      <c r="EG441" s="542"/>
      <c r="EH441" s="542"/>
      <c r="EI441" s="542"/>
      <c r="EJ441" s="542"/>
      <c r="EK441" s="542"/>
      <c r="EL441" s="542"/>
      <c r="EM441" s="542"/>
      <c r="EN441" s="542"/>
      <c r="EO441" s="542"/>
    </row>
    <row r="442" spans="2:145" x14ac:dyDescent="0.25">
      <c r="B442" s="541" t="s">
        <v>1961</v>
      </c>
      <c r="C442" s="3" t="s">
        <v>1962</v>
      </c>
      <c r="D442" s="3" t="s">
        <v>1097</v>
      </c>
      <c r="E442" s="541" t="s">
        <v>1094</v>
      </c>
      <c r="F442" s="542"/>
      <c r="G442" s="543">
        <v>181.85522499999999</v>
      </c>
      <c r="H442" s="542"/>
      <c r="I442" s="542"/>
      <c r="J442" s="542"/>
      <c r="K442" s="542"/>
      <c r="L442" s="542"/>
      <c r="N442" s="543">
        <v>100.75837</v>
      </c>
      <c r="O442" s="76">
        <f t="shared" si="104"/>
        <v>0.55405815257713931</v>
      </c>
      <c r="P442" s="622">
        <v>3.2181700000000002</v>
      </c>
      <c r="Q442" s="76">
        <f t="shared" si="105"/>
        <v>1.7696329594049334E-2</v>
      </c>
      <c r="R442" s="542"/>
      <c r="S442" s="542"/>
      <c r="T442" s="544">
        <v>4.6757200000000001</v>
      </c>
      <c r="U442" s="543">
        <v>12</v>
      </c>
      <c r="W442" s="543">
        <v>150</v>
      </c>
      <c r="X442" s="543">
        <v>5</v>
      </c>
      <c r="Y442" s="542"/>
      <c r="Z442" s="546">
        <f t="shared" si="120"/>
        <v>1.4887100694463398</v>
      </c>
      <c r="AA442" s="543">
        <v>2</v>
      </c>
      <c r="AB442" s="543">
        <v>0</v>
      </c>
      <c r="AC442" s="547">
        <v>148</v>
      </c>
      <c r="AD442" s="547">
        <v>2</v>
      </c>
      <c r="AE442" s="543">
        <f t="shared" si="106"/>
        <v>150</v>
      </c>
      <c r="AF442" s="549">
        <v>10144420</v>
      </c>
      <c r="AH442" s="549">
        <v>56600</v>
      </c>
      <c r="AI442" s="543">
        <v>147</v>
      </c>
      <c r="AJ442" s="76">
        <f t="shared" si="107"/>
        <v>0.98</v>
      </c>
      <c r="AK442" s="549">
        <v>8527220</v>
      </c>
      <c r="AL442" s="76">
        <f t="shared" si="108"/>
        <v>0.84058231027500829</v>
      </c>
      <c r="AM442" s="543">
        <v>147</v>
      </c>
      <c r="AN442" s="549">
        <v>8527220</v>
      </c>
      <c r="AO442" s="543">
        <v>143</v>
      </c>
      <c r="AP442" s="549">
        <v>8200520</v>
      </c>
      <c r="AQ442" s="543">
        <v>90</v>
      </c>
      <c r="AR442" s="549">
        <v>6826300</v>
      </c>
      <c r="AS442" s="543">
        <v>53</v>
      </c>
      <c r="AT442" s="76">
        <f t="shared" si="109"/>
        <v>0.37062937062937062</v>
      </c>
      <c r="AU442" s="549">
        <v>1374220</v>
      </c>
      <c r="AV442" s="543">
        <v>0</v>
      </c>
      <c r="AW442" s="549">
        <v>0</v>
      </c>
      <c r="AX442" s="543">
        <v>2</v>
      </c>
      <c r="AY442" s="549">
        <v>1537200</v>
      </c>
      <c r="AZ442" s="543">
        <v>33</v>
      </c>
      <c r="BA442" s="76">
        <f t="shared" si="110"/>
        <v>0.22</v>
      </c>
      <c r="BB442" s="543">
        <v>8</v>
      </c>
      <c r="BC442" s="76">
        <f t="shared" si="111"/>
        <v>5.3333333333333337E-2</v>
      </c>
      <c r="BD442" s="543">
        <v>109</v>
      </c>
      <c r="BE442" s="76">
        <f t="shared" si="112"/>
        <v>0.72666666666666668</v>
      </c>
      <c r="BF442" s="543">
        <v>143</v>
      </c>
      <c r="BG442" s="76">
        <f t="shared" si="113"/>
        <v>0.95333333333333337</v>
      </c>
      <c r="BH442" s="543">
        <v>55</v>
      </c>
      <c r="BI442" s="76">
        <f t="shared" si="114"/>
        <v>0.36666666666666664</v>
      </c>
      <c r="BJ442" s="543">
        <v>31</v>
      </c>
      <c r="BK442" s="543">
        <v>24</v>
      </c>
      <c r="BL442" s="543">
        <v>0</v>
      </c>
      <c r="BM442" s="550">
        <v>1958</v>
      </c>
      <c r="BN442" s="542"/>
      <c r="BO442" s="543">
        <v>125</v>
      </c>
      <c r="BP442" s="76">
        <f t="shared" si="115"/>
        <v>0.83333333333333337</v>
      </c>
      <c r="BQ442" s="543">
        <v>25</v>
      </c>
      <c r="BR442" s="76">
        <f t="shared" si="116"/>
        <v>0.16666666666666666</v>
      </c>
      <c r="BS442" s="543">
        <v>13</v>
      </c>
      <c r="BT442" s="76">
        <f t="shared" si="117"/>
        <v>8.666666666666667E-2</v>
      </c>
      <c r="BU442" s="76">
        <v>0.59183673469387754</v>
      </c>
      <c r="BW442" s="543">
        <v>0</v>
      </c>
      <c r="BX442" s="543">
        <v>0</v>
      </c>
      <c r="BY442" s="543">
        <v>0</v>
      </c>
      <c r="BZ442" s="543">
        <v>0</v>
      </c>
      <c r="CA442" s="543">
        <v>0</v>
      </c>
      <c r="CB442" s="543">
        <v>0</v>
      </c>
      <c r="CC442" s="543">
        <v>0</v>
      </c>
      <c r="CD442" s="543">
        <v>0</v>
      </c>
      <c r="CE442" s="543">
        <v>0</v>
      </c>
      <c r="CF442" s="543">
        <v>0</v>
      </c>
      <c r="CG442" s="543">
        <v>0</v>
      </c>
      <c r="CH442" s="543">
        <v>0</v>
      </c>
      <c r="CI442" s="542"/>
      <c r="CJ442" s="542"/>
      <c r="CK442" s="542"/>
      <c r="CL442" s="542"/>
      <c r="CM442" s="542"/>
      <c r="CN442" s="542"/>
      <c r="CO442" s="542"/>
      <c r="CP442" s="542"/>
      <c r="CQ442" s="542"/>
      <c r="CS442" s="542"/>
      <c r="CT442" s="542"/>
      <c r="CU442" s="542"/>
      <c r="CV442" s="542"/>
      <c r="CW442" s="543">
        <v>1</v>
      </c>
      <c r="CX442" s="547">
        <v>0</v>
      </c>
      <c r="CY442" s="543">
        <v>1</v>
      </c>
      <c r="CZ442" s="543">
        <v>0</v>
      </c>
      <c r="DA442" s="543">
        <v>0</v>
      </c>
      <c r="DB442" s="543">
        <v>0</v>
      </c>
      <c r="DC442" s="543">
        <v>0</v>
      </c>
      <c r="DD442" s="543">
        <v>0</v>
      </c>
      <c r="DF442" s="551">
        <v>1537619.4137569999</v>
      </c>
      <c r="DG442" s="76">
        <f t="shared" si="118"/>
        <v>0.15157292519010451</v>
      </c>
      <c r="DH442" s="551">
        <v>19161.629333000001</v>
      </c>
      <c r="DI442" s="551">
        <v>1373857.046204</v>
      </c>
      <c r="DJ442" s="551">
        <v>163762.367554</v>
      </c>
      <c r="DK442" s="547">
        <v>80</v>
      </c>
      <c r="DL442" s="543">
        <v>67</v>
      </c>
      <c r="DM442" s="543">
        <v>2</v>
      </c>
      <c r="DN442" s="543">
        <v>1</v>
      </c>
      <c r="DO442" s="320">
        <v>0.54488499999999995</v>
      </c>
      <c r="DP442" s="543">
        <v>78</v>
      </c>
      <c r="DQ442" s="543">
        <v>7</v>
      </c>
      <c r="DR442" s="543">
        <v>23</v>
      </c>
      <c r="DS442" s="543">
        <v>42</v>
      </c>
      <c r="DT442" s="76">
        <f t="shared" si="119"/>
        <v>0.28000000000000003</v>
      </c>
      <c r="DU442" s="542"/>
      <c r="DV442" s="542"/>
      <c r="DW442" s="542"/>
      <c r="DX442" s="552">
        <v>1517.7434000000001</v>
      </c>
      <c r="DZ442" s="542"/>
      <c r="EA442" s="542"/>
      <c r="EB442" s="542"/>
      <c r="EC442" s="542"/>
      <c r="ED442" s="542"/>
      <c r="EE442" s="542"/>
      <c r="EF442" s="542"/>
      <c r="EG442" s="542"/>
      <c r="EH442" s="542"/>
      <c r="EI442" s="542"/>
      <c r="EJ442" s="542"/>
      <c r="EK442" s="542"/>
      <c r="EL442" s="542"/>
      <c r="EM442" s="542"/>
      <c r="EN442" s="542"/>
      <c r="EO442" s="542"/>
    </row>
    <row r="443" spans="2:145" x14ac:dyDescent="0.25">
      <c r="B443" s="541" t="s">
        <v>1963</v>
      </c>
      <c r="C443" s="3" t="s">
        <v>1964</v>
      </c>
      <c r="D443" s="3" t="s">
        <v>1097</v>
      </c>
      <c r="E443" s="541" t="s">
        <v>1094</v>
      </c>
      <c r="F443" s="542"/>
      <c r="G443" s="543">
        <v>11.400166</v>
      </c>
      <c r="H443" s="542"/>
      <c r="I443" s="542"/>
      <c r="J443" s="542"/>
      <c r="K443" s="542"/>
      <c r="L443" s="542"/>
      <c r="N443" s="543">
        <v>11.400166</v>
      </c>
      <c r="O443" s="76">
        <f t="shared" si="104"/>
        <v>1</v>
      </c>
      <c r="P443" s="622">
        <v>1.4000630000000001</v>
      </c>
      <c r="Q443" s="76">
        <f t="shared" si="105"/>
        <v>0.12281075556268216</v>
      </c>
      <c r="R443" s="542"/>
      <c r="S443" s="542"/>
      <c r="T443" s="544">
        <v>0</v>
      </c>
      <c r="U443" s="543">
        <v>0</v>
      </c>
      <c r="W443" s="543">
        <v>37</v>
      </c>
      <c r="X443" s="543">
        <v>0</v>
      </c>
      <c r="Y443" s="542"/>
      <c r="Z443" s="546">
        <f t="shared" si="120"/>
        <v>3.2455667750802926</v>
      </c>
      <c r="AA443" s="543">
        <v>0</v>
      </c>
      <c r="AB443" s="543">
        <v>3</v>
      </c>
      <c r="AC443" s="547">
        <v>40</v>
      </c>
      <c r="AD443" s="547">
        <v>0</v>
      </c>
      <c r="AE443" s="543">
        <f t="shared" si="106"/>
        <v>40</v>
      </c>
      <c r="AF443" s="549">
        <v>3815800</v>
      </c>
      <c r="AH443" s="549">
        <v>77700</v>
      </c>
      <c r="AI443" s="543">
        <v>38</v>
      </c>
      <c r="AJ443" s="76">
        <f t="shared" si="107"/>
        <v>0.95</v>
      </c>
      <c r="AK443" s="549">
        <v>3295900</v>
      </c>
      <c r="AL443" s="76">
        <f t="shared" si="108"/>
        <v>0.86375072068766712</v>
      </c>
      <c r="AM443" s="543">
        <v>38</v>
      </c>
      <c r="AN443" s="549">
        <v>3295900</v>
      </c>
      <c r="AO443" s="543">
        <v>37</v>
      </c>
      <c r="AP443" s="549">
        <v>3160500</v>
      </c>
      <c r="AQ443" s="543">
        <v>37</v>
      </c>
      <c r="AR443" s="549">
        <v>3160500</v>
      </c>
      <c r="AS443" s="543">
        <v>0</v>
      </c>
      <c r="AT443" s="76">
        <f t="shared" si="109"/>
        <v>0</v>
      </c>
      <c r="AU443" s="549">
        <v>0</v>
      </c>
      <c r="AV443" s="543">
        <v>1</v>
      </c>
      <c r="AW443" s="549">
        <v>105200</v>
      </c>
      <c r="AX443" s="543">
        <v>0</v>
      </c>
      <c r="AY443" s="549">
        <v>0</v>
      </c>
      <c r="AZ443" s="543">
        <v>12</v>
      </c>
      <c r="BA443" s="76">
        <f t="shared" si="110"/>
        <v>0.3</v>
      </c>
      <c r="BB443" s="543">
        <v>3</v>
      </c>
      <c r="BC443" s="76">
        <f t="shared" si="111"/>
        <v>7.4999999999999997E-2</v>
      </c>
      <c r="BD443" s="543">
        <v>25</v>
      </c>
      <c r="BE443" s="76">
        <f t="shared" si="112"/>
        <v>0.625</v>
      </c>
      <c r="BF443" s="543">
        <v>37</v>
      </c>
      <c r="BG443" s="76">
        <f t="shared" si="113"/>
        <v>0.92500000000000004</v>
      </c>
      <c r="BH443" s="543">
        <v>0</v>
      </c>
      <c r="BI443" s="76">
        <f t="shared" si="114"/>
        <v>0</v>
      </c>
      <c r="BJ443" s="543">
        <v>0</v>
      </c>
      <c r="BK443" s="543">
        <v>0</v>
      </c>
      <c r="BL443" s="543">
        <v>0</v>
      </c>
      <c r="BM443" s="550">
        <v>1951.5</v>
      </c>
      <c r="BN443" s="542"/>
      <c r="BO443" s="543">
        <v>38</v>
      </c>
      <c r="BP443" s="76">
        <f t="shared" si="115"/>
        <v>0.95</v>
      </c>
      <c r="BQ443" s="543">
        <v>2</v>
      </c>
      <c r="BR443" s="76">
        <f t="shared" si="116"/>
        <v>0.05</v>
      </c>
      <c r="BS443" s="543">
        <v>0</v>
      </c>
      <c r="BT443" s="76">
        <f t="shared" si="117"/>
        <v>0</v>
      </c>
      <c r="BU443" s="76">
        <v>0.94736842105263153</v>
      </c>
      <c r="BW443" s="543">
        <v>0</v>
      </c>
      <c r="BX443" s="543">
        <v>0</v>
      </c>
      <c r="BY443" s="543">
        <v>0</v>
      </c>
      <c r="BZ443" s="543">
        <v>0</v>
      </c>
      <c r="CA443" s="543">
        <v>0</v>
      </c>
      <c r="CB443" s="543">
        <v>0</v>
      </c>
      <c r="CC443" s="543">
        <v>0</v>
      </c>
      <c r="CD443" s="543">
        <v>0</v>
      </c>
      <c r="CE443" s="543">
        <v>0</v>
      </c>
      <c r="CF443" s="543">
        <v>0</v>
      </c>
      <c r="CG443" s="543">
        <v>0</v>
      </c>
      <c r="CH443" s="543">
        <v>0</v>
      </c>
      <c r="CI443" s="542"/>
      <c r="CJ443" s="542"/>
      <c r="CK443" s="542"/>
      <c r="CL443" s="542"/>
      <c r="CM443" s="542"/>
      <c r="CN443" s="542"/>
      <c r="CO443" s="542"/>
      <c r="CP443" s="542"/>
      <c r="CQ443" s="542"/>
      <c r="CS443" s="542"/>
      <c r="CT443" s="542"/>
      <c r="CU443" s="542"/>
      <c r="CV443" s="542"/>
      <c r="CW443" s="543">
        <v>0</v>
      </c>
      <c r="CX443" s="547">
        <v>0</v>
      </c>
      <c r="CY443" s="543">
        <v>0</v>
      </c>
      <c r="CZ443" s="543">
        <v>0</v>
      </c>
      <c r="DA443" s="543">
        <v>0</v>
      </c>
      <c r="DB443" s="543">
        <v>0</v>
      </c>
      <c r="DC443" s="543">
        <v>0</v>
      </c>
      <c r="DD443" s="543">
        <v>0</v>
      </c>
      <c r="DF443" s="551">
        <v>0</v>
      </c>
      <c r="DG443" s="76">
        <f t="shared" si="118"/>
        <v>0</v>
      </c>
      <c r="DH443" s="551">
        <v>0</v>
      </c>
      <c r="DI443" s="551">
        <v>0</v>
      </c>
      <c r="DJ443" s="551">
        <v>0</v>
      </c>
      <c r="DK443" s="547">
        <v>40</v>
      </c>
      <c r="DL443" s="543">
        <v>0</v>
      </c>
      <c r="DM443" s="543">
        <v>0</v>
      </c>
      <c r="DN443" s="543">
        <v>0</v>
      </c>
      <c r="DO443" s="320">
        <v>0</v>
      </c>
      <c r="DP443" s="543">
        <v>40</v>
      </c>
      <c r="DQ443" s="543">
        <v>0</v>
      </c>
      <c r="DR443" s="543">
        <v>0</v>
      </c>
      <c r="DS443" s="543">
        <v>0</v>
      </c>
      <c r="DT443" s="76">
        <f t="shared" si="119"/>
        <v>0</v>
      </c>
      <c r="DU443" s="542"/>
      <c r="DV443" s="542"/>
      <c r="DW443" s="542"/>
      <c r="DX443" s="552">
        <v>0</v>
      </c>
      <c r="DZ443" s="542"/>
      <c r="EA443" s="542"/>
      <c r="EB443" s="542"/>
      <c r="EC443" s="542"/>
      <c r="ED443" s="542"/>
      <c r="EE443" s="542"/>
      <c r="EF443" s="542"/>
      <c r="EG443" s="542"/>
      <c r="EH443" s="542"/>
      <c r="EI443" s="542"/>
      <c r="EJ443" s="542"/>
      <c r="EK443" s="542"/>
      <c r="EL443" s="542"/>
      <c r="EM443" s="542"/>
      <c r="EN443" s="542"/>
      <c r="EO443" s="542"/>
    </row>
    <row r="444" spans="2:145" x14ac:dyDescent="0.25">
      <c r="B444" s="541" t="s">
        <v>1965</v>
      </c>
      <c r="C444" s="3" t="s">
        <v>1966</v>
      </c>
      <c r="D444" s="3" t="s">
        <v>1097</v>
      </c>
      <c r="E444" s="541" t="s">
        <v>1094</v>
      </c>
      <c r="F444" s="542"/>
      <c r="G444" s="543">
        <v>279.58282100000002</v>
      </c>
      <c r="H444" s="542"/>
      <c r="I444" s="542"/>
      <c r="J444" s="542"/>
      <c r="K444" s="542"/>
      <c r="L444" s="542"/>
      <c r="N444" s="543">
        <v>142.07421500000001</v>
      </c>
      <c r="O444" s="76">
        <f t="shared" si="104"/>
        <v>0.50816503850928663</v>
      </c>
      <c r="P444" s="622">
        <v>5.6117619999999997</v>
      </c>
      <c r="Q444" s="76">
        <f t="shared" si="105"/>
        <v>2.007191278751708E-2</v>
      </c>
      <c r="R444" s="542"/>
      <c r="S444" s="542"/>
      <c r="T444" s="544">
        <v>2.672485</v>
      </c>
      <c r="U444" s="543">
        <v>2</v>
      </c>
      <c r="W444" s="543">
        <v>139</v>
      </c>
      <c r="X444" s="543">
        <v>45</v>
      </c>
      <c r="Y444" s="542"/>
      <c r="Z444" s="546">
        <f t="shared" ref="Z444:Z470" si="121">W444/N444</f>
        <v>0.97836190754247698</v>
      </c>
      <c r="AA444" s="543">
        <v>7</v>
      </c>
      <c r="AB444" s="543">
        <v>8</v>
      </c>
      <c r="AC444" s="547">
        <v>140</v>
      </c>
      <c r="AD444" s="547">
        <v>7</v>
      </c>
      <c r="AE444" s="543">
        <f t="shared" si="106"/>
        <v>147</v>
      </c>
      <c r="AF444" s="549">
        <v>10625627</v>
      </c>
      <c r="AH444" s="549">
        <v>45600</v>
      </c>
      <c r="AI444" s="543">
        <v>116</v>
      </c>
      <c r="AJ444" s="76">
        <f t="shared" si="107"/>
        <v>0.78911564625850339</v>
      </c>
      <c r="AK444" s="549">
        <v>6174354</v>
      </c>
      <c r="AL444" s="76">
        <f t="shared" si="108"/>
        <v>0.58108137995056663</v>
      </c>
      <c r="AM444" s="543">
        <v>116</v>
      </c>
      <c r="AN444" s="549">
        <v>6174354</v>
      </c>
      <c r="AO444" s="543">
        <v>109</v>
      </c>
      <c r="AP444" s="549">
        <v>4785000</v>
      </c>
      <c r="AQ444" s="543">
        <v>92</v>
      </c>
      <c r="AR444" s="549">
        <v>4215500</v>
      </c>
      <c r="AS444" s="543">
        <v>17</v>
      </c>
      <c r="AT444" s="76">
        <f t="shared" si="109"/>
        <v>0.15596330275229359</v>
      </c>
      <c r="AU444" s="549">
        <v>569500</v>
      </c>
      <c r="AV444" s="543">
        <v>27</v>
      </c>
      <c r="AW444" s="549">
        <v>3083735</v>
      </c>
      <c r="AX444" s="543">
        <v>2</v>
      </c>
      <c r="AY444" s="549">
        <v>1031600</v>
      </c>
      <c r="AZ444" s="543">
        <v>63</v>
      </c>
      <c r="BA444" s="76">
        <f t="shared" si="110"/>
        <v>0.42857142857142855</v>
      </c>
      <c r="BB444" s="543">
        <v>37</v>
      </c>
      <c r="BC444" s="76">
        <f t="shared" si="111"/>
        <v>0.25170068027210885</v>
      </c>
      <c r="BD444" s="543">
        <v>47</v>
      </c>
      <c r="BE444" s="76">
        <f t="shared" si="112"/>
        <v>0.31972789115646261</v>
      </c>
      <c r="BF444" s="543">
        <v>134</v>
      </c>
      <c r="BG444" s="76">
        <f t="shared" si="113"/>
        <v>0.91156462585034015</v>
      </c>
      <c r="BH444" s="543">
        <v>42</v>
      </c>
      <c r="BI444" s="76">
        <f t="shared" si="114"/>
        <v>0.2857142857142857</v>
      </c>
      <c r="BJ444" s="543">
        <v>35</v>
      </c>
      <c r="BK444" s="543">
        <v>7</v>
      </c>
      <c r="BL444" s="543">
        <v>0</v>
      </c>
      <c r="BM444" s="550">
        <v>1954.5</v>
      </c>
      <c r="BN444" s="542"/>
      <c r="BO444" s="543">
        <v>120</v>
      </c>
      <c r="BP444" s="76">
        <f t="shared" si="115"/>
        <v>0.81632653061224492</v>
      </c>
      <c r="BQ444" s="543">
        <v>27</v>
      </c>
      <c r="BR444" s="76">
        <f t="shared" si="116"/>
        <v>0.18367346938775511</v>
      </c>
      <c r="BS444" s="543">
        <v>3</v>
      </c>
      <c r="BT444" s="76">
        <f t="shared" si="117"/>
        <v>2.0408163265306121E-2</v>
      </c>
      <c r="BU444" s="76">
        <v>0.60344827586206895</v>
      </c>
      <c r="BW444" s="543">
        <v>1</v>
      </c>
      <c r="BX444" s="543">
        <v>1</v>
      </c>
      <c r="BY444" s="543">
        <v>0</v>
      </c>
      <c r="BZ444" s="543">
        <v>1</v>
      </c>
      <c r="CA444" s="543">
        <v>0</v>
      </c>
      <c r="CB444" s="543">
        <v>0</v>
      </c>
      <c r="CC444" s="543">
        <v>1</v>
      </c>
      <c r="CD444" s="543">
        <v>0</v>
      </c>
      <c r="CE444" s="543">
        <v>0</v>
      </c>
      <c r="CF444" s="543">
        <v>0</v>
      </c>
      <c r="CG444" s="543">
        <v>0</v>
      </c>
      <c r="CH444" s="543">
        <v>0</v>
      </c>
      <c r="CI444" s="542"/>
      <c r="CJ444" s="542"/>
      <c r="CK444" s="542"/>
      <c r="CL444" s="542"/>
      <c r="CM444" s="542"/>
      <c r="CN444" s="542"/>
      <c r="CO444" s="542"/>
      <c r="CP444" s="542"/>
      <c r="CQ444" s="542"/>
      <c r="CS444" s="542"/>
      <c r="CT444" s="542"/>
      <c r="CU444" s="542"/>
      <c r="CV444" s="542"/>
      <c r="CW444" s="543">
        <v>1</v>
      </c>
      <c r="CX444" s="547">
        <v>1</v>
      </c>
      <c r="CY444" s="543">
        <v>1</v>
      </c>
      <c r="CZ444" s="543">
        <v>0</v>
      </c>
      <c r="DA444" s="543">
        <v>0</v>
      </c>
      <c r="DB444" s="543">
        <v>0</v>
      </c>
      <c r="DC444" s="543">
        <v>0</v>
      </c>
      <c r="DD444" s="543">
        <v>0</v>
      </c>
      <c r="DF444" s="551">
        <v>1051992.891116</v>
      </c>
      <c r="DG444" s="76">
        <f t="shared" si="118"/>
        <v>9.9005253159742956E-2</v>
      </c>
      <c r="DH444" s="551">
        <v>7401.1361079999997</v>
      </c>
      <c r="DI444" s="551">
        <v>741321.57246099995</v>
      </c>
      <c r="DJ444" s="551">
        <v>310671.31865500001</v>
      </c>
      <c r="DK444" s="547">
        <v>56</v>
      </c>
      <c r="DL444" s="543">
        <v>90</v>
      </c>
      <c r="DM444" s="543">
        <v>1</v>
      </c>
      <c r="DN444" s="543">
        <v>0</v>
      </c>
      <c r="DO444" s="320">
        <v>0.16619800000000001</v>
      </c>
      <c r="DP444" s="543">
        <v>51</v>
      </c>
      <c r="DQ444" s="543">
        <v>25</v>
      </c>
      <c r="DR444" s="543">
        <v>62</v>
      </c>
      <c r="DS444" s="543">
        <v>9</v>
      </c>
      <c r="DT444" s="76">
        <f t="shared" si="119"/>
        <v>6.4748201438848921E-2</v>
      </c>
      <c r="DU444" s="542"/>
      <c r="DV444" s="542"/>
      <c r="DW444" s="542"/>
      <c r="DX444" s="552">
        <v>767.08690000000001</v>
      </c>
      <c r="DZ444" s="542"/>
      <c r="EA444" s="542"/>
      <c r="EB444" s="542"/>
      <c r="EC444" s="542"/>
      <c r="ED444" s="542"/>
      <c r="EE444" s="542"/>
      <c r="EF444" s="542"/>
      <c r="EG444" s="542"/>
      <c r="EH444" s="542"/>
      <c r="EI444" s="542"/>
      <c r="EJ444" s="542"/>
      <c r="EK444" s="542"/>
      <c r="EL444" s="542"/>
      <c r="EM444" s="542"/>
      <c r="EN444" s="542"/>
      <c r="EO444" s="542"/>
    </row>
    <row r="445" spans="2:145" x14ac:dyDescent="0.25">
      <c r="B445" s="541" t="s">
        <v>1967</v>
      </c>
      <c r="C445" s="3" t="s">
        <v>1968</v>
      </c>
      <c r="D445" s="3" t="s">
        <v>1149</v>
      </c>
      <c r="E445" s="541" t="s">
        <v>1094</v>
      </c>
      <c r="F445" s="542"/>
      <c r="G445" s="543">
        <v>36.591487999999998</v>
      </c>
      <c r="H445" s="542"/>
      <c r="I445" s="542"/>
      <c r="J445" s="542"/>
      <c r="K445" s="542"/>
      <c r="L445" s="542"/>
      <c r="N445" s="543">
        <v>36.591487999999998</v>
      </c>
      <c r="O445" s="76">
        <f t="shared" si="104"/>
        <v>1</v>
      </c>
      <c r="P445" s="622">
        <v>1.1080159999999999</v>
      </c>
      <c r="Q445" s="76">
        <f t="shared" si="105"/>
        <v>3.0280703534111539E-2</v>
      </c>
      <c r="R445" s="542"/>
      <c r="S445" s="542"/>
      <c r="T445" s="544">
        <v>0</v>
      </c>
      <c r="U445" s="543">
        <v>0</v>
      </c>
      <c r="W445" s="543">
        <v>43</v>
      </c>
      <c r="X445" s="543">
        <v>0</v>
      </c>
      <c r="Y445" s="542"/>
      <c r="Z445" s="546">
        <f t="shared" si="121"/>
        <v>1.1751366875268916</v>
      </c>
      <c r="AA445" s="543">
        <v>0</v>
      </c>
      <c r="AB445" s="543">
        <v>0</v>
      </c>
      <c r="AC445" s="547">
        <v>43</v>
      </c>
      <c r="AD445" s="547">
        <v>0</v>
      </c>
      <c r="AE445" s="543">
        <f t="shared" si="106"/>
        <v>43</v>
      </c>
      <c r="AF445" s="549">
        <v>1176310</v>
      </c>
      <c r="AH445" s="549">
        <v>17800</v>
      </c>
      <c r="AI445" s="543">
        <v>38</v>
      </c>
      <c r="AJ445" s="76">
        <f t="shared" si="107"/>
        <v>0.88372093023255816</v>
      </c>
      <c r="AK445" s="549">
        <v>811800</v>
      </c>
      <c r="AL445" s="76">
        <f t="shared" si="108"/>
        <v>0.69012420195356661</v>
      </c>
      <c r="AM445" s="543">
        <v>38</v>
      </c>
      <c r="AN445" s="549">
        <v>811800</v>
      </c>
      <c r="AO445" s="543">
        <v>38</v>
      </c>
      <c r="AP445" s="549">
        <v>811800</v>
      </c>
      <c r="AQ445" s="543">
        <v>25</v>
      </c>
      <c r="AR445" s="549">
        <v>640900</v>
      </c>
      <c r="AS445" s="543">
        <v>13</v>
      </c>
      <c r="AT445" s="76">
        <f t="shared" si="109"/>
        <v>0.34210526315789475</v>
      </c>
      <c r="AU445" s="549">
        <v>170900</v>
      </c>
      <c r="AV445" s="543">
        <v>3</v>
      </c>
      <c r="AW445" s="549">
        <v>82000</v>
      </c>
      <c r="AX445" s="543">
        <v>2</v>
      </c>
      <c r="AY445" s="549">
        <v>282510</v>
      </c>
      <c r="AZ445" s="543">
        <v>7</v>
      </c>
      <c r="BA445" s="76">
        <f t="shared" si="110"/>
        <v>0.16279069767441862</v>
      </c>
      <c r="BB445" s="543">
        <v>15</v>
      </c>
      <c r="BC445" s="76">
        <f t="shared" si="111"/>
        <v>0.34883720930232559</v>
      </c>
      <c r="BD445" s="543">
        <v>21</v>
      </c>
      <c r="BE445" s="76">
        <f t="shared" si="112"/>
        <v>0.48837209302325579</v>
      </c>
      <c r="BF445" s="543">
        <v>38</v>
      </c>
      <c r="BG445" s="76">
        <f t="shared" si="113"/>
        <v>0.88372093023255816</v>
      </c>
      <c r="BH445" s="543">
        <v>0</v>
      </c>
      <c r="BI445" s="76">
        <f t="shared" si="114"/>
        <v>0</v>
      </c>
      <c r="BJ445" s="543">
        <v>0</v>
      </c>
      <c r="BK445" s="543">
        <v>0</v>
      </c>
      <c r="BL445" s="543">
        <v>0</v>
      </c>
      <c r="BM445" s="550">
        <v>1957</v>
      </c>
      <c r="BN445" s="542"/>
      <c r="BO445" s="543">
        <v>39</v>
      </c>
      <c r="BP445" s="76">
        <f t="shared" si="115"/>
        <v>0.90697674418604646</v>
      </c>
      <c r="BQ445" s="543">
        <v>4</v>
      </c>
      <c r="BR445" s="76">
        <f t="shared" si="116"/>
        <v>9.3023255813953487E-2</v>
      </c>
      <c r="BS445" s="543">
        <v>0</v>
      </c>
      <c r="BT445" s="76">
        <f t="shared" si="117"/>
        <v>0</v>
      </c>
      <c r="BU445" s="76">
        <v>0.52631578947368418</v>
      </c>
      <c r="BW445" s="543">
        <v>0</v>
      </c>
      <c r="BX445" s="543">
        <v>0</v>
      </c>
      <c r="BY445" s="543">
        <v>0</v>
      </c>
      <c r="BZ445" s="543">
        <v>0</v>
      </c>
      <c r="CA445" s="543">
        <v>0</v>
      </c>
      <c r="CB445" s="543">
        <v>0</v>
      </c>
      <c r="CC445" s="543">
        <v>0</v>
      </c>
      <c r="CD445" s="543">
        <v>0</v>
      </c>
      <c r="CE445" s="543">
        <v>0</v>
      </c>
      <c r="CF445" s="543">
        <v>0</v>
      </c>
      <c r="CG445" s="543">
        <v>0</v>
      </c>
      <c r="CH445" s="543">
        <v>0</v>
      </c>
      <c r="CI445" s="542"/>
      <c r="CJ445" s="542"/>
      <c r="CK445" s="542"/>
      <c r="CL445" s="542"/>
      <c r="CM445" s="542"/>
      <c r="CN445" s="542"/>
      <c r="CO445" s="542"/>
      <c r="CP445" s="542"/>
      <c r="CQ445" s="542"/>
      <c r="CS445" s="542"/>
      <c r="CT445" s="542"/>
      <c r="CU445" s="542"/>
      <c r="CV445" s="542"/>
      <c r="CW445" s="543">
        <v>1</v>
      </c>
      <c r="CX445" s="547">
        <v>0</v>
      </c>
      <c r="CY445" s="543">
        <v>1</v>
      </c>
      <c r="CZ445" s="543">
        <v>0</v>
      </c>
      <c r="DA445" s="543">
        <v>0</v>
      </c>
      <c r="DB445" s="543">
        <v>0</v>
      </c>
      <c r="DC445" s="543">
        <v>0</v>
      </c>
      <c r="DD445" s="543">
        <v>0</v>
      </c>
      <c r="DF445" s="551">
        <v>0</v>
      </c>
      <c r="DG445" s="76">
        <f t="shared" si="118"/>
        <v>0</v>
      </c>
      <c r="DH445" s="551">
        <v>0</v>
      </c>
      <c r="DI445" s="551">
        <v>0</v>
      </c>
      <c r="DJ445" s="551">
        <v>0</v>
      </c>
      <c r="DK445" s="547">
        <v>43</v>
      </c>
      <c r="DL445" s="543">
        <v>0</v>
      </c>
      <c r="DM445" s="543">
        <v>0</v>
      </c>
      <c r="DN445" s="543">
        <v>0</v>
      </c>
      <c r="DO445" s="320">
        <v>0</v>
      </c>
      <c r="DP445" s="543">
        <v>43</v>
      </c>
      <c r="DQ445" s="543">
        <v>0</v>
      </c>
      <c r="DR445" s="543">
        <v>0</v>
      </c>
      <c r="DS445" s="543">
        <v>0</v>
      </c>
      <c r="DT445" s="76">
        <f t="shared" si="119"/>
        <v>0</v>
      </c>
      <c r="DU445" s="542"/>
      <c r="DV445" s="542"/>
      <c r="DW445" s="542"/>
      <c r="DX445" s="552">
        <v>0</v>
      </c>
      <c r="DZ445" s="542"/>
      <c r="EA445" s="542"/>
      <c r="EB445" s="542"/>
      <c r="EC445" s="542"/>
      <c r="ED445" s="542"/>
      <c r="EE445" s="542"/>
      <c r="EF445" s="542"/>
      <c r="EG445" s="542"/>
      <c r="EH445" s="542"/>
      <c r="EI445" s="542"/>
      <c r="EJ445" s="542"/>
      <c r="EK445" s="542"/>
      <c r="EL445" s="542"/>
      <c r="EM445" s="542"/>
      <c r="EN445" s="542"/>
      <c r="EO445" s="542"/>
    </row>
    <row r="446" spans="2:145" x14ac:dyDescent="0.25">
      <c r="B446" s="541" t="s">
        <v>1969</v>
      </c>
      <c r="C446" s="3" t="s">
        <v>1970</v>
      </c>
      <c r="D446" s="3" t="s">
        <v>1255</v>
      </c>
      <c r="E446" s="541" t="s">
        <v>1094</v>
      </c>
      <c r="F446" s="542"/>
      <c r="G446" s="543">
        <v>28586.862440000001</v>
      </c>
      <c r="H446" s="542"/>
      <c r="I446" s="542"/>
      <c r="J446" s="542"/>
      <c r="K446" s="542"/>
      <c r="L446" s="542"/>
      <c r="N446" s="543">
        <v>11359.931398000001</v>
      </c>
      <c r="O446" s="76">
        <f t="shared" si="104"/>
        <v>0.39738293846843026</v>
      </c>
      <c r="P446" s="622">
        <v>137.63726299999999</v>
      </c>
      <c r="Q446" s="76">
        <f t="shared" si="105"/>
        <v>4.8147033725328267E-3</v>
      </c>
      <c r="R446" s="542"/>
      <c r="S446" s="542"/>
      <c r="T446" s="544">
        <v>2.3421020000000001</v>
      </c>
      <c r="U446" s="543">
        <v>30</v>
      </c>
      <c r="W446" s="543">
        <v>665</v>
      </c>
      <c r="X446" s="543">
        <v>12</v>
      </c>
      <c r="Y446" s="542"/>
      <c r="Z446" s="546">
        <f t="shared" si="121"/>
        <v>5.8539085906546773E-2</v>
      </c>
      <c r="AA446" s="543">
        <v>198</v>
      </c>
      <c r="AB446" s="543">
        <v>226</v>
      </c>
      <c r="AC446" s="547">
        <v>693</v>
      </c>
      <c r="AD446" s="547">
        <v>198</v>
      </c>
      <c r="AE446" s="543">
        <f t="shared" si="106"/>
        <v>891</v>
      </c>
      <c r="AF446" s="549">
        <v>109999031</v>
      </c>
      <c r="AH446" s="549">
        <v>52120</v>
      </c>
      <c r="AI446" s="543">
        <v>738</v>
      </c>
      <c r="AJ446" s="76">
        <f t="shared" si="107"/>
        <v>0.82828282828282829</v>
      </c>
      <c r="AK446" s="549">
        <v>48715511</v>
      </c>
      <c r="AL446" s="76">
        <f t="shared" si="108"/>
        <v>0.44287218311950405</v>
      </c>
      <c r="AM446" s="543">
        <v>738</v>
      </c>
      <c r="AN446" s="549">
        <v>48715511</v>
      </c>
      <c r="AO446" s="543">
        <v>709</v>
      </c>
      <c r="AP446" s="549">
        <v>47161779</v>
      </c>
      <c r="AQ446" s="543">
        <v>582</v>
      </c>
      <c r="AR446" s="549">
        <v>44102719</v>
      </c>
      <c r="AS446" s="543">
        <v>127</v>
      </c>
      <c r="AT446" s="76">
        <f t="shared" si="109"/>
        <v>0.17912552891396333</v>
      </c>
      <c r="AU446" s="549">
        <v>3059060</v>
      </c>
      <c r="AV446" s="543">
        <v>97</v>
      </c>
      <c r="AW446" s="549">
        <v>22341462</v>
      </c>
      <c r="AX446" s="543">
        <v>36</v>
      </c>
      <c r="AY446" s="549">
        <v>35966353</v>
      </c>
      <c r="AZ446" s="543">
        <v>283</v>
      </c>
      <c r="BA446" s="76">
        <f t="shared" si="110"/>
        <v>0.31762065095398428</v>
      </c>
      <c r="BB446" s="543">
        <v>253</v>
      </c>
      <c r="BC446" s="76">
        <f t="shared" si="111"/>
        <v>0.2839506172839506</v>
      </c>
      <c r="BD446" s="543">
        <v>355</v>
      </c>
      <c r="BE446" s="76">
        <f t="shared" si="112"/>
        <v>0.39842873176206511</v>
      </c>
      <c r="BF446" s="543">
        <v>686</v>
      </c>
      <c r="BG446" s="76">
        <f t="shared" si="113"/>
        <v>0.7699214365881033</v>
      </c>
      <c r="BH446" s="543">
        <v>186</v>
      </c>
      <c r="BI446" s="76">
        <f t="shared" si="114"/>
        <v>0.20875420875420875</v>
      </c>
      <c r="BJ446" s="543">
        <v>132</v>
      </c>
      <c r="BK446" s="543">
        <v>42</v>
      </c>
      <c r="BL446" s="543">
        <v>12</v>
      </c>
      <c r="BM446" s="550">
        <v>1963</v>
      </c>
      <c r="BN446" s="542"/>
      <c r="BO446" s="543">
        <v>765</v>
      </c>
      <c r="BP446" s="76">
        <f t="shared" si="115"/>
        <v>0.85858585858585856</v>
      </c>
      <c r="BQ446" s="543">
        <v>126</v>
      </c>
      <c r="BR446" s="76">
        <f t="shared" si="116"/>
        <v>0.14141414141414141</v>
      </c>
      <c r="BS446" s="543">
        <v>24</v>
      </c>
      <c r="BT446" s="76">
        <f t="shared" si="117"/>
        <v>2.6936026936026935E-2</v>
      </c>
      <c r="BU446" s="76">
        <v>0.67344173441734423</v>
      </c>
      <c r="BW446" s="543">
        <v>5</v>
      </c>
      <c r="BX446" s="543">
        <v>2</v>
      </c>
      <c r="BY446" s="543">
        <v>1</v>
      </c>
      <c r="BZ446" s="543">
        <v>4</v>
      </c>
      <c r="CA446" s="543">
        <v>1</v>
      </c>
      <c r="CB446" s="543">
        <v>0</v>
      </c>
      <c r="CC446" s="543">
        <v>2</v>
      </c>
      <c r="CD446" s="543">
        <v>0</v>
      </c>
      <c r="CE446" s="543">
        <v>0</v>
      </c>
      <c r="CF446" s="543">
        <v>0</v>
      </c>
      <c r="CG446" s="543">
        <v>3</v>
      </c>
      <c r="CH446" s="543">
        <v>0</v>
      </c>
      <c r="CI446" s="542"/>
      <c r="CJ446" s="542"/>
      <c r="CK446" s="542"/>
      <c r="CL446" s="542"/>
      <c r="CM446" s="542"/>
      <c r="CN446" s="542"/>
      <c r="CO446" s="542"/>
      <c r="CP446" s="542"/>
      <c r="CQ446" s="542"/>
      <c r="CS446" s="542"/>
      <c r="CT446" s="542"/>
      <c r="CU446" s="542"/>
      <c r="CV446" s="542"/>
      <c r="CW446" s="543">
        <v>22</v>
      </c>
      <c r="CX446" s="547">
        <v>3</v>
      </c>
      <c r="CY446" s="543">
        <v>10</v>
      </c>
      <c r="CZ446" s="543">
        <v>7</v>
      </c>
      <c r="DA446" s="543">
        <v>0</v>
      </c>
      <c r="DB446" s="543">
        <v>1</v>
      </c>
      <c r="DC446" s="543">
        <v>4</v>
      </c>
      <c r="DD446" s="543">
        <v>0</v>
      </c>
      <c r="DF446" s="551">
        <v>7493089.4337560004</v>
      </c>
      <c r="DG446" s="76">
        <f t="shared" si="118"/>
        <v>6.8119594924031648E-2</v>
      </c>
      <c r="DH446" s="551">
        <v>7499.6267090000001</v>
      </c>
      <c r="DI446" s="551">
        <v>6319323.8697300004</v>
      </c>
      <c r="DJ446" s="551">
        <v>1173765.564026</v>
      </c>
      <c r="DK446" s="547">
        <v>483</v>
      </c>
      <c r="DL446" s="543">
        <v>373</v>
      </c>
      <c r="DM446" s="543">
        <v>25</v>
      </c>
      <c r="DN446" s="543">
        <v>10</v>
      </c>
      <c r="DO446" s="320">
        <v>0.15840199999999999</v>
      </c>
      <c r="DP446" s="543">
        <v>459</v>
      </c>
      <c r="DQ446" s="543">
        <v>128</v>
      </c>
      <c r="DR446" s="543">
        <v>222</v>
      </c>
      <c r="DS446" s="543">
        <v>82</v>
      </c>
      <c r="DT446" s="76">
        <f t="shared" si="119"/>
        <v>0.12330827067669173</v>
      </c>
      <c r="DU446" s="542"/>
      <c r="DV446" s="542"/>
      <c r="DW446" s="542"/>
      <c r="DX446" s="552">
        <v>4194.7066999999997</v>
      </c>
      <c r="DZ446" s="542"/>
      <c r="EA446" s="542"/>
      <c r="EB446" s="542"/>
      <c r="EC446" s="542"/>
      <c r="ED446" s="542"/>
      <c r="EE446" s="542"/>
      <c r="EF446" s="542"/>
      <c r="EG446" s="542"/>
      <c r="EH446" s="542"/>
      <c r="EI446" s="542"/>
      <c r="EJ446" s="542"/>
      <c r="EK446" s="542"/>
      <c r="EL446" s="542"/>
      <c r="EM446" s="542"/>
      <c r="EN446" s="542"/>
      <c r="EO446" s="542"/>
    </row>
    <row r="447" spans="2:145" x14ac:dyDescent="0.25">
      <c r="B447" s="541" t="s">
        <v>1971</v>
      </c>
      <c r="C447" s="3" t="s">
        <v>1972</v>
      </c>
      <c r="D447" s="3" t="s">
        <v>1097</v>
      </c>
      <c r="E447" s="541" t="s">
        <v>1094</v>
      </c>
      <c r="F447" s="542"/>
      <c r="G447" s="543">
        <v>97.420951000000002</v>
      </c>
      <c r="H447" s="542"/>
      <c r="I447" s="542"/>
      <c r="J447" s="542"/>
      <c r="K447" s="542"/>
      <c r="L447" s="542"/>
      <c r="N447" s="543">
        <v>50.693541000000003</v>
      </c>
      <c r="O447" s="76">
        <f t="shared" si="104"/>
        <v>0.5203556368485871</v>
      </c>
      <c r="P447" s="622">
        <v>2.2904689999999999</v>
      </c>
      <c r="Q447" s="76">
        <f t="shared" si="105"/>
        <v>2.3511051539622106E-2</v>
      </c>
      <c r="R447" s="542"/>
      <c r="S447" s="542"/>
      <c r="T447" s="544">
        <v>2.8984380000000001</v>
      </c>
      <c r="U447" s="543">
        <v>5</v>
      </c>
      <c r="W447" s="543">
        <v>74</v>
      </c>
      <c r="X447" s="543">
        <v>26</v>
      </c>
      <c r="Y447" s="542"/>
      <c r="Z447" s="546">
        <f t="shared" si="121"/>
        <v>1.4597520421783121</v>
      </c>
      <c r="AA447" s="543">
        <v>3</v>
      </c>
      <c r="AB447" s="543">
        <v>2</v>
      </c>
      <c r="AC447" s="547">
        <v>73</v>
      </c>
      <c r="AD447" s="547">
        <v>3</v>
      </c>
      <c r="AE447" s="543">
        <f t="shared" si="106"/>
        <v>76</v>
      </c>
      <c r="AF447" s="549">
        <v>10157585</v>
      </c>
      <c r="AH447" s="549">
        <v>51700</v>
      </c>
      <c r="AI447" s="543">
        <v>59</v>
      </c>
      <c r="AJ447" s="76">
        <f t="shared" si="107"/>
        <v>0.77631578947368418</v>
      </c>
      <c r="AK447" s="549">
        <v>3041400</v>
      </c>
      <c r="AL447" s="76">
        <f t="shared" si="108"/>
        <v>0.29942156526379055</v>
      </c>
      <c r="AM447" s="543">
        <v>59</v>
      </c>
      <c r="AN447" s="549">
        <v>3041400</v>
      </c>
      <c r="AO447" s="543">
        <v>57</v>
      </c>
      <c r="AP447" s="549">
        <v>2834700</v>
      </c>
      <c r="AQ447" s="543">
        <v>43</v>
      </c>
      <c r="AR447" s="549">
        <v>2438700</v>
      </c>
      <c r="AS447" s="543">
        <v>14</v>
      </c>
      <c r="AT447" s="76">
        <f t="shared" si="109"/>
        <v>0.24561403508771928</v>
      </c>
      <c r="AU447" s="549">
        <v>396000</v>
      </c>
      <c r="AV447" s="543">
        <v>15</v>
      </c>
      <c r="AW447" s="549">
        <v>5200500</v>
      </c>
      <c r="AX447" s="543">
        <v>1</v>
      </c>
      <c r="AY447" s="549">
        <v>1847285</v>
      </c>
      <c r="AZ447" s="543">
        <v>19</v>
      </c>
      <c r="BA447" s="76">
        <f t="shared" si="110"/>
        <v>0.25</v>
      </c>
      <c r="BB447" s="543">
        <v>22</v>
      </c>
      <c r="BC447" s="76">
        <f t="shared" si="111"/>
        <v>0.28947368421052633</v>
      </c>
      <c r="BD447" s="543">
        <v>35</v>
      </c>
      <c r="BE447" s="76">
        <f t="shared" si="112"/>
        <v>0.46052631578947367</v>
      </c>
      <c r="BF447" s="543">
        <v>68</v>
      </c>
      <c r="BG447" s="76">
        <f t="shared" si="113"/>
        <v>0.89473684210526316</v>
      </c>
      <c r="BH447" s="543">
        <v>26</v>
      </c>
      <c r="BI447" s="76">
        <f t="shared" si="114"/>
        <v>0.34210526315789475</v>
      </c>
      <c r="BJ447" s="543">
        <v>20</v>
      </c>
      <c r="BK447" s="543">
        <v>5</v>
      </c>
      <c r="BL447" s="543">
        <v>1</v>
      </c>
      <c r="BM447" s="550">
        <v>1955</v>
      </c>
      <c r="BN447" s="542"/>
      <c r="BO447" s="543">
        <v>66</v>
      </c>
      <c r="BP447" s="76">
        <f t="shared" si="115"/>
        <v>0.86842105263157898</v>
      </c>
      <c r="BQ447" s="543">
        <v>10</v>
      </c>
      <c r="BR447" s="76">
        <f t="shared" si="116"/>
        <v>0.13157894736842105</v>
      </c>
      <c r="BS447" s="543">
        <v>5</v>
      </c>
      <c r="BT447" s="76">
        <f t="shared" si="117"/>
        <v>6.5789473684210523E-2</v>
      </c>
      <c r="BU447" s="76">
        <v>0.57627118644067798</v>
      </c>
      <c r="BW447" s="543">
        <v>0</v>
      </c>
      <c r="BX447" s="543">
        <v>0</v>
      </c>
      <c r="BY447" s="543">
        <v>0</v>
      </c>
      <c r="BZ447" s="543">
        <v>0</v>
      </c>
      <c r="CA447" s="543">
        <v>0</v>
      </c>
      <c r="CB447" s="543">
        <v>0</v>
      </c>
      <c r="CC447" s="543">
        <v>0</v>
      </c>
      <c r="CD447" s="543">
        <v>0</v>
      </c>
      <c r="CE447" s="543">
        <v>0</v>
      </c>
      <c r="CF447" s="543">
        <v>0</v>
      </c>
      <c r="CG447" s="543">
        <v>0</v>
      </c>
      <c r="CH447" s="543">
        <v>0</v>
      </c>
      <c r="CI447" s="542"/>
      <c r="CJ447" s="542"/>
      <c r="CK447" s="542"/>
      <c r="CL447" s="542"/>
      <c r="CM447" s="542"/>
      <c r="CN447" s="542"/>
      <c r="CO447" s="542"/>
      <c r="CP447" s="542"/>
      <c r="CQ447" s="542"/>
      <c r="CS447" s="542"/>
      <c r="CT447" s="542"/>
      <c r="CU447" s="542"/>
      <c r="CV447" s="542"/>
      <c r="CW447" s="543">
        <v>1</v>
      </c>
      <c r="CX447" s="547">
        <v>0</v>
      </c>
      <c r="CY447" s="543">
        <v>0</v>
      </c>
      <c r="CZ447" s="543">
        <v>1</v>
      </c>
      <c r="DA447" s="543">
        <v>0</v>
      </c>
      <c r="DB447" s="543">
        <v>0</v>
      </c>
      <c r="DC447" s="543">
        <v>0</v>
      </c>
      <c r="DD447" s="543">
        <v>0</v>
      </c>
      <c r="DF447" s="551">
        <v>708955.62029999995</v>
      </c>
      <c r="DG447" s="76">
        <f t="shared" si="118"/>
        <v>6.9795686701120394E-2</v>
      </c>
      <c r="DH447" s="551">
        <v>7980.2551270000004</v>
      </c>
      <c r="DI447" s="551">
        <v>475126.18280000001</v>
      </c>
      <c r="DJ447" s="551">
        <v>233829.4375</v>
      </c>
      <c r="DK447" s="547">
        <v>24</v>
      </c>
      <c r="DL447" s="543">
        <v>51</v>
      </c>
      <c r="DM447" s="543">
        <v>0</v>
      </c>
      <c r="DN447" s="543">
        <v>1</v>
      </c>
      <c r="DO447" s="320">
        <v>0.12246</v>
      </c>
      <c r="DP447" s="543">
        <v>22</v>
      </c>
      <c r="DQ447" s="543">
        <v>20</v>
      </c>
      <c r="DR447" s="543">
        <v>29</v>
      </c>
      <c r="DS447" s="543">
        <v>5</v>
      </c>
      <c r="DT447" s="76">
        <f t="shared" si="119"/>
        <v>6.7567567567567571E-2</v>
      </c>
      <c r="DU447" s="542"/>
      <c r="DV447" s="542"/>
      <c r="DW447" s="542"/>
      <c r="DX447" s="552">
        <v>435.0154</v>
      </c>
      <c r="DZ447" s="542"/>
      <c r="EA447" s="542"/>
      <c r="EB447" s="542"/>
      <c r="EC447" s="542"/>
      <c r="ED447" s="542"/>
      <c r="EE447" s="542"/>
      <c r="EF447" s="542"/>
      <c r="EG447" s="542"/>
      <c r="EH447" s="542"/>
      <c r="EI447" s="542"/>
      <c r="EJ447" s="542"/>
      <c r="EK447" s="542"/>
      <c r="EL447" s="542"/>
      <c r="EM447" s="542"/>
      <c r="EN447" s="542"/>
      <c r="EO447" s="542"/>
    </row>
    <row r="448" spans="2:145" x14ac:dyDescent="0.25">
      <c r="B448" s="541" t="s">
        <v>1973</v>
      </c>
      <c r="C448" s="3" t="s">
        <v>1974</v>
      </c>
      <c r="D448" s="3" t="s">
        <v>1149</v>
      </c>
      <c r="E448" s="541" t="s">
        <v>1094</v>
      </c>
      <c r="F448" s="542"/>
      <c r="G448" s="543">
        <v>59.552627000000001</v>
      </c>
      <c r="H448" s="542"/>
      <c r="I448" s="542"/>
      <c r="J448" s="542"/>
      <c r="K448" s="542"/>
      <c r="L448" s="542"/>
      <c r="N448" s="543">
        <v>59.552627000000001</v>
      </c>
      <c r="O448" s="76">
        <f t="shared" si="104"/>
        <v>1</v>
      </c>
      <c r="P448" s="622">
        <v>1.931449</v>
      </c>
      <c r="Q448" s="76">
        <f t="shared" si="105"/>
        <v>3.2432641468528332E-2</v>
      </c>
      <c r="R448" s="542"/>
      <c r="S448" s="542"/>
      <c r="T448" s="544">
        <v>3.5</v>
      </c>
      <c r="U448" s="543">
        <v>0</v>
      </c>
      <c r="W448" s="543">
        <v>29</v>
      </c>
      <c r="X448" s="543">
        <v>0</v>
      </c>
      <c r="Y448" s="542"/>
      <c r="Z448" s="546">
        <f t="shared" si="121"/>
        <v>0.48696424424736123</v>
      </c>
      <c r="AA448" s="543">
        <v>0</v>
      </c>
      <c r="AB448" s="543">
        <v>2</v>
      </c>
      <c r="AC448" s="547">
        <v>31</v>
      </c>
      <c r="AD448" s="547">
        <v>0</v>
      </c>
      <c r="AE448" s="543">
        <f t="shared" si="106"/>
        <v>31</v>
      </c>
      <c r="AF448" s="549">
        <v>1286180</v>
      </c>
      <c r="AH448" s="549">
        <v>31800</v>
      </c>
      <c r="AI448" s="543">
        <v>28</v>
      </c>
      <c r="AJ448" s="76">
        <f t="shared" si="107"/>
        <v>0.90322580645161288</v>
      </c>
      <c r="AK448" s="549">
        <v>1080370</v>
      </c>
      <c r="AL448" s="76">
        <f t="shared" si="108"/>
        <v>0.83998351708159047</v>
      </c>
      <c r="AM448" s="543">
        <v>28</v>
      </c>
      <c r="AN448" s="549">
        <v>1080370</v>
      </c>
      <c r="AO448" s="543">
        <v>28</v>
      </c>
      <c r="AP448" s="549">
        <v>1080370</v>
      </c>
      <c r="AQ448" s="543">
        <v>18</v>
      </c>
      <c r="AR448" s="549">
        <v>835200</v>
      </c>
      <c r="AS448" s="543">
        <v>10</v>
      </c>
      <c r="AT448" s="76">
        <f t="shared" si="109"/>
        <v>0.35714285714285715</v>
      </c>
      <c r="AU448" s="549">
        <v>245170</v>
      </c>
      <c r="AV448" s="543">
        <v>0</v>
      </c>
      <c r="AW448" s="549">
        <v>0</v>
      </c>
      <c r="AX448" s="543">
        <v>3</v>
      </c>
      <c r="AY448" s="549">
        <v>205810</v>
      </c>
      <c r="AZ448" s="543">
        <v>4</v>
      </c>
      <c r="BA448" s="76">
        <f t="shared" si="110"/>
        <v>0.12903225806451613</v>
      </c>
      <c r="BB448" s="543">
        <v>7</v>
      </c>
      <c r="BC448" s="76">
        <f t="shared" si="111"/>
        <v>0.22580645161290322</v>
      </c>
      <c r="BD448" s="543">
        <v>20</v>
      </c>
      <c r="BE448" s="76">
        <f t="shared" si="112"/>
        <v>0.64516129032258063</v>
      </c>
      <c r="BF448" s="543">
        <v>29</v>
      </c>
      <c r="BG448" s="76">
        <f t="shared" si="113"/>
        <v>0.93548387096774188</v>
      </c>
      <c r="BH448" s="543">
        <v>4</v>
      </c>
      <c r="BI448" s="76">
        <f t="shared" si="114"/>
        <v>0.12903225806451613</v>
      </c>
      <c r="BJ448" s="543">
        <v>4</v>
      </c>
      <c r="BK448" s="543">
        <v>0</v>
      </c>
      <c r="BL448" s="543">
        <v>0</v>
      </c>
      <c r="BM448" s="550">
        <v>1979.5</v>
      </c>
      <c r="BN448" s="542"/>
      <c r="BO448" s="543">
        <v>21</v>
      </c>
      <c r="BP448" s="76">
        <f t="shared" si="115"/>
        <v>0.67741935483870963</v>
      </c>
      <c r="BQ448" s="543">
        <v>10</v>
      </c>
      <c r="BR448" s="76">
        <f t="shared" si="116"/>
        <v>0.32258064516129031</v>
      </c>
      <c r="BS448" s="543">
        <v>0</v>
      </c>
      <c r="BT448" s="76">
        <f t="shared" si="117"/>
        <v>0</v>
      </c>
      <c r="BU448" s="76">
        <v>0.8571428571428571</v>
      </c>
      <c r="BW448" s="543">
        <v>0</v>
      </c>
      <c r="BX448" s="543">
        <v>0</v>
      </c>
      <c r="BY448" s="543">
        <v>0</v>
      </c>
      <c r="BZ448" s="543">
        <v>0</v>
      </c>
      <c r="CA448" s="543">
        <v>0</v>
      </c>
      <c r="CB448" s="543">
        <v>0</v>
      </c>
      <c r="CC448" s="543">
        <v>0</v>
      </c>
      <c r="CD448" s="543">
        <v>0</v>
      </c>
      <c r="CE448" s="543">
        <v>0</v>
      </c>
      <c r="CF448" s="543">
        <v>0</v>
      </c>
      <c r="CG448" s="543">
        <v>0</v>
      </c>
      <c r="CH448" s="543">
        <v>0</v>
      </c>
      <c r="CI448" s="542"/>
      <c r="CJ448" s="542"/>
      <c r="CK448" s="542"/>
      <c r="CL448" s="542"/>
      <c r="CM448" s="542"/>
      <c r="CN448" s="542"/>
      <c r="CO448" s="542"/>
      <c r="CP448" s="542"/>
      <c r="CQ448" s="542"/>
      <c r="CS448" s="542"/>
      <c r="CT448" s="542"/>
      <c r="CU448" s="542"/>
      <c r="CV448" s="542"/>
      <c r="CW448" s="543">
        <v>0</v>
      </c>
      <c r="CX448" s="547">
        <v>0</v>
      </c>
      <c r="CY448" s="543">
        <v>0</v>
      </c>
      <c r="CZ448" s="543">
        <v>0</v>
      </c>
      <c r="DA448" s="543">
        <v>0</v>
      </c>
      <c r="DB448" s="543">
        <v>0</v>
      </c>
      <c r="DC448" s="543">
        <v>0</v>
      </c>
      <c r="DD448" s="543">
        <v>0</v>
      </c>
      <c r="DF448" s="551">
        <v>36154.1</v>
      </c>
      <c r="DG448" s="76">
        <f t="shared" si="118"/>
        <v>2.8109673607115644E-2</v>
      </c>
      <c r="DH448" s="551">
        <v>8317.0499999999993</v>
      </c>
      <c r="DI448" s="551">
        <v>28064</v>
      </c>
      <c r="DJ448" s="551">
        <v>8090.1</v>
      </c>
      <c r="DK448" s="547">
        <v>27</v>
      </c>
      <c r="DL448" s="543">
        <v>4</v>
      </c>
      <c r="DM448" s="543">
        <v>0</v>
      </c>
      <c r="DN448" s="543">
        <v>0</v>
      </c>
      <c r="DO448" s="320">
        <v>0.32</v>
      </c>
      <c r="DP448" s="543">
        <v>27</v>
      </c>
      <c r="DQ448" s="543">
        <v>1</v>
      </c>
      <c r="DR448" s="543">
        <v>3</v>
      </c>
      <c r="DS448" s="543">
        <v>0</v>
      </c>
      <c r="DT448" s="76">
        <f t="shared" si="119"/>
        <v>0</v>
      </c>
      <c r="DU448" s="542"/>
      <c r="DV448" s="542"/>
      <c r="DW448" s="542"/>
      <c r="DX448" s="552">
        <v>18.6951</v>
      </c>
      <c r="DZ448" s="542"/>
      <c r="EA448" s="542"/>
      <c r="EB448" s="542"/>
      <c r="EC448" s="542"/>
      <c r="ED448" s="542"/>
      <c r="EE448" s="542"/>
      <c r="EF448" s="542"/>
      <c r="EG448" s="542"/>
      <c r="EH448" s="542"/>
      <c r="EI448" s="542"/>
      <c r="EJ448" s="542"/>
      <c r="EK448" s="542"/>
      <c r="EL448" s="542"/>
      <c r="EM448" s="542"/>
      <c r="EN448" s="542"/>
      <c r="EO448" s="542"/>
    </row>
    <row r="449" spans="2:145" x14ac:dyDescent="0.25">
      <c r="B449" s="541" t="s">
        <v>1975</v>
      </c>
      <c r="C449" s="3" t="s">
        <v>1976</v>
      </c>
      <c r="D449" s="3" t="s">
        <v>1097</v>
      </c>
      <c r="E449" s="541" t="s">
        <v>1094</v>
      </c>
      <c r="F449" s="542"/>
      <c r="G449" s="543">
        <v>20.420490999999998</v>
      </c>
      <c r="H449" s="542"/>
      <c r="I449" s="542"/>
      <c r="J449" s="542"/>
      <c r="K449" s="542"/>
      <c r="L449" s="542"/>
      <c r="N449" s="543">
        <v>20.420490999999998</v>
      </c>
      <c r="O449" s="76">
        <f t="shared" si="104"/>
        <v>1</v>
      </c>
      <c r="P449" s="622">
        <v>2.788176</v>
      </c>
      <c r="Q449" s="76">
        <f t="shared" si="105"/>
        <v>0.13653814690351962</v>
      </c>
      <c r="R449" s="542"/>
      <c r="S449" s="542"/>
      <c r="T449" s="544">
        <v>0</v>
      </c>
      <c r="U449" s="543">
        <v>0</v>
      </c>
      <c r="W449" s="543">
        <v>62</v>
      </c>
      <c r="X449" s="543">
        <v>0</v>
      </c>
      <c r="Y449" s="542"/>
      <c r="Z449" s="546">
        <f t="shared" si="121"/>
        <v>3.0361659766163314</v>
      </c>
      <c r="AA449" s="543">
        <v>0</v>
      </c>
      <c r="AB449" s="543">
        <v>2</v>
      </c>
      <c r="AC449" s="547">
        <v>64</v>
      </c>
      <c r="AD449" s="547">
        <v>0</v>
      </c>
      <c r="AE449" s="543">
        <f t="shared" si="106"/>
        <v>64</v>
      </c>
      <c r="AF449" s="549">
        <v>5373979</v>
      </c>
      <c r="AH449" s="549">
        <v>44200</v>
      </c>
      <c r="AI449" s="543">
        <v>56</v>
      </c>
      <c r="AJ449" s="76">
        <f t="shared" si="107"/>
        <v>0.875</v>
      </c>
      <c r="AK449" s="549">
        <v>3521980</v>
      </c>
      <c r="AL449" s="76">
        <f t="shared" si="108"/>
        <v>0.65537658409160138</v>
      </c>
      <c r="AM449" s="543">
        <v>56</v>
      </c>
      <c r="AN449" s="549">
        <v>3521980</v>
      </c>
      <c r="AO449" s="543">
        <v>52</v>
      </c>
      <c r="AP449" s="549">
        <v>2319200</v>
      </c>
      <c r="AQ449" s="543">
        <v>51</v>
      </c>
      <c r="AR449" s="549">
        <v>2295600</v>
      </c>
      <c r="AS449" s="543">
        <v>1</v>
      </c>
      <c r="AT449" s="76">
        <f t="shared" si="109"/>
        <v>1.9230769230769232E-2</v>
      </c>
      <c r="AU449" s="549">
        <v>23600</v>
      </c>
      <c r="AV449" s="543">
        <v>2</v>
      </c>
      <c r="AW449" s="549">
        <v>672900</v>
      </c>
      <c r="AX449" s="543">
        <v>6</v>
      </c>
      <c r="AY449" s="549">
        <v>1179099</v>
      </c>
      <c r="AZ449" s="543">
        <v>27</v>
      </c>
      <c r="BA449" s="76">
        <f t="shared" si="110"/>
        <v>0.421875</v>
      </c>
      <c r="BB449" s="543">
        <v>13</v>
      </c>
      <c r="BC449" s="76">
        <f t="shared" si="111"/>
        <v>0.203125</v>
      </c>
      <c r="BD449" s="543">
        <v>24</v>
      </c>
      <c r="BE449" s="76">
        <f t="shared" si="112"/>
        <v>0.375</v>
      </c>
      <c r="BF449" s="543">
        <v>56</v>
      </c>
      <c r="BG449" s="76">
        <f t="shared" si="113"/>
        <v>0.875</v>
      </c>
      <c r="BH449" s="543">
        <v>0</v>
      </c>
      <c r="BI449" s="76">
        <f t="shared" si="114"/>
        <v>0</v>
      </c>
      <c r="BJ449" s="543">
        <v>0</v>
      </c>
      <c r="BK449" s="543">
        <v>0</v>
      </c>
      <c r="BL449" s="543">
        <v>0</v>
      </c>
      <c r="BM449" s="550">
        <v>1940</v>
      </c>
      <c r="BN449" s="542"/>
      <c r="BO449" s="543">
        <v>63</v>
      </c>
      <c r="BP449" s="76">
        <f t="shared" si="115"/>
        <v>0.984375</v>
      </c>
      <c r="BQ449" s="543">
        <v>1</v>
      </c>
      <c r="BR449" s="76">
        <f t="shared" si="116"/>
        <v>1.5625E-2</v>
      </c>
      <c r="BS449" s="543">
        <v>0</v>
      </c>
      <c r="BT449" s="76">
        <f t="shared" si="117"/>
        <v>0</v>
      </c>
      <c r="BU449" s="76">
        <v>0.6607142857142857</v>
      </c>
      <c r="BW449" s="543">
        <v>0</v>
      </c>
      <c r="BX449" s="543">
        <v>0</v>
      </c>
      <c r="BY449" s="543">
        <v>0</v>
      </c>
      <c r="BZ449" s="543">
        <v>0</v>
      </c>
      <c r="CA449" s="543">
        <v>0</v>
      </c>
      <c r="CB449" s="543">
        <v>0</v>
      </c>
      <c r="CC449" s="543">
        <v>0</v>
      </c>
      <c r="CD449" s="543">
        <v>0</v>
      </c>
      <c r="CE449" s="543">
        <v>0</v>
      </c>
      <c r="CF449" s="543">
        <v>0</v>
      </c>
      <c r="CG449" s="543">
        <v>0</v>
      </c>
      <c r="CH449" s="543">
        <v>0</v>
      </c>
      <c r="CI449" s="542"/>
      <c r="CJ449" s="542"/>
      <c r="CK449" s="542"/>
      <c r="CL449" s="542"/>
      <c r="CM449" s="542"/>
      <c r="CN449" s="542"/>
      <c r="CO449" s="542"/>
      <c r="CP449" s="542"/>
      <c r="CQ449" s="542"/>
      <c r="CS449" s="542"/>
      <c r="CT449" s="542"/>
      <c r="CU449" s="542"/>
      <c r="CV449" s="542"/>
      <c r="CW449" s="543">
        <v>2</v>
      </c>
      <c r="CX449" s="547">
        <v>0</v>
      </c>
      <c r="CY449" s="543">
        <v>2</v>
      </c>
      <c r="CZ449" s="543">
        <v>0</v>
      </c>
      <c r="DA449" s="543">
        <v>0</v>
      </c>
      <c r="DB449" s="543">
        <v>0</v>
      </c>
      <c r="DC449" s="543">
        <v>0</v>
      </c>
      <c r="DD449" s="543">
        <v>0</v>
      </c>
      <c r="DF449" s="551">
        <v>0</v>
      </c>
      <c r="DG449" s="76">
        <f t="shared" si="118"/>
        <v>0</v>
      </c>
      <c r="DH449" s="551">
        <v>0</v>
      </c>
      <c r="DI449" s="551">
        <v>0</v>
      </c>
      <c r="DJ449" s="551">
        <v>0</v>
      </c>
      <c r="DK449" s="547">
        <v>64</v>
      </c>
      <c r="DL449" s="543">
        <v>0</v>
      </c>
      <c r="DM449" s="543">
        <v>0</v>
      </c>
      <c r="DN449" s="543">
        <v>0</v>
      </c>
      <c r="DO449" s="320">
        <v>0</v>
      </c>
      <c r="DP449" s="543">
        <v>64</v>
      </c>
      <c r="DQ449" s="543">
        <v>0</v>
      </c>
      <c r="DR449" s="543">
        <v>0</v>
      </c>
      <c r="DS449" s="543">
        <v>0</v>
      </c>
      <c r="DT449" s="76">
        <f t="shared" si="119"/>
        <v>0</v>
      </c>
      <c r="DU449" s="542"/>
      <c r="DV449" s="542"/>
      <c r="DW449" s="542"/>
      <c r="DX449" s="552">
        <v>0</v>
      </c>
      <c r="DZ449" s="542"/>
      <c r="EA449" s="542"/>
      <c r="EB449" s="542"/>
      <c r="EC449" s="542"/>
      <c r="ED449" s="542"/>
      <c r="EE449" s="542"/>
      <c r="EF449" s="542"/>
      <c r="EG449" s="542"/>
      <c r="EH449" s="542"/>
      <c r="EI449" s="542"/>
      <c r="EJ449" s="542"/>
      <c r="EK449" s="542"/>
      <c r="EL449" s="542"/>
      <c r="EM449" s="542"/>
      <c r="EN449" s="542"/>
      <c r="EO449" s="542"/>
    </row>
    <row r="450" spans="2:145" x14ac:dyDescent="0.25">
      <c r="B450" s="541" t="s">
        <v>1977</v>
      </c>
      <c r="C450" s="3" t="s">
        <v>1978</v>
      </c>
      <c r="D450" s="3" t="s">
        <v>1112</v>
      </c>
      <c r="E450" s="541" t="s">
        <v>1094</v>
      </c>
      <c r="F450" s="542"/>
      <c r="G450" s="543">
        <v>71.256040999999996</v>
      </c>
      <c r="H450" s="542"/>
      <c r="I450" s="542"/>
      <c r="J450" s="542"/>
      <c r="K450" s="542"/>
      <c r="L450" s="542"/>
      <c r="N450" s="543">
        <v>71.256040999999996</v>
      </c>
      <c r="O450" s="76">
        <f t="shared" si="104"/>
        <v>1</v>
      </c>
      <c r="P450" s="622">
        <v>3.401049</v>
      </c>
      <c r="Q450" s="76">
        <f t="shared" si="105"/>
        <v>4.772997422071204E-2</v>
      </c>
      <c r="R450" s="542"/>
      <c r="S450" s="542"/>
      <c r="T450" s="544">
        <v>1.2</v>
      </c>
      <c r="U450" s="543">
        <v>0</v>
      </c>
      <c r="W450" s="543">
        <v>79</v>
      </c>
      <c r="X450" s="543">
        <v>29</v>
      </c>
      <c r="Y450" s="542"/>
      <c r="Z450" s="546">
        <f t="shared" si="121"/>
        <v>1.1086779294965321</v>
      </c>
      <c r="AA450" s="543">
        <v>0</v>
      </c>
      <c r="AB450" s="543">
        <v>1</v>
      </c>
      <c r="AC450" s="547">
        <v>80</v>
      </c>
      <c r="AD450" s="547">
        <v>0</v>
      </c>
      <c r="AE450" s="543">
        <f t="shared" si="106"/>
        <v>80</v>
      </c>
      <c r="AF450" s="549">
        <v>3719873</v>
      </c>
      <c r="AH450" s="549">
        <v>25550</v>
      </c>
      <c r="AI450" s="543">
        <v>70</v>
      </c>
      <c r="AJ450" s="76">
        <f t="shared" si="107"/>
        <v>0.875</v>
      </c>
      <c r="AK450" s="549">
        <v>2415500</v>
      </c>
      <c r="AL450" s="76">
        <f t="shared" si="108"/>
        <v>0.6493501256628923</v>
      </c>
      <c r="AM450" s="543">
        <v>70</v>
      </c>
      <c r="AN450" s="549">
        <v>2415500</v>
      </c>
      <c r="AO450" s="543">
        <v>70</v>
      </c>
      <c r="AP450" s="549">
        <v>2415500</v>
      </c>
      <c r="AQ450" s="543">
        <v>37</v>
      </c>
      <c r="AR450" s="549">
        <v>1785400</v>
      </c>
      <c r="AS450" s="543">
        <v>33</v>
      </c>
      <c r="AT450" s="76">
        <f t="shared" si="109"/>
        <v>0.47142857142857142</v>
      </c>
      <c r="AU450" s="549">
        <v>630100</v>
      </c>
      <c r="AV450" s="543">
        <v>7</v>
      </c>
      <c r="AW450" s="549">
        <v>630500</v>
      </c>
      <c r="AX450" s="543">
        <v>1</v>
      </c>
      <c r="AY450" s="549">
        <v>425073</v>
      </c>
      <c r="AZ450" s="543">
        <v>7</v>
      </c>
      <c r="BA450" s="76">
        <f t="shared" si="110"/>
        <v>8.7499999999999994E-2</v>
      </c>
      <c r="BB450" s="543">
        <v>22</v>
      </c>
      <c r="BC450" s="76">
        <f t="shared" si="111"/>
        <v>0.27500000000000002</v>
      </c>
      <c r="BD450" s="543">
        <v>51</v>
      </c>
      <c r="BE450" s="76">
        <f t="shared" si="112"/>
        <v>0.63749999999999996</v>
      </c>
      <c r="BF450" s="543">
        <v>78</v>
      </c>
      <c r="BG450" s="76">
        <f t="shared" si="113"/>
        <v>0.97499999999999998</v>
      </c>
      <c r="BH450" s="543">
        <v>6</v>
      </c>
      <c r="BI450" s="76">
        <f t="shared" si="114"/>
        <v>7.4999999999999997E-2</v>
      </c>
      <c r="BJ450" s="543">
        <v>6</v>
      </c>
      <c r="BK450" s="543">
        <v>0</v>
      </c>
      <c r="BL450" s="543">
        <v>0</v>
      </c>
      <c r="BM450" s="550">
        <v>1951.5</v>
      </c>
      <c r="BN450" s="542"/>
      <c r="BO450" s="543">
        <v>39</v>
      </c>
      <c r="BP450" s="76">
        <f t="shared" si="115"/>
        <v>0.48749999999999999</v>
      </c>
      <c r="BQ450" s="543">
        <v>41</v>
      </c>
      <c r="BR450" s="76">
        <f t="shared" si="116"/>
        <v>0.51249999999999996</v>
      </c>
      <c r="BS450" s="543">
        <v>1</v>
      </c>
      <c r="BT450" s="76">
        <f t="shared" si="117"/>
        <v>1.2500000000000001E-2</v>
      </c>
      <c r="BU450" s="76">
        <v>0.3</v>
      </c>
      <c r="BW450" s="543">
        <v>0</v>
      </c>
      <c r="BX450" s="543">
        <v>0</v>
      </c>
      <c r="BY450" s="543">
        <v>0</v>
      </c>
      <c r="BZ450" s="543">
        <v>0</v>
      </c>
      <c r="CA450" s="543">
        <v>0</v>
      </c>
      <c r="CB450" s="543">
        <v>0</v>
      </c>
      <c r="CC450" s="543">
        <v>0</v>
      </c>
      <c r="CD450" s="543">
        <v>0</v>
      </c>
      <c r="CE450" s="543">
        <v>0</v>
      </c>
      <c r="CF450" s="543">
        <v>0</v>
      </c>
      <c r="CG450" s="543">
        <v>0</v>
      </c>
      <c r="CH450" s="543">
        <v>0</v>
      </c>
      <c r="CI450" s="542"/>
      <c r="CJ450" s="542"/>
      <c r="CK450" s="542"/>
      <c r="CL450" s="542"/>
      <c r="CM450" s="542"/>
      <c r="CN450" s="542"/>
      <c r="CO450" s="542"/>
      <c r="CP450" s="542"/>
      <c r="CQ450" s="542"/>
      <c r="CS450" s="542"/>
      <c r="CT450" s="542"/>
      <c r="CU450" s="542"/>
      <c r="CV450" s="542"/>
      <c r="CW450" s="543">
        <v>1</v>
      </c>
      <c r="CX450" s="547">
        <v>1</v>
      </c>
      <c r="CY450" s="543">
        <v>0</v>
      </c>
      <c r="CZ450" s="543">
        <v>1</v>
      </c>
      <c r="DA450" s="543">
        <v>0</v>
      </c>
      <c r="DB450" s="543">
        <v>0</v>
      </c>
      <c r="DC450" s="543">
        <v>0</v>
      </c>
      <c r="DD450" s="543">
        <v>0</v>
      </c>
      <c r="DF450" s="551">
        <v>177593.82489399999</v>
      </c>
      <c r="DG450" s="76">
        <f t="shared" si="118"/>
        <v>4.7741905407523322E-2</v>
      </c>
      <c r="DH450" s="551">
        <v>1565.6999249999999</v>
      </c>
      <c r="DI450" s="551">
        <v>135789.49863300001</v>
      </c>
      <c r="DJ450" s="551">
        <v>41804.326261000002</v>
      </c>
      <c r="DK450" s="547">
        <v>61</v>
      </c>
      <c r="DL450" s="543">
        <v>19</v>
      </c>
      <c r="DM450" s="543">
        <v>0</v>
      </c>
      <c r="DN450" s="543">
        <v>0</v>
      </c>
      <c r="DO450" s="320">
        <v>6.0999999999999999E-2</v>
      </c>
      <c r="DP450" s="543">
        <v>49</v>
      </c>
      <c r="DQ450" s="543">
        <v>18</v>
      </c>
      <c r="DR450" s="543">
        <v>13</v>
      </c>
      <c r="DS450" s="543">
        <v>0</v>
      </c>
      <c r="DT450" s="76">
        <f t="shared" si="119"/>
        <v>0</v>
      </c>
      <c r="DU450" s="542"/>
      <c r="DV450" s="542"/>
      <c r="DW450" s="542"/>
      <c r="DX450" s="552">
        <v>86.808000000000007</v>
      </c>
      <c r="DZ450" s="542"/>
      <c r="EA450" s="542"/>
      <c r="EB450" s="542"/>
      <c r="EC450" s="542"/>
      <c r="ED450" s="542"/>
      <c r="EE450" s="542"/>
      <c r="EF450" s="542"/>
      <c r="EG450" s="542"/>
      <c r="EH450" s="542"/>
      <c r="EI450" s="542"/>
      <c r="EJ450" s="542"/>
      <c r="EK450" s="542"/>
      <c r="EL450" s="542"/>
      <c r="EM450" s="542"/>
      <c r="EN450" s="542"/>
      <c r="EO450" s="542"/>
    </row>
    <row r="451" spans="2:145" x14ac:dyDescent="0.25">
      <c r="B451" s="541" t="s">
        <v>1979</v>
      </c>
      <c r="C451" s="3" t="s">
        <v>1980</v>
      </c>
      <c r="D451" s="3" t="s">
        <v>1146</v>
      </c>
      <c r="E451" s="541" t="s">
        <v>1094</v>
      </c>
      <c r="F451" s="542"/>
      <c r="G451" s="543">
        <v>64.244687999999996</v>
      </c>
      <c r="H451" s="542"/>
      <c r="I451" s="542"/>
      <c r="J451" s="542"/>
      <c r="K451" s="542"/>
      <c r="L451" s="542"/>
      <c r="N451" s="543">
        <v>11.925404</v>
      </c>
      <c r="O451" s="76">
        <f t="shared" si="104"/>
        <v>0.18562474768341938</v>
      </c>
      <c r="P451" s="622">
        <v>4.2545510000000002</v>
      </c>
      <c r="Q451" s="76">
        <f t="shared" si="105"/>
        <v>6.6224167825361696E-2</v>
      </c>
      <c r="R451" s="542"/>
      <c r="S451" s="542"/>
      <c r="T451" s="544">
        <v>1.3634029999999999</v>
      </c>
      <c r="U451" s="543">
        <v>0</v>
      </c>
      <c r="W451" s="543">
        <v>61</v>
      </c>
      <c r="X451" s="543">
        <v>27</v>
      </c>
      <c r="Y451" s="542"/>
      <c r="Z451" s="546">
        <f t="shared" si="121"/>
        <v>5.1151306907506022</v>
      </c>
      <c r="AA451" s="543">
        <v>18</v>
      </c>
      <c r="AB451" s="543">
        <v>1</v>
      </c>
      <c r="AC451" s="547">
        <v>44</v>
      </c>
      <c r="AD451" s="547">
        <v>18</v>
      </c>
      <c r="AE451" s="543">
        <f t="shared" si="106"/>
        <v>62</v>
      </c>
      <c r="AF451" s="549">
        <v>1133930</v>
      </c>
      <c r="AH451" s="549">
        <v>16850</v>
      </c>
      <c r="AI451" s="543">
        <v>61</v>
      </c>
      <c r="AJ451" s="76">
        <f t="shared" si="107"/>
        <v>0.9838709677419355</v>
      </c>
      <c r="AK451" s="549">
        <v>1114230</v>
      </c>
      <c r="AL451" s="76">
        <f t="shared" si="108"/>
        <v>0.98262679354104754</v>
      </c>
      <c r="AM451" s="543">
        <v>61</v>
      </c>
      <c r="AN451" s="549">
        <v>1114230</v>
      </c>
      <c r="AO451" s="543">
        <v>61</v>
      </c>
      <c r="AP451" s="549">
        <v>1114230</v>
      </c>
      <c r="AQ451" s="543">
        <v>54</v>
      </c>
      <c r="AR451" s="549">
        <v>1020200</v>
      </c>
      <c r="AS451" s="543">
        <v>7</v>
      </c>
      <c r="AT451" s="76">
        <f t="shared" si="109"/>
        <v>0.11475409836065574</v>
      </c>
      <c r="AU451" s="549">
        <v>94030</v>
      </c>
      <c r="AV451" s="543">
        <v>1</v>
      </c>
      <c r="AW451" s="549">
        <v>19700</v>
      </c>
      <c r="AX451" s="543">
        <v>0</v>
      </c>
      <c r="AY451" s="549">
        <v>0</v>
      </c>
      <c r="AZ451" s="543">
        <v>32</v>
      </c>
      <c r="BA451" s="76">
        <f t="shared" si="110"/>
        <v>0.5161290322580645</v>
      </c>
      <c r="BB451" s="543">
        <v>20</v>
      </c>
      <c r="BC451" s="76">
        <f t="shared" si="111"/>
        <v>0.32258064516129031</v>
      </c>
      <c r="BD451" s="543">
        <v>10</v>
      </c>
      <c r="BE451" s="76">
        <f t="shared" si="112"/>
        <v>0.16129032258064516</v>
      </c>
      <c r="BF451" s="543">
        <v>60</v>
      </c>
      <c r="BG451" s="76">
        <f t="shared" si="113"/>
        <v>0.967741935483871</v>
      </c>
      <c r="BH451" s="543">
        <v>12</v>
      </c>
      <c r="BI451" s="76">
        <f t="shared" si="114"/>
        <v>0.19354838709677419</v>
      </c>
      <c r="BJ451" s="543">
        <v>12</v>
      </c>
      <c r="BK451" s="543">
        <v>0</v>
      </c>
      <c r="BL451" s="543">
        <v>0</v>
      </c>
      <c r="BM451" s="550">
        <v>1920</v>
      </c>
      <c r="BN451" s="542"/>
      <c r="BO451" s="543">
        <v>57</v>
      </c>
      <c r="BP451" s="76">
        <f t="shared" si="115"/>
        <v>0.91935483870967738</v>
      </c>
      <c r="BQ451" s="543">
        <v>5</v>
      </c>
      <c r="BR451" s="76">
        <f t="shared" si="116"/>
        <v>8.0645161290322578E-2</v>
      </c>
      <c r="BS451" s="543">
        <v>0</v>
      </c>
      <c r="BT451" s="76">
        <f t="shared" si="117"/>
        <v>0</v>
      </c>
      <c r="BU451" s="76">
        <v>0.63934426229508201</v>
      </c>
      <c r="BW451" s="543">
        <v>0</v>
      </c>
      <c r="BX451" s="543">
        <v>0</v>
      </c>
      <c r="BY451" s="543">
        <v>0</v>
      </c>
      <c r="BZ451" s="543">
        <v>0</v>
      </c>
      <c r="CA451" s="543">
        <v>0</v>
      </c>
      <c r="CB451" s="543">
        <v>0</v>
      </c>
      <c r="CC451" s="543">
        <v>0</v>
      </c>
      <c r="CD451" s="543">
        <v>0</v>
      </c>
      <c r="CE451" s="543">
        <v>0</v>
      </c>
      <c r="CF451" s="543">
        <v>0</v>
      </c>
      <c r="CG451" s="543">
        <v>0</v>
      </c>
      <c r="CH451" s="543">
        <v>0</v>
      </c>
      <c r="CI451" s="542"/>
      <c r="CJ451" s="542"/>
      <c r="CK451" s="542"/>
      <c r="CL451" s="542"/>
      <c r="CM451" s="542"/>
      <c r="CN451" s="542"/>
      <c r="CO451" s="542"/>
      <c r="CP451" s="542"/>
      <c r="CQ451" s="542"/>
      <c r="CS451" s="542"/>
      <c r="CT451" s="542"/>
      <c r="CU451" s="542"/>
      <c r="CV451" s="542"/>
      <c r="CW451" s="543">
        <v>0</v>
      </c>
      <c r="CX451" s="547">
        <v>0</v>
      </c>
      <c r="CY451" s="543">
        <v>0</v>
      </c>
      <c r="CZ451" s="543">
        <v>0</v>
      </c>
      <c r="DA451" s="543">
        <v>0</v>
      </c>
      <c r="DB451" s="543">
        <v>0</v>
      </c>
      <c r="DC451" s="543">
        <v>0</v>
      </c>
      <c r="DD451" s="543">
        <v>0</v>
      </c>
      <c r="DF451" s="551">
        <v>123576.12865</v>
      </c>
      <c r="DG451" s="76">
        <f t="shared" si="118"/>
        <v>0.10898038560581341</v>
      </c>
      <c r="DH451" s="551">
        <v>2870.830078</v>
      </c>
      <c r="DI451" s="551">
        <v>123549.55577399999</v>
      </c>
      <c r="DJ451" s="551">
        <v>26.572876000000001</v>
      </c>
      <c r="DK451" s="547">
        <v>31</v>
      </c>
      <c r="DL451" s="543">
        <v>31</v>
      </c>
      <c r="DM451" s="543">
        <v>0</v>
      </c>
      <c r="DN451" s="543">
        <v>0</v>
      </c>
      <c r="DO451" s="320">
        <v>0.17609</v>
      </c>
      <c r="DP451" s="543">
        <v>27</v>
      </c>
      <c r="DQ451" s="543">
        <v>7</v>
      </c>
      <c r="DR451" s="543">
        <v>28</v>
      </c>
      <c r="DS451" s="543">
        <v>0</v>
      </c>
      <c r="DT451" s="76">
        <f t="shared" si="119"/>
        <v>0</v>
      </c>
      <c r="DU451" s="542"/>
      <c r="DV451" s="542"/>
      <c r="DW451" s="542"/>
      <c r="DX451" s="552">
        <v>89.629300000000001</v>
      </c>
      <c r="DZ451" s="542"/>
      <c r="EA451" s="542"/>
      <c r="EB451" s="542"/>
      <c r="EC451" s="542"/>
      <c r="ED451" s="542"/>
      <c r="EE451" s="542"/>
      <c r="EF451" s="542"/>
      <c r="EG451" s="542"/>
      <c r="EH451" s="542"/>
      <c r="EI451" s="542"/>
      <c r="EJ451" s="542"/>
      <c r="EK451" s="542"/>
      <c r="EL451" s="542"/>
      <c r="EM451" s="542"/>
      <c r="EN451" s="542"/>
      <c r="EO451" s="542"/>
    </row>
    <row r="452" spans="2:145" x14ac:dyDescent="0.25">
      <c r="B452" s="541" t="s">
        <v>1981</v>
      </c>
      <c r="C452" s="3" t="s">
        <v>1982</v>
      </c>
      <c r="D452" s="3" t="s">
        <v>1765</v>
      </c>
      <c r="E452" s="541" t="s">
        <v>1094</v>
      </c>
      <c r="F452" s="542"/>
      <c r="G452" s="543">
        <v>595.37841100000003</v>
      </c>
      <c r="H452" s="542"/>
      <c r="I452" s="542"/>
      <c r="J452" s="542"/>
      <c r="K452" s="542"/>
      <c r="L452" s="542"/>
      <c r="N452" s="543">
        <v>346.13655</v>
      </c>
      <c r="O452" s="76">
        <f t="shared" si="104"/>
        <v>0.58137235681526922</v>
      </c>
      <c r="P452" s="622">
        <v>11.168606</v>
      </c>
      <c r="Q452" s="76">
        <f t="shared" si="105"/>
        <v>1.8758836050573557E-2</v>
      </c>
      <c r="R452" s="542"/>
      <c r="S452" s="542"/>
      <c r="T452" s="544">
        <v>2.2602540000000002</v>
      </c>
      <c r="U452" s="543">
        <v>0</v>
      </c>
      <c r="W452" s="543">
        <v>163</v>
      </c>
      <c r="X452" s="543">
        <v>75</v>
      </c>
      <c r="Y452" s="542"/>
      <c r="Z452" s="546">
        <f t="shared" si="121"/>
        <v>0.47091241881274892</v>
      </c>
      <c r="AA452" s="543">
        <v>14</v>
      </c>
      <c r="AB452" s="543">
        <v>23</v>
      </c>
      <c r="AC452" s="547">
        <v>172</v>
      </c>
      <c r="AD452" s="547">
        <v>14</v>
      </c>
      <c r="AE452" s="543">
        <f t="shared" si="106"/>
        <v>186</v>
      </c>
      <c r="AF452" s="549">
        <v>73321260</v>
      </c>
      <c r="AH452" s="549">
        <v>105650</v>
      </c>
      <c r="AI452" s="543">
        <v>81</v>
      </c>
      <c r="AJ452" s="76">
        <f t="shared" si="107"/>
        <v>0.43548387096774194</v>
      </c>
      <c r="AK452" s="549">
        <v>7035150</v>
      </c>
      <c r="AL452" s="76">
        <f t="shared" si="108"/>
        <v>9.5949660439550541E-2</v>
      </c>
      <c r="AM452" s="543">
        <v>81</v>
      </c>
      <c r="AN452" s="549">
        <v>7035150</v>
      </c>
      <c r="AO452" s="543">
        <v>75</v>
      </c>
      <c r="AP452" s="549">
        <v>6595950</v>
      </c>
      <c r="AQ452" s="543">
        <v>60</v>
      </c>
      <c r="AR452" s="549">
        <v>6311600</v>
      </c>
      <c r="AS452" s="543">
        <v>15</v>
      </c>
      <c r="AT452" s="76">
        <f t="shared" si="109"/>
        <v>0.2</v>
      </c>
      <c r="AU452" s="549">
        <v>284350</v>
      </c>
      <c r="AV452" s="543">
        <v>69</v>
      </c>
      <c r="AW452" s="549">
        <v>16027900</v>
      </c>
      <c r="AX452" s="543">
        <v>19</v>
      </c>
      <c r="AY452" s="549">
        <v>43278110</v>
      </c>
      <c r="AZ452" s="543">
        <v>51</v>
      </c>
      <c r="BA452" s="76">
        <f t="shared" si="110"/>
        <v>0.27419354838709675</v>
      </c>
      <c r="BB452" s="543">
        <v>109</v>
      </c>
      <c r="BC452" s="76">
        <f t="shared" si="111"/>
        <v>0.58602150537634412</v>
      </c>
      <c r="BD452" s="543">
        <v>26</v>
      </c>
      <c r="BE452" s="76">
        <f t="shared" si="112"/>
        <v>0.13978494623655913</v>
      </c>
      <c r="BF452" s="543">
        <v>101</v>
      </c>
      <c r="BG452" s="76">
        <f t="shared" si="113"/>
        <v>0.543010752688172</v>
      </c>
      <c r="BH452" s="543">
        <v>50</v>
      </c>
      <c r="BI452" s="76">
        <f t="shared" si="114"/>
        <v>0.26881720430107525</v>
      </c>
      <c r="BJ452" s="543">
        <v>45</v>
      </c>
      <c r="BK452" s="543">
        <v>5</v>
      </c>
      <c r="BL452" s="543">
        <v>0</v>
      </c>
      <c r="BM452" s="550">
        <v>1950</v>
      </c>
      <c r="BN452" s="542"/>
      <c r="BO452" s="543">
        <v>158</v>
      </c>
      <c r="BP452" s="76">
        <f t="shared" si="115"/>
        <v>0.84946236559139787</v>
      </c>
      <c r="BQ452" s="543">
        <v>28</v>
      </c>
      <c r="BR452" s="76">
        <f t="shared" si="116"/>
        <v>0.15053763440860216</v>
      </c>
      <c r="BS452" s="543">
        <v>7</v>
      </c>
      <c r="BT452" s="76">
        <f t="shared" si="117"/>
        <v>3.7634408602150539E-2</v>
      </c>
      <c r="BU452" s="76">
        <v>0.48148148148148145</v>
      </c>
      <c r="BW452" s="543">
        <v>6</v>
      </c>
      <c r="BX452" s="543">
        <v>3</v>
      </c>
      <c r="BY452" s="543">
        <v>2</v>
      </c>
      <c r="BZ452" s="543">
        <v>6</v>
      </c>
      <c r="CA452" s="543">
        <v>0</v>
      </c>
      <c r="CB452" s="543">
        <v>0</v>
      </c>
      <c r="CC452" s="543">
        <v>3</v>
      </c>
      <c r="CD452" s="543">
        <v>0</v>
      </c>
      <c r="CE452" s="543">
        <v>0</v>
      </c>
      <c r="CF452" s="543">
        <v>1</v>
      </c>
      <c r="CG452" s="543">
        <v>1</v>
      </c>
      <c r="CH452" s="543">
        <v>1</v>
      </c>
      <c r="CI452" s="542"/>
      <c r="CJ452" s="542"/>
      <c r="CK452" s="542"/>
      <c r="CL452" s="542"/>
      <c r="CM452" s="542"/>
      <c r="CN452" s="542"/>
      <c r="CO452" s="542"/>
      <c r="CP452" s="542"/>
      <c r="CQ452" s="542"/>
      <c r="CS452" s="542"/>
      <c r="CT452" s="542"/>
      <c r="CU452" s="542"/>
      <c r="CV452" s="542"/>
      <c r="CW452" s="543">
        <v>3</v>
      </c>
      <c r="CX452" s="547">
        <v>4</v>
      </c>
      <c r="CY452" s="543">
        <v>0</v>
      </c>
      <c r="CZ452" s="543">
        <v>1</v>
      </c>
      <c r="DA452" s="543">
        <v>0</v>
      </c>
      <c r="DB452" s="543">
        <v>1</v>
      </c>
      <c r="DC452" s="543">
        <v>1</v>
      </c>
      <c r="DD452" s="543">
        <v>0</v>
      </c>
      <c r="DF452" s="551">
        <v>2576189.6447140002</v>
      </c>
      <c r="DG452" s="76">
        <f t="shared" si="118"/>
        <v>3.5135643396117307E-2</v>
      </c>
      <c r="DH452" s="551">
        <v>8754.3090819999998</v>
      </c>
      <c r="DI452" s="551">
        <v>459769.39166299999</v>
      </c>
      <c r="DJ452" s="551">
        <v>2116420.253052</v>
      </c>
      <c r="DK452" s="547">
        <v>82</v>
      </c>
      <c r="DL452" s="543">
        <v>93</v>
      </c>
      <c r="DM452" s="543">
        <v>6</v>
      </c>
      <c r="DN452" s="543">
        <v>5</v>
      </c>
      <c r="DO452" s="320">
        <v>0.107407</v>
      </c>
      <c r="DP452" s="543">
        <v>82</v>
      </c>
      <c r="DQ452" s="543">
        <v>41</v>
      </c>
      <c r="DR452" s="543">
        <v>60</v>
      </c>
      <c r="DS452" s="543">
        <v>3</v>
      </c>
      <c r="DT452" s="76">
        <f t="shared" si="119"/>
        <v>1.8404907975460124E-2</v>
      </c>
      <c r="DU452" s="542"/>
      <c r="DV452" s="542"/>
      <c r="DW452" s="542"/>
      <c r="DX452" s="552">
        <v>882.54179999999997</v>
      </c>
      <c r="DZ452" s="542"/>
      <c r="EA452" s="542"/>
      <c r="EB452" s="542"/>
      <c r="EC452" s="542"/>
      <c r="ED452" s="542"/>
      <c r="EE452" s="542"/>
      <c r="EF452" s="542"/>
      <c r="EG452" s="542"/>
      <c r="EH452" s="542"/>
      <c r="EI452" s="542"/>
      <c r="EJ452" s="542"/>
      <c r="EK452" s="542"/>
      <c r="EL452" s="542"/>
      <c r="EM452" s="542"/>
      <c r="EN452" s="542"/>
      <c r="EO452" s="542"/>
    </row>
    <row r="453" spans="2:145" x14ac:dyDescent="0.25">
      <c r="B453" s="541" t="s">
        <v>1983</v>
      </c>
      <c r="C453" s="3" t="s">
        <v>1984</v>
      </c>
      <c r="D453" s="3" t="s">
        <v>1255</v>
      </c>
      <c r="E453" s="541" t="s">
        <v>1094</v>
      </c>
      <c r="F453" s="542"/>
      <c r="G453" s="543">
        <v>25.797021000000001</v>
      </c>
      <c r="H453" s="542"/>
      <c r="I453" s="542"/>
      <c r="J453" s="542"/>
      <c r="K453" s="542"/>
      <c r="L453" s="542"/>
      <c r="N453" s="543">
        <v>25.797021000000001</v>
      </c>
      <c r="O453" s="76">
        <f t="shared" si="104"/>
        <v>1</v>
      </c>
      <c r="P453" s="622">
        <v>0.68903499999999995</v>
      </c>
      <c r="Q453" s="76">
        <f t="shared" si="105"/>
        <v>2.6709867003635805E-2</v>
      </c>
      <c r="R453" s="542"/>
      <c r="S453" s="542"/>
      <c r="T453" s="544">
        <v>0</v>
      </c>
      <c r="U453" s="543">
        <v>0</v>
      </c>
      <c r="W453" s="543">
        <v>70</v>
      </c>
      <c r="X453" s="543">
        <v>0</v>
      </c>
      <c r="Y453" s="542"/>
      <c r="Z453" s="546">
        <f t="shared" si="121"/>
        <v>2.7134916081977063</v>
      </c>
      <c r="AA453" s="543">
        <v>0</v>
      </c>
      <c r="AB453" s="543">
        <v>5</v>
      </c>
      <c r="AC453" s="547">
        <v>75</v>
      </c>
      <c r="AD453" s="547">
        <v>0</v>
      </c>
      <c r="AE453" s="543">
        <f t="shared" si="106"/>
        <v>75</v>
      </c>
      <c r="AF453" s="549">
        <v>5692200</v>
      </c>
      <c r="AH453" s="549">
        <v>63300</v>
      </c>
      <c r="AI453" s="543">
        <v>64</v>
      </c>
      <c r="AJ453" s="76">
        <f t="shared" si="107"/>
        <v>0.85333333333333339</v>
      </c>
      <c r="AK453" s="549">
        <v>4228300</v>
      </c>
      <c r="AL453" s="76">
        <f t="shared" si="108"/>
        <v>0.74282351287727066</v>
      </c>
      <c r="AM453" s="543">
        <v>64</v>
      </c>
      <c r="AN453" s="549">
        <v>4228300</v>
      </c>
      <c r="AO453" s="543">
        <v>61</v>
      </c>
      <c r="AP453" s="549">
        <v>3974800</v>
      </c>
      <c r="AQ453" s="543">
        <v>57</v>
      </c>
      <c r="AR453" s="549">
        <v>3904200</v>
      </c>
      <c r="AS453" s="543">
        <v>4</v>
      </c>
      <c r="AT453" s="76">
        <f t="shared" si="109"/>
        <v>6.5573770491803282E-2</v>
      </c>
      <c r="AU453" s="549">
        <v>70600</v>
      </c>
      <c r="AV453" s="543">
        <v>10</v>
      </c>
      <c r="AW453" s="549">
        <v>1232500</v>
      </c>
      <c r="AX453" s="543">
        <v>1</v>
      </c>
      <c r="AY453" s="549">
        <v>231400</v>
      </c>
      <c r="AZ453" s="543">
        <v>27</v>
      </c>
      <c r="BA453" s="76">
        <f t="shared" si="110"/>
        <v>0.36</v>
      </c>
      <c r="BB453" s="543">
        <v>15</v>
      </c>
      <c r="BC453" s="76">
        <f t="shared" si="111"/>
        <v>0.2</v>
      </c>
      <c r="BD453" s="543">
        <v>33</v>
      </c>
      <c r="BE453" s="76">
        <f t="shared" si="112"/>
        <v>0.44</v>
      </c>
      <c r="BF453" s="543">
        <v>49</v>
      </c>
      <c r="BG453" s="76">
        <f t="shared" si="113"/>
        <v>0.65333333333333332</v>
      </c>
      <c r="BH453" s="543">
        <v>0</v>
      </c>
      <c r="BI453" s="76">
        <f t="shared" si="114"/>
        <v>0</v>
      </c>
      <c r="BJ453" s="543">
        <v>0</v>
      </c>
      <c r="BK453" s="543">
        <v>0</v>
      </c>
      <c r="BL453" s="543">
        <v>0</v>
      </c>
      <c r="BM453" s="550">
        <v>1940</v>
      </c>
      <c r="BN453" s="542"/>
      <c r="BO453" s="543">
        <v>62</v>
      </c>
      <c r="BP453" s="76">
        <f t="shared" si="115"/>
        <v>0.82666666666666666</v>
      </c>
      <c r="BQ453" s="543">
        <v>13</v>
      </c>
      <c r="BR453" s="76">
        <f t="shared" si="116"/>
        <v>0.17333333333333334</v>
      </c>
      <c r="BS453" s="543">
        <v>0</v>
      </c>
      <c r="BT453" s="76">
        <f t="shared" si="117"/>
        <v>0</v>
      </c>
      <c r="BU453" s="76">
        <v>0.6875</v>
      </c>
      <c r="BW453" s="543">
        <v>0</v>
      </c>
      <c r="BX453" s="543">
        <v>0</v>
      </c>
      <c r="BY453" s="543">
        <v>0</v>
      </c>
      <c r="BZ453" s="543">
        <v>0</v>
      </c>
      <c r="CA453" s="543">
        <v>0</v>
      </c>
      <c r="CB453" s="543">
        <v>0</v>
      </c>
      <c r="CC453" s="543">
        <v>0</v>
      </c>
      <c r="CD453" s="543">
        <v>0</v>
      </c>
      <c r="CE453" s="543">
        <v>0</v>
      </c>
      <c r="CF453" s="543">
        <v>0</v>
      </c>
      <c r="CG453" s="543">
        <v>0</v>
      </c>
      <c r="CH453" s="543">
        <v>0</v>
      </c>
      <c r="CI453" s="542"/>
      <c r="CJ453" s="542"/>
      <c r="CK453" s="542"/>
      <c r="CL453" s="542"/>
      <c r="CM453" s="542"/>
      <c r="CN453" s="542"/>
      <c r="CO453" s="542"/>
      <c r="CP453" s="542"/>
      <c r="CQ453" s="542"/>
      <c r="CS453" s="542"/>
      <c r="CT453" s="542"/>
      <c r="CU453" s="542"/>
      <c r="CV453" s="542"/>
      <c r="CW453" s="543">
        <v>0</v>
      </c>
      <c r="CX453" s="547">
        <v>0</v>
      </c>
      <c r="CY453" s="543">
        <v>0</v>
      </c>
      <c r="CZ453" s="543">
        <v>0</v>
      </c>
      <c r="DA453" s="543">
        <v>0</v>
      </c>
      <c r="DB453" s="543">
        <v>0</v>
      </c>
      <c r="DC453" s="543">
        <v>0</v>
      </c>
      <c r="DD453" s="543">
        <v>0</v>
      </c>
      <c r="DF453" s="551">
        <v>0</v>
      </c>
      <c r="DG453" s="76">
        <f t="shared" si="118"/>
        <v>0</v>
      </c>
      <c r="DH453" s="551">
        <v>0</v>
      </c>
      <c r="DI453" s="551">
        <v>0</v>
      </c>
      <c r="DJ453" s="551">
        <v>0</v>
      </c>
      <c r="DK453" s="547">
        <v>75</v>
      </c>
      <c r="DL453" s="543">
        <v>0</v>
      </c>
      <c r="DM453" s="543">
        <v>0</v>
      </c>
      <c r="DN453" s="543">
        <v>0</v>
      </c>
      <c r="DO453" s="320">
        <v>0</v>
      </c>
      <c r="DP453" s="543">
        <v>75</v>
      </c>
      <c r="DQ453" s="543">
        <v>0</v>
      </c>
      <c r="DR453" s="543">
        <v>0</v>
      </c>
      <c r="DS453" s="543">
        <v>0</v>
      </c>
      <c r="DT453" s="76">
        <f t="shared" si="119"/>
        <v>0</v>
      </c>
      <c r="DU453" s="542"/>
      <c r="DV453" s="542"/>
      <c r="DW453" s="542"/>
      <c r="DX453" s="552">
        <v>0</v>
      </c>
      <c r="DZ453" s="542"/>
      <c r="EA453" s="542"/>
      <c r="EB453" s="542"/>
      <c r="EC453" s="542"/>
      <c r="ED453" s="542"/>
      <c r="EE453" s="542"/>
      <c r="EF453" s="542"/>
      <c r="EG453" s="542"/>
      <c r="EH453" s="542"/>
      <c r="EI453" s="542"/>
      <c r="EJ453" s="542"/>
      <c r="EK453" s="542"/>
      <c r="EL453" s="542"/>
      <c r="EM453" s="542"/>
      <c r="EN453" s="542"/>
      <c r="EO453" s="542"/>
    </row>
    <row r="454" spans="2:145" x14ac:dyDescent="0.25">
      <c r="B454" s="541" t="s">
        <v>1985</v>
      </c>
      <c r="C454" s="3" t="s">
        <v>1986</v>
      </c>
      <c r="D454" s="3" t="s">
        <v>1174</v>
      </c>
      <c r="E454" s="541" t="s">
        <v>1094</v>
      </c>
      <c r="F454" s="542"/>
      <c r="G454" s="543">
        <v>754.75002700000005</v>
      </c>
      <c r="H454" s="542"/>
      <c r="I454" s="542"/>
      <c r="J454" s="542"/>
      <c r="K454" s="542"/>
      <c r="L454" s="542"/>
      <c r="N454" s="543">
        <v>407.882791</v>
      </c>
      <c r="O454" s="76">
        <f t="shared" si="104"/>
        <v>0.54042103532114216</v>
      </c>
      <c r="P454" s="622">
        <v>15.323554</v>
      </c>
      <c r="Q454" s="76">
        <f t="shared" si="105"/>
        <v>2.0302820075288316E-2</v>
      </c>
      <c r="R454" s="542"/>
      <c r="S454" s="542"/>
      <c r="T454" s="544">
        <v>2.9150999999999998</v>
      </c>
      <c r="U454" s="543">
        <v>12</v>
      </c>
      <c r="W454" s="543">
        <v>122</v>
      </c>
      <c r="X454" s="543">
        <v>7</v>
      </c>
      <c r="Y454" s="542"/>
      <c r="Z454" s="546">
        <f t="shared" si="121"/>
        <v>0.29910553397189049</v>
      </c>
      <c r="AA454" s="543">
        <v>57</v>
      </c>
      <c r="AB454" s="543">
        <v>28</v>
      </c>
      <c r="AC454" s="547">
        <v>93</v>
      </c>
      <c r="AD454" s="547">
        <v>57</v>
      </c>
      <c r="AE454" s="543">
        <f t="shared" si="106"/>
        <v>150</v>
      </c>
      <c r="AF454" s="549">
        <v>4441442</v>
      </c>
      <c r="AH454" s="549">
        <v>24000</v>
      </c>
      <c r="AI454" s="543">
        <v>137</v>
      </c>
      <c r="AJ454" s="76">
        <f t="shared" si="107"/>
        <v>0.91333333333333333</v>
      </c>
      <c r="AK454" s="549">
        <v>3453450</v>
      </c>
      <c r="AL454" s="76">
        <f t="shared" si="108"/>
        <v>0.77755152493266821</v>
      </c>
      <c r="AM454" s="543">
        <v>137</v>
      </c>
      <c r="AN454" s="549">
        <v>3453450</v>
      </c>
      <c r="AO454" s="543">
        <v>137</v>
      </c>
      <c r="AP454" s="549">
        <v>3453450</v>
      </c>
      <c r="AQ454" s="543">
        <v>96</v>
      </c>
      <c r="AR454" s="549">
        <v>2436400</v>
      </c>
      <c r="AS454" s="543">
        <v>41</v>
      </c>
      <c r="AT454" s="76">
        <f t="shared" si="109"/>
        <v>0.29927007299270075</v>
      </c>
      <c r="AU454" s="549">
        <v>1017050</v>
      </c>
      <c r="AV454" s="543">
        <v>2</v>
      </c>
      <c r="AW454" s="549">
        <v>172372</v>
      </c>
      <c r="AX454" s="543">
        <v>10</v>
      </c>
      <c r="AY454" s="549">
        <v>714620</v>
      </c>
      <c r="AZ454" s="543">
        <v>16</v>
      </c>
      <c r="BA454" s="76">
        <f t="shared" si="110"/>
        <v>0.10666666666666667</v>
      </c>
      <c r="BB454" s="543">
        <v>15</v>
      </c>
      <c r="BC454" s="76">
        <f t="shared" si="111"/>
        <v>0.1</v>
      </c>
      <c r="BD454" s="543">
        <v>119</v>
      </c>
      <c r="BE454" s="76">
        <f t="shared" si="112"/>
        <v>0.79333333333333333</v>
      </c>
      <c r="BF454" s="543">
        <v>143</v>
      </c>
      <c r="BG454" s="76">
        <f t="shared" si="113"/>
        <v>0.95333333333333337</v>
      </c>
      <c r="BH454" s="543">
        <v>41</v>
      </c>
      <c r="BI454" s="76">
        <f t="shared" si="114"/>
        <v>0.27333333333333332</v>
      </c>
      <c r="BJ454" s="543">
        <v>25</v>
      </c>
      <c r="BK454" s="543">
        <v>15</v>
      </c>
      <c r="BL454" s="543">
        <v>1</v>
      </c>
      <c r="BM454" s="550">
        <v>1945.5</v>
      </c>
      <c r="BN454" s="542"/>
      <c r="BO454" s="543">
        <v>139</v>
      </c>
      <c r="BP454" s="76">
        <f t="shared" si="115"/>
        <v>0.92666666666666664</v>
      </c>
      <c r="BQ454" s="543">
        <v>11</v>
      </c>
      <c r="BR454" s="76">
        <f t="shared" si="116"/>
        <v>7.3333333333333334E-2</v>
      </c>
      <c r="BS454" s="543">
        <v>2</v>
      </c>
      <c r="BT454" s="76">
        <f t="shared" si="117"/>
        <v>1.3333333333333334E-2</v>
      </c>
      <c r="BU454" s="76">
        <v>0.6058394160583942</v>
      </c>
      <c r="BW454" s="543">
        <v>0</v>
      </c>
      <c r="BX454" s="543">
        <v>0</v>
      </c>
      <c r="BY454" s="543">
        <v>0</v>
      </c>
      <c r="BZ454" s="543">
        <v>0</v>
      </c>
      <c r="CA454" s="543">
        <v>0</v>
      </c>
      <c r="CB454" s="543">
        <v>0</v>
      </c>
      <c r="CC454" s="543">
        <v>0</v>
      </c>
      <c r="CD454" s="543">
        <v>0</v>
      </c>
      <c r="CE454" s="543">
        <v>0</v>
      </c>
      <c r="CF454" s="543">
        <v>0</v>
      </c>
      <c r="CG454" s="543">
        <v>0</v>
      </c>
      <c r="CH454" s="543">
        <v>0</v>
      </c>
      <c r="CI454" s="542"/>
      <c r="CJ454" s="542"/>
      <c r="CK454" s="542"/>
      <c r="CL454" s="542"/>
      <c r="CM454" s="542"/>
      <c r="CN454" s="542"/>
      <c r="CO454" s="542"/>
      <c r="CP454" s="542"/>
      <c r="CQ454" s="542"/>
      <c r="CS454" s="542"/>
      <c r="CT454" s="542"/>
      <c r="CU454" s="542"/>
      <c r="CV454" s="542"/>
      <c r="CW454" s="543">
        <v>8</v>
      </c>
      <c r="CX454" s="547">
        <v>1</v>
      </c>
      <c r="CY454" s="543">
        <v>6</v>
      </c>
      <c r="CZ454" s="543">
        <v>1</v>
      </c>
      <c r="DA454" s="543">
        <v>0</v>
      </c>
      <c r="DB454" s="543">
        <v>1</v>
      </c>
      <c r="DC454" s="543">
        <v>0</v>
      </c>
      <c r="DD454" s="543">
        <v>0</v>
      </c>
      <c r="DF454" s="551">
        <v>776684.44121800002</v>
      </c>
      <c r="DG454" s="76">
        <f t="shared" si="118"/>
        <v>0.17487213414427116</v>
      </c>
      <c r="DH454" s="551">
        <v>4918.0196530000003</v>
      </c>
      <c r="DI454" s="551">
        <v>725307.13482699997</v>
      </c>
      <c r="DJ454" s="551">
        <v>51377.306391999999</v>
      </c>
      <c r="DK454" s="547">
        <v>80</v>
      </c>
      <c r="DL454" s="543">
        <v>69</v>
      </c>
      <c r="DM454" s="543">
        <v>1</v>
      </c>
      <c r="DN454" s="543">
        <v>0</v>
      </c>
      <c r="DO454" s="320">
        <v>0.20230200000000001</v>
      </c>
      <c r="DP454" s="543">
        <v>67</v>
      </c>
      <c r="DQ454" s="543">
        <v>23</v>
      </c>
      <c r="DR454" s="543">
        <v>38</v>
      </c>
      <c r="DS454" s="543">
        <v>22</v>
      </c>
      <c r="DT454" s="76">
        <f t="shared" si="119"/>
        <v>0.18032786885245902</v>
      </c>
      <c r="DU454" s="542"/>
      <c r="DV454" s="542"/>
      <c r="DW454" s="542"/>
      <c r="DX454" s="552">
        <v>900.90880000000004</v>
      </c>
      <c r="DZ454" s="542"/>
      <c r="EA454" s="542"/>
      <c r="EB454" s="542"/>
      <c r="EC454" s="542"/>
      <c r="ED454" s="542"/>
      <c r="EE454" s="542"/>
      <c r="EF454" s="542"/>
      <c r="EG454" s="542"/>
      <c r="EH454" s="542"/>
      <c r="EI454" s="542"/>
      <c r="EJ454" s="542"/>
      <c r="EK454" s="542"/>
      <c r="EL454" s="542"/>
      <c r="EM454" s="542"/>
      <c r="EN454" s="542"/>
      <c r="EO454" s="542"/>
    </row>
    <row r="455" spans="2:145" x14ac:dyDescent="0.25">
      <c r="B455" s="541" t="s">
        <v>1987</v>
      </c>
      <c r="C455" s="3" t="s">
        <v>1988</v>
      </c>
      <c r="D455" s="3" t="s">
        <v>1161</v>
      </c>
      <c r="E455" s="541" t="s">
        <v>1094</v>
      </c>
      <c r="F455" s="542"/>
      <c r="G455" s="543">
        <v>2798.8460369999998</v>
      </c>
      <c r="H455" s="542"/>
      <c r="I455" s="542"/>
      <c r="J455" s="542"/>
      <c r="K455" s="542"/>
      <c r="L455" s="542"/>
      <c r="N455" s="543">
        <v>2044.1570059999999</v>
      </c>
      <c r="O455" s="76">
        <f t="shared" si="104"/>
        <v>0.73035707537205985</v>
      </c>
      <c r="P455" s="622">
        <v>40.387124</v>
      </c>
      <c r="Q455" s="76">
        <f t="shared" si="105"/>
        <v>1.4429919854859098E-2</v>
      </c>
      <c r="R455" s="542"/>
      <c r="S455" s="542"/>
      <c r="T455" s="544">
        <v>2</v>
      </c>
      <c r="U455" s="543">
        <v>3</v>
      </c>
      <c r="W455" s="543">
        <v>113</v>
      </c>
      <c r="X455" s="543">
        <v>0</v>
      </c>
      <c r="Y455" s="542"/>
      <c r="Z455" s="546">
        <f t="shared" si="121"/>
        <v>5.5279511147295894E-2</v>
      </c>
      <c r="AA455" s="543">
        <v>5</v>
      </c>
      <c r="AB455" s="543">
        <v>27</v>
      </c>
      <c r="AC455" s="547">
        <v>135</v>
      </c>
      <c r="AD455" s="547">
        <v>5</v>
      </c>
      <c r="AE455" s="543">
        <f t="shared" si="106"/>
        <v>140</v>
      </c>
      <c r="AF455" s="549">
        <v>6069950</v>
      </c>
      <c r="AH455" s="549">
        <v>29065</v>
      </c>
      <c r="AI455" s="543">
        <v>127</v>
      </c>
      <c r="AJ455" s="76">
        <f t="shared" si="107"/>
        <v>0.90714285714285714</v>
      </c>
      <c r="AK455" s="549">
        <v>4145840</v>
      </c>
      <c r="AL455" s="76">
        <f t="shared" si="108"/>
        <v>0.68301056845608288</v>
      </c>
      <c r="AM455" s="543">
        <v>127</v>
      </c>
      <c r="AN455" s="549">
        <v>4145840</v>
      </c>
      <c r="AO455" s="543">
        <v>126</v>
      </c>
      <c r="AP455" s="549">
        <v>4100340</v>
      </c>
      <c r="AQ455" s="543">
        <v>99</v>
      </c>
      <c r="AR455" s="549">
        <v>3502770</v>
      </c>
      <c r="AS455" s="543">
        <v>27</v>
      </c>
      <c r="AT455" s="76">
        <f t="shared" si="109"/>
        <v>0.21428571428571427</v>
      </c>
      <c r="AU455" s="549">
        <v>597570</v>
      </c>
      <c r="AV455" s="543">
        <v>5</v>
      </c>
      <c r="AW455" s="549">
        <v>818900</v>
      </c>
      <c r="AX455" s="543">
        <v>8</v>
      </c>
      <c r="AY455" s="549">
        <v>1105210</v>
      </c>
      <c r="AZ455" s="543">
        <v>32</v>
      </c>
      <c r="BA455" s="76">
        <f t="shared" si="110"/>
        <v>0.22857142857142856</v>
      </c>
      <c r="BB455" s="543">
        <v>70</v>
      </c>
      <c r="BC455" s="76">
        <f t="shared" si="111"/>
        <v>0.5</v>
      </c>
      <c r="BD455" s="543">
        <v>38</v>
      </c>
      <c r="BE455" s="76">
        <f t="shared" si="112"/>
        <v>0.27142857142857141</v>
      </c>
      <c r="BF455" s="543">
        <v>116</v>
      </c>
      <c r="BG455" s="76">
        <f t="shared" si="113"/>
        <v>0.82857142857142863</v>
      </c>
      <c r="BH455" s="543">
        <v>22</v>
      </c>
      <c r="BI455" s="76">
        <f t="shared" si="114"/>
        <v>0.15714285714285714</v>
      </c>
      <c r="BJ455" s="543">
        <v>15</v>
      </c>
      <c r="BK455" s="543">
        <v>6</v>
      </c>
      <c r="BL455" s="543">
        <v>1</v>
      </c>
      <c r="BM455" s="550">
        <v>1962</v>
      </c>
      <c r="BN455" s="542"/>
      <c r="BO455" s="543">
        <v>116</v>
      </c>
      <c r="BP455" s="76">
        <f t="shared" si="115"/>
        <v>0.82857142857142863</v>
      </c>
      <c r="BQ455" s="543">
        <v>24</v>
      </c>
      <c r="BR455" s="76">
        <f t="shared" si="116"/>
        <v>0.17142857142857143</v>
      </c>
      <c r="BS455" s="543">
        <v>2</v>
      </c>
      <c r="BT455" s="76">
        <f t="shared" si="117"/>
        <v>1.4285714285714285E-2</v>
      </c>
      <c r="BU455" s="76">
        <v>0.79527559055118113</v>
      </c>
      <c r="BW455" s="543">
        <v>2</v>
      </c>
      <c r="BX455" s="543">
        <v>0</v>
      </c>
      <c r="BY455" s="543">
        <v>0</v>
      </c>
      <c r="BZ455" s="543">
        <v>1</v>
      </c>
      <c r="CA455" s="543">
        <v>1</v>
      </c>
      <c r="CB455" s="543">
        <v>0</v>
      </c>
      <c r="CC455" s="543">
        <v>0</v>
      </c>
      <c r="CD455" s="543">
        <v>0</v>
      </c>
      <c r="CE455" s="543">
        <v>0</v>
      </c>
      <c r="CF455" s="543">
        <v>0</v>
      </c>
      <c r="CG455" s="543">
        <v>2</v>
      </c>
      <c r="CH455" s="543">
        <v>0</v>
      </c>
      <c r="CI455" s="542"/>
      <c r="CJ455" s="542"/>
      <c r="CK455" s="542"/>
      <c r="CL455" s="542"/>
      <c r="CM455" s="542"/>
      <c r="CN455" s="542"/>
      <c r="CO455" s="542"/>
      <c r="CP455" s="542"/>
      <c r="CQ455" s="542"/>
      <c r="CS455" s="542"/>
      <c r="CT455" s="542"/>
      <c r="CU455" s="542"/>
      <c r="CV455" s="542"/>
      <c r="CW455" s="543">
        <v>6</v>
      </c>
      <c r="CX455" s="547">
        <v>2</v>
      </c>
      <c r="CY455" s="543">
        <v>5</v>
      </c>
      <c r="CZ455" s="543">
        <v>1</v>
      </c>
      <c r="DA455" s="543">
        <v>0</v>
      </c>
      <c r="DB455" s="543">
        <v>0</v>
      </c>
      <c r="DC455" s="543">
        <v>0</v>
      </c>
      <c r="DD455" s="543">
        <v>0</v>
      </c>
      <c r="DF455" s="551">
        <v>335945.527275</v>
      </c>
      <c r="DG455" s="76">
        <f t="shared" si="118"/>
        <v>5.5345682793927466E-2</v>
      </c>
      <c r="DH455" s="551">
        <v>5133.9487300000001</v>
      </c>
      <c r="DI455" s="551">
        <v>304681.500176</v>
      </c>
      <c r="DJ455" s="551">
        <v>31264.027099999999</v>
      </c>
      <c r="DK455" s="547">
        <v>97</v>
      </c>
      <c r="DL455" s="543">
        <v>43</v>
      </c>
      <c r="DM455" s="543">
        <v>0</v>
      </c>
      <c r="DN455" s="543">
        <v>0</v>
      </c>
      <c r="DO455" s="320">
        <v>0.18</v>
      </c>
      <c r="DP455" s="543">
        <v>94</v>
      </c>
      <c r="DQ455" s="543">
        <v>7</v>
      </c>
      <c r="DR455" s="543">
        <v>29</v>
      </c>
      <c r="DS455" s="543">
        <v>10</v>
      </c>
      <c r="DT455" s="76">
        <f t="shared" si="119"/>
        <v>8.8495575221238937E-2</v>
      </c>
      <c r="DU455" s="542"/>
      <c r="DV455" s="542"/>
      <c r="DW455" s="542"/>
      <c r="DX455" s="552">
        <v>538.73220000000003</v>
      </c>
      <c r="DZ455" s="542"/>
      <c r="EA455" s="542"/>
      <c r="EB455" s="542"/>
      <c r="EC455" s="542"/>
      <c r="ED455" s="542"/>
      <c r="EE455" s="542"/>
      <c r="EF455" s="542"/>
      <c r="EG455" s="542"/>
      <c r="EH455" s="542"/>
      <c r="EI455" s="542"/>
      <c r="EJ455" s="542"/>
      <c r="EK455" s="542"/>
      <c r="EL455" s="542"/>
      <c r="EM455" s="542"/>
      <c r="EN455" s="542"/>
      <c r="EO455" s="542"/>
    </row>
    <row r="456" spans="2:145" x14ac:dyDescent="0.25">
      <c r="B456" s="541" t="s">
        <v>1989</v>
      </c>
      <c r="C456" s="3" t="s">
        <v>1990</v>
      </c>
      <c r="D456" s="3" t="s">
        <v>1107</v>
      </c>
      <c r="E456" s="541" t="s">
        <v>1094</v>
      </c>
      <c r="F456" s="542"/>
      <c r="G456" s="543">
        <v>8788.6196529999997</v>
      </c>
      <c r="H456" s="542"/>
      <c r="I456" s="542"/>
      <c r="J456" s="542"/>
      <c r="K456" s="542"/>
      <c r="L456" s="542"/>
      <c r="N456" s="543">
        <v>4253.2876109999997</v>
      </c>
      <c r="O456" s="76">
        <f t="shared" ref="O456:O470" si="122">N456/G456</f>
        <v>0.48395399720684668</v>
      </c>
      <c r="P456" s="622">
        <v>103.59569</v>
      </c>
      <c r="Q456" s="76">
        <f t="shared" ref="Q456:Q470" si="123">P456/G456</f>
        <v>1.1787481321328721E-2</v>
      </c>
      <c r="R456" s="542"/>
      <c r="S456" s="542"/>
      <c r="T456" s="544">
        <v>2.7102970000000002</v>
      </c>
      <c r="U456" s="543">
        <v>8</v>
      </c>
      <c r="W456" s="543">
        <v>507</v>
      </c>
      <c r="X456" s="543">
        <v>101</v>
      </c>
      <c r="Y456" s="542"/>
      <c r="Z456" s="546">
        <f t="shared" si="121"/>
        <v>0.11920190835173691</v>
      </c>
      <c r="AA456" s="543">
        <v>78</v>
      </c>
      <c r="AB456" s="543">
        <v>121</v>
      </c>
      <c r="AC456" s="547">
        <v>550</v>
      </c>
      <c r="AD456" s="547">
        <v>78</v>
      </c>
      <c r="AE456" s="543">
        <f t="shared" ref="AE456:AE470" si="124">AA456+AC456</f>
        <v>628</v>
      </c>
      <c r="AF456" s="549">
        <v>62028470</v>
      </c>
      <c r="AH456" s="549">
        <v>45350</v>
      </c>
      <c r="AI456" s="543">
        <v>527</v>
      </c>
      <c r="AJ456" s="76">
        <f t="shared" ref="AJ456:AJ470" si="125">AI456/AE456</f>
        <v>0.83917197452229297</v>
      </c>
      <c r="AK456" s="549">
        <v>29303610</v>
      </c>
      <c r="AL456" s="76">
        <f t="shared" ref="AL456:AL470" si="126">AK456/AF456</f>
        <v>0.47242193786175929</v>
      </c>
      <c r="AM456" s="543">
        <v>526</v>
      </c>
      <c r="AN456" s="549">
        <v>27871410</v>
      </c>
      <c r="AO456" s="543">
        <v>501</v>
      </c>
      <c r="AP456" s="549">
        <v>25301680</v>
      </c>
      <c r="AQ456" s="543">
        <v>442</v>
      </c>
      <c r="AR456" s="549">
        <v>24075170</v>
      </c>
      <c r="AS456" s="543">
        <v>59</v>
      </c>
      <c r="AT456" s="76">
        <f t="shared" ref="AT456:AT470" si="127">AS456/AO456</f>
        <v>0.11776447105788423</v>
      </c>
      <c r="AU456" s="549">
        <v>1226510</v>
      </c>
      <c r="AV456" s="543">
        <v>80</v>
      </c>
      <c r="AW456" s="549">
        <v>22319250</v>
      </c>
      <c r="AX456" s="543">
        <v>14</v>
      </c>
      <c r="AY456" s="549">
        <v>9885910</v>
      </c>
      <c r="AZ456" s="543">
        <v>280</v>
      </c>
      <c r="BA456" s="76">
        <f t="shared" ref="BA456:BA470" si="128">AZ456/AE456</f>
        <v>0.44585987261146498</v>
      </c>
      <c r="BB456" s="543">
        <v>170</v>
      </c>
      <c r="BC456" s="76">
        <f t="shared" ref="BC456:BC470" si="129">BB456/AE456</f>
        <v>0.27070063694267515</v>
      </c>
      <c r="BD456" s="543">
        <v>178</v>
      </c>
      <c r="BE456" s="76">
        <f t="shared" ref="BE456:BE470" si="130">BD456/AE456</f>
        <v>0.28343949044585987</v>
      </c>
      <c r="BF456" s="543">
        <v>491</v>
      </c>
      <c r="BG456" s="76">
        <f t="shared" ref="BG456:BG470" si="131">BF456/AE456</f>
        <v>0.78184713375796178</v>
      </c>
      <c r="BH456" s="543">
        <v>147</v>
      </c>
      <c r="BI456" s="76">
        <f t="shared" ref="BI456:BI470" si="132">BH456/AE456</f>
        <v>0.23407643312101911</v>
      </c>
      <c r="BJ456" s="543">
        <v>106</v>
      </c>
      <c r="BK456" s="543">
        <v>40</v>
      </c>
      <c r="BL456" s="543">
        <v>1</v>
      </c>
      <c r="BM456" s="550">
        <v>1934.5</v>
      </c>
      <c r="BN456" s="542"/>
      <c r="BO456" s="543">
        <v>539</v>
      </c>
      <c r="BP456" s="76">
        <f t="shared" ref="BP456:BP470" si="133">BO456/AE456</f>
        <v>0.85828025477707004</v>
      </c>
      <c r="BQ456" s="543">
        <v>89</v>
      </c>
      <c r="BR456" s="76">
        <f t="shared" ref="BR456:BR470" si="134">BQ456/AE456</f>
        <v>0.14171974522292993</v>
      </c>
      <c r="BS456" s="543">
        <v>21</v>
      </c>
      <c r="BT456" s="76">
        <f t="shared" ref="BT456:BT470" si="135">BS456/AE456</f>
        <v>3.3439490445859872E-2</v>
      </c>
      <c r="BU456" s="76">
        <v>0.65654648956356731</v>
      </c>
      <c r="BW456" s="543">
        <v>3</v>
      </c>
      <c r="BX456" s="543">
        <v>0</v>
      </c>
      <c r="BY456" s="543">
        <v>0</v>
      </c>
      <c r="BZ456" s="543">
        <v>1</v>
      </c>
      <c r="CA456" s="543">
        <v>0</v>
      </c>
      <c r="CB456" s="543">
        <v>2</v>
      </c>
      <c r="CC456" s="543">
        <v>0</v>
      </c>
      <c r="CD456" s="543">
        <v>0</v>
      </c>
      <c r="CE456" s="543">
        <v>0</v>
      </c>
      <c r="CF456" s="543">
        <v>1</v>
      </c>
      <c r="CG456" s="543">
        <v>2</v>
      </c>
      <c r="CH456" s="543">
        <v>0</v>
      </c>
      <c r="CI456" s="542"/>
      <c r="CJ456" s="542"/>
      <c r="CK456" s="542"/>
      <c r="CL456" s="542"/>
      <c r="CM456" s="542"/>
      <c r="CN456" s="542"/>
      <c r="CO456" s="542"/>
      <c r="CP456" s="542"/>
      <c r="CQ456" s="542"/>
      <c r="CS456" s="542"/>
      <c r="CT456" s="542"/>
      <c r="CU456" s="542"/>
      <c r="CV456" s="542"/>
      <c r="CW456" s="543">
        <v>11</v>
      </c>
      <c r="CX456" s="547">
        <v>5</v>
      </c>
      <c r="CY456" s="543">
        <v>6</v>
      </c>
      <c r="CZ456" s="543">
        <v>2</v>
      </c>
      <c r="DA456" s="543">
        <v>0</v>
      </c>
      <c r="DB456" s="543">
        <v>0</v>
      </c>
      <c r="DC456" s="543">
        <v>3</v>
      </c>
      <c r="DD456" s="543">
        <v>0</v>
      </c>
      <c r="DF456" s="551">
        <v>3585435.6671600002</v>
      </c>
      <c r="DG456" s="76">
        <f t="shared" ref="DG456:DG470" si="136">DF456/AF456</f>
        <v>5.7803064740432904E-2</v>
      </c>
      <c r="DH456" s="551">
        <v>7428.1791139999996</v>
      </c>
      <c r="DI456" s="551">
        <v>2705434.786411</v>
      </c>
      <c r="DJ456" s="551">
        <v>880000.88075000001</v>
      </c>
      <c r="DK456" s="547">
        <v>324</v>
      </c>
      <c r="DL456" s="543">
        <v>297</v>
      </c>
      <c r="DM456" s="543">
        <v>6</v>
      </c>
      <c r="DN456" s="543">
        <v>1</v>
      </c>
      <c r="DO456" s="320">
        <v>0.18432999999999999</v>
      </c>
      <c r="DP456" s="543">
        <v>306</v>
      </c>
      <c r="DQ456" s="543">
        <v>73</v>
      </c>
      <c r="DR456" s="543">
        <v>206</v>
      </c>
      <c r="DS456" s="543">
        <v>43</v>
      </c>
      <c r="DT456" s="76">
        <f t="shared" ref="DT456:DT470" si="137">DS456/W456</f>
        <v>8.4812623274161739E-2</v>
      </c>
      <c r="DU456" s="542"/>
      <c r="DV456" s="542"/>
      <c r="DW456" s="542"/>
      <c r="DX456" s="552">
        <v>3799.4270999999999</v>
      </c>
      <c r="DZ456" s="542"/>
      <c r="EA456" s="542"/>
      <c r="EB456" s="542"/>
      <c r="EC456" s="542"/>
      <c r="ED456" s="542"/>
      <c r="EE456" s="542"/>
      <c r="EF456" s="542"/>
      <c r="EG456" s="542"/>
      <c r="EH456" s="542"/>
      <c r="EI456" s="542"/>
      <c r="EJ456" s="542"/>
      <c r="EK456" s="542"/>
      <c r="EL456" s="542"/>
      <c r="EM456" s="542"/>
      <c r="EN456" s="542"/>
      <c r="EO456" s="542"/>
    </row>
    <row r="457" spans="2:145" x14ac:dyDescent="0.25">
      <c r="B457" s="541" t="s">
        <v>1991</v>
      </c>
      <c r="C457" s="3" t="s">
        <v>1992</v>
      </c>
      <c r="D457" s="3" t="s">
        <v>73</v>
      </c>
      <c r="E457" s="541" t="s">
        <v>1094</v>
      </c>
      <c r="F457" s="542"/>
      <c r="G457" s="543">
        <v>3646.7421239999999</v>
      </c>
      <c r="H457" s="542"/>
      <c r="I457" s="542"/>
      <c r="J457" s="542"/>
      <c r="K457" s="542"/>
      <c r="L457" s="542"/>
      <c r="N457" s="543">
        <v>1816.8943429999999</v>
      </c>
      <c r="O457" s="76">
        <f t="shared" si="122"/>
        <v>0.49822397121052919</v>
      </c>
      <c r="P457" s="622">
        <v>53.260038999999999</v>
      </c>
      <c r="Q457" s="76">
        <f t="shared" si="123"/>
        <v>1.4604827319563987E-2</v>
      </c>
      <c r="R457" s="542"/>
      <c r="S457" s="542"/>
      <c r="T457" s="544">
        <v>2.642369</v>
      </c>
      <c r="U457" s="543">
        <v>2</v>
      </c>
      <c r="W457" s="543">
        <v>519</v>
      </c>
      <c r="X457" s="543">
        <v>154</v>
      </c>
      <c r="Y457" s="542"/>
      <c r="Z457" s="546">
        <f t="shared" si="121"/>
        <v>0.2856522736171016</v>
      </c>
      <c r="AA457" s="543">
        <v>24</v>
      </c>
      <c r="AB457" s="543">
        <v>23</v>
      </c>
      <c r="AC457" s="547">
        <v>518</v>
      </c>
      <c r="AD457" s="547">
        <v>24</v>
      </c>
      <c r="AE457" s="543">
        <f t="shared" si="124"/>
        <v>542</v>
      </c>
      <c r="AF457" s="549">
        <v>23984427</v>
      </c>
      <c r="AH457" s="549">
        <v>27150</v>
      </c>
      <c r="AI457" s="543">
        <v>500</v>
      </c>
      <c r="AJ457" s="76">
        <f t="shared" si="125"/>
        <v>0.92250922509225097</v>
      </c>
      <c r="AK457" s="549">
        <v>16835950</v>
      </c>
      <c r="AL457" s="76">
        <f t="shared" si="126"/>
        <v>0.70195339667693546</v>
      </c>
      <c r="AM457" s="543">
        <v>500</v>
      </c>
      <c r="AN457" s="549">
        <v>16835950</v>
      </c>
      <c r="AO457" s="543">
        <v>499</v>
      </c>
      <c r="AP457" s="549">
        <v>16790950</v>
      </c>
      <c r="AQ457" s="543">
        <v>272</v>
      </c>
      <c r="AR457" s="549">
        <v>12640650</v>
      </c>
      <c r="AS457" s="543">
        <v>227</v>
      </c>
      <c r="AT457" s="76">
        <f t="shared" si="127"/>
        <v>0.45490981963927857</v>
      </c>
      <c r="AU457" s="549">
        <v>4150300</v>
      </c>
      <c r="AV457" s="543">
        <v>19</v>
      </c>
      <c r="AW457" s="549">
        <v>740900</v>
      </c>
      <c r="AX457" s="543">
        <v>22</v>
      </c>
      <c r="AY457" s="549">
        <v>6396977</v>
      </c>
      <c r="AZ457" s="543">
        <v>63</v>
      </c>
      <c r="BA457" s="76">
        <f t="shared" si="128"/>
        <v>0.11623616236162361</v>
      </c>
      <c r="BB457" s="543">
        <v>113</v>
      </c>
      <c r="BC457" s="76">
        <f t="shared" si="129"/>
        <v>0.20848708487084872</v>
      </c>
      <c r="BD457" s="543">
        <v>366</v>
      </c>
      <c r="BE457" s="76">
        <f t="shared" si="130"/>
        <v>0.67527675276752763</v>
      </c>
      <c r="BF457" s="543">
        <v>515</v>
      </c>
      <c r="BG457" s="76">
        <f t="shared" si="131"/>
        <v>0.95018450184501846</v>
      </c>
      <c r="BH457" s="543">
        <v>164</v>
      </c>
      <c r="BI457" s="76">
        <f t="shared" si="132"/>
        <v>0.30258302583025831</v>
      </c>
      <c r="BJ457" s="543">
        <v>149</v>
      </c>
      <c r="BK457" s="543">
        <v>15</v>
      </c>
      <c r="BL457" s="543">
        <v>0</v>
      </c>
      <c r="BM457" s="550">
        <v>1977.5</v>
      </c>
      <c r="BN457" s="542"/>
      <c r="BO457" s="543">
        <v>332</v>
      </c>
      <c r="BP457" s="76">
        <f t="shared" si="133"/>
        <v>0.61254612546125464</v>
      </c>
      <c r="BQ457" s="543">
        <v>210</v>
      </c>
      <c r="BR457" s="76">
        <f t="shared" si="134"/>
        <v>0.38745387453874541</v>
      </c>
      <c r="BS457" s="543">
        <v>41</v>
      </c>
      <c r="BT457" s="76">
        <f t="shared" si="135"/>
        <v>7.5645756457564578E-2</v>
      </c>
      <c r="BU457" s="76">
        <v>0.78400000000000003</v>
      </c>
      <c r="BW457" s="543">
        <v>3</v>
      </c>
      <c r="BX457" s="543">
        <v>2</v>
      </c>
      <c r="BY457" s="543">
        <v>1</v>
      </c>
      <c r="BZ457" s="543">
        <v>2</v>
      </c>
      <c r="CA457" s="543">
        <v>0</v>
      </c>
      <c r="CB457" s="543">
        <v>1</v>
      </c>
      <c r="CC457" s="543">
        <v>2</v>
      </c>
      <c r="CD457" s="543">
        <v>0</v>
      </c>
      <c r="CE457" s="543">
        <v>0</v>
      </c>
      <c r="CF457" s="543">
        <v>0</v>
      </c>
      <c r="CG457" s="543">
        <v>1</v>
      </c>
      <c r="CH457" s="543">
        <v>0</v>
      </c>
      <c r="CI457" s="542"/>
      <c r="CJ457" s="542"/>
      <c r="CK457" s="542"/>
      <c r="CL457" s="542"/>
      <c r="CM457" s="542"/>
      <c r="CN457" s="542"/>
      <c r="CO457" s="542"/>
      <c r="CP457" s="542"/>
      <c r="CQ457" s="542"/>
      <c r="CS457" s="542"/>
      <c r="CT457" s="542"/>
      <c r="CU457" s="542"/>
      <c r="CV457" s="542"/>
      <c r="CW457" s="543">
        <v>20</v>
      </c>
      <c r="CX457" s="547">
        <v>13</v>
      </c>
      <c r="CY457" s="543">
        <v>15</v>
      </c>
      <c r="CZ457" s="543">
        <v>5</v>
      </c>
      <c r="DA457" s="543">
        <v>0</v>
      </c>
      <c r="DB457" s="543">
        <v>0</v>
      </c>
      <c r="DC457" s="543">
        <v>0</v>
      </c>
      <c r="DD457" s="543">
        <v>0</v>
      </c>
      <c r="DF457" s="551">
        <v>2748809.961842</v>
      </c>
      <c r="DG457" s="76">
        <f t="shared" si="136"/>
        <v>0.1146081147505421</v>
      </c>
      <c r="DH457" s="551">
        <v>5882.2749260000001</v>
      </c>
      <c r="DI457" s="551">
        <v>2432117.482576</v>
      </c>
      <c r="DJ457" s="551">
        <v>316692.47926599998</v>
      </c>
      <c r="DK457" s="547">
        <v>245</v>
      </c>
      <c r="DL457" s="543">
        <v>296</v>
      </c>
      <c r="DM457" s="543">
        <v>0</v>
      </c>
      <c r="DN457" s="543">
        <v>1</v>
      </c>
      <c r="DO457" s="320">
        <v>0.21704499999999999</v>
      </c>
      <c r="DP457" s="543">
        <v>204</v>
      </c>
      <c r="DQ457" s="543">
        <v>71</v>
      </c>
      <c r="DR457" s="543">
        <v>211</v>
      </c>
      <c r="DS457" s="543">
        <v>56</v>
      </c>
      <c r="DT457" s="76">
        <f t="shared" si="137"/>
        <v>0.10789980732177264</v>
      </c>
      <c r="DU457" s="542"/>
      <c r="DV457" s="542"/>
      <c r="DW457" s="542"/>
      <c r="DX457" s="552">
        <v>3336.9838</v>
      </c>
      <c r="DZ457" s="542"/>
      <c r="EA457" s="542"/>
      <c r="EB457" s="542"/>
      <c r="EC457" s="542"/>
      <c r="ED457" s="542"/>
      <c r="EE457" s="542"/>
      <c r="EF457" s="542"/>
      <c r="EG457" s="542"/>
      <c r="EH457" s="542"/>
      <c r="EI457" s="542"/>
      <c r="EJ457" s="542"/>
      <c r="EK457" s="542"/>
      <c r="EL457" s="542"/>
      <c r="EM457" s="542"/>
      <c r="EN457" s="542"/>
      <c r="EO457" s="542"/>
    </row>
    <row r="458" spans="2:145" x14ac:dyDescent="0.25">
      <c r="B458" s="541" t="s">
        <v>1993</v>
      </c>
      <c r="C458" s="3" t="s">
        <v>1994</v>
      </c>
      <c r="D458" s="3" t="s">
        <v>1093</v>
      </c>
      <c r="E458" s="541" t="s">
        <v>1094</v>
      </c>
      <c r="F458" s="542"/>
      <c r="G458" s="543">
        <v>135.70389</v>
      </c>
      <c r="H458" s="542"/>
      <c r="I458" s="542"/>
      <c r="J458" s="542"/>
      <c r="K458" s="542"/>
      <c r="L458" s="542"/>
      <c r="N458" s="543">
        <v>130.27829</v>
      </c>
      <c r="O458" s="76">
        <f t="shared" si="122"/>
        <v>0.96001883217938699</v>
      </c>
      <c r="P458" s="622">
        <v>6.0171570000000001</v>
      </c>
      <c r="Q458" s="76">
        <f t="shared" si="123"/>
        <v>4.4340342786046885E-2</v>
      </c>
      <c r="R458" s="542"/>
      <c r="S458" s="542"/>
      <c r="T458" s="544">
        <v>0.1</v>
      </c>
      <c r="U458" s="543">
        <v>0</v>
      </c>
      <c r="W458" s="543">
        <v>33</v>
      </c>
      <c r="X458" s="543">
        <v>0</v>
      </c>
      <c r="Y458" s="542"/>
      <c r="Z458" s="546">
        <f t="shared" si="121"/>
        <v>0.25330390811853609</v>
      </c>
      <c r="AA458" s="543">
        <v>0</v>
      </c>
      <c r="AB458" s="543">
        <v>9</v>
      </c>
      <c r="AC458" s="547">
        <v>42</v>
      </c>
      <c r="AD458" s="547">
        <v>0</v>
      </c>
      <c r="AE458" s="543">
        <f t="shared" si="124"/>
        <v>42</v>
      </c>
      <c r="AF458" s="549">
        <v>14487516</v>
      </c>
      <c r="AH458" s="549">
        <v>132350</v>
      </c>
      <c r="AI458" s="543">
        <v>36</v>
      </c>
      <c r="AJ458" s="76">
        <f t="shared" si="125"/>
        <v>0.8571428571428571</v>
      </c>
      <c r="AK458" s="549">
        <v>13443716</v>
      </c>
      <c r="AL458" s="76">
        <f t="shared" si="126"/>
        <v>0.92795176205499963</v>
      </c>
      <c r="AM458" s="543">
        <v>33</v>
      </c>
      <c r="AN458" s="549">
        <v>5879397</v>
      </c>
      <c r="AO458" s="543">
        <v>18</v>
      </c>
      <c r="AP458" s="549">
        <v>2635060</v>
      </c>
      <c r="AQ458" s="543">
        <v>18</v>
      </c>
      <c r="AR458" s="549">
        <v>2635060</v>
      </c>
      <c r="AS458" s="543">
        <v>0</v>
      </c>
      <c r="AT458" s="76">
        <f t="shared" si="127"/>
        <v>0</v>
      </c>
      <c r="AU458" s="549">
        <v>0</v>
      </c>
      <c r="AV458" s="543">
        <v>5</v>
      </c>
      <c r="AW458" s="549">
        <v>987500</v>
      </c>
      <c r="AX458" s="543">
        <v>0</v>
      </c>
      <c r="AY458" s="549">
        <v>0</v>
      </c>
      <c r="AZ458" s="543">
        <v>17</v>
      </c>
      <c r="BA458" s="76">
        <f t="shared" si="128"/>
        <v>0.40476190476190477</v>
      </c>
      <c r="BB458" s="543">
        <v>25</v>
      </c>
      <c r="BC458" s="76">
        <f t="shared" si="129"/>
        <v>0.59523809523809523</v>
      </c>
      <c r="BD458" s="543">
        <v>0</v>
      </c>
      <c r="BE458" s="76">
        <f t="shared" si="130"/>
        <v>0</v>
      </c>
      <c r="BF458" s="543">
        <v>22</v>
      </c>
      <c r="BG458" s="76">
        <f t="shared" si="131"/>
        <v>0.52380952380952384</v>
      </c>
      <c r="BH458" s="543">
        <v>1</v>
      </c>
      <c r="BI458" s="76">
        <f t="shared" si="132"/>
        <v>2.3809523809523808E-2</v>
      </c>
      <c r="BJ458" s="543">
        <v>1</v>
      </c>
      <c r="BK458" s="543">
        <v>0</v>
      </c>
      <c r="BL458" s="543">
        <v>0</v>
      </c>
      <c r="BM458" s="550">
        <v>2000</v>
      </c>
      <c r="BN458" s="542"/>
      <c r="BO458" s="543">
        <v>18</v>
      </c>
      <c r="BP458" s="76">
        <f t="shared" si="133"/>
        <v>0.42857142857142855</v>
      </c>
      <c r="BQ458" s="543">
        <v>24</v>
      </c>
      <c r="BR458" s="76">
        <f t="shared" si="134"/>
        <v>0.5714285714285714</v>
      </c>
      <c r="BS458" s="543">
        <v>0</v>
      </c>
      <c r="BT458" s="76">
        <f t="shared" si="135"/>
        <v>0</v>
      </c>
      <c r="BU458" s="76">
        <v>0.33333333333333331</v>
      </c>
      <c r="BW458" s="543">
        <v>0</v>
      </c>
      <c r="BX458" s="543">
        <v>0</v>
      </c>
      <c r="BY458" s="543">
        <v>0</v>
      </c>
      <c r="BZ458" s="543">
        <v>0</v>
      </c>
      <c r="CA458" s="543">
        <v>0</v>
      </c>
      <c r="CB458" s="543">
        <v>0</v>
      </c>
      <c r="CC458" s="543">
        <v>0</v>
      </c>
      <c r="CD458" s="543">
        <v>0</v>
      </c>
      <c r="CE458" s="543">
        <v>0</v>
      </c>
      <c r="CF458" s="543">
        <v>0</v>
      </c>
      <c r="CG458" s="543">
        <v>0</v>
      </c>
      <c r="CH458" s="543">
        <v>0</v>
      </c>
      <c r="CI458" s="542"/>
      <c r="CJ458" s="542"/>
      <c r="CK458" s="542"/>
      <c r="CL458" s="542"/>
      <c r="CM458" s="542"/>
      <c r="CN458" s="542"/>
      <c r="CO458" s="542"/>
      <c r="CP458" s="542"/>
      <c r="CQ458" s="542"/>
      <c r="CS458" s="542"/>
      <c r="CT458" s="542"/>
      <c r="CU458" s="542"/>
      <c r="CV458" s="542"/>
      <c r="CW458" s="543">
        <v>0</v>
      </c>
      <c r="CX458" s="547">
        <v>0</v>
      </c>
      <c r="CY458" s="543">
        <v>0</v>
      </c>
      <c r="CZ458" s="543">
        <v>0</v>
      </c>
      <c r="DA458" s="543">
        <v>0</v>
      </c>
      <c r="DB458" s="543">
        <v>0</v>
      </c>
      <c r="DC458" s="543">
        <v>0</v>
      </c>
      <c r="DD458" s="543">
        <v>0</v>
      </c>
      <c r="DF458" s="551">
        <v>228257.747405</v>
      </c>
      <c r="DG458" s="76">
        <f t="shared" si="136"/>
        <v>1.5755478537866671E-2</v>
      </c>
      <c r="DH458" s="551">
        <v>5242.500145</v>
      </c>
      <c r="DI458" s="551">
        <v>106106.06074099999</v>
      </c>
      <c r="DJ458" s="551">
        <v>122151.686665</v>
      </c>
      <c r="DK458" s="547">
        <v>17</v>
      </c>
      <c r="DL458" s="543">
        <v>23</v>
      </c>
      <c r="DM458" s="543">
        <v>2</v>
      </c>
      <c r="DN458" s="543">
        <v>0</v>
      </c>
      <c r="DO458" s="320">
        <v>1.4999999999999999E-2</v>
      </c>
      <c r="DP458" s="543">
        <v>16</v>
      </c>
      <c r="DQ458" s="543">
        <v>22</v>
      </c>
      <c r="DR458" s="543">
        <v>4</v>
      </c>
      <c r="DS458" s="543">
        <v>0</v>
      </c>
      <c r="DT458" s="76">
        <f t="shared" si="137"/>
        <v>0</v>
      </c>
      <c r="DU458" s="542"/>
      <c r="DV458" s="542"/>
      <c r="DW458" s="542"/>
      <c r="DX458" s="552">
        <v>15.567</v>
      </c>
      <c r="DZ458" s="542"/>
      <c r="EA458" s="542"/>
      <c r="EB458" s="542"/>
      <c r="EC458" s="542"/>
      <c r="ED458" s="542"/>
      <c r="EE458" s="542"/>
      <c r="EF458" s="542"/>
      <c r="EG458" s="542"/>
      <c r="EH458" s="542"/>
      <c r="EI458" s="542"/>
      <c r="EJ458" s="542"/>
      <c r="EK458" s="542"/>
      <c r="EL458" s="542"/>
      <c r="EM458" s="542"/>
      <c r="EN458" s="542"/>
      <c r="EO458" s="542"/>
    </row>
    <row r="459" spans="2:145" x14ac:dyDescent="0.25">
      <c r="B459" s="541" t="s">
        <v>1995</v>
      </c>
      <c r="C459" s="3" t="s">
        <v>1996</v>
      </c>
      <c r="D459" s="3" t="s">
        <v>1218</v>
      </c>
      <c r="E459" s="541" t="s">
        <v>1094</v>
      </c>
      <c r="F459" s="542"/>
      <c r="G459" s="543">
        <v>2018.7876160000001</v>
      </c>
      <c r="H459" s="542"/>
      <c r="I459" s="542"/>
      <c r="J459" s="542"/>
      <c r="K459" s="542"/>
      <c r="L459" s="542"/>
      <c r="N459" s="543">
        <v>1371.1711290000001</v>
      </c>
      <c r="O459" s="76">
        <f t="shared" si="122"/>
        <v>0.67920524087462997</v>
      </c>
      <c r="P459" s="622">
        <v>29.306709000000001</v>
      </c>
      <c r="Q459" s="76">
        <f t="shared" si="123"/>
        <v>1.4516984732682252E-2</v>
      </c>
      <c r="R459" s="542"/>
      <c r="S459" s="542"/>
      <c r="T459" s="544">
        <v>2.7482600000000001</v>
      </c>
      <c r="U459" s="543">
        <v>2</v>
      </c>
      <c r="W459" s="543">
        <v>719</v>
      </c>
      <c r="X459" s="543">
        <v>109</v>
      </c>
      <c r="Y459" s="542"/>
      <c r="Z459" s="546">
        <f t="shared" si="121"/>
        <v>0.52436926711282872</v>
      </c>
      <c r="AA459" s="543">
        <v>55</v>
      </c>
      <c r="AB459" s="543">
        <v>29</v>
      </c>
      <c r="AC459" s="547">
        <v>693</v>
      </c>
      <c r="AD459" s="547">
        <v>55</v>
      </c>
      <c r="AE459" s="543">
        <f t="shared" si="124"/>
        <v>748</v>
      </c>
      <c r="AF459" s="549">
        <v>125661842</v>
      </c>
      <c r="AH459" s="549">
        <v>72800</v>
      </c>
      <c r="AI459" s="543">
        <v>600</v>
      </c>
      <c r="AJ459" s="76">
        <f t="shared" si="125"/>
        <v>0.80213903743315507</v>
      </c>
      <c r="AK459" s="549">
        <v>52633286</v>
      </c>
      <c r="AL459" s="76">
        <f t="shared" si="126"/>
        <v>0.41884859526410573</v>
      </c>
      <c r="AM459" s="543">
        <v>598</v>
      </c>
      <c r="AN459" s="549">
        <v>45566786</v>
      </c>
      <c r="AO459" s="543">
        <v>558</v>
      </c>
      <c r="AP459" s="549">
        <v>42191311</v>
      </c>
      <c r="AQ459" s="543">
        <v>541</v>
      </c>
      <c r="AR459" s="549">
        <v>41942901</v>
      </c>
      <c r="AS459" s="543">
        <v>17</v>
      </c>
      <c r="AT459" s="76">
        <f t="shared" si="127"/>
        <v>3.046594982078853E-2</v>
      </c>
      <c r="AU459" s="549">
        <v>248410</v>
      </c>
      <c r="AV459" s="543">
        <v>113</v>
      </c>
      <c r="AW459" s="549">
        <v>31411572</v>
      </c>
      <c r="AX459" s="543">
        <v>21</v>
      </c>
      <c r="AY459" s="549">
        <v>24555801</v>
      </c>
      <c r="AZ459" s="543">
        <v>550</v>
      </c>
      <c r="BA459" s="76">
        <f t="shared" si="128"/>
        <v>0.73529411764705888</v>
      </c>
      <c r="BB459" s="543">
        <v>177</v>
      </c>
      <c r="BC459" s="76">
        <f t="shared" si="129"/>
        <v>0.23663101604278075</v>
      </c>
      <c r="BD459" s="543">
        <v>21</v>
      </c>
      <c r="BE459" s="76">
        <f t="shared" si="130"/>
        <v>2.8074866310160429E-2</v>
      </c>
      <c r="BF459" s="543">
        <v>328</v>
      </c>
      <c r="BG459" s="76">
        <f t="shared" si="131"/>
        <v>0.43850267379679142</v>
      </c>
      <c r="BH459" s="543">
        <v>178</v>
      </c>
      <c r="BI459" s="76">
        <f t="shared" si="132"/>
        <v>0.23796791443850268</v>
      </c>
      <c r="BJ459" s="543">
        <v>144</v>
      </c>
      <c r="BK459" s="543">
        <v>32</v>
      </c>
      <c r="BL459" s="543">
        <v>2</v>
      </c>
      <c r="BM459" s="550">
        <v>1929</v>
      </c>
      <c r="BN459" s="542"/>
      <c r="BO459" s="543">
        <v>700</v>
      </c>
      <c r="BP459" s="76">
        <f t="shared" si="133"/>
        <v>0.93582887700534756</v>
      </c>
      <c r="BQ459" s="543">
        <v>48</v>
      </c>
      <c r="BR459" s="76">
        <f t="shared" si="134"/>
        <v>6.4171122994652413E-2</v>
      </c>
      <c r="BS459" s="543">
        <v>20</v>
      </c>
      <c r="BT459" s="76">
        <f t="shared" si="135"/>
        <v>2.6737967914438502E-2</v>
      </c>
      <c r="BU459" s="76">
        <v>0.70833333333333337</v>
      </c>
      <c r="BW459" s="543">
        <v>2</v>
      </c>
      <c r="BX459" s="543">
        <v>2</v>
      </c>
      <c r="BY459" s="543">
        <v>1</v>
      </c>
      <c r="BZ459" s="543">
        <v>2</v>
      </c>
      <c r="CA459" s="543">
        <v>0</v>
      </c>
      <c r="CB459" s="543">
        <v>0</v>
      </c>
      <c r="CC459" s="543">
        <v>0</v>
      </c>
      <c r="CD459" s="543">
        <v>0</v>
      </c>
      <c r="CE459" s="543">
        <v>2</v>
      </c>
      <c r="CF459" s="543">
        <v>0</v>
      </c>
      <c r="CG459" s="543">
        <v>0</v>
      </c>
      <c r="CH459" s="543">
        <v>0</v>
      </c>
      <c r="CI459" s="542"/>
      <c r="CJ459" s="542"/>
      <c r="CK459" s="542"/>
      <c r="CL459" s="542"/>
      <c r="CM459" s="542"/>
      <c r="CN459" s="542"/>
      <c r="CO459" s="542"/>
      <c r="CP459" s="542"/>
      <c r="CQ459" s="542"/>
      <c r="CS459" s="542"/>
      <c r="CT459" s="542"/>
      <c r="CU459" s="542"/>
      <c r="CV459" s="542"/>
      <c r="CW459" s="543">
        <v>1</v>
      </c>
      <c r="CX459" s="547">
        <v>1</v>
      </c>
      <c r="CY459" s="543">
        <v>0</v>
      </c>
      <c r="CZ459" s="543">
        <v>1</v>
      </c>
      <c r="DA459" s="543">
        <v>0</v>
      </c>
      <c r="DB459" s="543">
        <v>0</v>
      </c>
      <c r="DC459" s="543">
        <v>0</v>
      </c>
      <c r="DD459" s="543">
        <v>0</v>
      </c>
      <c r="DF459" s="551">
        <v>11666169.718441</v>
      </c>
      <c r="DG459" s="76">
        <f t="shared" si="136"/>
        <v>9.2837806073549356E-2</v>
      </c>
      <c r="DH459" s="551">
        <v>9232</v>
      </c>
      <c r="DI459" s="551">
        <v>6154974.5376479998</v>
      </c>
      <c r="DJ459" s="551">
        <v>5511195.1807930004</v>
      </c>
      <c r="DK459" s="547">
        <v>137</v>
      </c>
      <c r="DL459" s="543">
        <v>588</v>
      </c>
      <c r="DM459" s="543">
        <v>9</v>
      </c>
      <c r="DN459" s="543">
        <v>14</v>
      </c>
      <c r="DO459" s="320">
        <v>0.14974999999999999</v>
      </c>
      <c r="DP459" s="543">
        <v>129</v>
      </c>
      <c r="DQ459" s="543">
        <v>182</v>
      </c>
      <c r="DR459" s="543">
        <v>417</v>
      </c>
      <c r="DS459" s="543">
        <v>20</v>
      </c>
      <c r="DT459" s="76">
        <f t="shared" si="137"/>
        <v>2.7816411682892908E-2</v>
      </c>
      <c r="DU459" s="542"/>
      <c r="DV459" s="542"/>
      <c r="DW459" s="542"/>
      <c r="DX459" s="552">
        <v>4853.6139000000003</v>
      </c>
      <c r="DZ459" s="542"/>
      <c r="EA459" s="542"/>
      <c r="EB459" s="542"/>
      <c r="EC459" s="542"/>
      <c r="ED459" s="542"/>
      <c r="EE459" s="542"/>
      <c r="EF459" s="542"/>
      <c r="EG459" s="542"/>
      <c r="EH459" s="542"/>
      <c r="EI459" s="542"/>
      <c r="EJ459" s="542"/>
      <c r="EK459" s="542"/>
      <c r="EL459" s="542"/>
      <c r="EM459" s="542"/>
      <c r="EN459" s="542"/>
      <c r="EO459" s="542"/>
    </row>
    <row r="460" spans="2:145" x14ac:dyDescent="0.25">
      <c r="B460" s="541" t="s">
        <v>1997</v>
      </c>
      <c r="C460" s="3" t="s">
        <v>1998</v>
      </c>
      <c r="D460" s="3" t="s">
        <v>1118</v>
      </c>
      <c r="E460" s="541" t="s">
        <v>1094</v>
      </c>
      <c r="F460" s="542"/>
      <c r="G460" s="543">
        <v>93.377215000000007</v>
      </c>
      <c r="H460" s="542"/>
      <c r="I460" s="542"/>
      <c r="J460" s="542"/>
      <c r="K460" s="542"/>
      <c r="L460" s="542"/>
      <c r="N460" s="543">
        <v>46.529409999999999</v>
      </c>
      <c r="O460" s="76">
        <f t="shared" si="122"/>
        <v>0.4982951140703864</v>
      </c>
      <c r="P460" s="622">
        <v>2.949643</v>
      </c>
      <c r="Q460" s="76">
        <f t="shared" si="123"/>
        <v>3.1588466201310457E-2</v>
      </c>
      <c r="R460" s="542"/>
      <c r="S460" s="542"/>
      <c r="T460" s="544">
        <v>1.1920170000000001</v>
      </c>
      <c r="U460" s="543">
        <v>0</v>
      </c>
      <c r="W460" s="543">
        <v>63</v>
      </c>
      <c r="X460" s="543">
        <v>25</v>
      </c>
      <c r="Y460" s="542"/>
      <c r="Z460" s="546">
        <f t="shared" si="121"/>
        <v>1.3539823522370045</v>
      </c>
      <c r="AA460" s="543">
        <v>14</v>
      </c>
      <c r="AB460" s="543">
        <v>10</v>
      </c>
      <c r="AC460" s="547">
        <v>59</v>
      </c>
      <c r="AD460" s="547">
        <v>14</v>
      </c>
      <c r="AE460" s="543">
        <f t="shared" si="124"/>
        <v>73</v>
      </c>
      <c r="AF460" s="549">
        <v>3140480</v>
      </c>
      <c r="AH460" s="549">
        <v>29900</v>
      </c>
      <c r="AI460" s="543">
        <v>66</v>
      </c>
      <c r="AJ460" s="76">
        <f t="shared" si="125"/>
        <v>0.90410958904109584</v>
      </c>
      <c r="AK460" s="549">
        <v>2297080</v>
      </c>
      <c r="AL460" s="76">
        <f t="shared" si="126"/>
        <v>0.73144232728754843</v>
      </c>
      <c r="AM460" s="543">
        <v>66</v>
      </c>
      <c r="AN460" s="549">
        <v>2297080</v>
      </c>
      <c r="AO460" s="543">
        <v>65</v>
      </c>
      <c r="AP460" s="549">
        <v>2207480</v>
      </c>
      <c r="AQ460" s="543">
        <v>54</v>
      </c>
      <c r="AR460" s="549">
        <v>2032800</v>
      </c>
      <c r="AS460" s="543">
        <v>11</v>
      </c>
      <c r="AT460" s="76">
        <f t="shared" si="127"/>
        <v>0.16923076923076924</v>
      </c>
      <c r="AU460" s="549">
        <v>174680</v>
      </c>
      <c r="AV460" s="543">
        <v>6</v>
      </c>
      <c r="AW460" s="549">
        <v>272700</v>
      </c>
      <c r="AX460" s="543">
        <v>0</v>
      </c>
      <c r="AY460" s="549">
        <v>0</v>
      </c>
      <c r="AZ460" s="543">
        <v>16</v>
      </c>
      <c r="BA460" s="76">
        <f t="shared" si="128"/>
        <v>0.21917808219178081</v>
      </c>
      <c r="BB460" s="543">
        <v>10</v>
      </c>
      <c r="BC460" s="76">
        <f t="shared" si="129"/>
        <v>0.13698630136986301</v>
      </c>
      <c r="BD460" s="543">
        <v>47</v>
      </c>
      <c r="BE460" s="76">
        <f t="shared" si="130"/>
        <v>0.64383561643835618</v>
      </c>
      <c r="BF460" s="543">
        <v>66</v>
      </c>
      <c r="BG460" s="76">
        <f t="shared" si="131"/>
        <v>0.90410958904109584</v>
      </c>
      <c r="BH460" s="543">
        <v>5</v>
      </c>
      <c r="BI460" s="76">
        <f t="shared" si="132"/>
        <v>6.8493150684931503E-2</v>
      </c>
      <c r="BJ460" s="543">
        <v>5</v>
      </c>
      <c r="BK460" s="543">
        <v>0</v>
      </c>
      <c r="BL460" s="543">
        <v>0</v>
      </c>
      <c r="BM460" s="550">
        <v>1921</v>
      </c>
      <c r="BN460" s="542"/>
      <c r="BO460" s="543">
        <v>64</v>
      </c>
      <c r="BP460" s="76">
        <f t="shared" si="133"/>
        <v>0.87671232876712324</v>
      </c>
      <c r="BQ460" s="543">
        <v>9</v>
      </c>
      <c r="BR460" s="76">
        <f t="shared" si="134"/>
        <v>0.12328767123287671</v>
      </c>
      <c r="BS460" s="543">
        <v>0</v>
      </c>
      <c r="BT460" s="76">
        <f t="shared" si="135"/>
        <v>0</v>
      </c>
      <c r="BU460" s="76">
        <v>0.74242424242424243</v>
      </c>
      <c r="BW460" s="543">
        <v>0</v>
      </c>
      <c r="BX460" s="543">
        <v>0</v>
      </c>
      <c r="BY460" s="543">
        <v>0</v>
      </c>
      <c r="BZ460" s="543">
        <v>0</v>
      </c>
      <c r="CA460" s="543">
        <v>0</v>
      </c>
      <c r="CB460" s="543">
        <v>0</v>
      </c>
      <c r="CC460" s="543">
        <v>0</v>
      </c>
      <c r="CD460" s="543">
        <v>0</v>
      </c>
      <c r="CE460" s="543">
        <v>0</v>
      </c>
      <c r="CF460" s="543">
        <v>0</v>
      </c>
      <c r="CG460" s="543">
        <v>0</v>
      </c>
      <c r="CH460" s="543">
        <v>0</v>
      </c>
      <c r="CI460" s="542"/>
      <c r="CJ460" s="542"/>
      <c r="CK460" s="542"/>
      <c r="CL460" s="542"/>
      <c r="CM460" s="542"/>
      <c r="CN460" s="542"/>
      <c r="CO460" s="542"/>
      <c r="CP460" s="542"/>
      <c r="CQ460" s="542"/>
      <c r="CS460" s="542"/>
      <c r="CT460" s="542"/>
      <c r="CU460" s="542"/>
      <c r="CV460" s="542"/>
      <c r="CW460" s="543">
        <v>0</v>
      </c>
      <c r="CX460" s="547">
        <v>0</v>
      </c>
      <c r="CY460" s="543">
        <v>0</v>
      </c>
      <c r="CZ460" s="543">
        <v>0</v>
      </c>
      <c r="DA460" s="543">
        <v>0</v>
      </c>
      <c r="DB460" s="543">
        <v>0</v>
      </c>
      <c r="DC460" s="543">
        <v>0</v>
      </c>
      <c r="DD460" s="543">
        <v>0</v>
      </c>
      <c r="DF460" s="551">
        <v>108631.192261</v>
      </c>
      <c r="DG460" s="76">
        <f t="shared" si="136"/>
        <v>3.4590633362097514E-2</v>
      </c>
      <c r="DH460" s="551">
        <v>1701.6015629999999</v>
      </c>
      <c r="DI460" s="551">
        <v>102538.47998</v>
      </c>
      <c r="DJ460" s="551">
        <v>6092.7122799999997</v>
      </c>
      <c r="DK460" s="547">
        <v>53</v>
      </c>
      <c r="DL460" s="543">
        <v>20</v>
      </c>
      <c r="DM460" s="543">
        <v>0</v>
      </c>
      <c r="DN460" s="543">
        <v>0</v>
      </c>
      <c r="DO460" s="320">
        <v>6.3545000000000004E-2</v>
      </c>
      <c r="DP460" s="543">
        <v>45</v>
      </c>
      <c r="DQ460" s="543">
        <v>14</v>
      </c>
      <c r="DR460" s="543">
        <v>14</v>
      </c>
      <c r="DS460" s="543">
        <v>0</v>
      </c>
      <c r="DT460" s="76">
        <f t="shared" si="137"/>
        <v>0</v>
      </c>
      <c r="DU460" s="542"/>
      <c r="DV460" s="542"/>
      <c r="DW460" s="542"/>
      <c r="DX460" s="552">
        <v>67.942800000000005</v>
      </c>
      <c r="DZ460" s="542"/>
      <c r="EA460" s="542"/>
      <c r="EB460" s="542"/>
      <c r="EC460" s="542"/>
      <c r="ED460" s="542"/>
      <c r="EE460" s="542"/>
      <c r="EF460" s="542"/>
      <c r="EG460" s="542"/>
      <c r="EH460" s="542"/>
      <c r="EI460" s="542"/>
      <c r="EJ460" s="542"/>
      <c r="EK460" s="542"/>
      <c r="EL460" s="542"/>
      <c r="EM460" s="542"/>
      <c r="EN460" s="542"/>
      <c r="EO460" s="542"/>
    </row>
    <row r="461" spans="2:145" x14ac:dyDescent="0.25">
      <c r="B461" s="541" t="s">
        <v>1999</v>
      </c>
      <c r="C461" s="3" t="s">
        <v>2000</v>
      </c>
      <c r="D461" s="3" t="s">
        <v>1174</v>
      </c>
      <c r="E461" s="541" t="s">
        <v>1094</v>
      </c>
      <c r="F461" s="542"/>
      <c r="G461" s="543">
        <v>41.531962</v>
      </c>
      <c r="H461" s="542"/>
      <c r="I461" s="542"/>
      <c r="J461" s="542"/>
      <c r="K461" s="542"/>
      <c r="L461" s="542"/>
      <c r="N461" s="543">
        <v>0.87722299999999997</v>
      </c>
      <c r="O461" s="76">
        <f t="shared" si="122"/>
        <v>2.1121636391750527E-2</v>
      </c>
      <c r="P461" s="622">
        <v>3.3489589999999998</v>
      </c>
      <c r="Q461" s="76">
        <f t="shared" si="123"/>
        <v>8.0635704135528188E-2</v>
      </c>
      <c r="R461" s="542"/>
      <c r="S461" s="542"/>
      <c r="T461" s="544">
        <v>0.58230599999999999</v>
      </c>
      <c r="U461" s="543">
        <v>0</v>
      </c>
      <c r="W461" s="543">
        <v>47</v>
      </c>
      <c r="X461" s="543">
        <v>0</v>
      </c>
      <c r="Y461" s="542"/>
      <c r="Z461" s="546">
        <f t="shared" si="121"/>
        <v>53.578166555140484</v>
      </c>
      <c r="AA461" s="543">
        <v>47</v>
      </c>
      <c r="AB461" s="543">
        <v>0</v>
      </c>
      <c r="AC461" s="547">
        <v>0</v>
      </c>
      <c r="AD461" s="547">
        <v>47</v>
      </c>
      <c r="AE461" s="543">
        <f t="shared" si="124"/>
        <v>47</v>
      </c>
      <c r="AF461" s="549">
        <v>1665640</v>
      </c>
      <c r="AH461" s="549">
        <v>28000</v>
      </c>
      <c r="AI461" s="543">
        <v>46</v>
      </c>
      <c r="AJ461" s="76">
        <f t="shared" si="125"/>
        <v>0.97872340425531912</v>
      </c>
      <c r="AK461" s="549">
        <v>1481600</v>
      </c>
      <c r="AL461" s="76">
        <f t="shared" si="126"/>
        <v>0.88950793688912366</v>
      </c>
      <c r="AM461" s="543">
        <v>46</v>
      </c>
      <c r="AN461" s="549">
        <v>1481600</v>
      </c>
      <c r="AO461" s="543">
        <v>45</v>
      </c>
      <c r="AP461" s="549">
        <v>1459600</v>
      </c>
      <c r="AQ461" s="543">
        <v>23</v>
      </c>
      <c r="AR461" s="549">
        <v>801200</v>
      </c>
      <c r="AS461" s="543">
        <v>22</v>
      </c>
      <c r="AT461" s="76">
        <f t="shared" si="127"/>
        <v>0.48888888888888887</v>
      </c>
      <c r="AU461" s="549">
        <v>658400</v>
      </c>
      <c r="AV461" s="543">
        <v>0</v>
      </c>
      <c r="AW461" s="549">
        <v>0</v>
      </c>
      <c r="AX461" s="543">
        <v>1</v>
      </c>
      <c r="AY461" s="549">
        <v>184040</v>
      </c>
      <c r="AZ461" s="543">
        <v>2</v>
      </c>
      <c r="BA461" s="76">
        <f t="shared" si="128"/>
        <v>4.2553191489361701E-2</v>
      </c>
      <c r="BB461" s="543">
        <v>1</v>
      </c>
      <c r="BC461" s="76">
        <f t="shared" si="129"/>
        <v>2.1276595744680851E-2</v>
      </c>
      <c r="BD461" s="543">
        <v>44</v>
      </c>
      <c r="BE461" s="76">
        <f t="shared" si="130"/>
        <v>0.93617021276595747</v>
      </c>
      <c r="BF461" s="543">
        <v>44</v>
      </c>
      <c r="BG461" s="76">
        <f t="shared" si="131"/>
        <v>0.93617021276595747</v>
      </c>
      <c r="BH461" s="543">
        <v>0</v>
      </c>
      <c r="BI461" s="76">
        <f t="shared" si="132"/>
        <v>0</v>
      </c>
      <c r="BJ461" s="543">
        <v>0</v>
      </c>
      <c r="BK461" s="543">
        <v>0</v>
      </c>
      <c r="BL461" s="543">
        <v>0</v>
      </c>
      <c r="BM461" s="550">
        <v>1976</v>
      </c>
      <c r="BN461" s="542"/>
      <c r="BO461" s="543">
        <v>47</v>
      </c>
      <c r="BP461" s="76">
        <f t="shared" si="133"/>
        <v>1</v>
      </c>
      <c r="BQ461" s="543">
        <v>0</v>
      </c>
      <c r="BR461" s="76">
        <f t="shared" si="134"/>
        <v>0</v>
      </c>
      <c r="BS461" s="543">
        <v>0</v>
      </c>
      <c r="BT461" s="76">
        <f t="shared" si="135"/>
        <v>0</v>
      </c>
      <c r="BU461" s="76">
        <v>0.73913043478260865</v>
      </c>
      <c r="BW461" s="543">
        <v>0</v>
      </c>
      <c r="BX461" s="543">
        <v>0</v>
      </c>
      <c r="BY461" s="543">
        <v>0</v>
      </c>
      <c r="BZ461" s="543">
        <v>0</v>
      </c>
      <c r="CA461" s="543">
        <v>0</v>
      </c>
      <c r="CB461" s="543">
        <v>0</v>
      </c>
      <c r="CC461" s="543">
        <v>0</v>
      </c>
      <c r="CD461" s="543">
        <v>0</v>
      </c>
      <c r="CE461" s="543">
        <v>0</v>
      </c>
      <c r="CF461" s="543">
        <v>0</v>
      </c>
      <c r="CG461" s="543">
        <v>0</v>
      </c>
      <c r="CH461" s="543">
        <v>0</v>
      </c>
      <c r="CI461" s="542"/>
      <c r="CJ461" s="542"/>
      <c r="CK461" s="542"/>
      <c r="CL461" s="542"/>
      <c r="CM461" s="542"/>
      <c r="CN461" s="542"/>
      <c r="CO461" s="542"/>
      <c r="CP461" s="542"/>
      <c r="CQ461" s="542"/>
      <c r="CS461" s="542"/>
      <c r="CT461" s="542"/>
      <c r="CU461" s="542"/>
      <c r="CV461" s="542"/>
      <c r="CW461" s="543">
        <v>1</v>
      </c>
      <c r="CX461" s="547">
        <v>0</v>
      </c>
      <c r="CY461" s="543">
        <v>1</v>
      </c>
      <c r="CZ461" s="543">
        <v>0</v>
      </c>
      <c r="DA461" s="543">
        <v>0</v>
      </c>
      <c r="DB461" s="543">
        <v>0</v>
      </c>
      <c r="DC461" s="543">
        <v>0</v>
      </c>
      <c r="DD461" s="543">
        <v>0</v>
      </c>
      <c r="DF461" s="551">
        <v>5319.3728030000002</v>
      </c>
      <c r="DG461" s="76">
        <f t="shared" si="136"/>
        <v>3.1935909338152305E-3</v>
      </c>
      <c r="DH461" s="551">
        <v>285.06802399999998</v>
      </c>
      <c r="DI461" s="551">
        <v>5319.3728030000002</v>
      </c>
      <c r="DJ461" s="551">
        <v>0</v>
      </c>
      <c r="DK461" s="547">
        <v>46</v>
      </c>
      <c r="DL461" s="543">
        <v>1</v>
      </c>
      <c r="DM461" s="543">
        <v>0</v>
      </c>
      <c r="DN461" s="543">
        <v>0</v>
      </c>
      <c r="DO461" s="320">
        <v>9.469E-3</v>
      </c>
      <c r="DP461" s="543">
        <v>43</v>
      </c>
      <c r="DQ461" s="543">
        <v>4</v>
      </c>
      <c r="DR461" s="543">
        <v>0</v>
      </c>
      <c r="DS461" s="543">
        <v>0</v>
      </c>
      <c r="DT461" s="76">
        <f t="shared" si="137"/>
        <v>0</v>
      </c>
      <c r="DU461" s="542"/>
      <c r="DV461" s="542"/>
      <c r="DW461" s="542"/>
      <c r="DX461" s="552">
        <v>0</v>
      </c>
      <c r="DZ461" s="542"/>
      <c r="EA461" s="542"/>
      <c r="EB461" s="542"/>
      <c r="EC461" s="542"/>
      <c r="ED461" s="542"/>
      <c r="EE461" s="542"/>
      <c r="EF461" s="542"/>
      <c r="EG461" s="542"/>
      <c r="EH461" s="542"/>
      <c r="EI461" s="542"/>
      <c r="EJ461" s="542"/>
      <c r="EK461" s="542"/>
      <c r="EL461" s="542"/>
      <c r="EM461" s="542"/>
      <c r="EN461" s="542"/>
      <c r="EO461" s="542"/>
    </row>
    <row r="462" spans="2:145" x14ac:dyDescent="0.25">
      <c r="B462" s="541" t="s">
        <v>2001</v>
      </c>
      <c r="C462" s="3" t="s">
        <v>2002</v>
      </c>
      <c r="D462" s="3" t="s">
        <v>1155</v>
      </c>
      <c r="E462" s="541" t="s">
        <v>1094</v>
      </c>
      <c r="F462" s="542"/>
      <c r="G462" s="543">
        <v>405.211724</v>
      </c>
      <c r="H462" s="542"/>
      <c r="I462" s="542"/>
      <c r="J462" s="542"/>
      <c r="K462" s="542"/>
      <c r="L462" s="542"/>
      <c r="N462" s="543">
        <v>210.02556300000001</v>
      </c>
      <c r="O462" s="76">
        <f t="shared" si="122"/>
        <v>0.51831067701288924</v>
      </c>
      <c r="P462" s="622">
        <v>5.6534250000000004</v>
      </c>
      <c r="Q462" s="76">
        <f t="shared" si="123"/>
        <v>1.3951780427754851E-2</v>
      </c>
      <c r="R462" s="542"/>
      <c r="S462" s="542"/>
      <c r="T462" s="544">
        <v>4.8996579999999996</v>
      </c>
      <c r="U462" s="543">
        <v>18</v>
      </c>
      <c r="W462" s="543">
        <v>91</v>
      </c>
      <c r="X462" s="543">
        <v>0</v>
      </c>
      <c r="Y462" s="542"/>
      <c r="Z462" s="546">
        <f t="shared" si="121"/>
        <v>0.43328059070599895</v>
      </c>
      <c r="AA462" s="543">
        <v>7</v>
      </c>
      <c r="AB462" s="543">
        <v>2</v>
      </c>
      <c r="AC462" s="547">
        <v>86</v>
      </c>
      <c r="AD462" s="547">
        <v>7</v>
      </c>
      <c r="AE462" s="543">
        <f t="shared" si="124"/>
        <v>93</v>
      </c>
      <c r="AF462" s="549">
        <v>6608059</v>
      </c>
      <c r="AH462" s="549">
        <v>27200</v>
      </c>
      <c r="AI462" s="543">
        <v>54</v>
      </c>
      <c r="AJ462" s="76">
        <f t="shared" si="125"/>
        <v>0.58064516129032262</v>
      </c>
      <c r="AK462" s="549">
        <v>1523650</v>
      </c>
      <c r="AL462" s="76">
        <f t="shared" si="126"/>
        <v>0.23057451514885083</v>
      </c>
      <c r="AM462" s="543">
        <v>54</v>
      </c>
      <c r="AN462" s="549">
        <v>1523650</v>
      </c>
      <c r="AO462" s="543">
        <v>53</v>
      </c>
      <c r="AP462" s="549">
        <v>1425650</v>
      </c>
      <c r="AQ462" s="543">
        <v>46</v>
      </c>
      <c r="AR462" s="549">
        <v>1192350</v>
      </c>
      <c r="AS462" s="543">
        <v>7</v>
      </c>
      <c r="AT462" s="76">
        <f t="shared" si="127"/>
        <v>0.13207547169811321</v>
      </c>
      <c r="AU462" s="549">
        <v>233300</v>
      </c>
      <c r="AV462" s="543">
        <v>32</v>
      </c>
      <c r="AW462" s="549">
        <v>2892679</v>
      </c>
      <c r="AX462" s="543">
        <v>7</v>
      </c>
      <c r="AY462" s="549">
        <v>2191730</v>
      </c>
      <c r="AZ462" s="543">
        <v>12</v>
      </c>
      <c r="BA462" s="76">
        <f t="shared" si="128"/>
        <v>0.12903225806451613</v>
      </c>
      <c r="BB462" s="543">
        <v>47</v>
      </c>
      <c r="BC462" s="76">
        <f t="shared" si="129"/>
        <v>0.5053763440860215</v>
      </c>
      <c r="BD462" s="543">
        <v>34</v>
      </c>
      <c r="BE462" s="76">
        <f t="shared" si="130"/>
        <v>0.36559139784946237</v>
      </c>
      <c r="BF462" s="543">
        <v>83</v>
      </c>
      <c r="BG462" s="76">
        <f t="shared" si="131"/>
        <v>0.89247311827956988</v>
      </c>
      <c r="BH462" s="543">
        <v>57</v>
      </c>
      <c r="BI462" s="76">
        <f t="shared" si="132"/>
        <v>0.61290322580645162</v>
      </c>
      <c r="BJ462" s="543">
        <v>28</v>
      </c>
      <c r="BK462" s="543">
        <v>15</v>
      </c>
      <c r="BL462" s="543">
        <v>14</v>
      </c>
      <c r="BM462" s="550">
        <v>1941.5</v>
      </c>
      <c r="BN462" s="542"/>
      <c r="BO462" s="543">
        <v>77</v>
      </c>
      <c r="BP462" s="76">
        <f t="shared" si="133"/>
        <v>0.82795698924731187</v>
      </c>
      <c r="BQ462" s="543">
        <v>16</v>
      </c>
      <c r="BR462" s="76">
        <f t="shared" si="134"/>
        <v>0.17204301075268819</v>
      </c>
      <c r="BS462" s="543">
        <v>9</v>
      </c>
      <c r="BT462" s="76">
        <f t="shared" si="135"/>
        <v>9.6774193548387094E-2</v>
      </c>
      <c r="BU462" s="76">
        <v>0.68518518518518523</v>
      </c>
      <c r="BW462" s="543">
        <v>2</v>
      </c>
      <c r="BX462" s="543">
        <v>2</v>
      </c>
      <c r="BY462" s="543">
        <v>0</v>
      </c>
      <c r="BZ462" s="543">
        <v>2</v>
      </c>
      <c r="CA462" s="543">
        <v>0</v>
      </c>
      <c r="CB462" s="543">
        <v>0</v>
      </c>
      <c r="CC462" s="543">
        <v>1</v>
      </c>
      <c r="CD462" s="543">
        <v>0</v>
      </c>
      <c r="CE462" s="543">
        <v>0</v>
      </c>
      <c r="CF462" s="543">
        <v>0</v>
      </c>
      <c r="CG462" s="543">
        <v>1</v>
      </c>
      <c r="CH462" s="543">
        <v>0</v>
      </c>
      <c r="CI462" s="542"/>
      <c r="CJ462" s="542"/>
      <c r="CK462" s="542"/>
      <c r="CL462" s="542"/>
      <c r="CM462" s="542"/>
      <c r="CN462" s="542"/>
      <c r="CO462" s="542"/>
      <c r="CP462" s="542"/>
      <c r="CQ462" s="542"/>
      <c r="CS462" s="542"/>
      <c r="CT462" s="542"/>
      <c r="CU462" s="542"/>
      <c r="CV462" s="542"/>
      <c r="CW462" s="543">
        <v>4</v>
      </c>
      <c r="CX462" s="547">
        <v>2</v>
      </c>
      <c r="CY462" s="543">
        <v>3</v>
      </c>
      <c r="CZ462" s="543">
        <v>0</v>
      </c>
      <c r="DA462" s="543">
        <v>0</v>
      </c>
      <c r="DB462" s="543">
        <v>0</v>
      </c>
      <c r="DC462" s="543">
        <v>1</v>
      </c>
      <c r="DD462" s="543">
        <v>0</v>
      </c>
      <c r="DF462" s="551">
        <v>1476589.2470460001</v>
      </c>
      <c r="DG462" s="76">
        <f t="shared" si="136"/>
        <v>0.2234527940876436</v>
      </c>
      <c r="DH462" s="551">
        <v>8539.8193360000005</v>
      </c>
      <c r="DI462" s="551">
        <v>386310.99340799998</v>
      </c>
      <c r="DJ462" s="551">
        <v>1090278.253638</v>
      </c>
      <c r="DK462" s="547">
        <v>24</v>
      </c>
      <c r="DL462" s="543">
        <v>66</v>
      </c>
      <c r="DM462" s="543">
        <v>0</v>
      </c>
      <c r="DN462" s="543">
        <v>3</v>
      </c>
      <c r="DO462" s="320">
        <v>0.21144499999999999</v>
      </c>
      <c r="DP462" s="543">
        <v>23</v>
      </c>
      <c r="DQ462" s="543">
        <v>9</v>
      </c>
      <c r="DR462" s="543">
        <v>38</v>
      </c>
      <c r="DS462" s="543">
        <v>23</v>
      </c>
      <c r="DT462" s="76">
        <f t="shared" si="137"/>
        <v>0.25274725274725274</v>
      </c>
      <c r="DU462" s="542"/>
      <c r="DV462" s="542"/>
      <c r="DW462" s="542"/>
      <c r="DX462" s="552">
        <v>3053.3933999999999</v>
      </c>
      <c r="DZ462" s="542"/>
      <c r="EA462" s="542"/>
      <c r="EB462" s="542"/>
      <c r="EC462" s="542"/>
      <c r="ED462" s="542"/>
      <c r="EE462" s="542"/>
      <c r="EF462" s="542"/>
      <c r="EG462" s="542"/>
      <c r="EH462" s="542"/>
      <c r="EI462" s="542"/>
      <c r="EJ462" s="542"/>
      <c r="EK462" s="542"/>
      <c r="EL462" s="542"/>
      <c r="EM462" s="542"/>
      <c r="EN462" s="542"/>
      <c r="EO462" s="542"/>
    </row>
    <row r="463" spans="2:145" x14ac:dyDescent="0.25">
      <c r="B463" s="541" t="s">
        <v>2003</v>
      </c>
      <c r="C463" s="3" t="s">
        <v>2004</v>
      </c>
      <c r="D463" s="3" t="s">
        <v>51</v>
      </c>
      <c r="E463" s="541" t="s">
        <v>1094</v>
      </c>
      <c r="F463" s="542"/>
      <c r="G463" s="543">
        <v>167.47688400000001</v>
      </c>
      <c r="H463" s="542"/>
      <c r="I463" s="542"/>
      <c r="J463" s="542"/>
      <c r="K463" s="542"/>
      <c r="L463" s="542"/>
      <c r="N463" s="543">
        <v>79.277409000000006</v>
      </c>
      <c r="O463" s="76">
        <f t="shared" si="122"/>
        <v>0.47336329113933118</v>
      </c>
      <c r="P463" s="622">
        <v>6.2231829999999997</v>
      </c>
      <c r="Q463" s="76">
        <f t="shared" si="123"/>
        <v>3.7158459432526818E-2</v>
      </c>
      <c r="R463" s="542"/>
      <c r="S463" s="542"/>
      <c r="T463" s="544">
        <v>1.3447089999999999</v>
      </c>
      <c r="U463" s="543">
        <v>0</v>
      </c>
      <c r="W463" s="543">
        <v>242</v>
      </c>
      <c r="X463" s="543">
        <v>0</v>
      </c>
      <c r="Y463" s="542"/>
      <c r="Z463" s="546">
        <f t="shared" si="121"/>
        <v>3.0525720132957419</v>
      </c>
      <c r="AA463" s="543">
        <v>79</v>
      </c>
      <c r="AB463" s="543">
        <v>41</v>
      </c>
      <c r="AC463" s="547">
        <v>204</v>
      </c>
      <c r="AD463" s="547">
        <v>79</v>
      </c>
      <c r="AE463" s="543">
        <f t="shared" si="124"/>
        <v>283</v>
      </c>
      <c r="AF463" s="549">
        <v>11015283</v>
      </c>
      <c r="AH463" s="549">
        <v>28000</v>
      </c>
      <c r="AI463" s="543">
        <v>273</v>
      </c>
      <c r="AJ463" s="76">
        <f t="shared" si="125"/>
        <v>0.96466431095406358</v>
      </c>
      <c r="AK463" s="549">
        <v>8750170</v>
      </c>
      <c r="AL463" s="76">
        <f t="shared" si="126"/>
        <v>0.79436633629839559</v>
      </c>
      <c r="AM463" s="543">
        <v>273</v>
      </c>
      <c r="AN463" s="549">
        <v>8750170</v>
      </c>
      <c r="AO463" s="543">
        <v>271</v>
      </c>
      <c r="AP463" s="549">
        <v>8644770</v>
      </c>
      <c r="AQ463" s="543">
        <v>186</v>
      </c>
      <c r="AR463" s="549">
        <v>6985650</v>
      </c>
      <c r="AS463" s="543">
        <v>85</v>
      </c>
      <c r="AT463" s="76">
        <f t="shared" si="127"/>
        <v>0.31365313653136534</v>
      </c>
      <c r="AU463" s="549">
        <v>1659120</v>
      </c>
      <c r="AV463" s="543">
        <v>4</v>
      </c>
      <c r="AW463" s="549">
        <v>841580</v>
      </c>
      <c r="AX463" s="543">
        <v>6</v>
      </c>
      <c r="AY463" s="549">
        <v>1423533</v>
      </c>
      <c r="AZ463" s="543">
        <v>28</v>
      </c>
      <c r="BA463" s="76">
        <f t="shared" si="128"/>
        <v>9.8939929328621903E-2</v>
      </c>
      <c r="BB463" s="543">
        <v>16</v>
      </c>
      <c r="BC463" s="76">
        <f t="shared" si="129"/>
        <v>5.6537102473498232E-2</v>
      </c>
      <c r="BD463" s="543">
        <v>239</v>
      </c>
      <c r="BE463" s="76">
        <f t="shared" si="130"/>
        <v>0.84452296819787986</v>
      </c>
      <c r="BF463" s="543">
        <v>262</v>
      </c>
      <c r="BG463" s="76">
        <f t="shared" si="131"/>
        <v>0.9257950530035336</v>
      </c>
      <c r="BH463" s="543">
        <v>16</v>
      </c>
      <c r="BI463" s="76">
        <f t="shared" si="132"/>
        <v>5.6537102473498232E-2</v>
      </c>
      <c r="BJ463" s="543">
        <v>16</v>
      </c>
      <c r="BK463" s="543">
        <v>0</v>
      </c>
      <c r="BL463" s="543">
        <v>0</v>
      </c>
      <c r="BM463" s="550">
        <v>1930</v>
      </c>
      <c r="BN463" s="542"/>
      <c r="BO463" s="543">
        <v>225</v>
      </c>
      <c r="BP463" s="76">
        <f t="shared" si="133"/>
        <v>0.79505300353356889</v>
      </c>
      <c r="BQ463" s="543">
        <v>58</v>
      </c>
      <c r="BR463" s="76">
        <f t="shared" si="134"/>
        <v>0.20494699646643111</v>
      </c>
      <c r="BS463" s="543">
        <v>5</v>
      </c>
      <c r="BT463" s="76">
        <f t="shared" si="135"/>
        <v>1.7667844522968199E-2</v>
      </c>
      <c r="BU463" s="76">
        <v>0.69963369963369959</v>
      </c>
      <c r="BW463" s="543">
        <v>0</v>
      </c>
      <c r="BX463" s="543">
        <v>0</v>
      </c>
      <c r="BY463" s="543">
        <v>0</v>
      </c>
      <c r="BZ463" s="543">
        <v>0</v>
      </c>
      <c r="CA463" s="543">
        <v>0</v>
      </c>
      <c r="CB463" s="543">
        <v>0</v>
      </c>
      <c r="CC463" s="543">
        <v>0</v>
      </c>
      <c r="CD463" s="543">
        <v>0</v>
      </c>
      <c r="CE463" s="543">
        <v>0</v>
      </c>
      <c r="CF463" s="543">
        <v>0</v>
      </c>
      <c r="CG463" s="543">
        <v>0</v>
      </c>
      <c r="CH463" s="543">
        <v>0</v>
      </c>
      <c r="CI463" s="542"/>
      <c r="CJ463" s="542"/>
      <c r="CK463" s="542"/>
      <c r="CL463" s="542"/>
      <c r="CM463" s="542"/>
      <c r="CN463" s="542"/>
      <c r="CO463" s="542"/>
      <c r="CP463" s="542"/>
      <c r="CQ463" s="542"/>
      <c r="CS463" s="542"/>
      <c r="CT463" s="542"/>
      <c r="CU463" s="542"/>
      <c r="CV463" s="542"/>
      <c r="CW463" s="543">
        <v>5</v>
      </c>
      <c r="CX463" s="547">
        <v>1</v>
      </c>
      <c r="CY463" s="543">
        <v>4</v>
      </c>
      <c r="CZ463" s="543">
        <v>1</v>
      </c>
      <c r="DA463" s="543">
        <v>0</v>
      </c>
      <c r="DB463" s="543">
        <v>0</v>
      </c>
      <c r="DC463" s="543">
        <v>0</v>
      </c>
      <c r="DD463" s="543">
        <v>0</v>
      </c>
      <c r="DF463" s="551">
        <v>413934.59809599997</v>
      </c>
      <c r="DG463" s="76">
        <f t="shared" si="136"/>
        <v>3.7578208212716818E-2</v>
      </c>
      <c r="DH463" s="551">
        <v>1488.4680900000001</v>
      </c>
      <c r="DI463" s="551">
        <v>315597.15216</v>
      </c>
      <c r="DJ463" s="551">
        <v>98337.445936000004</v>
      </c>
      <c r="DK463" s="547">
        <v>223</v>
      </c>
      <c r="DL463" s="543">
        <v>60</v>
      </c>
      <c r="DM463" s="543">
        <v>0</v>
      </c>
      <c r="DN463" s="543">
        <v>0</v>
      </c>
      <c r="DO463" s="320">
        <v>6.0384E-2</v>
      </c>
      <c r="DP463" s="543">
        <v>195</v>
      </c>
      <c r="DQ463" s="543">
        <v>49</v>
      </c>
      <c r="DR463" s="543">
        <v>33</v>
      </c>
      <c r="DS463" s="543">
        <v>6</v>
      </c>
      <c r="DT463" s="76">
        <f t="shared" si="137"/>
        <v>2.4793388429752067E-2</v>
      </c>
      <c r="DU463" s="542"/>
      <c r="DV463" s="542"/>
      <c r="DW463" s="542"/>
      <c r="DX463" s="552">
        <v>303.81110000000001</v>
      </c>
      <c r="DZ463" s="542"/>
      <c r="EA463" s="542"/>
      <c r="EB463" s="542"/>
      <c r="EC463" s="542"/>
      <c r="ED463" s="542"/>
      <c r="EE463" s="542"/>
      <c r="EF463" s="542"/>
      <c r="EG463" s="542"/>
      <c r="EH463" s="542"/>
      <c r="EI463" s="542"/>
      <c r="EJ463" s="542"/>
      <c r="EK463" s="542"/>
      <c r="EL463" s="542"/>
      <c r="EM463" s="542"/>
      <c r="EN463" s="542"/>
      <c r="EO463" s="542"/>
    </row>
    <row r="464" spans="2:145" x14ac:dyDescent="0.25">
      <c r="B464" s="541" t="s">
        <v>2005</v>
      </c>
      <c r="C464" s="3" t="s">
        <v>2006</v>
      </c>
      <c r="D464" s="3" t="s">
        <v>1135</v>
      </c>
      <c r="E464" s="541" t="s">
        <v>1094</v>
      </c>
      <c r="F464" s="542"/>
      <c r="G464" s="543">
        <v>3393.6946079999998</v>
      </c>
      <c r="H464" s="542"/>
      <c r="I464" s="542"/>
      <c r="J464" s="542"/>
      <c r="K464" s="542"/>
      <c r="L464" s="542"/>
      <c r="N464" s="543">
        <v>535.39312800000005</v>
      </c>
      <c r="O464" s="76">
        <f t="shared" si="122"/>
        <v>0.1577611393605986</v>
      </c>
      <c r="P464" s="622">
        <v>33.132821999999997</v>
      </c>
      <c r="Q464" s="76">
        <f t="shared" si="123"/>
        <v>9.763053493940077E-3</v>
      </c>
      <c r="R464" s="542"/>
      <c r="S464" s="542"/>
      <c r="T464" s="544">
        <v>1</v>
      </c>
      <c r="U464" s="543">
        <v>0</v>
      </c>
      <c r="W464" s="543">
        <v>46</v>
      </c>
      <c r="X464" s="543">
        <v>0</v>
      </c>
      <c r="Y464" s="542"/>
      <c r="Z464" s="546">
        <f t="shared" si="121"/>
        <v>8.5918174130916375E-2</v>
      </c>
      <c r="AA464" s="543">
        <v>6</v>
      </c>
      <c r="AB464" s="543">
        <v>7</v>
      </c>
      <c r="AC464" s="547">
        <v>47</v>
      </c>
      <c r="AD464" s="547">
        <v>6</v>
      </c>
      <c r="AE464" s="543">
        <f t="shared" si="124"/>
        <v>53</v>
      </c>
      <c r="AF464" s="549">
        <v>1472805</v>
      </c>
      <c r="AH464" s="549">
        <v>25200</v>
      </c>
      <c r="AI464" s="543">
        <v>51</v>
      </c>
      <c r="AJ464" s="76">
        <f t="shared" si="125"/>
        <v>0.96226415094339623</v>
      </c>
      <c r="AK464" s="549">
        <v>1414905</v>
      </c>
      <c r="AL464" s="76">
        <f t="shared" si="126"/>
        <v>0.96068726002423943</v>
      </c>
      <c r="AM464" s="543">
        <v>51</v>
      </c>
      <c r="AN464" s="549">
        <v>1414905</v>
      </c>
      <c r="AO464" s="543">
        <v>51</v>
      </c>
      <c r="AP464" s="549">
        <v>1414905</v>
      </c>
      <c r="AQ464" s="543">
        <v>40</v>
      </c>
      <c r="AR464" s="549">
        <v>1181540</v>
      </c>
      <c r="AS464" s="543">
        <v>11</v>
      </c>
      <c r="AT464" s="76">
        <f t="shared" si="127"/>
        <v>0.21568627450980393</v>
      </c>
      <c r="AU464" s="549">
        <v>233365</v>
      </c>
      <c r="AV464" s="543">
        <v>1</v>
      </c>
      <c r="AW464" s="549">
        <v>2200</v>
      </c>
      <c r="AX464" s="543">
        <v>1</v>
      </c>
      <c r="AY464" s="549">
        <v>55700</v>
      </c>
      <c r="AZ464" s="543">
        <v>6</v>
      </c>
      <c r="BA464" s="76">
        <f t="shared" si="128"/>
        <v>0.11320754716981132</v>
      </c>
      <c r="BB464" s="543">
        <v>14</v>
      </c>
      <c r="BC464" s="76">
        <f t="shared" si="129"/>
        <v>0.26415094339622641</v>
      </c>
      <c r="BD464" s="543">
        <v>33</v>
      </c>
      <c r="BE464" s="76">
        <f t="shared" si="130"/>
        <v>0.62264150943396224</v>
      </c>
      <c r="BF464" s="543">
        <v>51</v>
      </c>
      <c r="BG464" s="76">
        <f t="shared" si="131"/>
        <v>0.96226415094339623</v>
      </c>
      <c r="BH464" s="543">
        <v>10</v>
      </c>
      <c r="BI464" s="76">
        <f t="shared" si="132"/>
        <v>0.18867924528301888</v>
      </c>
      <c r="BJ464" s="543">
        <v>10</v>
      </c>
      <c r="BK464" s="543">
        <v>0</v>
      </c>
      <c r="BL464" s="543">
        <v>0</v>
      </c>
      <c r="BM464" s="550">
        <v>1965</v>
      </c>
      <c r="BN464" s="542"/>
      <c r="BO464" s="543">
        <v>42</v>
      </c>
      <c r="BP464" s="76">
        <f t="shared" si="133"/>
        <v>0.79245283018867929</v>
      </c>
      <c r="BQ464" s="543">
        <v>11</v>
      </c>
      <c r="BR464" s="76">
        <f t="shared" si="134"/>
        <v>0.20754716981132076</v>
      </c>
      <c r="BS464" s="543">
        <v>1</v>
      </c>
      <c r="BT464" s="76">
        <f t="shared" si="135"/>
        <v>1.8867924528301886E-2</v>
      </c>
      <c r="BU464" s="76">
        <v>0.78431372549019607</v>
      </c>
      <c r="BW464" s="543">
        <v>0</v>
      </c>
      <c r="BX464" s="543">
        <v>0</v>
      </c>
      <c r="BY464" s="543">
        <v>0</v>
      </c>
      <c r="BZ464" s="543">
        <v>0</v>
      </c>
      <c r="CA464" s="543">
        <v>0</v>
      </c>
      <c r="CB464" s="543">
        <v>0</v>
      </c>
      <c r="CC464" s="543">
        <v>0</v>
      </c>
      <c r="CD464" s="543">
        <v>0</v>
      </c>
      <c r="CE464" s="543">
        <v>0</v>
      </c>
      <c r="CF464" s="543">
        <v>0</v>
      </c>
      <c r="CG464" s="543">
        <v>0</v>
      </c>
      <c r="CH464" s="543">
        <v>0</v>
      </c>
      <c r="CI464" s="542"/>
      <c r="CJ464" s="542"/>
      <c r="CK464" s="542"/>
      <c r="CL464" s="542"/>
      <c r="CM464" s="542"/>
      <c r="CN464" s="542"/>
      <c r="CO464" s="542"/>
      <c r="CP464" s="542"/>
      <c r="CQ464" s="542"/>
      <c r="CS464" s="542"/>
      <c r="CT464" s="542"/>
      <c r="CU464" s="542"/>
      <c r="CV464" s="542"/>
      <c r="CW464" s="543">
        <v>1</v>
      </c>
      <c r="CX464" s="547">
        <v>0</v>
      </c>
      <c r="CY464" s="543">
        <v>1</v>
      </c>
      <c r="CZ464" s="543">
        <v>0</v>
      </c>
      <c r="DA464" s="543">
        <v>0</v>
      </c>
      <c r="DB464" s="543">
        <v>0</v>
      </c>
      <c r="DC464" s="543">
        <v>0</v>
      </c>
      <c r="DD464" s="543">
        <v>0</v>
      </c>
      <c r="DF464" s="551">
        <v>132607.21499800001</v>
      </c>
      <c r="DG464" s="76">
        <f t="shared" si="136"/>
        <v>9.0037184147256435E-2</v>
      </c>
      <c r="DH464" s="551">
        <v>3602.609829</v>
      </c>
      <c r="DI464" s="551">
        <v>132360.06948999999</v>
      </c>
      <c r="DJ464" s="551">
        <v>247.14550800000001</v>
      </c>
      <c r="DK464" s="547">
        <v>32</v>
      </c>
      <c r="DL464" s="543">
        <v>21</v>
      </c>
      <c r="DM464" s="543">
        <v>0</v>
      </c>
      <c r="DN464" s="543">
        <v>0</v>
      </c>
      <c r="DO464" s="320">
        <v>0.147568</v>
      </c>
      <c r="DP464" s="543">
        <v>29</v>
      </c>
      <c r="DQ464" s="543">
        <v>5</v>
      </c>
      <c r="DR464" s="543">
        <v>18</v>
      </c>
      <c r="DS464" s="543">
        <v>1</v>
      </c>
      <c r="DT464" s="76">
        <f t="shared" si="137"/>
        <v>2.1739130434782608E-2</v>
      </c>
      <c r="DU464" s="542"/>
      <c r="DV464" s="542"/>
      <c r="DW464" s="542"/>
      <c r="DX464" s="552">
        <v>60.140700000000002</v>
      </c>
      <c r="DZ464" s="542"/>
      <c r="EA464" s="542"/>
      <c r="EB464" s="542"/>
      <c r="EC464" s="542"/>
      <c r="ED464" s="542"/>
      <c r="EE464" s="542"/>
      <c r="EF464" s="542"/>
      <c r="EG464" s="542"/>
      <c r="EH464" s="542"/>
      <c r="EI464" s="542"/>
      <c r="EJ464" s="542"/>
      <c r="EK464" s="542"/>
      <c r="EL464" s="542"/>
      <c r="EM464" s="542"/>
      <c r="EN464" s="542"/>
      <c r="EO464" s="542"/>
    </row>
    <row r="465" spans="2:145" x14ac:dyDescent="0.25">
      <c r="B465" s="541" t="s">
        <v>2007</v>
      </c>
      <c r="C465" s="3" t="s">
        <v>2008</v>
      </c>
      <c r="D465" s="3" t="s">
        <v>1155</v>
      </c>
      <c r="E465" s="541" t="s">
        <v>1094</v>
      </c>
      <c r="F465" s="542"/>
      <c r="G465" s="543">
        <v>558.43106799999998</v>
      </c>
      <c r="H465" s="542"/>
      <c r="I465" s="542"/>
      <c r="J465" s="542"/>
      <c r="K465" s="542"/>
      <c r="L465" s="542"/>
      <c r="N465" s="543">
        <v>298.43016699999998</v>
      </c>
      <c r="O465" s="76">
        <f t="shared" si="122"/>
        <v>0.53440824499399087</v>
      </c>
      <c r="P465" s="622">
        <v>14.927403</v>
      </c>
      <c r="Q465" s="76">
        <f t="shared" si="123"/>
        <v>2.6730967984037738E-2</v>
      </c>
      <c r="R465" s="542"/>
      <c r="S465" s="542"/>
      <c r="T465" s="544">
        <v>1.2344550000000001</v>
      </c>
      <c r="U465" s="543">
        <v>0</v>
      </c>
      <c r="W465" s="543">
        <v>80</v>
      </c>
      <c r="X465" s="543">
        <v>0</v>
      </c>
      <c r="Y465" s="542"/>
      <c r="Z465" s="546">
        <f t="shared" si="121"/>
        <v>0.26806941404151008</v>
      </c>
      <c r="AA465" s="543">
        <v>14</v>
      </c>
      <c r="AB465" s="543">
        <v>15</v>
      </c>
      <c r="AC465" s="547">
        <v>81</v>
      </c>
      <c r="AD465" s="547">
        <v>14</v>
      </c>
      <c r="AE465" s="543">
        <f t="shared" si="124"/>
        <v>95</v>
      </c>
      <c r="AF465" s="549">
        <v>1972330</v>
      </c>
      <c r="AH465" s="549">
        <v>14300</v>
      </c>
      <c r="AI465" s="543">
        <v>92</v>
      </c>
      <c r="AJ465" s="76">
        <f t="shared" si="125"/>
        <v>0.96842105263157896</v>
      </c>
      <c r="AK465" s="549">
        <v>1395980</v>
      </c>
      <c r="AL465" s="76">
        <f t="shared" si="126"/>
        <v>0.70778216627035029</v>
      </c>
      <c r="AM465" s="543">
        <v>91</v>
      </c>
      <c r="AN465" s="549">
        <v>1367880</v>
      </c>
      <c r="AO465" s="543">
        <v>91</v>
      </c>
      <c r="AP465" s="549">
        <v>1367880</v>
      </c>
      <c r="AQ465" s="543">
        <v>75</v>
      </c>
      <c r="AR465" s="549">
        <v>1063000</v>
      </c>
      <c r="AS465" s="543">
        <v>16</v>
      </c>
      <c r="AT465" s="76">
        <f t="shared" si="127"/>
        <v>0.17582417582417584</v>
      </c>
      <c r="AU465" s="549">
        <v>304880</v>
      </c>
      <c r="AV465" s="543">
        <v>1</v>
      </c>
      <c r="AW465" s="549">
        <v>387000</v>
      </c>
      <c r="AX465" s="543">
        <v>2</v>
      </c>
      <c r="AY465" s="549">
        <v>189350</v>
      </c>
      <c r="AZ465" s="543">
        <v>8</v>
      </c>
      <c r="BA465" s="76">
        <f t="shared" si="128"/>
        <v>8.4210526315789472E-2</v>
      </c>
      <c r="BB465" s="543">
        <v>29</v>
      </c>
      <c r="BC465" s="76">
        <f t="shared" si="129"/>
        <v>0.30526315789473685</v>
      </c>
      <c r="BD465" s="543">
        <v>58</v>
      </c>
      <c r="BE465" s="76">
        <f t="shared" si="130"/>
        <v>0.61052631578947369</v>
      </c>
      <c r="BF465" s="543">
        <v>74</v>
      </c>
      <c r="BG465" s="76">
        <f t="shared" si="131"/>
        <v>0.77894736842105261</v>
      </c>
      <c r="BH465" s="543">
        <v>15</v>
      </c>
      <c r="BI465" s="76">
        <f t="shared" si="132"/>
        <v>0.15789473684210525</v>
      </c>
      <c r="BJ465" s="543">
        <v>15</v>
      </c>
      <c r="BK465" s="543">
        <v>0</v>
      </c>
      <c r="BL465" s="543">
        <v>0</v>
      </c>
      <c r="BM465" s="550">
        <v>1900</v>
      </c>
      <c r="BN465" s="542"/>
      <c r="BO465" s="543">
        <v>86</v>
      </c>
      <c r="BP465" s="76">
        <f t="shared" si="133"/>
        <v>0.90526315789473688</v>
      </c>
      <c r="BQ465" s="543">
        <v>9</v>
      </c>
      <c r="BR465" s="76">
        <f t="shared" si="134"/>
        <v>9.4736842105263161E-2</v>
      </c>
      <c r="BS465" s="543">
        <v>2</v>
      </c>
      <c r="BT465" s="76">
        <f t="shared" si="135"/>
        <v>2.1052631578947368E-2</v>
      </c>
      <c r="BU465" s="76">
        <v>0.76086956521739135</v>
      </c>
      <c r="BW465" s="543">
        <v>0</v>
      </c>
      <c r="BX465" s="543">
        <v>0</v>
      </c>
      <c r="BY465" s="543">
        <v>0</v>
      </c>
      <c r="BZ465" s="543">
        <v>0</v>
      </c>
      <c r="CA465" s="543">
        <v>0</v>
      </c>
      <c r="CB465" s="543">
        <v>0</v>
      </c>
      <c r="CC465" s="543">
        <v>0</v>
      </c>
      <c r="CD465" s="543">
        <v>0</v>
      </c>
      <c r="CE465" s="543">
        <v>0</v>
      </c>
      <c r="CF465" s="543">
        <v>0</v>
      </c>
      <c r="CG465" s="543">
        <v>0</v>
      </c>
      <c r="CH465" s="543">
        <v>0</v>
      </c>
      <c r="CI465" s="542"/>
      <c r="CJ465" s="542"/>
      <c r="CK465" s="542"/>
      <c r="CL465" s="542"/>
      <c r="CM465" s="542"/>
      <c r="CN465" s="542"/>
      <c r="CO465" s="542"/>
      <c r="CP465" s="542"/>
      <c r="CQ465" s="542"/>
      <c r="CS465" s="542"/>
      <c r="CT465" s="542"/>
      <c r="CU465" s="542"/>
      <c r="CV465" s="542"/>
      <c r="CW465" s="543">
        <v>2</v>
      </c>
      <c r="CX465" s="547">
        <v>0</v>
      </c>
      <c r="CY465" s="543">
        <v>2</v>
      </c>
      <c r="CZ465" s="543">
        <v>0</v>
      </c>
      <c r="DA465" s="543">
        <v>0</v>
      </c>
      <c r="DB465" s="543">
        <v>0</v>
      </c>
      <c r="DC465" s="543">
        <v>0</v>
      </c>
      <c r="DD465" s="543">
        <v>0</v>
      </c>
      <c r="DF465" s="551">
        <v>203487.05910099999</v>
      </c>
      <c r="DG465" s="76">
        <f t="shared" si="136"/>
        <v>0.1031708989372975</v>
      </c>
      <c r="DH465" s="551">
        <v>1610.7803650000001</v>
      </c>
      <c r="DI465" s="551">
        <v>107246.076634</v>
      </c>
      <c r="DJ465" s="551">
        <v>96240.982466999994</v>
      </c>
      <c r="DK465" s="547">
        <v>66</v>
      </c>
      <c r="DL465" s="543">
        <v>28</v>
      </c>
      <c r="DM465" s="543">
        <v>1</v>
      </c>
      <c r="DN465" s="543">
        <v>0</v>
      </c>
      <c r="DO465" s="320">
        <v>0.12967600000000001</v>
      </c>
      <c r="DP465" s="543">
        <v>54</v>
      </c>
      <c r="DQ465" s="543">
        <v>10</v>
      </c>
      <c r="DR465" s="543">
        <v>29</v>
      </c>
      <c r="DS465" s="543">
        <v>2</v>
      </c>
      <c r="DT465" s="76">
        <f t="shared" si="137"/>
        <v>2.5000000000000001E-2</v>
      </c>
      <c r="DU465" s="542"/>
      <c r="DV465" s="542"/>
      <c r="DW465" s="542"/>
      <c r="DX465" s="552">
        <v>232.27330000000001</v>
      </c>
      <c r="DZ465" s="542"/>
      <c r="EA465" s="542"/>
      <c r="EB465" s="542"/>
      <c r="EC465" s="542"/>
      <c r="ED465" s="542"/>
      <c r="EE465" s="542"/>
      <c r="EF465" s="542"/>
      <c r="EG465" s="542"/>
      <c r="EH465" s="542"/>
      <c r="EI465" s="542"/>
      <c r="EJ465" s="542"/>
      <c r="EK465" s="542"/>
      <c r="EL465" s="542"/>
      <c r="EM465" s="542"/>
      <c r="EN465" s="542"/>
      <c r="EO465" s="542"/>
    </row>
    <row r="466" spans="2:145" x14ac:dyDescent="0.25">
      <c r="B466" s="541" t="s">
        <v>2009</v>
      </c>
      <c r="C466" s="3" t="s">
        <v>2010</v>
      </c>
      <c r="D466" s="3" t="s">
        <v>1097</v>
      </c>
      <c r="E466" s="541" t="s">
        <v>1094</v>
      </c>
      <c r="F466" s="542"/>
      <c r="G466" s="543">
        <v>348.92459600000001</v>
      </c>
      <c r="H466" s="542"/>
      <c r="I466" s="542"/>
      <c r="J466" s="542"/>
      <c r="K466" s="542"/>
      <c r="L466" s="542"/>
      <c r="N466" s="543">
        <v>187.85075499999999</v>
      </c>
      <c r="O466" s="76">
        <f t="shared" si="122"/>
        <v>0.53837063122944762</v>
      </c>
      <c r="P466" s="622">
        <v>8.4951539999999994</v>
      </c>
      <c r="Q466" s="76">
        <f t="shared" si="123"/>
        <v>2.434667574996633E-2</v>
      </c>
      <c r="R466" s="542"/>
      <c r="S466" s="542"/>
      <c r="T466" s="544">
        <v>3.1905519999999998</v>
      </c>
      <c r="U466" s="543">
        <v>0</v>
      </c>
      <c r="W466" s="543">
        <v>100</v>
      </c>
      <c r="X466" s="543">
        <v>25</v>
      </c>
      <c r="Y466" s="542"/>
      <c r="Z466" s="546">
        <f t="shared" si="121"/>
        <v>0.53233749313384449</v>
      </c>
      <c r="AA466" s="543">
        <v>3</v>
      </c>
      <c r="AB466" s="543">
        <v>3</v>
      </c>
      <c r="AC466" s="547">
        <v>100</v>
      </c>
      <c r="AD466" s="547">
        <v>3</v>
      </c>
      <c r="AE466" s="543">
        <f t="shared" si="124"/>
        <v>103</v>
      </c>
      <c r="AF466" s="549">
        <v>5406523</v>
      </c>
      <c r="AH466" s="549">
        <v>43900</v>
      </c>
      <c r="AI466" s="543">
        <v>101</v>
      </c>
      <c r="AJ466" s="76">
        <f t="shared" si="125"/>
        <v>0.98058252427184467</v>
      </c>
      <c r="AK466" s="549">
        <v>5155423</v>
      </c>
      <c r="AL466" s="76">
        <f t="shared" si="126"/>
        <v>0.95355610250802592</v>
      </c>
      <c r="AM466" s="543">
        <v>100</v>
      </c>
      <c r="AN466" s="549">
        <v>5065323</v>
      </c>
      <c r="AO466" s="543">
        <v>98</v>
      </c>
      <c r="AP466" s="549">
        <v>4927190</v>
      </c>
      <c r="AQ466" s="543">
        <v>57</v>
      </c>
      <c r="AR466" s="549">
        <v>3812600</v>
      </c>
      <c r="AS466" s="543">
        <v>41</v>
      </c>
      <c r="AT466" s="76">
        <f t="shared" si="127"/>
        <v>0.41836734693877553</v>
      </c>
      <c r="AU466" s="549">
        <v>1114590</v>
      </c>
      <c r="AV466" s="543">
        <v>2</v>
      </c>
      <c r="AW466" s="549">
        <v>251100</v>
      </c>
      <c r="AX466" s="543">
        <v>0</v>
      </c>
      <c r="AY466" s="549">
        <v>0</v>
      </c>
      <c r="AZ466" s="543">
        <v>23</v>
      </c>
      <c r="BA466" s="76">
        <f t="shared" si="128"/>
        <v>0.22330097087378642</v>
      </c>
      <c r="BB466" s="543">
        <v>5</v>
      </c>
      <c r="BC466" s="76">
        <f t="shared" si="129"/>
        <v>4.8543689320388349E-2</v>
      </c>
      <c r="BD466" s="543">
        <v>75</v>
      </c>
      <c r="BE466" s="76">
        <f t="shared" si="130"/>
        <v>0.72815533980582525</v>
      </c>
      <c r="BF466" s="543">
        <v>99</v>
      </c>
      <c r="BG466" s="76">
        <f t="shared" si="131"/>
        <v>0.96116504854368934</v>
      </c>
      <c r="BH466" s="543">
        <v>23</v>
      </c>
      <c r="BI466" s="76">
        <f t="shared" si="132"/>
        <v>0.22330097087378642</v>
      </c>
      <c r="BJ466" s="543">
        <v>22</v>
      </c>
      <c r="BK466" s="543">
        <v>1</v>
      </c>
      <c r="BL466" s="543">
        <v>0</v>
      </c>
      <c r="BM466" s="550">
        <v>1966</v>
      </c>
      <c r="BN466" s="542"/>
      <c r="BO466" s="543">
        <v>67</v>
      </c>
      <c r="BP466" s="76">
        <f t="shared" si="133"/>
        <v>0.65048543689320393</v>
      </c>
      <c r="BQ466" s="543">
        <v>36</v>
      </c>
      <c r="BR466" s="76">
        <f t="shared" si="134"/>
        <v>0.34951456310679613</v>
      </c>
      <c r="BS466" s="543">
        <v>5</v>
      </c>
      <c r="BT466" s="76">
        <f t="shared" si="135"/>
        <v>4.8543689320388349E-2</v>
      </c>
      <c r="BU466" s="76">
        <v>0.50495049504950495</v>
      </c>
      <c r="BW466" s="543">
        <v>0</v>
      </c>
      <c r="BX466" s="543">
        <v>0</v>
      </c>
      <c r="BY466" s="543">
        <v>0</v>
      </c>
      <c r="BZ466" s="543">
        <v>0</v>
      </c>
      <c r="CA466" s="543">
        <v>0</v>
      </c>
      <c r="CB466" s="543">
        <v>0</v>
      </c>
      <c r="CC466" s="543">
        <v>0</v>
      </c>
      <c r="CD466" s="543">
        <v>0</v>
      </c>
      <c r="CE466" s="543">
        <v>0</v>
      </c>
      <c r="CF466" s="543">
        <v>0</v>
      </c>
      <c r="CG466" s="543">
        <v>0</v>
      </c>
      <c r="CH466" s="543">
        <v>0</v>
      </c>
      <c r="CI466" s="542"/>
      <c r="CJ466" s="542"/>
      <c r="CK466" s="542"/>
      <c r="CL466" s="542"/>
      <c r="CM466" s="542"/>
      <c r="CN466" s="542"/>
      <c r="CO466" s="542"/>
      <c r="CP466" s="542"/>
      <c r="CQ466" s="542"/>
      <c r="CS466" s="542"/>
      <c r="CT466" s="542"/>
      <c r="CU466" s="542"/>
      <c r="CV466" s="542"/>
      <c r="CW466" s="543">
        <v>0</v>
      </c>
      <c r="CX466" s="547">
        <v>0</v>
      </c>
      <c r="CY466" s="543">
        <v>0</v>
      </c>
      <c r="CZ466" s="543">
        <v>0</v>
      </c>
      <c r="DA466" s="543">
        <v>0</v>
      </c>
      <c r="DB466" s="543">
        <v>0</v>
      </c>
      <c r="DC466" s="543">
        <v>0</v>
      </c>
      <c r="DD466" s="543">
        <v>0</v>
      </c>
      <c r="DF466" s="551">
        <v>802019.94865999999</v>
      </c>
      <c r="DG466" s="76">
        <f t="shared" si="136"/>
        <v>0.14834301984103276</v>
      </c>
      <c r="DH466" s="551">
        <v>10535.201587</v>
      </c>
      <c r="DI466" s="551">
        <v>766994.97612500004</v>
      </c>
      <c r="DJ466" s="551">
        <v>35024.972534</v>
      </c>
      <c r="DK466" s="547">
        <v>37</v>
      </c>
      <c r="DL466" s="543">
        <v>66</v>
      </c>
      <c r="DM466" s="543">
        <v>0</v>
      </c>
      <c r="DN466" s="543">
        <v>0</v>
      </c>
      <c r="DO466" s="320">
        <v>0.194386</v>
      </c>
      <c r="DP466" s="543">
        <v>34</v>
      </c>
      <c r="DQ466" s="543">
        <v>17</v>
      </c>
      <c r="DR466" s="543">
        <v>42</v>
      </c>
      <c r="DS466" s="543">
        <v>10</v>
      </c>
      <c r="DT466" s="76">
        <f t="shared" si="137"/>
        <v>0.1</v>
      </c>
      <c r="DU466" s="542"/>
      <c r="DV466" s="542"/>
      <c r="DW466" s="542"/>
      <c r="DX466" s="552">
        <v>549.90459999999996</v>
      </c>
      <c r="DZ466" s="542"/>
      <c r="EA466" s="542"/>
      <c r="EB466" s="542"/>
      <c r="EC466" s="542"/>
      <c r="ED466" s="542"/>
      <c r="EE466" s="542"/>
      <c r="EF466" s="542"/>
      <c r="EG466" s="542"/>
      <c r="EH466" s="542"/>
      <c r="EI466" s="542"/>
      <c r="EJ466" s="542"/>
      <c r="EK466" s="542"/>
      <c r="EL466" s="542"/>
      <c r="EM466" s="542"/>
      <c r="EN466" s="542"/>
      <c r="EO466" s="542"/>
    </row>
    <row r="467" spans="2:145" x14ac:dyDescent="0.25">
      <c r="B467" s="554" t="s">
        <v>2011</v>
      </c>
      <c r="C467" s="3" t="s">
        <v>2012</v>
      </c>
      <c r="D467" s="3" t="s">
        <v>1097</v>
      </c>
      <c r="E467" s="541" t="s">
        <v>1094</v>
      </c>
      <c r="F467" s="542"/>
      <c r="G467" s="555">
        <v>15.588428</v>
      </c>
      <c r="H467" s="542"/>
      <c r="I467" s="542"/>
      <c r="J467" s="542"/>
      <c r="K467" s="542"/>
      <c r="L467" s="542"/>
      <c r="N467" s="555">
        <v>15.0253561838</v>
      </c>
      <c r="O467" s="76">
        <f t="shared" si="122"/>
        <v>0.96387885833003806</v>
      </c>
      <c r="P467" s="623">
        <v>1.320713</v>
      </c>
      <c r="Q467" s="76">
        <f t="shared" si="123"/>
        <v>8.4723937525964771E-2</v>
      </c>
      <c r="R467" s="542"/>
      <c r="S467" s="542"/>
      <c r="T467" s="553">
        <v>0.79663086000000005</v>
      </c>
      <c r="U467" s="555">
        <v>0</v>
      </c>
      <c r="W467" s="555">
        <v>26</v>
      </c>
      <c r="X467" s="555">
        <v>0</v>
      </c>
      <c r="Y467" s="542"/>
      <c r="Z467" s="546">
        <f t="shared" si="121"/>
        <v>1.7304082300579746</v>
      </c>
      <c r="AA467" s="555">
        <v>0</v>
      </c>
      <c r="AB467" s="555">
        <v>2</v>
      </c>
      <c r="AC467" s="548">
        <v>28</v>
      </c>
      <c r="AD467" s="555">
        <v>0</v>
      </c>
      <c r="AE467" s="548">
        <f t="shared" si="124"/>
        <v>28</v>
      </c>
      <c r="AF467" s="551">
        <v>1722800</v>
      </c>
      <c r="AH467" s="551">
        <v>59800</v>
      </c>
      <c r="AI467" s="555">
        <v>28</v>
      </c>
      <c r="AJ467" s="76">
        <f t="shared" si="125"/>
        <v>1</v>
      </c>
      <c r="AK467" s="551">
        <v>1722800</v>
      </c>
      <c r="AL467" s="76">
        <f t="shared" si="126"/>
        <v>1</v>
      </c>
      <c r="AM467" s="555">
        <v>28</v>
      </c>
      <c r="AN467" s="551">
        <v>1722800</v>
      </c>
      <c r="AO467" s="555">
        <v>28</v>
      </c>
      <c r="AP467" s="551">
        <v>1722800</v>
      </c>
      <c r="AQ467" s="555">
        <v>16</v>
      </c>
      <c r="AR467" s="551">
        <v>1030200</v>
      </c>
      <c r="AS467" s="555">
        <v>12</v>
      </c>
      <c r="AT467" s="76">
        <f t="shared" si="127"/>
        <v>0.42857142857142855</v>
      </c>
      <c r="AU467" s="551">
        <v>692600</v>
      </c>
      <c r="AV467" s="555">
        <v>0</v>
      </c>
      <c r="AW467" s="551">
        <v>0</v>
      </c>
      <c r="AX467" s="555">
        <v>0</v>
      </c>
      <c r="AY467" s="551">
        <v>0</v>
      </c>
      <c r="AZ467" s="555">
        <v>7</v>
      </c>
      <c r="BA467" s="76">
        <f t="shared" si="128"/>
        <v>0.25</v>
      </c>
      <c r="BB467" s="555">
        <v>0</v>
      </c>
      <c r="BC467" s="76">
        <f t="shared" si="129"/>
        <v>0</v>
      </c>
      <c r="BD467" s="555">
        <v>21</v>
      </c>
      <c r="BE467" s="76">
        <f t="shared" si="130"/>
        <v>0.75</v>
      </c>
      <c r="BF467" s="555">
        <v>28</v>
      </c>
      <c r="BG467" s="76">
        <f t="shared" si="131"/>
        <v>1</v>
      </c>
      <c r="BH467" s="555">
        <v>0</v>
      </c>
      <c r="BI467" s="76">
        <f t="shared" si="132"/>
        <v>0</v>
      </c>
      <c r="BJ467" s="555">
        <v>0</v>
      </c>
      <c r="BK467" s="555">
        <v>0</v>
      </c>
      <c r="BL467" s="555">
        <v>0</v>
      </c>
      <c r="BM467" s="550">
        <v>1986.5</v>
      </c>
      <c r="BN467" s="542"/>
      <c r="BO467" s="555">
        <v>14</v>
      </c>
      <c r="BP467" s="76">
        <f t="shared" si="133"/>
        <v>0.5</v>
      </c>
      <c r="BQ467" s="555">
        <v>14</v>
      </c>
      <c r="BR467" s="76">
        <f t="shared" si="134"/>
        <v>0.5</v>
      </c>
      <c r="BS467" s="555">
        <v>0</v>
      </c>
      <c r="BT467" s="76">
        <f t="shared" si="135"/>
        <v>0</v>
      </c>
      <c r="BU467" s="320">
        <v>0.8214285714285714</v>
      </c>
      <c r="BW467" s="555">
        <v>0</v>
      </c>
      <c r="BX467" s="555">
        <v>0</v>
      </c>
      <c r="BY467" s="555">
        <v>0</v>
      </c>
      <c r="BZ467" s="555">
        <v>0</v>
      </c>
      <c r="CA467" s="555">
        <v>0</v>
      </c>
      <c r="CB467" s="555">
        <v>0</v>
      </c>
      <c r="CC467" s="555">
        <v>0</v>
      </c>
      <c r="CD467" s="555">
        <v>0</v>
      </c>
      <c r="CE467" s="555">
        <v>0</v>
      </c>
      <c r="CF467" s="555">
        <v>0</v>
      </c>
      <c r="CG467" s="555">
        <v>0</v>
      </c>
      <c r="CH467" s="555">
        <v>0</v>
      </c>
      <c r="CI467" s="542"/>
      <c r="CJ467" s="542"/>
      <c r="CK467" s="542"/>
      <c r="CL467" s="542"/>
      <c r="CM467" s="542"/>
      <c r="CN467" s="542"/>
      <c r="CO467" s="542"/>
      <c r="CP467" s="542"/>
      <c r="CQ467" s="542"/>
      <c r="CS467" s="542"/>
      <c r="CT467" s="542"/>
      <c r="CU467" s="542"/>
      <c r="CV467" s="542"/>
      <c r="CW467" s="555">
        <v>0</v>
      </c>
      <c r="CX467" s="548">
        <v>0</v>
      </c>
      <c r="CY467" s="555">
        <v>0</v>
      </c>
      <c r="CZ467" s="555">
        <v>0</v>
      </c>
      <c r="DA467" s="555">
        <v>0</v>
      </c>
      <c r="DB467" s="555">
        <v>0</v>
      </c>
      <c r="DC467" s="555">
        <v>0</v>
      </c>
      <c r="DD467" s="555">
        <v>0</v>
      </c>
      <c r="DF467" s="551">
        <v>0</v>
      </c>
      <c r="DG467" s="76">
        <f t="shared" si="136"/>
        <v>0</v>
      </c>
      <c r="DH467" s="551">
        <v>0</v>
      </c>
      <c r="DI467" s="551">
        <v>0</v>
      </c>
      <c r="DJ467" s="551">
        <v>0</v>
      </c>
      <c r="DK467" s="555">
        <v>28</v>
      </c>
      <c r="DL467" s="555">
        <v>0</v>
      </c>
      <c r="DM467" s="555">
        <v>0</v>
      </c>
      <c r="DN467" s="555">
        <v>0</v>
      </c>
      <c r="DO467" s="320">
        <v>0</v>
      </c>
      <c r="DP467" s="555">
        <v>28</v>
      </c>
      <c r="DQ467" s="555">
        <v>0</v>
      </c>
      <c r="DR467" s="555">
        <v>0</v>
      </c>
      <c r="DS467" s="555">
        <v>0</v>
      </c>
      <c r="DT467" s="76">
        <f t="shared" si="137"/>
        <v>0</v>
      </c>
      <c r="DU467" s="542"/>
      <c r="DV467" s="542"/>
      <c r="DW467" s="542"/>
      <c r="DX467" s="558">
        <v>0</v>
      </c>
      <c r="DZ467" s="542"/>
      <c r="EA467" s="542"/>
      <c r="EB467" s="542"/>
      <c r="EC467" s="542"/>
      <c r="ED467" s="542"/>
      <c r="EE467" s="542"/>
      <c r="EF467" s="542"/>
      <c r="EG467" s="542"/>
      <c r="EH467" s="542"/>
      <c r="EI467" s="542"/>
      <c r="EJ467" s="542"/>
      <c r="EK467" s="542"/>
      <c r="EL467" s="542"/>
      <c r="EM467" s="542"/>
      <c r="EN467" s="542"/>
      <c r="EO467" s="542"/>
    </row>
    <row r="468" spans="2:145" x14ac:dyDescent="0.25">
      <c r="B468" s="541" t="s">
        <v>2013</v>
      </c>
      <c r="C468" s="3" t="s">
        <v>2014</v>
      </c>
      <c r="D468" s="3" t="s">
        <v>1097</v>
      </c>
      <c r="E468" s="541" t="s">
        <v>1094</v>
      </c>
      <c r="F468" s="542"/>
      <c r="G468" s="543">
        <v>4.5856620000000001</v>
      </c>
      <c r="H468" s="542"/>
      <c r="I468" s="542"/>
      <c r="J468" s="542"/>
      <c r="K468" s="542"/>
      <c r="L468" s="542"/>
      <c r="N468" s="543">
        <v>4.5856620000000001</v>
      </c>
      <c r="O468" s="76">
        <f t="shared" si="122"/>
        <v>1</v>
      </c>
      <c r="P468" s="622">
        <v>0.42910900000000002</v>
      </c>
      <c r="Q468" s="76">
        <f t="shared" si="123"/>
        <v>9.3576238283589158E-2</v>
      </c>
      <c r="R468" s="542"/>
      <c r="S468" s="542"/>
      <c r="T468" s="544">
        <v>0</v>
      </c>
      <c r="U468" s="543">
        <v>0</v>
      </c>
      <c r="W468" s="543">
        <v>26</v>
      </c>
      <c r="X468" s="543">
        <v>0</v>
      </c>
      <c r="Y468" s="542"/>
      <c r="Z468" s="546">
        <f t="shared" si="121"/>
        <v>5.6698465783130114</v>
      </c>
      <c r="AA468" s="543">
        <v>0</v>
      </c>
      <c r="AB468" s="543">
        <v>0</v>
      </c>
      <c r="AC468" s="547">
        <v>26</v>
      </c>
      <c r="AD468" s="547">
        <v>0</v>
      </c>
      <c r="AE468" s="543">
        <f t="shared" si="124"/>
        <v>26</v>
      </c>
      <c r="AF468" s="549">
        <v>1485900</v>
      </c>
      <c r="AH468" s="549">
        <v>51300</v>
      </c>
      <c r="AI468" s="543">
        <v>25</v>
      </c>
      <c r="AJ468" s="76">
        <f t="shared" si="125"/>
        <v>0.96153846153846156</v>
      </c>
      <c r="AK468" s="549">
        <v>1325400</v>
      </c>
      <c r="AL468" s="76">
        <f t="shared" si="126"/>
        <v>0.89198465576418329</v>
      </c>
      <c r="AM468" s="543">
        <v>25</v>
      </c>
      <c r="AN468" s="549">
        <v>1325400</v>
      </c>
      <c r="AO468" s="543">
        <v>25</v>
      </c>
      <c r="AP468" s="549">
        <v>1325400</v>
      </c>
      <c r="AQ468" s="543">
        <v>25</v>
      </c>
      <c r="AR468" s="549">
        <v>1325400</v>
      </c>
      <c r="AS468" s="543">
        <v>0</v>
      </c>
      <c r="AT468" s="76">
        <f t="shared" si="127"/>
        <v>0</v>
      </c>
      <c r="AU468" s="549">
        <v>0</v>
      </c>
      <c r="AV468" s="543">
        <v>1</v>
      </c>
      <c r="AW468" s="549">
        <v>160500</v>
      </c>
      <c r="AX468" s="543">
        <v>0</v>
      </c>
      <c r="AY468" s="549">
        <v>0</v>
      </c>
      <c r="AZ468" s="543">
        <v>14</v>
      </c>
      <c r="BA468" s="76">
        <f t="shared" si="128"/>
        <v>0.53846153846153844</v>
      </c>
      <c r="BB468" s="543">
        <v>1</v>
      </c>
      <c r="BC468" s="76">
        <f t="shared" si="129"/>
        <v>3.8461538461538464E-2</v>
      </c>
      <c r="BD468" s="543">
        <v>11</v>
      </c>
      <c r="BE468" s="76">
        <f t="shared" si="130"/>
        <v>0.42307692307692307</v>
      </c>
      <c r="BF468" s="543">
        <v>25</v>
      </c>
      <c r="BG468" s="76">
        <f t="shared" si="131"/>
        <v>0.96153846153846156</v>
      </c>
      <c r="BH468" s="543">
        <v>0</v>
      </c>
      <c r="BI468" s="76">
        <f t="shared" si="132"/>
        <v>0</v>
      </c>
      <c r="BJ468" s="543">
        <v>0</v>
      </c>
      <c r="BK468" s="543">
        <v>0</v>
      </c>
      <c r="BL468" s="543">
        <v>0</v>
      </c>
      <c r="BM468" s="550">
        <v>1949.5</v>
      </c>
      <c r="BN468" s="542"/>
      <c r="BO468" s="543">
        <v>26</v>
      </c>
      <c r="BP468" s="76">
        <f t="shared" si="133"/>
        <v>1</v>
      </c>
      <c r="BQ468" s="543">
        <v>0</v>
      </c>
      <c r="BR468" s="76">
        <f t="shared" si="134"/>
        <v>0</v>
      </c>
      <c r="BS468" s="543">
        <v>0</v>
      </c>
      <c r="BT468" s="76">
        <f t="shared" si="135"/>
        <v>0</v>
      </c>
      <c r="BU468" s="76">
        <v>0.72</v>
      </c>
      <c r="BW468" s="543">
        <v>0</v>
      </c>
      <c r="BX468" s="543">
        <v>0</v>
      </c>
      <c r="BY468" s="543">
        <v>0</v>
      </c>
      <c r="BZ468" s="543">
        <v>0</v>
      </c>
      <c r="CA468" s="543">
        <v>0</v>
      </c>
      <c r="CB468" s="543">
        <v>0</v>
      </c>
      <c r="CC468" s="543">
        <v>0</v>
      </c>
      <c r="CD468" s="543">
        <v>0</v>
      </c>
      <c r="CE468" s="543">
        <v>0</v>
      </c>
      <c r="CF468" s="543">
        <v>0</v>
      </c>
      <c r="CG468" s="543">
        <v>0</v>
      </c>
      <c r="CH468" s="543">
        <v>0</v>
      </c>
      <c r="CI468" s="542"/>
      <c r="CJ468" s="542"/>
      <c r="CK468" s="542"/>
      <c r="CL468" s="542"/>
      <c r="CM468" s="542"/>
      <c r="CN468" s="542"/>
      <c r="CO468" s="542"/>
      <c r="CP468" s="542"/>
      <c r="CQ468" s="542"/>
      <c r="CS468" s="542"/>
      <c r="CT468" s="542"/>
      <c r="CU468" s="542"/>
      <c r="CV468" s="542"/>
      <c r="CW468" s="543">
        <v>0</v>
      </c>
      <c r="CX468" s="547">
        <v>0</v>
      </c>
      <c r="CY468" s="543">
        <v>0</v>
      </c>
      <c r="CZ468" s="543">
        <v>0</v>
      </c>
      <c r="DA468" s="543">
        <v>0</v>
      </c>
      <c r="DB468" s="543">
        <v>0</v>
      </c>
      <c r="DC468" s="543">
        <v>0</v>
      </c>
      <c r="DD468" s="543">
        <v>0</v>
      </c>
      <c r="DF468" s="551">
        <v>0</v>
      </c>
      <c r="DG468" s="76">
        <f t="shared" si="136"/>
        <v>0</v>
      </c>
      <c r="DH468" s="551">
        <v>0</v>
      </c>
      <c r="DI468" s="551">
        <v>0</v>
      </c>
      <c r="DJ468" s="551">
        <v>0</v>
      </c>
      <c r="DK468" s="547">
        <v>26</v>
      </c>
      <c r="DL468" s="543">
        <v>0</v>
      </c>
      <c r="DM468" s="543">
        <v>0</v>
      </c>
      <c r="DN468" s="543">
        <v>0</v>
      </c>
      <c r="DO468" s="320">
        <v>0</v>
      </c>
      <c r="DP468" s="543">
        <v>26</v>
      </c>
      <c r="DQ468" s="543">
        <v>0</v>
      </c>
      <c r="DR468" s="543">
        <v>0</v>
      </c>
      <c r="DS468" s="543">
        <v>0</v>
      </c>
      <c r="DT468" s="76">
        <f t="shared" si="137"/>
        <v>0</v>
      </c>
      <c r="DU468" s="542"/>
      <c r="DV468" s="542"/>
      <c r="DW468" s="542"/>
      <c r="DX468" s="552">
        <v>0</v>
      </c>
      <c r="DZ468" s="542"/>
      <c r="EA468" s="542"/>
      <c r="EB468" s="542"/>
      <c r="EC468" s="542"/>
      <c r="ED468" s="542"/>
      <c r="EE468" s="542"/>
      <c r="EF468" s="542"/>
      <c r="EG468" s="542"/>
      <c r="EH468" s="542"/>
      <c r="EI468" s="542"/>
      <c r="EJ468" s="542"/>
      <c r="EK468" s="542"/>
      <c r="EL468" s="542"/>
      <c r="EM468" s="542"/>
      <c r="EN468" s="542"/>
      <c r="EO468" s="542"/>
    </row>
    <row r="469" spans="2:145" x14ac:dyDescent="0.25">
      <c r="B469" s="541" t="s">
        <v>2015</v>
      </c>
      <c r="C469" s="3" t="s">
        <v>2016</v>
      </c>
      <c r="D469" s="3" t="s">
        <v>1456</v>
      </c>
      <c r="E469" s="541" t="s">
        <v>1094</v>
      </c>
      <c r="F469" s="542"/>
      <c r="G469" s="543">
        <v>2085.8923420000001</v>
      </c>
      <c r="H469" s="542"/>
      <c r="I469" s="542"/>
      <c r="J469" s="542"/>
      <c r="K469" s="542"/>
      <c r="L469" s="542"/>
      <c r="N469" s="543">
        <v>1069.1666090000001</v>
      </c>
      <c r="O469" s="76">
        <f t="shared" si="122"/>
        <v>0.51257036975113457</v>
      </c>
      <c r="P469" s="622">
        <v>16.757515000000001</v>
      </c>
      <c r="Q469" s="76">
        <f t="shared" si="123"/>
        <v>8.0337391640896115E-3</v>
      </c>
      <c r="R469" s="542"/>
      <c r="S469" s="542"/>
      <c r="T469" s="544">
        <v>2.2386469999999998</v>
      </c>
      <c r="U469" s="543">
        <v>1</v>
      </c>
      <c r="W469" s="543">
        <v>136</v>
      </c>
      <c r="X469" s="543">
        <v>0</v>
      </c>
      <c r="Y469" s="542"/>
      <c r="Z469" s="546">
        <f t="shared" si="121"/>
        <v>0.1272018774765159</v>
      </c>
      <c r="AA469" s="543">
        <v>6</v>
      </c>
      <c r="AB469" s="543">
        <v>75</v>
      </c>
      <c r="AC469" s="547">
        <v>205</v>
      </c>
      <c r="AD469" s="547">
        <v>6</v>
      </c>
      <c r="AE469" s="543">
        <f t="shared" si="124"/>
        <v>211</v>
      </c>
      <c r="AF469" s="549">
        <v>26614283</v>
      </c>
      <c r="AH469" s="549">
        <v>82200</v>
      </c>
      <c r="AI469" s="543">
        <v>181</v>
      </c>
      <c r="AJ469" s="76">
        <f t="shared" si="125"/>
        <v>0.85781990521327012</v>
      </c>
      <c r="AK469" s="549">
        <v>15961140</v>
      </c>
      <c r="AL469" s="76">
        <f t="shared" si="126"/>
        <v>0.59972083411001531</v>
      </c>
      <c r="AM469" s="543">
        <v>181</v>
      </c>
      <c r="AN469" s="549">
        <v>15961140</v>
      </c>
      <c r="AO469" s="543">
        <v>161</v>
      </c>
      <c r="AP469" s="549">
        <v>13785840</v>
      </c>
      <c r="AQ469" s="543">
        <v>114</v>
      </c>
      <c r="AR469" s="549">
        <v>12595900</v>
      </c>
      <c r="AS469" s="543">
        <v>47</v>
      </c>
      <c r="AT469" s="76">
        <f t="shared" si="127"/>
        <v>0.29192546583850931</v>
      </c>
      <c r="AU469" s="549">
        <v>1189940</v>
      </c>
      <c r="AV469" s="543">
        <v>21</v>
      </c>
      <c r="AW469" s="549">
        <v>8245365</v>
      </c>
      <c r="AX469" s="543">
        <v>3</v>
      </c>
      <c r="AY469" s="549">
        <v>126000</v>
      </c>
      <c r="AZ469" s="543">
        <v>80</v>
      </c>
      <c r="BA469" s="76">
        <f t="shared" si="128"/>
        <v>0.37914691943127959</v>
      </c>
      <c r="BB469" s="543">
        <v>49</v>
      </c>
      <c r="BC469" s="76">
        <f t="shared" si="129"/>
        <v>0.23222748815165878</v>
      </c>
      <c r="BD469" s="543">
        <v>82</v>
      </c>
      <c r="BE469" s="76">
        <f t="shared" si="130"/>
        <v>0.38862559241706163</v>
      </c>
      <c r="BF469" s="543">
        <v>170</v>
      </c>
      <c r="BG469" s="76">
        <f t="shared" si="131"/>
        <v>0.80568720379146919</v>
      </c>
      <c r="BH469" s="543">
        <v>31</v>
      </c>
      <c r="BI469" s="76">
        <f t="shared" si="132"/>
        <v>0.14691943127962084</v>
      </c>
      <c r="BJ469" s="543">
        <v>27</v>
      </c>
      <c r="BK469" s="543">
        <v>3</v>
      </c>
      <c r="BL469" s="543">
        <v>1</v>
      </c>
      <c r="BM469" s="550">
        <v>1973</v>
      </c>
      <c r="BN469" s="542"/>
      <c r="BO469" s="543">
        <v>143</v>
      </c>
      <c r="BP469" s="76">
        <f t="shared" si="133"/>
        <v>0.67772511848341233</v>
      </c>
      <c r="BQ469" s="543">
        <v>68</v>
      </c>
      <c r="BR469" s="76">
        <f t="shared" si="134"/>
        <v>0.32227488151658767</v>
      </c>
      <c r="BS469" s="543">
        <v>18</v>
      </c>
      <c r="BT469" s="76">
        <f t="shared" si="135"/>
        <v>8.5308056872037921E-2</v>
      </c>
      <c r="BU469" s="76">
        <v>0.6795580110497238</v>
      </c>
      <c r="BW469" s="543">
        <v>1</v>
      </c>
      <c r="BX469" s="543">
        <v>1</v>
      </c>
      <c r="BY469" s="543">
        <v>0</v>
      </c>
      <c r="BZ469" s="543">
        <v>1</v>
      </c>
      <c r="CA469" s="543">
        <v>0</v>
      </c>
      <c r="CB469" s="543">
        <v>0</v>
      </c>
      <c r="CC469" s="543">
        <v>0</v>
      </c>
      <c r="CD469" s="543">
        <v>0</v>
      </c>
      <c r="CE469" s="543">
        <v>1</v>
      </c>
      <c r="CF469" s="543">
        <v>0</v>
      </c>
      <c r="CG469" s="543">
        <v>0</v>
      </c>
      <c r="CH469" s="543">
        <v>0</v>
      </c>
      <c r="CI469" s="542"/>
      <c r="CJ469" s="542"/>
      <c r="CK469" s="542"/>
      <c r="CL469" s="542"/>
      <c r="CM469" s="542"/>
      <c r="CN469" s="542"/>
      <c r="CO469" s="542"/>
      <c r="CP469" s="542"/>
      <c r="CQ469" s="542"/>
      <c r="CS469" s="542"/>
      <c r="CT469" s="542"/>
      <c r="CU469" s="542"/>
      <c r="CV469" s="542"/>
      <c r="CW469" s="543">
        <v>1</v>
      </c>
      <c r="CX469" s="547">
        <v>0</v>
      </c>
      <c r="CY469" s="543">
        <v>1</v>
      </c>
      <c r="CZ469" s="543">
        <v>0</v>
      </c>
      <c r="DA469" s="543">
        <v>0</v>
      </c>
      <c r="DB469" s="543">
        <v>0</v>
      </c>
      <c r="DC469" s="543">
        <v>0</v>
      </c>
      <c r="DD469" s="543">
        <v>0</v>
      </c>
      <c r="DF469" s="551">
        <v>817717.43533600005</v>
      </c>
      <c r="DG469" s="76">
        <f t="shared" si="136"/>
        <v>3.072475915793035E-2</v>
      </c>
      <c r="DH469" s="551">
        <v>11423.718871999999</v>
      </c>
      <c r="DI469" s="551">
        <v>740940.37625700003</v>
      </c>
      <c r="DJ469" s="551">
        <v>76777.059078999999</v>
      </c>
      <c r="DK469" s="547">
        <v>145</v>
      </c>
      <c r="DL469" s="543">
        <v>65</v>
      </c>
      <c r="DM469" s="543">
        <v>1</v>
      </c>
      <c r="DN469" s="543">
        <v>0</v>
      </c>
      <c r="DO469" s="320">
        <v>0.23644200000000001</v>
      </c>
      <c r="DP469" s="543">
        <v>143</v>
      </c>
      <c r="DQ469" s="543">
        <v>18</v>
      </c>
      <c r="DR469" s="543">
        <v>30</v>
      </c>
      <c r="DS469" s="543">
        <v>20</v>
      </c>
      <c r="DT469" s="76">
        <f t="shared" si="137"/>
        <v>0.14705882352941177</v>
      </c>
      <c r="DU469" s="542"/>
      <c r="DV469" s="542"/>
      <c r="DW469" s="542"/>
      <c r="DX469" s="552">
        <v>1176.6215999999999</v>
      </c>
      <c r="DZ469" s="542"/>
      <c r="EA469" s="542"/>
      <c r="EB469" s="542"/>
      <c r="EC469" s="542"/>
      <c r="ED469" s="542"/>
      <c r="EE469" s="542"/>
      <c r="EF469" s="542"/>
      <c r="EG469" s="542"/>
      <c r="EH469" s="542"/>
      <c r="EI469" s="542"/>
      <c r="EJ469" s="542"/>
      <c r="EK469" s="542"/>
      <c r="EL469" s="542"/>
      <c r="EM469" s="542"/>
      <c r="EN469" s="542"/>
      <c r="EO469" s="542"/>
    </row>
    <row r="470" spans="2:145" x14ac:dyDescent="0.25">
      <c r="B470" s="541" t="s">
        <v>2017</v>
      </c>
      <c r="C470" s="3" t="s">
        <v>2018</v>
      </c>
      <c r="D470" s="3" t="s">
        <v>1765</v>
      </c>
      <c r="E470" s="541" t="s">
        <v>1094</v>
      </c>
      <c r="F470" s="542"/>
      <c r="G470" s="543">
        <v>103.272927</v>
      </c>
      <c r="H470" s="542"/>
      <c r="I470" s="542"/>
      <c r="J470" s="542"/>
      <c r="K470" s="542"/>
      <c r="L470" s="542"/>
      <c r="N470" s="543">
        <v>80.506163999999998</v>
      </c>
      <c r="O470" s="76">
        <f t="shared" si="122"/>
        <v>0.77954761561081731</v>
      </c>
      <c r="P470" s="622">
        <v>3.2388720000000002</v>
      </c>
      <c r="Q470" s="76">
        <f t="shared" si="123"/>
        <v>3.1362256247467454E-2</v>
      </c>
      <c r="R470" s="542"/>
      <c r="S470" s="542"/>
      <c r="T470" s="544">
        <v>0.89068599999999998</v>
      </c>
      <c r="U470" s="543">
        <v>0</v>
      </c>
      <c r="W470" s="543">
        <v>35</v>
      </c>
      <c r="X470" s="543">
        <v>0</v>
      </c>
      <c r="Y470" s="542"/>
      <c r="Z470" s="546">
        <f t="shared" si="121"/>
        <v>0.43474931931920147</v>
      </c>
      <c r="AA470" s="543">
        <v>9</v>
      </c>
      <c r="AB470" s="543">
        <v>10</v>
      </c>
      <c r="AC470" s="547">
        <v>36</v>
      </c>
      <c r="AD470" s="547">
        <v>9</v>
      </c>
      <c r="AE470" s="543">
        <f t="shared" si="124"/>
        <v>45</v>
      </c>
      <c r="AF470" s="549">
        <v>4429760</v>
      </c>
      <c r="AH470" s="549">
        <v>87700</v>
      </c>
      <c r="AI470" s="543">
        <v>43</v>
      </c>
      <c r="AJ470" s="76">
        <f t="shared" si="125"/>
        <v>0.9555555555555556</v>
      </c>
      <c r="AK470" s="549">
        <v>3814460</v>
      </c>
      <c r="AL470" s="76">
        <f t="shared" si="126"/>
        <v>0.86109856967420362</v>
      </c>
      <c r="AM470" s="543">
        <v>43</v>
      </c>
      <c r="AN470" s="549">
        <v>3814460</v>
      </c>
      <c r="AO470" s="543">
        <v>40</v>
      </c>
      <c r="AP470" s="549">
        <v>3479760</v>
      </c>
      <c r="AQ470" s="543">
        <v>37</v>
      </c>
      <c r="AR470" s="549">
        <v>3388360</v>
      </c>
      <c r="AS470" s="543">
        <v>3</v>
      </c>
      <c r="AT470" s="76">
        <f t="shared" si="127"/>
        <v>7.4999999999999997E-2</v>
      </c>
      <c r="AU470" s="549">
        <v>91400</v>
      </c>
      <c r="AV470" s="543">
        <v>0</v>
      </c>
      <c r="AW470" s="549">
        <v>0</v>
      </c>
      <c r="AX470" s="543">
        <v>1</v>
      </c>
      <c r="AY470" s="549">
        <v>547600</v>
      </c>
      <c r="AZ470" s="543">
        <v>32</v>
      </c>
      <c r="BA470" s="76">
        <f t="shared" si="128"/>
        <v>0.71111111111111114</v>
      </c>
      <c r="BB470" s="543">
        <v>7</v>
      </c>
      <c r="BC470" s="76">
        <f t="shared" si="129"/>
        <v>0.15555555555555556</v>
      </c>
      <c r="BD470" s="543">
        <v>6</v>
      </c>
      <c r="BE470" s="76">
        <f t="shared" si="130"/>
        <v>0.13333333333333333</v>
      </c>
      <c r="BF470" s="543">
        <v>31</v>
      </c>
      <c r="BG470" s="76">
        <f t="shared" si="131"/>
        <v>0.68888888888888888</v>
      </c>
      <c r="BH470" s="543">
        <v>4</v>
      </c>
      <c r="BI470" s="76">
        <f t="shared" si="132"/>
        <v>8.8888888888888892E-2</v>
      </c>
      <c r="BJ470" s="543">
        <v>4</v>
      </c>
      <c r="BK470" s="543">
        <v>0</v>
      </c>
      <c r="BL470" s="543">
        <v>0</v>
      </c>
      <c r="BM470" s="550">
        <v>1946</v>
      </c>
      <c r="BN470" s="542"/>
      <c r="BO470" s="543">
        <v>37</v>
      </c>
      <c r="BP470" s="76">
        <f t="shared" si="133"/>
        <v>0.82222222222222219</v>
      </c>
      <c r="BQ470" s="543">
        <v>8</v>
      </c>
      <c r="BR470" s="76">
        <f t="shared" si="134"/>
        <v>0.17777777777777778</v>
      </c>
      <c r="BS470" s="543">
        <v>1</v>
      </c>
      <c r="BT470" s="76">
        <f t="shared" si="135"/>
        <v>2.2222222222222223E-2</v>
      </c>
      <c r="BU470" s="76">
        <v>0.53488372093023251</v>
      </c>
      <c r="BW470" s="543">
        <v>0</v>
      </c>
      <c r="BX470" s="543">
        <v>0</v>
      </c>
      <c r="BY470" s="543">
        <v>0</v>
      </c>
      <c r="BZ470" s="543">
        <v>0</v>
      </c>
      <c r="CA470" s="543">
        <v>0</v>
      </c>
      <c r="CB470" s="543">
        <v>0</v>
      </c>
      <c r="CC470" s="543">
        <v>0</v>
      </c>
      <c r="CD470" s="543">
        <v>0</v>
      </c>
      <c r="CE470" s="543">
        <v>0</v>
      </c>
      <c r="CF470" s="543">
        <v>0</v>
      </c>
      <c r="CG470" s="543">
        <v>0</v>
      </c>
      <c r="CH470" s="543">
        <v>0</v>
      </c>
      <c r="CI470" s="542"/>
      <c r="CJ470" s="542"/>
      <c r="CK470" s="542"/>
      <c r="CL470" s="542"/>
      <c r="CM470" s="542"/>
      <c r="CN470" s="542"/>
      <c r="CO470" s="542"/>
      <c r="CP470" s="542"/>
      <c r="CQ470" s="542"/>
      <c r="CS470" s="542"/>
      <c r="CT470" s="542"/>
      <c r="CU470" s="542"/>
      <c r="CV470" s="542"/>
      <c r="CW470" s="543">
        <v>1</v>
      </c>
      <c r="CX470" s="547">
        <v>0</v>
      </c>
      <c r="CY470" s="543">
        <v>1</v>
      </c>
      <c r="CZ470" s="543">
        <v>0</v>
      </c>
      <c r="DA470" s="543">
        <v>0</v>
      </c>
      <c r="DB470" s="543">
        <v>0</v>
      </c>
      <c r="DC470" s="543">
        <v>0</v>
      </c>
      <c r="DD470" s="543">
        <v>0</v>
      </c>
      <c r="DF470" s="551">
        <v>155187.867126</v>
      </c>
      <c r="DG470" s="76">
        <f t="shared" si="136"/>
        <v>3.503301919878278E-2</v>
      </c>
      <c r="DH470" s="551">
        <v>5656</v>
      </c>
      <c r="DI470" s="551">
        <v>94215.520080999995</v>
      </c>
      <c r="DJ470" s="551">
        <v>60972.347046000003</v>
      </c>
      <c r="DK470" s="547">
        <v>31</v>
      </c>
      <c r="DL470" s="543">
        <v>13</v>
      </c>
      <c r="DM470" s="543">
        <v>1</v>
      </c>
      <c r="DN470" s="543">
        <v>0</v>
      </c>
      <c r="DO470" s="320">
        <v>6.0302000000000001E-2</v>
      </c>
      <c r="DP470" s="543">
        <v>30</v>
      </c>
      <c r="DQ470" s="543">
        <v>9</v>
      </c>
      <c r="DR470" s="543">
        <v>6</v>
      </c>
      <c r="DS470" s="543">
        <v>0</v>
      </c>
      <c r="DT470" s="76">
        <f t="shared" si="137"/>
        <v>0</v>
      </c>
      <c r="DU470" s="542"/>
      <c r="DV470" s="542"/>
      <c r="DW470" s="542"/>
      <c r="DX470" s="552">
        <v>36.916899999999998</v>
      </c>
      <c r="DZ470" s="542"/>
      <c r="EA470" s="542"/>
      <c r="EB470" s="542"/>
      <c r="EC470" s="542"/>
      <c r="ED470" s="542"/>
      <c r="EE470" s="542"/>
      <c r="EF470" s="542"/>
      <c r="EG470" s="542"/>
      <c r="EH470" s="542"/>
      <c r="EI470" s="542"/>
      <c r="EJ470" s="542"/>
      <c r="EK470" s="542"/>
      <c r="EL470" s="542"/>
      <c r="EM470" s="542"/>
      <c r="EN470" s="542"/>
      <c r="EO470" s="542"/>
    </row>
    <row r="472" spans="2:145" x14ac:dyDescent="0.25">
      <c r="B472" s="559" t="s">
        <v>2019</v>
      </c>
      <c r="U472" s="560"/>
      <c r="DK472" s="560">
        <f>SUM(DK8:DK470)</f>
        <v>43977</v>
      </c>
      <c r="DL472" s="560">
        <f>SUM(DL8:DL470)</f>
        <v>35224</v>
      </c>
    </row>
    <row r="473" spans="2:145" x14ac:dyDescent="0.25">
      <c r="B473" s="559" t="s">
        <v>2020</v>
      </c>
    </row>
    <row r="474" spans="2:145" x14ac:dyDescent="0.25">
      <c r="B474" s="559" t="s">
        <v>2021</v>
      </c>
    </row>
  </sheetData>
  <autoFilter ref="B7:EP470" xr:uid="{B1A63D5E-39CA-44F8-998A-965C38601269}">
    <sortState xmlns:xlrd2="http://schemas.microsoft.com/office/spreadsheetml/2017/richdata2" ref="B8:EP470">
      <sortCondition ref="B7:B470"/>
    </sortState>
  </autoFilter>
  <mergeCells count="9">
    <mergeCell ref="DF5:DX5"/>
    <mergeCell ref="DZ5:EO5"/>
    <mergeCell ref="B5:B6"/>
    <mergeCell ref="C5:L5"/>
    <mergeCell ref="N5:U5"/>
    <mergeCell ref="W5:AF5"/>
    <mergeCell ref="AH5:BU5"/>
    <mergeCell ref="BW5:CQ5"/>
    <mergeCell ref="CS5:DD5"/>
  </mergeCells>
  <dataValidations count="2">
    <dataValidation type="textLength" allowBlank="1" showInputMessage="1" showErrorMessage="1" sqref="C8:C470" xr:uid="{3E124911-6F77-453B-931F-A9BA7BE2A7E8}">
      <formula1>0</formula1>
      <formula2>15</formula2>
    </dataValidation>
    <dataValidation type="textLength" allowBlank="1" showInputMessage="1" showErrorMessage="1" sqref="M418" xr:uid="{0ACCC8F0-CD07-4947-82F4-887D54E07B3E}">
      <formula1>1</formula1>
      <formula2>14</formula2>
    </dataValidation>
  </dataValidations>
  <pageMargins left="0.7" right="0.7" top="0.75" bottom="0.75" header="0.3" footer="0.3"/>
  <pageSetup paperSize="145"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9BC930-1E44-4055-AC04-AF5D03D5A87B}">
  <dimension ref="B1:EO54"/>
  <sheetViews>
    <sheetView workbookViewId="0">
      <pane xSplit="6" ySplit="7" topLeftCell="G8" activePane="bottomRight" state="frozen"/>
      <selection pane="topRight" activeCell="G1" sqref="G1"/>
      <selection pane="bottomLeft" activeCell="A8" sqref="A8"/>
      <selection pane="bottomRight" activeCell="B2" sqref="B2"/>
    </sheetView>
  </sheetViews>
  <sheetFormatPr defaultRowHeight="15" x14ac:dyDescent="0.25"/>
  <cols>
    <col min="2" max="2" width="34.5703125" customWidth="1"/>
    <col min="3" max="3" width="7.7109375" bestFit="1" customWidth="1"/>
    <col min="4" max="4" width="21.140625" hidden="1" customWidth="1"/>
    <col min="5" max="5" width="8.7109375" bestFit="1" customWidth="1"/>
    <col min="6" max="6" width="6.5703125" hidden="1" customWidth="1"/>
    <col min="7" max="7" width="9.140625" bestFit="1" customWidth="1"/>
    <col min="8" max="8" width="9.28515625" bestFit="1" customWidth="1"/>
    <col min="9" max="10" width="8.28515625" hidden="1" customWidth="1"/>
    <col min="11" max="12" width="8.42578125" hidden="1" customWidth="1"/>
    <col min="13" max="13" width="8.85546875" customWidth="1"/>
    <col min="14" max="14" width="8.28515625" bestFit="1" customWidth="1"/>
    <col min="15" max="15" width="16.7109375" bestFit="1" customWidth="1"/>
    <col min="16" max="16" width="8.42578125" bestFit="1" customWidth="1"/>
    <col min="17" max="17" width="8.140625" bestFit="1" customWidth="1"/>
    <col min="18" max="18" width="7.42578125" hidden="1" customWidth="1"/>
    <col min="19" max="19" width="8.28515625" hidden="1" customWidth="1"/>
    <col min="20" max="20" width="11" bestFit="1" customWidth="1"/>
    <col min="21" max="21" width="8.7109375" bestFit="1" customWidth="1"/>
    <col min="22" max="22" width="8.85546875" customWidth="1"/>
    <col min="23" max="23" width="8.42578125" bestFit="1" customWidth="1"/>
    <col min="24" max="24" width="10.42578125" bestFit="1" customWidth="1"/>
    <col min="25" max="25" width="10.7109375" bestFit="1" customWidth="1"/>
    <col min="26" max="26" width="8.7109375" bestFit="1" customWidth="1"/>
    <col min="27" max="27" width="8" bestFit="1" customWidth="1"/>
    <col min="28" max="28" width="7.85546875" bestFit="1" customWidth="1"/>
    <col min="29" max="29" width="9.7109375" bestFit="1" customWidth="1"/>
    <col min="30" max="30" width="10.140625" customWidth="1"/>
    <col min="31" max="31" width="9.28515625" bestFit="1" customWidth="1"/>
    <col min="32" max="32" width="15.5703125" bestFit="1" customWidth="1"/>
    <col min="33" max="33" width="11.140625" bestFit="1" customWidth="1"/>
    <col min="34" max="34" width="12.28515625" bestFit="1" customWidth="1"/>
    <col min="35" max="35" width="8.7109375" bestFit="1" customWidth="1"/>
    <col min="36" max="36" width="10.7109375" bestFit="1" customWidth="1"/>
    <col min="37" max="37" width="10.5703125" bestFit="1" customWidth="1"/>
    <col min="38" max="38" width="9.5703125" bestFit="1" customWidth="1"/>
    <col min="39" max="39" width="13" bestFit="1" customWidth="1"/>
    <col min="40" max="40" width="11.7109375" bestFit="1" customWidth="1"/>
    <col min="41" max="41" width="9.7109375" bestFit="1" customWidth="1"/>
    <col min="42" max="42" width="10.5703125" bestFit="1" customWidth="1"/>
    <col min="43" max="43" width="8.85546875" bestFit="1" customWidth="1"/>
    <col min="44" max="44" width="10.5703125" bestFit="1" customWidth="1"/>
    <col min="45" max="45" width="7.5703125" bestFit="1" customWidth="1"/>
    <col min="46" max="46" width="9.85546875" bestFit="1" customWidth="1"/>
    <col min="47" max="47" width="10.7109375" bestFit="1" customWidth="1"/>
    <col min="48" max="48" width="8.85546875" bestFit="1" customWidth="1"/>
    <col min="49" max="49" width="12.28515625" bestFit="1" customWidth="1"/>
    <col min="50" max="50" width="8.7109375" bestFit="1" customWidth="1"/>
    <col min="51" max="51" width="12.7109375" bestFit="1" customWidth="1"/>
    <col min="52" max="52" width="26" bestFit="1" customWidth="1"/>
    <col min="53" max="53" width="9.28515625" bestFit="1" customWidth="1"/>
    <col min="54" max="54" width="29.7109375" bestFit="1" customWidth="1"/>
    <col min="55" max="55" width="8.7109375" bestFit="1" customWidth="1"/>
    <col min="56" max="56" width="6.85546875" bestFit="1" customWidth="1"/>
    <col min="57" max="57" width="8.5703125" bestFit="1" customWidth="1"/>
    <col min="58" max="58" width="8.7109375" bestFit="1" customWidth="1"/>
    <col min="59" max="59" width="11.140625" bestFit="1" customWidth="1"/>
    <col min="60" max="60" width="16.7109375" bestFit="1" customWidth="1"/>
    <col min="61" max="61" width="12.140625" bestFit="1" customWidth="1"/>
    <col min="62" max="62" width="23.28515625" bestFit="1" customWidth="1"/>
    <col min="63" max="63" width="10.42578125" bestFit="1" customWidth="1"/>
    <col min="64" max="64" width="9.140625" bestFit="1" customWidth="1"/>
    <col min="65" max="65" width="41.85546875" bestFit="1" customWidth="1"/>
    <col min="66" max="66" width="8.5703125" hidden="1" customWidth="1"/>
    <col min="73" max="73" width="8.28515625" bestFit="1" customWidth="1"/>
    <col min="87" max="95" width="8.85546875" hidden="1" customWidth="1"/>
    <col min="97" max="100" width="0" hidden="1" customWidth="1"/>
    <col min="110" max="110" width="10.5703125" bestFit="1" customWidth="1"/>
    <col min="113" max="113" width="11" customWidth="1"/>
    <col min="114" max="114" width="10.5703125" bestFit="1" customWidth="1"/>
    <col min="125" max="127" width="0" hidden="1" customWidth="1"/>
    <col min="129" max="129" width="8.85546875" customWidth="1"/>
    <col min="130" max="145" width="8.85546875" hidden="1" customWidth="1"/>
  </cols>
  <sheetData>
    <row r="1" spans="2:145" x14ac:dyDescent="0.25">
      <c r="B1" s="1" t="s">
        <v>2022</v>
      </c>
      <c r="C1" s="29"/>
      <c r="D1" s="31" t="s">
        <v>546</v>
      </c>
      <c r="N1" s="97"/>
      <c r="O1" s="73" t="s">
        <v>539</v>
      </c>
      <c r="EH1" s="38"/>
      <c r="EI1" s="39" t="s">
        <v>669</v>
      </c>
    </row>
    <row r="2" spans="2:145" x14ac:dyDescent="0.25">
      <c r="B2" s="589">
        <v>45754</v>
      </c>
      <c r="C2" t="s">
        <v>2106</v>
      </c>
    </row>
    <row r="3" spans="2:145" x14ac:dyDescent="0.25">
      <c r="B3" t="s">
        <v>1086</v>
      </c>
      <c r="H3" s="90"/>
      <c r="Q3" s="90"/>
      <c r="W3" s="453"/>
      <c r="Y3" s="345"/>
      <c r="Z3" s="90"/>
      <c r="CE3" s="90"/>
      <c r="CX3" s="90"/>
      <c r="DP3" s="90"/>
      <c r="EG3" s="4"/>
    </row>
    <row r="4" spans="2:145" ht="15.75" thickBot="1" x14ac:dyDescent="0.3">
      <c r="B4" s="29"/>
      <c r="C4" s="29"/>
      <c r="D4" s="29"/>
      <c r="E4" s="29"/>
      <c r="F4" s="70"/>
      <c r="G4" s="29"/>
      <c r="H4" s="91"/>
      <c r="I4" s="91"/>
      <c r="J4" s="60"/>
      <c r="K4" s="91"/>
      <c r="L4" s="60"/>
      <c r="N4" s="97"/>
      <c r="O4" s="75"/>
      <c r="P4" s="99"/>
      <c r="Q4" s="358"/>
      <c r="R4" s="103"/>
      <c r="S4" s="111"/>
      <c r="T4" s="87"/>
      <c r="W4" s="97"/>
      <c r="X4" s="97"/>
      <c r="Y4" s="28"/>
      <c r="Z4" s="28"/>
      <c r="AA4" s="90"/>
      <c r="AB4" s="90"/>
      <c r="AC4" s="90"/>
      <c r="AD4" s="90"/>
      <c r="AH4" s="413"/>
      <c r="AT4" s="387"/>
      <c r="BA4" s="28"/>
      <c r="BG4" s="28"/>
      <c r="BI4" s="243"/>
      <c r="BP4" s="28"/>
      <c r="BT4" s="146"/>
      <c r="BW4" s="97"/>
      <c r="CK4" s="146"/>
      <c r="CS4" s="97"/>
      <c r="CW4" s="97"/>
      <c r="DS4" s="97"/>
      <c r="DT4" s="28"/>
      <c r="DU4" s="97"/>
      <c r="DW4" s="97"/>
      <c r="EA4" s="28"/>
      <c r="EC4" s="28"/>
      <c r="EG4" s="28"/>
      <c r="EH4" s="37"/>
      <c r="EI4" s="37"/>
      <c r="EJ4" s="37"/>
      <c r="EK4" s="37"/>
      <c r="EL4" s="37"/>
      <c r="EM4" s="37"/>
      <c r="EN4" s="37"/>
      <c r="EO4" s="37"/>
    </row>
    <row r="5" spans="2:145" ht="15" customHeight="1" x14ac:dyDescent="0.25">
      <c r="B5" s="627" t="s">
        <v>482</v>
      </c>
      <c r="C5" s="656" t="s">
        <v>325</v>
      </c>
      <c r="D5" s="656"/>
      <c r="E5" s="656"/>
      <c r="F5" s="656"/>
      <c r="G5" s="656"/>
      <c r="H5" s="656"/>
      <c r="I5" s="656"/>
      <c r="J5" s="656"/>
      <c r="K5" s="656"/>
      <c r="L5" s="657"/>
      <c r="N5" s="661" t="s">
        <v>391</v>
      </c>
      <c r="O5" s="662"/>
      <c r="P5" s="662"/>
      <c r="Q5" s="662"/>
      <c r="R5" s="662"/>
      <c r="S5" s="662"/>
      <c r="T5" s="663"/>
      <c r="U5" s="664"/>
      <c r="W5" s="629" t="s">
        <v>401</v>
      </c>
      <c r="X5" s="630"/>
      <c r="Y5" s="630"/>
      <c r="Z5" s="630"/>
      <c r="AA5" s="630"/>
      <c r="AB5" s="630"/>
      <c r="AC5" s="630"/>
      <c r="AD5" s="630"/>
      <c r="AE5" s="630"/>
      <c r="AF5" s="632"/>
      <c r="AH5" s="650" t="s">
        <v>421</v>
      </c>
      <c r="AI5" s="651"/>
      <c r="AJ5" s="651"/>
      <c r="AK5" s="651"/>
      <c r="AL5" s="652"/>
      <c r="AM5" s="652"/>
      <c r="AN5" s="652"/>
      <c r="AO5" s="651"/>
      <c r="AP5" s="651"/>
      <c r="AQ5" s="651"/>
      <c r="AR5" s="651"/>
      <c r="AS5" s="651"/>
      <c r="AT5" s="653"/>
      <c r="AU5" s="651"/>
      <c r="AV5" s="651"/>
      <c r="AW5" s="651"/>
      <c r="AX5" s="651"/>
      <c r="AY5" s="651"/>
      <c r="AZ5" s="651"/>
      <c r="BA5" s="651"/>
      <c r="BB5" s="651"/>
      <c r="BC5" s="651"/>
      <c r="BD5" s="651"/>
      <c r="BE5" s="651"/>
      <c r="BF5" s="651"/>
      <c r="BG5" s="651"/>
      <c r="BH5" s="651"/>
      <c r="BI5" s="651"/>
      <c r="BJ5" s="651"/>
      <c r="BK5" s="651"/>
      <c r="BL5" s="651"/>
      <c r="BM5" s="651"/>
      <c r="BN5" s="651"/>
      <c r="BO5" s="651"/>
      <c r="BP5" s="651"/>
      <c r="BQ5" s="651"/>
      <c r="BR5" s="651"/>
      <c r="BS5" s="651"/>
      <c r="BT5" s="651"/>
      <c r="BU5" s="654"/>
      <c r="BW5" s="665" t="s">
        <v>431</v>
      </c>
      <c r="BX5" s="666"/>
      <c r="BY5" s="666"/>
      <c r="BZ5" s="666"/>
      <c r="CA5" s="666"/>
      <c r="CB5" s="666"/>
      <c r="CC5" s="666"/>
      <c r="CD5" s="666"/>
      <c r="CE5" s="666"/>
      <c r="CF5" s="666"/>
      <c r="CG5" s="666"/>
      <c r="CH5" s="666"/>
      <c r="CI5" s="666"/>
      <c r="CJ5" s="666"/>
      <c r="CK5" s="666"/>
      <c r="CL5" s="666"/>
      <c r="CM5" s="666"/>
      <c r="CN5" s="666"/>
      <c r="CO5" s="666"/>
      <c r="CP5" s="666"/>
      <c r="CQ5" s="667"/>
      <c r="CS5" s="633" t="s">
        <v>443</v>
      </c>
      <c r="CT5" s="634"/>
      <c r="CU5" s="634"/>
      <c r="CV5" s="634"/>
      <c r="CW5" s="634"/>
      <c r="CX5" s="634"/>
      <c r="CY5" s="634"/>
      <c r="CZ5" s="634"/>
      <c r="DA5" s="634"/>
      <c r="DB5" s="634"/>
      <c r="DC5" s="634"/>
      <c r="DD5" s="635"/>
      <c r="DF5" s="636" t="s">
        <v>461</v>
      </c>
      <c r="DG5" s="637"/>
      <c r="DH5" s="637"/>
      <c r="DI5" s="637"/>
      <c r="DJ5" s="637"/>
      <c r="DK5" s="637"/>
      <c r="DL5" s="637"/>
      <c r="DM5" s="637"/>
      <c r="DN5" s="637"/>
      <c r="DO5" s="638"/>
      <c r="DP5" s="637"/>
      <c r="DQ5" s="637"/>
      <c r="DR5" s="637"/>
      <c r="DS5" s="637"/>
      <c r="DT5" s="637"/>
      <c r="DU5" s="637"/>
      <c r="DV5" s="637"/>
      <c r="DW5" s="637"/>
      <c r="DX5" s="639"/>
      <c r="DZ5" s="640" t="s">
        <v>480</v>
      </c>
      <c r="EA5" s="641"/>
      <c r="EB5" s="641"/>
      <c r="EC5" s="641"/>
      <c r="ED5" s="641"/>
      <c r="EE5" s="641"/>
      <c r="EF5" s="641"/>
      <c r="EG5" s="641"/>
      <c r="EH5" s="641"/>
      <c r="EI5" s="641"/>
      <c r="EJ5" s="641"/>
      <c r="EK5" s="641"/>
      <c r="EL5" s="641"/>
      <c r="EM5" s="641"/>
      <c r="EN5" s="641"/>
      <c r="EO5" s="642"/>
    </row>
    <row r="6" spans="2:145" ht="60" x14ac:dyDescent="0.25">
      <c r="B6" s="628"/>
      <c r="C6" s="595" t="s">
        <v>326</v>
      </c>
      <c r="D6" s="595" t="s">
        <v>0</v>
      </c>
      <c r="E6" s="595" t="s">
        <v>327</v>
      </c>
      <c r="F6" s="595" t="s">
        <v>328</v>
      </c>
      <c r="G6" s="595" t="s">
        <v>329</v>
      </c>
      <c r="H6" s="596" t="s">
        <v>330</v>
      </c>
      <c r="I6" s="596" t="s">
        <v>331</v>
      </c>
      <c r="J6" s="597" t="s">
        <v>332</v>
      </c>
      <c r="K6" s="596" t="s">
        <v>333</v>
      </c>
      <c r="L6" s="598" t="s">
        <v>334</v>
      </c>
      <c r="M6" s="243"/>
      <c r="N6" s="45" t="s">
        <v>346</v>
      </c>
      <c r="O6" s="46" t="s">
        <v>348</v>
      </c>
      <c r="P6" s="100" t="s">
        <v>1089</v>
      </c>
      <c r="Q6" s="359" t="s">
        <v>352</v>
      </c>
      <c r="R6" s="104" t="s">
        <v>354</v>
      </c>
      <c r="S6" s="112" t="s">
        <v>483</v>
      </c>
      <c r="T6" s="49" t="s">
        <v>356</v>
      </c>
      <c r="U6" s="116" t="s">
        <v>486</v>
      </c>
      <c r="V6" s="243"/>
      <c r="W6" s="51" t="s">
        <v>392</v>
      </c>
      <c r="X6" s="454" t="s">
        <v>394</v>
      </c>
      <c r="Y6" s="52" t="s">
        <v>396</v>
      </c>
      <c r="Z6" s="52" t="s">
        <v>398</v>
      </c>
      <c r="AA6" s="461" t="s">
        <v>319</v>
      </c>
      <c r="AB6" s="461" t="s">
        <v>320</v>
      </c>
      <c r="AC6" s="461" t="s">
        <v>693</v>
      </c>
      <c r="AD6" s="461" t="s">
        <v>694</v>
      </c>
      <c r="AE6" s="461" t="s">
        <v>518</v>
      </c>
      <c r="AF6" s="17" t="s">
        <v>400</v>
      </c>
      <c r="AG6" s="243"/>
      <c r="AH6" s="346" t="s">
        <v>402</v>
      </c>
      <c r="AI6" s="466" t="s">
        <v>673</v>
      </c>
      <c r="AJ6" s="18" t="s">
        <v>674</v>
      </c>
      <c r="AK6" s="18" t="s">
        <v>675</v>
      </c>
      <c r="AL6" s="19" t="s">
        <v>676</v>
      </c>
      <c r="AM6" s="474" t="s">
        <v>1035</v>
      </c>
      <c r="AN6" s="19" t="s">
        <v>1037</v>
      </c>
      <c r="AO6" s="466" t="s">
        <v>677</v>
      </c>
      <c r="AP6" s="18" t="s">
        <v>678</v>
      </c>
      <c r="AQ6" s="466" t="s">
        <v>680</v>
      </c>
      <c r="AR6" s="18" t="s">
        <v>681</v>
      </c>
      <c r="AS6" s="466" t="s">
        <v>414</v>
      </c>
      <c r="AT6" s="388" t="s">
        <v>404</v>
      </c>
      <c r="AU6" s="67" t="s">
        <v>679</v>
      </c>
      <c r="AV6" s="466" t="s">
        <v>541</v>
      </c>
      <c r="AW6" s="18" t="s">
        <v>534</v>
      </c>
      <c r="AX6" s="466" t="s">
        <v>542</v>
      </c>
      <c r="AY6" s="18" t="s">
        <v>536</v>
      </c>
      <c r="AZ6" s="474" t="s">
        <v>415</v>
      </c>
      <c r="BA6" s="54" t="s">
        <v>406</v>
      </c>
      <c r="BB6" s="474" t="s">
        <v>685</v>
      </c>
      <c r="BC6" s="19" t="s">
        <v>686</v>
      </c>
      <c r="BD6" s="474" t="s">
        <v>687</v>
      </c>
      <c r="BE6" s="19" t="s">
        <v>688</v>
      </c>
      <c r="BF6" s="466" t="s">
        <v>416</v>
      </c>
      <c r="BG6" s="53" t="s">
        <v>408</v>
      </c>
      <c r="BH6" s="466" t="s">
        <v>547</v>
      </c>
      <c r="BI6" s="18" t="s">
        <v>548</v>
      </c>
      <c r="BJ6" s="466" t="s">
        <v>549</v>
      </c>
      <c r="BK6" s="466" t="s">
        <v>550</v>
      </c>
      <c r="BL6" s="466" t="s">
        <v>551</v>
      </c>
      <c r="BM6" s="427" t="s">
        <v>1090</v>
      </c>
      <c r="BN6" s="18" t="s">
        <v>322</v>
      </c>
      <c r="BO6" s="466" t="s">
        <v>417</v>
      </c>
      <c r="BP6" s="53" t="s">
        <v>410</v>
      </c>
      <c r="BQ6" s="466" t="s">
        <v>418</v>
      </c>
      <c r="BR6" s="19" t="s">
        <v>419</v>
      </c>
      <c r="BS6" s="466" t="s">
        <v>420</v>
      </c>
      <c r="BT6" s="54" t="s">
        <v>412</v>
      </c>
      <c r="BU6" s="434" t="s">
        <v>782</v>
      </c>
      <c r="BV6" s="243"/>
      <c r="BW6" s="606" t="s">
        <v>321</v>
      </c>
      <c r="BX6" s="607" t="s">
        <v>568</v>
      </c>
      <c r="BY6" s="607" t="s">
        <v>697</v>
      </c>
      <c r="BZ6" s="607" t="s">
        <v>698</v>
      </c>
      <c r="CA6" s="607" t="s">
        <v>699</v>
      </c>
      <c r="CB6" s="607" t="s">
        <v>704</v>
      </c>
      <c r="CC6" s="607" t="s">
        <v>425</v>
      </c>
      <c r="CD6" s="607" t="s">
        <v>426</v>
      </c>
      <c r="CE6" s="607" t="s">
        <v>427</v>
      </c>
      <c r="CF6" s="607" t="s">
        <v>428</v>
      </c>
      <c r="CG6" s="607" t="s">
        <v>429</v>
      </c>
      <c r="CH6" s="607" t="s">
        <v>430</v>
      </c>
      <c r="CI6" s="608" t="s">
        <v>581</v>
      </c>
      <c r="CJ6" s="608" t="s">
        <v>424</v>
      </c>
      <c r="CK6" s="609" t="s">
        <v>432</v>
      </c>
      <c r="CL6" s="607" t="s">
        <v>589</v>
      </c>
      <c r="CM6" s="607" t="s">
        <v>590</v>
      </c>
      <c r="CN6" s="607" t="s">
        <v>591</v>
      </c>
      <c r="CO6" s="610" t="s">
        <v>586</v>
      </c>
      <c r="CP6" s="610" t="s">
        <v>587</v>
      </c>
      <c r="CQ6" s="611" t="s">
        <v>588</v>
      </c>
      <c r="CR6" s="243"/>
      <c r="CS6" s="506" t="s">
        <v>433</v>
      </c>
      <c r="CT6" s="507" t="s">
        <v>608</v>
      </c>
      <c r="CU6" s="507" t="s">
        <v>438</v>
      </c>
      <c r="CV6" s="507" t="s">
        <v>437</v>
      </c>
      <c r="CW6" s="508" t="s">
        <v>435</v>
      </c>
      <c r="CX6" s="507" t="s">
        <v>613</v>
      </c>
      <c r="CY6" s="507" t="s">
        <v>439</v>
      </c>
      <c r="CZ6" s="507" t="s">
        <v>440</v>
      </c>
      <c r="DA6" s="507" t="s">
        <v>445</v>
      </c>
      <c r="DB6" s="507" t="s">
        <v>441</v>
      </c>
      <c r="DC6" s="507" t="s">
        <v>442</v>
      </c>
      <c r="DD6" s="509" t="s">
        <v>444</v>
      </c>
      <c r="DE6" s="243"/>
      <c r="DF6" s="21" t="s">
        <v>454</v>
      </c>
      <c r="DG6" s="448" t="s">
        <v>622</v>
      </c>
      <c r="DH6" s="22" t="s">
        <v>455</v>
      </c>
      <c r="DI6" s="22" t="s">
        <v>929</v>
      </c>
      <c r="DJ6" s="22" t="s">
        <v>931</v>
      </c>
      <c r="DK6" s="516" t="s">
        <v>644</v>
      </c>
      <c r="DL6" s="516" t="s">
        <v>459</v>
      </c>
      <c r="DM6" s="516" t="s">
        <v>460</v>
      </c>
      <c r="DN6" s="516" t="s">
        <v>485</v>
      </c>
      <c r="DO6" s="448" t="s">
        <v>456</v>
      </c>
      <c r="DP6" s="516" t="s">
        <v>643</v>
      </c>
      <c r="DQ6" s="516" t="s">
        <v>642</v>
      </c>
      <c r="DR6" s="516" t="s">
        <v>457</v>
      </c>
      <c r="DS6" s="517" t="s">
        <v>446</v>
      </c>
      <c r="DT6" s="55" t="s">
        <v>448</v>
      </c>
      <c r="DU6" s="517" t="s">
        <v>450</v>
      </c>
      <c r="DV6" s="20" t="s">
        <v>458</v>
      </c>
      <c r="DW6" s="517" t="s">
        <v>452</v>
      </c>
      <c r="DX6" s="23" t="s">
        <v>638</v>
      </c>
      <c r="DY6" s="243"/>
      <c r="DZ6" s="333" t="s">
        <v>468</v>
      </c>
      <c r="EA6" s="329" t="s">
        <v>462</v>
      </c>
      <c r="EB6" s="335" t="s">
        <v>469</v>
      </c>
      <c r="EC6" s="329" t="s">
        <v>464</v>
      </c>
      <c r="ED6" s="335" t="s">
        <v>470</v>
      </c>
      <c r="EE6" s="324" t="s">
        <v>471</v>
      </c>
      <c r="EF6" s="325" t="s">
        <v>472</v>
      </c>
      <c r="EG6" s="329" t="s">
        <v>466</v>
      </c>
      <c r="EH6" s="331" t="s">
        <v>473</v>
      </c>
      <c r="EI6" s="331" t="s">
        <v>474</v>
      </c>
      <c r="EJ6" s="331" t="s">
        <v>475</v>
      </c>
      <c r="EK6" s="331" t="s">
        <v>476</v>
      </c>
      <c r="EL6" s="331" t="s">
        <v>477</v>
      </c>
      <c r="EM6" s="331" t="s">
        <v>478</v>
      </c>
      <c r="EN6" s="338" t="s">
        <v>479</v>
      </c>
      <c r="EO6" s="332" t="s">
        <v>665</v>
      </c>
    </row>
    <row r="7" spans="2:145" s="540" customFormat="1" ht="15" customHeight="1" thickBot="1" x14ac:dyDescent="0.3">
      <c r="B7" s="56" t="s">
        <v>335</v>
      </c>
      <c r="C7" s="58" t="s">
        <v>336</v>
      </c>
      <c r="D7" s="58" t="s">
        <v>337</v>
      </c>
      <c r="E7" s="58" t="s">
        <v>338</v>
      </c>
      <c r="F7" s="58" t="s">
        <v>339</v>
      </c>
      <c r="G7" s="58" t="s">
        <v>340</v>
      </c>
      <c r="H7" s="93" t="s">
        <v>341</v>
      </c>
      <c r="I7" s="93" t="s">
        <v>342</v>
      </c>
      <c r="J7" s="62" t="s">
        <v>343</v>
      </c>
      <c r="K7" s="93" t="s">
        <v>344</v>
      </c>
      <c r="L7" s="96" t="s">
        <v>345</v>
      </c>
      <c r="M7" s="2"/>
      <c r="N7" s="47" t="s">
        <v>347</v>
      </c>
      <c r="O7" s="48" t="s">
        <v>349</v>
      </c>
      <c r="P7" s="101" t="s">
        <v>351</v>
      </c>
      <c r="Q7" s="360" t="s">
        <v>353</v>
      </c>
      <c r="R7" s="122" t="s">
        <v>355</v>
      </c>
      <c r="S7" s="113" t="s">
        <v>527</v>
      </c>
      <c r="T7" s="50" t="s">
        <v>357</v>
      </c>
      <c r="U7" s="117" t="s">
        <v>528</v>
      </c>
      <c r="V7" s="2"/>
      <c r="W7" s="32" t="s">
        <v>393</v>
      </c>
      <c r="X7" s="455" t="s">
        <v>395</v>
      </c>
      <c r="Y7" s="33" t="s">
        <v>397</v>
      </c>
      <c r="Z7" s="33" t="s">
        <v>399</v>
      </c>
      <c r="AA7" s="463" t="s">
        <v>525</v>
      </c>
      <c r="AB7" s="463" t="s">
        <v>526</v>
      </c>
      <c r="AC7" s="463" t="s">
        <v>696</v>
      </c>
      <c r="AD7" s="463" t="s">
        <v>695</v>
      </c>
      <c r="AE7" s="463" t="s">
        <v>519</v>
      </c>
      <c r="AF7" s="379" t="s">
        <v>523</v>
      </c>
      <c r="AG7" s="34"/>
      <c r="AH7" s="381" t="s">
        <v>403</v>
      </c>
      <c r="AI7" s="467" t="s">
        <v>604</v>
      </c>
      <c r="AJ7" s="36" t="s">
        <v>603</v>
      </c>
      <c r="AK7" s="36" t="s">
        <v>532</v>
      </c>
      <c r="AL7" s="382" t="s">
        <v>531</v>
      </c>
      <c r="AM7" s="475" t="s">
        <v>1036</v>
      </c>
      <c r="AN7" s="382" t="s">
        <v>1038</v>
      </c>
      <c r="AO7" s="467" t="s">
        <v>682</v>
      </c>
      <c r="AP7" s="36" t="s">
        <v>683</v>
      </c>
      <c r="AQ7" s="467" t="s">
        <v>602</v>
      </c>
      <c r="AR7" s="36" t="s">
        <v>530</v>
      </c>
      <c r="AS7" s="467" t="s">
        <v>529</v>
      </c>
      <c r="AT7" s="389" t="s">
        <v>405</v>
      </c>
      <c r="AU7" s="68" t="s">
        <v>684</v>
      </c>
      <c r="AV7" s="467" t="s">
        <v>533</v>
      </c>
      <c r="AW7" s="36" t="s">
        <v>535</v>
      </c>
      <c r="AX7" s="467" t="s">
        <v>538</v>
      </c>
      <c r="AY7" s="36" t="s">
        <v>537</v>
      </c>
      <c r="AZ7" s="467" t="s">
        <v>540</v>
      </c>
      <c r="BA7" s="383" t="s">
        <v>407</v>
      </c>
      <c r="BB7" s="485" t="s">
        <v>689</v>
      </c>
      <c r="BC7" s="384" t="s">
        <v>690</v>
      </c>
      <c r="BD7" s="485" t="s">
        <v>691</v>
      </c>
      <c r="BE7" s="384" t="s">
        <v>692</v>
      </c>
      <c r="BF7" s="467" t="s">
        <v>543</v>
      </c>
      <c r="BG7" s="35" t="s">
        <v>409</v>
      </c>
      <c r="BH7" s="467" t="s">
        <v>544</v>
      </c>
      <c r="BI7" s="36" t="s">
        <v>545</v>
      </c>
      <c r="BJ7" s="467" t="s">
        <v>552</v>
      </c>
      <c r="BK7" s="467" t="s">
        <v>553</v>
      </c>
      <c r="BL7" s="467" t="s">
        <v>554</v>
      </c>
      <c r="BM7" s="428" t="s">
        <v>555</v>
      </c>
      <c r="BN7" s="36" t="s">
        <v>558</v>
      </c>
      <c r="BO7" s="467" t="s">
        <v>560</v>
      </c>
      <c r="BP7" s="35" t="s">
        <v>411</v>
      </c>
      <c r="BQ7" s="467" t="s">
        <v>561</v>
      </c>
      <c r="BR7" s="382" t="s">
        <v>562</v>
      </c>
      <c r="BS7" s="467" t="s">
        <v>563</v>
      </c>
      <c r="BT7" s="383" t="s">
        <v>413</v>
      </c>
      <c r="BU7" s="435" t="s">
        <v>783</v>
      </c>
      <c r="BV7" s="2"/>
      <c r="BW7" s="496" t="s">
        <v>422</v>
      </c>
      <c r="BX7" s="497" t="s">
        <v>565</v>
      </c>
      <c r="BY7" s="497" t="s">
        <v>701</v>
      </c>
      <c r="BZ7" s="497" t="s">
        <v>700</v>
      </c>
      <c r="CA7" s="497" t="s">
        <v>702</v>
      </c>
      <c r="CB7" s="497" t="s">
        <v>703</v>
      </c>
      <c r="CC7" s="497" t="s">
        <v>575</v>
      </c>
      <c r="CD7" s="497" t="s">
        <v>576</v>
      </c>
      <c r="CE7" s="497" t="s">
        <v>580</v>
      </c>
      <c r="CF7" s="497" t="s">
        <v>577</v>
      </c>
      <c r="CG7" s="497" t="s">
        <v>578</v>
      </c>
      <c r="CH7" s="497" t="s">
        <v>579</v>
      </c>
      <c r="CI7" s="445" t="s">
        <v>584</v>
      </c>
      <c r="CJ7" s="445" t="s">
        <v>583</v>
      </c>
      <c r="CK7" s="316" t="s">
        <v>423</v>
      </c>
      <c r="CL7" s="497" t="s">
        <v>592</v>
      </c>
      <c r="CM7" s="497" t="s">
        <v>593</v>
      </c>
      <c r="CN7" s="497" t="s">
        <v>594</v>
      </c>
      <c r="CO7" s="499" t="s">
        <v>585</v>
      </c>
      <c r="CP7" s="499" t="s">
        <v>595</v>
      </c>
      <c r="CQ7" s="446" t="s">
        <v>596</v>
      </c>
      <c r="CR7" s="2"/>
      <c r="CS7" s="510" t="s">
        <v>434</v>
      </c>
      <c r="CT7" s="511" t="s">
        <v>609</v>
      </c>
      <c r="CU7" s="511" t="s">
        <v>611</v>
      </c>
      <c r="CV7" s="511" t="s">
        <v>612</v>
      </c>
      <c r="CW7" s="512" t="s">
        <v>436</v>
      </c>
      <c r="CX7" s="511" t="s">
        <v>614</v>
      </c>
      <c r="CY7" s="511" t="s">
        <v>616</v>
      </c>
      <c r="CZ7" s="511" t="s">
        <v>617</v>
      </c>
      <c r="DA7" s="511" t="s">
        <v>619</v>
      </c>
      <c r="DB7" s="511" t="s">
        <v>618</v>
      </c>
      <c r="DC7" s="511" t="s">
        <v>620</v>
      </c>
      <c r="DD7" s="513" t="s">
        <v>621</v>
      </c>
      <c r="DE7" s="2"/>
      <c r="DF7" s="523" t="s">
        <v>624</v>
      </c>
      <c r="DG7" s="524" t="s">
        <v>623</v>
      </c>
      <c r="DH7" s="525" t="s">
        <v>640</v>
      </c>
      <c r="DI7" s="227" t="s">
        <v>930</v>
      </c>
      <c r="DJ7" s="227" t="s">
        <v>932</v>
      </c>
      <c r="DK7" s="526" t="s">
        <v>625</v>
      </c>
      <c r="DL7" s="526" t="s">
        <v>626</v>
      </c>
      <c r="DM7" s="526" t="s">
        <v>627</v>
      </c>
      <c r="DN7" s="526" t="s">
        <v>628</v>
      </c>
      <c r="DO7" s="527" t="s">
        <v>641</v>
      </c>
      <c r="DP7" s="526" t="s">
        <v>630</v>
      </c>
      <c r="DQ7" s="526" t="s">
        <v>631</v>
      </c>
      <c r="DR7" s="526" t="s">
        <v>632</v>
      </c>
      <c r="DS7" s="528" t="s">
        <v>447</v>
      </c>
      <c r="DT7" s="529" t="s">
        <v>449</v>
      </c>
      <c r="DU7" s="528" t="s">
        <v>451</v>
      </c>
      <c r="DV7" s="530" t="s">
        <v>635</v>
      </c>
      <c r="DW7" s="528" t="s">
        <v>453</v>
      </c>
      <c r="DX7" s="531" t="s">
        <v>636</v>
      </c>
      <c r="DY7" s="2"/>
      <c r="DZ7" s="532" t="s">
        <v>645</v>
      </c>
      <c r="EA7" s="533" t="s">
        <v>463</v>
      </c>
      <c r="EB7" s="534" t="s">
        <v>646</v>
      </c>
      <c r="EC7" s="533" t="s">
        <v>465</v>
      </c>
      <c r="ED7" s="535" t="s">
        <v>652</v>
      </c>
      <c r="EE7" s="536" t="s">
        <v>653</v>
      </c>
      <c r="EF7" s="536" t="s">
        <v>654</v>
      </c>
      <c r="EG7" s="533" t="s">
        <v>467</v>
      </c>
      <c r="EH7" s="537" t="s">
        <v>655</v>
      </c>
      <c r="EI7" s="537" t="s">
        <v>657</v>
      </c>
      <c r="EJ7" s="537" t="s">
        <v>658</v>
      </c>
      <c r="EK7" s="537" t="s">
        <v>667</v>
      </c>
      <c r="EL7" s="537" t="s">
        <v>659</v>
      </c>
      <c r="EM7" s="537" t="s">
        <v>660</v>
      </c>
      <c r="EN7" s="538" t="s">
        <v>662</v>
      </c>
      <c r="EO7" s="539" t="s">
        <v>663</v>
      </c>
    </row>
    <row r="8" spans="2:145" x14ac:dyDescent="0.25">
      <c r="B8" s="590" t="s">
        <v>2023</v>
      </c>
      <c r="C8" s="590" t="s">
        <v>2024</v>
      </c>
      <c r="D8" s="592" t="s">
        <v>100</v>
      </c>
      <c r="E8" s="590" t="s">
        <v>2025</v>
      </c>
      <c r="F8" s="592" t="s">
        <v>100</v>
      </c>
      <c r="G8" s="593">
        <v>591168.36864</v>
      </c>
      <c r="H8" s="615">
        <v>87418</v>
      </c>
      <c r="I8" s="592" t="s">
        <v>100</v>
      </c>
      <c r="J8" s="592" t="s">
        <v>100</v>
      </c>
      <c r="K8" s="592" t="s">
        <v>100</v>
      </c>
      <c r="L8" s="592" t="s">
        <v>100</v>
      </c>
      <c r="N8" s="593">
        <v>30334</v>
      </c>
      <c r="O8" s="599">
        <f t="shared" ref="O8:O39" si="0">N8/G8</f>
        <v>5.1311947000453099E-2</v>
      </c>
      <c r="P8" s="616">
        <v>788.9</v>
      </c>
      <c r="Q8" s="599">
        <f t="shared" ref="Q8:Q35" si="1">IFERROR(_xlfn.PERCENTRANK.INC(P$8:P$40,P8), "-9999")</f>
        <v>0.77400000000000002</v>
      </c>
      <c r="R8" s="617" t="s">
        <v>100</v>
      </c>
      <c r="S8" s="617" t="s">
        <v>100</v>
      </c>
      <c r="T8" s="600">
        <v>1</v>
      </c>
      <c r="U8" s="593">
        <v>121</v>
      </c>
      <c r="V8" s="564"/>
      <c r="W8" s="614">
        <v>8296</v>
      </c>
      <c r="X8" s="618">
        <v>467</v>
      </c>
      <c r="Y8" s="599">
        <f t="shared" ref="Y8:Y39" si="2">AE8/H8</f>
        <v>0.11133862591228351</v>
      </c>
      <c r="Z8" s="601">
        <f t="shared" ref="Z8:Z35" si="3">W8/N8</f>
        <v>0.27348849475835696</v>
      </c>
      <c r="AA8" s="614">
        <v>1761</v>
      </c>
      <c r="AB8" s="614">
        <v>1437</v>
      </c>
      <c r="AC8" s="614">
        <f>2693+5279</f>
        <v>7972</v>
      </c>
      <c r="AD8" s="614">
        <f>506+1255</f>
        <v>1761</v>
      </c>
      <c r="AE8" s="618">
        <f t="shared" ref="AE8:AE39" si="4">AC8+AA8</f>
        <v>9733</v>
      </c>
      <c r="AF8" s="604">
        <v>1380532307</v>
      </c>
      <c r="AG8" s="565"/>
      <c r="AH8" s="604">
        <v>60300</v>
      </c>
      <c r="AI8" s="614">
        <v>8851</v>
      </c>
      <c r="AJ8" s="599">
        <f t="shared" ref="AJ8:AJ39" si="5">AI8/AE8</f>
        <v>0.90938045823487101</v>
      </c>
      <c r="AK8" s="604">
        <v>633320181</v>
      </c>
      <c r="AL8" s="599">
        <f t="shared" ref="AL8:AL39" si="6">AK8/AF8</f>
        <v>0.4587507136115142</v>
      </c>
      <c r="AM8" s="614">
        <v>8842</v>
      </c>
      <c r="AN8" s="604">
        <v>630054175</v>
      </c>
      <c r="AO8" s="614">
        <v>8606</v>
      </c>
      <c r="AP8" s="604">
        <v>602905348</v>
      </c>
      <c r="AQ8" s="614">
        <v>7075</v>
      </c>
      <c r="AR8" s="604">
        <v>567288951</v>
      </c>
      <c r="AS8" s="614">
        <v>1531</v>
      </c>
      <c r="AT8" s="599">
        <f t="shared" ref="AT8:AT39" si="7">AS8/AO8</f>
        <v>0.17789914013478969</v>
      </c>
      <c r="AU8" s="604">
        <v>35616397</v>
      </c>
      <c r="AV8" s="614">
        <v>614</v>
      </c>
      <c r="AW8" s="604">
        <v>321466923</v>
      </c>
      <c r="AX8" s="614">
        <v>197</v>
      </c>
      <c r="AY8" s="604">
        <v>341512457</v>
      </c>
      <c r="AZ8" s="614">
        <v>2523</v>
      </c>
      <c r="BA8" s="599">
        <f t="shared" ref="BA8:BA39" si="8">AZ8/AE8</f>
        <v>0.259221206205692</v>
      </c>
      <c r="BB8" s="614">
        <v>1487</v>
      </c>
      <c r="BC8" s="599">
        <f t="shared" ref="BC8:BC39" si="9">BB8/AE8</f>
        <v>0.15277920476728654</v>
      </c>
      <c r="BD8" s="614">
        <v>5723</v>
      </c>
      <c r="BE8" s="599">
        <f t="shared" ref="BE8:BE39" si="10">BD8/AE8</f>
        <v>0.58799958902702143</v>
      </c>
      <c r="BF8" s="614">
        <v>8348</v>
      </c>
      <c r="BG8" s="599">
        <f t="shared" ref="BG8:BG39" si="11">BF8/AE8</f>
        <v>0.85770060618514332</v>
      </c>
      <c r="BH8" s="614">
        <v>1527</v>
      </c>
      <c r="BI8" s="599">
        <f t="shared" ref="BI8:BI39" si="12">BH8/AE8</f>
        <v>0.15688893455255318</v>
      </c>
      <c r="BJ8" s="614">
        <v>1230</v>
      </c>
      <c r="BK8" s="614">
        <v>271</v>
      </c>
      <c r="BL8" s="614">
        <v>26</v>
      </c>
      <c r="BM8" s="619">
        <v>1958</v>
      </c>
      <c r="BN8" s="620" t="s">
        <v>100</v>
      </c>
      <c r="BO8" s="614">
        <v>7647</v>
      </c>
      <c r="BP8" s="599">
        <f t="shared" ref="BP8:BP39" si="13">BO8/AE8</f>
        <v>0.78567759169834583</v>
      </c>
      <c r="BQ8" s="614">
        <v>2086</v>
      </c>
      <c r="BR8" s="599">
        <f t="shared" ref="BR8:BR39" si="14">BQ8/AE8</f>
        <v>0.21432240830165417</v>
      </c>
      <c r="BS8" s="614">
        <v>312</v>
      </c>
      <c r="BT8" s="599">
        <f t="shared" ref="BT8:BT39" si="15">BS8/AE8</f>
        <v>3.2055892325079625E-2</v>
      </c>
      <c r="BU8" s="599">
        <v>0.69528866794712463</v>
      </c>
      <c r="BW8" s="614">
        <v>45</v>
      </c>
      <c r="BX8" s="614">
        <v>26</v>
      </c>
      <c r="BY8" s="614">
        <v>0</v>
      </c>
      <c r="BZ8" s="614">
        <v>18</v>
      </c>
      <c r="CA8" s="614">
        <v>4</v>
      </c>
      <c r="CB8" s="614">
        <v>23</v>
      </c>
      <c r="CC8" s="614">
        <v>20</v>
      </c>
      <c r="CD8" s="614">
        <v>3</v>
      </c>
      <c r="CE8" s="614">
        <v>3</v>
      </c>
      <c r="CF8" s="614">
        <v>8</v>
      </c>
      <c r="CG8" s="614">
        <v>11</v>
      </c>
      <c r="CH8" s="614">
        <v>0</v>
      </c>
      <c r="CI8" s="592" t="s">
        <v>100</v>
      </c>
      <c r="CJ8" s="592" t="s">
        <v>100</v>
      </c>
      <c r="CK8" s="592" t="s">
        <v>100</v>
      </c>
      <c r="CL8" s="592" t="s">
        <v>100</v>
      </c>
      <c r="CM8" s="592" t="s">
        <v>100</v>
      </c>
      <c r="CN8" s="592" t="s">
        <v>100</v>
      </c>
      <c r="CO8" s="592" t="s">
        <v>100</v>
      </c>
      <c r="CP8" s="592" t="s">
        <v>100</v>
      </c>
      <c r="CQ8" s="592" t="s">
        <v>100</v>
      </c>
      <c r="CR8" s="108"/>
      <c r="CS8" s="621" t="s">
        <v>100</v>
      </c>
      <c r="CT8" s="621" t="s">
        <v>100</v>
      </c>
      <c r="CU8" s="621" t="s">
        <v>100</v>
      </c>
      <c r="CV8" s="621" t="s">
        <v>100</v>
      </c>
      <c r="CW8" s="614">
        <v>136</v>
      </c>
      <c r="CX8" s="614">
        <v>31</v>
      </c>
      <c r="CY8" s="614">
        <v>96</v>
      </c>
      <c r="CZ8" s="614">
        <v>26</v>
      </c>
      <c r="DA8" s="614">
        <v>0</v>
      </c>
      <c r="DB8" s="614">
        <v>0</v>
      </c>
      <c r="DC8" s="614">
        <v>14</v>
      </c>
      <c r="DD8" s="614">
        <v>0</v>
      </c>
      <c r="DE8" s="72"/>
      <c r="DF8" s="604">
        <v>61758077.104063697</v>
      </c>
      <c r="DG8" s="599">
        <f t="shared" ref="DG8:DG39" si="16">DF8/AF8</f>
        <v>4.4734974176930793E-2</v>
      </c>
      <c r="DH8" s="604">
        <v>6604.53125</v>
      </c>
      <c r="DI8" s="604">
        <v>47047658.644989997</v>
      </c>
      <c r="DJ8" s="604">
        <v>14710418.459073801</v>
      </c>
      <c r="DK8" s="614">
        <v>5755</v>
      </c>
      <c r="DL8" s="614">
        <v>3848</v>
      </c>
      <c r="DM8" s="614">
        <v>97</v>
      </c>
      <c r="DN8" s="614">
        <v>33</v>
      </c>
      <c r="DO8" s="599">
        <v>0.120008544922</v>
      </c>
      <c r="DP8" s="614">
        <v>5450</v>
      </c>
      <c r="DQ8" s="614">
        <v>1692</v>
      </c>
      <c r="DR8" s="614">
        <v>2120</v>
      </c>
      <c r="DS8" s="614">
        <v>471</v>
      </c>
      <c r="DT8" s="599">
        <f t="shared" ref="DT8:DT39" si="17">DS8/W8</f>
        <v>5.677434908389585E-2</v>
      </c>
      <c r="DU8" s="594"/>
      <c r="DV8" s="594"/>
      <c r="DW8" s="594"/>
      <c r="DX8" s="614">
        <f>10317.3312+29749.684</f>
        <v>40067.015200000002</v>
      </c>
      <c r="DZ8" s="588" t="s">
        <v>100</v>
      </c>
      <c r="EA8" s="588" t="s">
        <v>100</v>
      </c>
      <c r="EB8" s="588" t="s">
        <v>100</v>
      </c>
      <c r="EC8" s="588" t="s">
        <v>100</v>
      </c>
      <c r="ED8" s="588" t="s">
        <v>100</v>
      </c>
      <c r="EE8" s="588" t="s">
        <v>100</v>
      </c>
      <c r="EF8" s="588" t="s">
        <v>100</v>
      </c>
      <c r="EG8" s="588" t="s">
        <v>100</v>
      </c>
      <c r="EH8" s="588" t="s">
        <v>100</v>
      </c>
      <c r="EI8" s="588" t="s">
        <v>100</v>
      </c>
      <c r="EJ8" s="588" t="s">
        <v>100</v>
      </c>
      <c r="EK8" s="588" t="s">
        <v>100</v>
      </c>
      <c r="EL8" s="588" t="s">
        <v>100</v>
      </c>
      <c r="EM8" s="588" t="s">
        <v>100</v>
      </c>
      <c r="EN8" s="588" t="s">
        <v>100</v>
      </c>
      <c r="EO8" s="588" t="s">
        <v>100</v>
      </c>
    </row>
    <row r="9" spans="2:145" x14ac:dyDescent="0.25">
      <c r="B9" s="541" t="s">
        <v>2026</v>
      </c>
      <c r="C9" s="541" t="s">
        <v>2027</v>
      </c>
      <c r="D9" s="588" t="s">
        <v>100</v>
      </c>
      <c r="E9" s="541" t="s">
        <v>2025</v>
      </c>
      <c r="F9" s="588" t="s">
        <v>100</v>
      </c>
      <c r="G9" s="543">
        <v>570124.73983999994</v>
      </c>
      <c r="H9" s="561">
        <v>29598</v>
      </c>
      <c r="I9" s="588" t="s">
        <v>100</v>
      </c>
      <c r="J9" s="588" t="s">
        <v>100</v>
      </c>
      <c r="K9" s="588" t="s">
        <v>100</v>
      </c>
      <c r="L9" s="588" t="s">
        <v>100</v>
      </c>
      <c r="N9" s="543">
        <v>17220</v>
      </c>
      <c r="O9" s="76">
        <f t="shared" si="0"/>
        <v>3.0203916435607808E-2</v>
      </c>
      <c r="P9" s="544">
        <v>585.9</v>
      </c>
      <c r="Q9" s="76">
        <f t="shared" si="1"/>
        <v>0.54800000000000004</v>
      </c>
      <c r="R9" s="563" t="s">
        <v>100</v>
      </c>
      <c r="S9" s="563" t="s">
        <v>100</v>
      </c>
      <c r="T9" s="544">
        <v>1.1000000000000001</v>
      </c>
      <c r="U9" s="543">
        <v>219</v>
      </c>
      <c r="V9" s="564"/>
      <c r="W9" s="552">
        <v>5863</v>
      </c>
      <c r="X9" s="558">
        <v>655</v>
      </c>
      <c r="Y9" s="76">
        <f t="shared" si="2"/>
        <v>0.24423947564024595</v>
      </c>
      <c r="Z9" s="546">
        <f t="shared" si="3"/>
        <v>0.34047619047619049</v>
      </c>
      <c r="AA9" s="552">
        <v>997</v>
      </c>
      <c r="AB9" s="552">
        <v>1366</v>
      </c>
      <c r="AC9" s="552">
        <f>5053+1179</f>
        <v>6232</v>
      </c>
      <c r="AD9" s="552">
        <f>919+78</f>
        <v>997</v>
      </c>
      <c r="AE9" s="558">
        <f t="shared" si="4"/>
        <v>7229</v>
      </c>
      <c r="AF9" s="549">
        <v>466552951</v>
      </c>
      <c r="AG9" s="568"/>
      <c r="AH9" s="549">
        <v>35500</v>
      </c>
      <c r="AI9" s="552">
        <v>6676</v>
      </c>
      <c r="AJ9" s="76">
        <f t="shared" si="5"/>
        <v>0.92350255913681012</v>
      </c>
      <c r="AK9" s="549">
        <v>320076924</v>
      </c>
      <c r="AL9" s="76">
        <f t="shared" si="6"/>
        <v>0.68604629616842783</v>
      </c>
      <c r="AM9" s="552">
        <v>6673</v>
      </c>
      <c r="AN9" s="549">
        <v>317349724</v>
      </c>
      <c r="AO9" s="552">
        <v>6639</v>
      </c>
      <c r="AP9" s="549">
        <v>312878324</v>
      </c>
      <c r="AQ9" s="552">
        <v>4448</v>
      </c>
      <c r="AR9" s="549">
        <v>248005031</v>
      </c>
      <c r="AS9" s="552">
        <v>2191</v>
      </c>
      <c r="AT9" s="76">
        <f t="shared" si="7"/>
        <v>0.33001958126223829</v>
      </c>
      <c r="AU9" s="549">
        <v>64873293</v>
      </c>
      <c r="AV9" s="552">
        <v>286</v>
      </c>
      <c r="AW9" s="549">
        <v>59444968</v>
      </c>
      <c r="AX9" s="552">
        <v>221</v>
      </c>
      <c r="AY9" s="549">
        <v>78641986</v>
      </c>
      <c r="AZ9" s="552">
        <v>1357</v>
      </c>
      <c r="BA9" s="76">
        <f t="shared" si="8"/>
        <v>0.18771614331166137</v>
      </c>
      <c r="BB9" s="552">
        <v>922</v>
      </c>
      <c r="BC9" s="76">
        <f t="shared" si="9"/>
        <v>0.12754184534513763</v>
      </c>
      <c r="BD9" s="552">
        <v>4950</v>
      </c>
      <c r="BE9" s="76">
        <f t="shared" si="10"/>
        <v>0.68474201134320101</v>
      </c>
      <c r="BF9" s="552">
        <v>6669</v>
      </c>
      <c r="BG9" s="76">
        <f t="shared" si="11"/>
        <v>0.92253423710056714</v>
      </c>
      <c r="BH9" s="552">
        <v>1582</v>
      </c>
      <c r="BI9" s="76">
        <f t="shared" si="12"/>
        <v>0.21884078019089778</v>
      </c>
      <c r="BJ9" s="552">
        <v>1123</v>
      </c>
      <c r="BK9" s="552">
        <v>418</v>
      </c>
      <c r="BL9" s="552">
        <v>41</v>
      </c>
      <c r="BM9" s="566">
        <v>1973</v>
      </c>
      <c r="BN9" s="545" t="s">
        <v>100</v>
      </c>
      <c r="BO9" s="552">
        <v>5563</v>
      </c>
      <c r="BP9" s="76">
        <f t="shared" si="13"/>
        <v>0.76953935537418727</v>
      </c>
      <c r="BQ9" s="552">
        <v>1666</v>
      </c>
      <c r="BR9" s="76">
        <f t="shared" si="14"/>
        <v>0.2304606446258127</v>
      </c>
      <c r="BS9" s="552">
        <v>296</v>
      </c>
      <c r="BT9" s="76">
        <f t="shared" si="15"/>
        <v>4.0946188961128789E-2</v>
      </c>
      <c r="BU9" s="76">
        <v>0.72648292390653091</v>
      </c>
      <c r="BW9" s="552">
        <v>33</v>
      </c>
      <c r="BX9" s="552">
        <v>19</v>
      </c>
      <c r="BY9" s="552">
        <v>4</v>
      </c>
      <c r="BZ9" s="552">
        <v>29</v>
      </c>
      <c r="CA9" s="552">
        <v>3</v>
      </c>
      <c r="CB9" s="552">
        <v>1</v>
      </c>
      <c r="CC9" s="552">
        <v>13</v>
      </c>
      <c r="CD9" s="552">
        <v>1</v>
      </c>
      <c r="CE9" s="552">
        <v>0</v>
      </c>
      <c r="CF9" s="552">
        <v>2</v>
      </c>
      <c r="CG9" s="552">
        <v>17</v>
      </c>
      <c r="CH9" s="552">
        <v>0</v>
      </c>
      <c r="CI9" s="588" t="s">
        <v>100</v>
      </c>
      <c r="CJ9" s="588" t="s">
        <v>100</v>
      </c>
      <c r="CK9" s="588" t="s">
        <v>100</v>
      </c>
      <c r="CL9" s="588" t="s">
        <v>100</v>
      </c>
      <c r="CM9" s="588" t="s">
        <v>100</v>
      </c>
      <c r="CN9" s="588" t="s">
        <v>100</v>
      </c>
      <c r="CO9" s="588" t="s">
        <v>100</v>
      </c>
      <c r="CP9" s="588" t="s">
        <v>100</v>
      </c>
      <c r="CQ9" s="588" t="s">
        <v>100</v>
      </c>
      <c r="CR9" s="108"/>
      <c r="CS9" s="567" t="s">
        <v>100</v>
      </c>
      <c r="CT9" s="567" t="s">
        <v>100</v>
      </c>
      <c r="CU9" s="567" t="s">
        <v>100</v>
      </c>
      <c r="CV9" s="567" t="s">
        <v>100</v>
      </c>
      <c r="CW9" s="552">
        <v>176</v>
      </c>
      <c r="CX9" s="552">
        <v>54</v>
      </c>
      <c r="CY9" s="552">
        <v>130</v>
      </c>
      <c r="CZ9" s="552">
        <v>37</v>
      </c>
      <c r="DA9" s="552">
        <v>0</v>
      </c>
      <c r="DB9" s="552">
        <v>1</v>
      </c>
      <c r="DC9" s="552">
        <v>8</v>
      </c>
      <c r="DD9" s="552">
        <v>0</v>
      </c>
      <c r="DE9" s="72"/>
      <c r="DF9" s="549">
        <v>45708173.988162801</v>
      </c>
      <c r="DG9" s="76">
        <f t="shared" si="16"/>
        <v>9.7969960087473121E-2</v>
      </c>
      <c r="DH9" s="549">
        <v>8220.4071044922002</v>
      </c>
      <c r="DI9" s="549">
        <v>39628703.809393801</v>
      </c>
      <c r="DJ9" s="549">
        <v>6079470.1787689803</v>
      </c>
      <c r="DK9" s="552">
        <v>4325</v>
      </c>
      <c r="DL9" s="552">
        <v>2789</v>
      </c>
      <c r="DM9" s="552">
        <v>100</v>
      </c>
      <c r="DN9" s="552">
        <v>15</v>
      </c>
      <c r="DO9" s="76">
        <v>0.197010700703</v>
      </c>
      <c r="DP9" s="552">
        <v>4011</v>
      </c>
      <c r="DQ9" s="552">
        <v>837</v>
      </c>
      <c r="DR9" s="552">
        <v>1650</v>
      </c>
      <c r="DS9" s="552">
        <v>731</v>
      </c>
      <c r="DT9" s="76">
        <f t="shared" si="17"/>
        <v>0.12468019785092956</v>
      </c>
      <c r="DU9" s="542"/>
      <c r="DV9" s="542"/>
      <c r="DW9" s="542"/>
      <c r="DX9" s="552">
        <f>14177.755+9890.819</f>
        <v>24068.574000000001</v>
      </c>
      <c r="DZ9" s="588" t="s">
        <v>100</v>
      </c>
      <c r="EA9" s="588" t="s">
        <v>100</v>
      </c>
      <c r="EB9" s="588" t="s">
        <v>100</v>
      </c>
      <c r="EC9" s="588" t="s">
        <v>100</v>
      </c>
      <c r="ED9" s="588" t="s">
        <v>100</v>
      </c>
      <c r="EE9" s="588" t="s">
        <v>100</v>
      </c>
      <c r="EF9" s="588" t="s">
        <v>100</v>
      </c>
      <c r="EG9" s="588" t="s">
        <v>100</v>
      </c>
      <c r="EH9" s="588" t="s">
        <v>100</v>
      </c>
      <c r="EI9" s="588" t="s">
        <v>100</v>
      </c>
      <c r="EJ9" s="588" t="s">
        <v>100</v>
      </c>
      <c r="EK9" s="588" t="s">
        <v>100</v>
      </c>
      <c r="EL9" s="588" t="s">
        <v>100</v>
      </c>
      <c r="EM9" s="588" t="s">
        <v>100</v>
      </c>
      <c r="EN9" s="588" t="s">
        <v>100</v>
      </c>
      <c r="EO9" s="588" t="s">
        <v>100</v>
      </c>
    </row>
    <row r="10" spans="2:145" x14ac:dyDescent="0.25">
      <c r="B10" s="541" t="s">
        <v>2028</v>
      </c>
      <c r="C10" s="541" t="s">
        <v>2029</v>
      </c>
      <c r="D10" s="588" t="s">
        <v>100</v>
      </c>
      <c r="E10" s="541" t="s">
        <v>2025</v>
      </c>
      <c r="F10" s="588" t="s">
        <v>100</v>
      </c>
      <c r="G10" s="543">
        <v>333855.55648000003</v>
      </c>
      <c r="H10" s="561">
        <v>33347</v>
      </c>
      <c r="I10" s="588" t="s">
        <v>100</v>
      </c>
      <c r="J10" s="588" t="s">
        <v>100</v>
      </c>
      <c r="K10" s="588" t="s">
        <v>100</v>
      </c>
      <c r="L10" s="588" t="s">
        <v>100</v>
      </c>
      <c r="N10" s="543">
        <v>9388</v>
      </c>
      <c r="O10" s="76">
        <f t="shared" si="0"/>
        <v>2.8119945340979814E-2</v>
      </c>
      <c r="P10" s="562">
        <v>352.1</v>
      </c>
      <c r="Q10" s="76">
        <f t="shared" si="1"/>
        <v>0.32200000000000001</v>
      </c>
      <c r="R10" s="563" t="s">
        <v>100</v>
      </c>
      <c r="S10" s="563" t="s">
        <v>100</v>
      </c>
      <c r="T10" s="544">
        <v>1.2</v>
      </c>
      <c r="U10" s="543">
        <v>18</v>
      </c>
      <c r="V10" s="564"/>
      <c r="W10" s="552">
        <v>4849</v>
      </c>
      <c r="X10" s="558">
        <v>779</v>
      </c>
      <c r="Y10" s="76">
        <f t="shared" si="2"/>
        <v>0.1665517137973431</v>
      </c>
      <c r="Z10" s="546">
        <f t="shared" si="3"/>
        <v>0.51651043885811676</v>
      </c>
      <c r="AA10" s="552">
        <v>884</v>
      </c>
      <c r="AB10" s="552">
        <v>705</v>
      </c>
      <c r="AC10" s="552">
        <f>818+3852</f>
        <v>4670</v>
      </c>
      <c r="AD10" s="552">
        <f>373+511</f>
        <v>884</v>
      </c>
      <c r="AE10" s="558">
        <f t="shared" si="4"/>
        <v>5554</v>
      </c>
      <c r="AF10" s="549">
        <v>659991288</v>
      </c>
      <c r="AG10" s="569"/>
      <c r="AH10" s="549">
        <v>43200</v>
      </c>
      <c r="AI10" s="552">
        <v>5176</v>
      </c>
      <c r="AJ10" s="76">
        <f t="shared" si="5"/>
        <v>0.93194094346417</v>
      </c>
      <c r="AK10" s="549">
        <v>294032601</v>
      </c>
      <c r="AL10" s="76">
        <f t="shared" si="6"/>
        <v>0.44550982163873654</v>
      </c>
      <c r="AM10" s="552">
        <v>5158</v>
      </c>
      <c r="AN10" s="549">
        <v>284046580</v>
      </c>
      <c r="AO10" s="552">
        <v>5080</v>
      </c>
      <c r="AP10" s="549">
        <v>275482093</v>
      </c>
      <c r="AQ10" s="552">
        <v>3672</v>
      </c>
      <c r="AR10" s="549">
        <v>234705613</v>
      </c>
      <c r="AS10" s="552">
        <v>1408</v>
      </c>
      <c r="AT10" s="76">
        <f t="shared" si="7"/>
        <v>0.27716535433070866</v>
      </c>
      <c r="AU10" s="549">
        <v>40776480</v>
      </c>
      <c r="AV10" s="552">
        <v>148</v>
      </c>
      <c r="AW10" s="549">
        <v>86346442</v>
      </c>
      <c r="AX10" s="552">
        <v>198</v>
      </c>
      <c r="AY10" s="549">
        <v>220470571</v>
      </c>
      <c r="AZ10" s="552">
        <v>1383</v>
      </c>
      <c r="BA10" s="76">
        <f t="shared" si="8"/>
        <v>0.24900972272236227</v>
      </c>
      <c r="BB10" s="552">
        <v>713</v>
      </c>
      <c r="BC10" s="76">
        <f t="shared" si="9"/>
        <v>0.12837594526467411</v>
      </c>
      <c r="BD10" s="552">
        <v>3458</v>
      </c>
      <c r="BE10" s="76">
        <f t="shared" si="10"/>
        <v>0.62261433201296368</v>
      </c>
      <c r="BF10" s="552">
        <v>5103</v>
      </c>
      <c r="BG10" s="76">
        <f t="shared" si="11"/>
        <v>0.91879726323370547</v>
      </c>
      <c r="BH10" s="552">
        <v>1018</v>
      </c>
      <c r="BI10" s="76">
        <f t="shared" si="12"/>
        <v>0.18329132157003961</v>
      </c>
      <c r="BJ10" s="552">
        <v>906</v>
      </c>
      <c r="BK10" s="552">
        <v>108</v>
      </c>
      <c r="BL10" s="552">
        <v>4</v>
      </c>
      <c r="BM10" s="566">
        <v>1954</v>
      </c>
      <c r="BN10" s="545" t="s">
        <v>100</v>
      </c>
      <c r="BO10" s="552">
        <v>4518</v>
      </c>
      <c r="BP10" s="76">
        <f t="shared" si="13"/>
        <v>0.81346777097587319</v>
      </c>
      <c r="BQ10" s="552">
        <v>1036</v>
      </c>
      <c r="BR10" s="76">
        <f t="shared" si="14"/>
        <v>0.18653222902412675</v>
      </c>
      <c r="BS10" s="552">
        <v>193</v>
      </c>
      <c r="BT10" s="76">
        <f t="shared" si="15"/>
        <v>3.4749729924378824E-2</v>
      </c>
      <c r="BU10" s="76">
        <v>0.72855486862442043</v>
      </c>
      <c r="BW10" s="552">
        <v>52</v>
      </c>
      <c r="BX10" s="552">
        <v>30</v>
      </c>
      <c r="BY10" s="552">
        <v>1</v>
      </c>
      <c r="BZ10" s="552">
        <v>20</v>
      </c>
      <c r="CA10" s="552">
        <v>4</v>
      </c>
      <c r="CB10" s="552">
        <v>28</v>
      </c>
      <c r="CC10" s="552">
        <v>24</v>
      </c>
      <c r="CD10" s="552">
        <v>3</v>
      </c>
      <c r="CE10" s="552">
        <v>1</v>
      </c>
      <c r="CF10" s="552">
        <v>8</v>
      </c>
      <c r="CG10" s="552">
        <v>16</v>
      </c>
      <c r="CH10" s="552">
        <v>0</v>
      </c>
      <c r="CI10" s="588" t="s">
        <v>100</v>
      </c>
      <c r="CJ10" s="588" t="s">
        <v>100</v>
      </c>
      <c r="CK10" s="588" t="s">
        <v>100</v>
      </c>
      <c r="CL10" s="588" t="s">
        <v>100</v>
      </c>
      <c r="CM10" s="588" t="s">
        <v>100</v>
      </c>
      <c r="CN10" s="588" t="s">
        <v>100</v>
      </c>
      <c r="CO10" s="588" t="s">
        <v>100</v>
      </c>
      <c r="CP10" s="588" t="s">
        <v>100</v>
      </c>
      <c r="CQ10" s="588" t="s">
        <v>100</v>
      </c>
      <c r="CR10" s="108"/>
      <c r="CS10" s="567" t="s">
        <v>100</v>
      </c>
      <c r="CT10" s="567" t="s">
        <v>100</v>
      </c>
      <c r="CU10" s="567" t="s">
        <v>100</v>
      </c>
      <c r="CV10" s="567" t="s">
        <v>100</v>
      </c>
      <c r="CW10" s="552">
        <v>124</v>
      </c>
      <c r="CX10" s="552">
        <v>40</v>
      </c>
      <c r="CY10" s="552">
        <v>89</v>
      </c>
      <c r="CZ10" s="552">
        <v>19</v>
      </c>
      <c r="DA10" s="552">
        <v>9</v>
      </c>
      <c r="DB10" s="552">
        <v>0</v>
      </c>
      <c r="DC10" s="552">
        <v>6</v>
      </c>
      <c r="DD10" s="552">
        <v>1</v>
      </c>
      <c r="DE10" s="72"/>
      <c r="DF10" s="549">
        <v>34740098.039683603</v>
      </c>
      <c r="DG10" s="76">
        <f t="shared" si="16"/>
        <v>5.263720699247109E-2</v>
      </c>
      <c r="DH10" s="549">
        <v>6921.6763916015998</v>
      </c>
      <c r="DI10" s="549">
        <v>26043139.5645933</v>
      </c>
      <c r="DJ10" s="549">
        <v>8696958.4750902709</v>
      </c>
      <c r="DK10" s="552">
        <v>3147</v>
      </c>
      <c r="DL10" s="552">
        <v>2363</v>
      </c>
      <c r="DM10" s="552">
        <v>31</v>
      </c>
      <c r="DN10" s="552">
        <v>13</v>
      </c>
      <c r="DO10" s="76">
        <v>0.161029663086</v>
      </c>
      <c r="DP10" s="552">
        <v>2931</v>
      </c>
      <c r="DQ10" s="552">
        <v>805</v>
      </c>
      <c r="DR10" s="552">
        <v>1460</v>
      </c>
      <c r="DS10" s="552">
        <v>358</v>
      </c>
      <c r="DT10" s="76">
        <f t="shared" si="17"/>
        <v>7.3829655599092603E-2</v>
      </c>
      <c r="DU10" s="542"/>
      <c r="DV10" s="542"/>
      <c r="DW10" s="542"/>
      <c r="DX10" s="552">
        <f>2699.2334+31998.3646</f>
        <v>34697.597999999998</v>
      </c>
      <c r="DZ10" s="588" t="s">
        <v>100</v>
      </c>
      <c r="EA10" s="588" t="s">
        <v>100</v>
      </c>
      <c r="EB10" s="588" t="s">
        <v>100</v>
      </c>
      <c r="EC10" s="588" t="s">
        <v>100</v>
      </c>
      <c r="ED10" s="588" t="s">
        <v>100</v>
      </c>
      <c r="EE10" s="588" t="s">
        <v>100</v>
      </c>
      <c r="EF10" s="588" t="s">
        <v>100</v>
      </c>
      <c r="EG10" s="588" t="s">
        <v>100</v>
      </c>
      <c r="EH10" s="588" t="s">
        <v>100</v>
      </c>
      <c r="EI10" s="588" t="s">
        <v>100</v>
      </c>
      <c r="EJ10" s="588" t="s">
        <v>100</v>
      </c>
      <c r="EK10" s="588" t="s">
        <v>100</v>
      </c>
      <c r="EL10" s="588" t="s">
        <v>100</v>
      </c>
      <c r="EM10" s="588" t="s">
        <v>100</v>
      </c>
      <c r="EN10" s="588" t="s">
        <v>100</v>
      </c>
      <c r="EO10" s="588" t="s">
        <v>100</v>
      </c>
    </row>
    <row r="11" spans="2:145" x14ac:dyDescent="0.25">
      <c r="B11" s="541" t="s">
        <v>2030</v>
      </c>
      <c r="C11" s="541" t="s">
        <v>2031</v>
      </c>
      <c r="D11" s="588" t="s">
        <v>100</v>
      </c>
      <c r="E11" s="541" t="s">
        <v>2025</v>
      </c>
      <c r="F11" s="588" t="s">
        <v>100</v>
      </c>
      <c r="G11" s="543">
        <v>596136.06848000002</v>
      </c>
      <c r="H11" s="561">
        <v>39209</v>
      </c>
      <c r="I11" s="588" t="s">
        <v>100</v>
      </c>
      <c r="J11" s="588" t="s">
        <v>100</v>
      </c>
      <c r="K11" s="588" t="s">
        <v>100</v>
      </c>
      <c r="L11" s="588" t="s">
        <v>100</v>
      </c>
      <c r="N11" s="543">
        <v>11652</v>
      </c>
      <c r="O11" s="76">
        <f t="shared" si="0"/>
        <v>1.9545873192524196E-2</v>
      </c>
      <c r="P11" s="562">
        <v>640.79999999999995</v>
      </c>
      <c r="Q11" s="76">
        <f t="shared" si="1"/>
        <v>0.64500000000000002</v>
      </c>
      <c r="R11" s="563" t="s">
        <v>100</v>
      </c>
      <c r="S11" s="563" t="s">
        <v>100</v>
      </c>
      <c r="T11" s="544">
        <v>1.4</v>
      </c>
      <c r="U11" s="543">
        <v>145</v>
      </c>
      <c r="V11" s="564"/>
      <c r="W11" s="552">
        <v>6513</v>
      </c>
      <c r="X11" s="558">
        <v>965</v>
      </c>
      <c r="Y11" s="76">
        <f t="shared" si="2"/>
        <v>0.17891300466729576</v>
      </c>
      <c r="Z11" s="546">
        <f t="shared" si="3"/>
        <v>0.55895983522142123</v>
      </c>
      <c r="AA11" s="552">
        <v>1519</v>
      </c>
      <c r="AB11" s="552">
        <v>502</v>
      </c>
      <c r="AC11" s="552">
        <v>5496</v>
      </c>
      <c r="AD11" s="552">
        <v>1517</v>
      </c>
      <c r="AE11" s="558">
        <f t="shared" si="4"/>
        <v>7015</v>
      </c>
      <c r="AF11" s="549">
        <v>431949185</v>
      </c>
      <c r="AG11" s="569"/>
      <c r="AH11" s="549">
        <v>18500</v>
      </c>
      <c r="AI11" s="552">
        <v>6311</v>
      </c>
      <c r="AJ11" s="76">
        <f t="shared" si="5"/>
        <v>0.89964362081254456</v>
      </c>
      <c r="AK11" s="549">
        <v>163449590</v>
      </c>
      <c r="AL11" s="76">
        <f t="shared" si="6"/>
        <v>0.37840004258834287</v>
      </c>
      <c r="AM11" s="552">
        <v>6304</v>
      </c>
      <c r="AN11" s="549">
        <v>161615618</v>
      </c>
      <c r="AO11" s="552">
        <v>6273</v>
      </c>
      <c r="AP11" s="549">
        <v>159972697</v>
      </c>
      <c r="AQ11" s="552">
        <v>3807</v>
      </c>
      <c r="AR11" s="549">
        <v>116656598</v>
      </c>
      <c r="AS11" s="552">
        <v>2466</v>
      </c>
      <c r="AT11" s="76">
        <f t="shared" si="7"/>
        <v>0.39311334289813488</v>
      </c>
      <c r="AU11" s="549">
        <v>43316099</v>
      </c>
      <c r="AV11" s="552">
        <v>378</v>
      </c>
      <c r="AW11" s="549">
        <v>64437775</v>
      </c>
      <c r="AX11" s="552">
        <v>261</v>
      </c>
      <c r="AY11" s="549">
        <v>194935955</v>
      </c>
      <c r="AZ11" s="552">
        <v>1319</v>
      </c>
      <c r="BA11" s="76">
        <f t="shared" si="8"/>
        <v>0.18802565930149678</v>
      </c>
      <c r="BB11" s="552">
        <v>2197</v>
      </c>
      <c r="BC11" s="76">
        <f t="shared" si="9"/>
        <v>0.31318602993585176</v>
      </c>
      <c r="BD11" s="552">
        <v>3498</v>
      </c>
      <c r="BE11" s="76">
        <f t="shared" si="10"/>
        <v>0.49864575908766928</v>
      </c>
      <c r="BF11" s="552">
        <v>6121</v>
      </c>
      <c r="BG11" s="76">
        <f t="shared" si="11"/>
        <v>0.8725588025659301</v>
      </c>
      <c r="BH11" s="552">
        <v>1558</v>
      </c>
      <c r="BI11" s="76">
        <f t="shared" si="12"/>
        <v>0.22209550962223806</v>
      </c>
      <c r="BJ11" s="552">
        <v>1233</v>
      </c>
      <c r="BK11" s="552">
        <v>244</v>
      </c>
      <c r="BL11" s="552">
        <v>81</v>
      </c>
      <c r="BM11" s="566">
        <v>1957</v>
      </c>
      <c r="BN11" s="545" t="s">
        <v>100</v>
      </c>
      <c r="BO11" s="552">
        <v>5357</v>
      </c>
      <c r="BP11" s="76">
        <f t="shared" si="13"/>
        <v>0.76364932287954379</v>
      </c>
      <c r="BQ11" s="552">
        <v>1658</v>
      </c>
      <c r="BR11" s="76">
        <f t="shared" si="14"/>
        <v>0.23635067712045615</v>
      </c>
      <c r="BS11" s="552">
        <v>248</v>
      </c>
      <c r="BT11" s="76">
        <f t="shared" si="15"/>
        <v>3.5352815395580897E-2</v>
      </c>
      <c r="BU11" s="76">
        <v>0.57787989225162417</v>
      </c>
      <c r="BW11" s="552">
        <v>49</v>
      </c>
      <c r="BX11" s="552">
        <v>31</v>
      </c>
      <c r="BY11" s="552">
        <v>9</v>
      </c>
      <c r="BZ11" s="552">
        <v>33</v>
      </c>
      <c r="CA11" s="552">
        <v>4</v>
      </c>
      <c r="CB11" s="552">
        <v>11</v>
      </c>
      <c r="CC11" s="552">
        <v>17</v>
      </c>
      <c r="CD11" s="552">
        <v>1</v>
      </c>
      <c r="CE11" s="552">
        <v>1</v>
      </c>
      <c r="CF11" s="552">
        <v>12</v>
      </c>
      <c r="CG11" s="552">
        <v>17</v>
      </c>
      <c r="CH11" s="552">
        <v>1</v>
      </c>
      <c r="CI11" s="588" t="s">
        <v>100</v>
      </c>
      <c r="CJ11" s="588" t="s">
        <v>100</v>
      </c>
      <c r="CK11" s="588" t="s">
        <v>100</v>
      </c>
      <c r="CL11" s="588" t="s">
        <v>100</v>
      </c>
      <c r="CM11" s="588" t="s">
        <v>100</v>
      </c>
      <c r="CN11" s="588" t="s">
        <v>100</v>
      </c>
      <c r="CO11" s="588" t="s">
        <v>100</v>
      </c>
      <c r="CP11" s="588" t="s">
        <v>100</v>
      </c>
      <c r="CQ11" s="588" t="s">
        <v>100</v>
      </c>
      <c r="CR11" s="108"/>
      <c r="CS11" s="567" t="s">
        <v>100</v>
      </c>
      <c r="CT11" s="567" t="s">
        <v>100</v>
      </c>
      <c r="CU11" s="567" t="s">
        <v>100</v>
      </c>
      <c r="CV11" s="567" t="s">
        <v>100</v>
      </c>
      <c r="CW11" s="552">
        <v>191</v>
      </c>
      <c r="CX11" s="552">
        <v>78</v>
      </c>
      <c r="CY11" s="552">
        <v>145</v>
      </c>
      <c r="CZ11" s="552">
        <v>32</v>
      </c>
      <c r="DA11" s="552">
        <v>0</v>
      </c>
      <c r="DB11" s="552">
        <v>2</v>
      </c>
      <c r="DC11" s="552">
        <v>11</v>
      </c>
      <c r="DD11" s="552">
        <v>1</v>
      </c>
      <c r="DE11" s="72"/>
      <c r="DF11" s="549">
        <v>32659924.0030169</v>
      </c>
      <c r="DG11" s="76">
        <f t="shared" si="16"/>
        <v>7.5610569801206826E-2</v>
      </c>
      <c r="DH11" s="549">
        <v>2954.4172585011002</v>
      </c>
      <c r="DI11" s="549">
        <v>17810455.441467501</v>
      </c>
      <c r="DJ11" s="549">
        <v>14849468.5615495</v>
      </c>
      <c r="DK11" s="552">
        <v>3988</v>
      </c>
      <c r="DL11" s="552">
        <v>2994</v>
      </c>
      <c r="DM11" s="552">
        <v>23</v>
      </c>
      <c r="DN11" s="552">
        <v>10</v>
      </c>
      <c r="DO11" s="76">
        <v>0.15388916015599999</v>
      </c>
      <c r="DP11" s="552">
        <v>3348</v>
      </c>
      <c r="DQ11" s="552">
        <v>1073</v>
      </c>
      <c r="DR11" s="552">
        <v>2142</v>
      </c>
      <c r="DS11" s="552">
        <v>452</v>
      </c>
      <c r="DT11" s="76">
        <f t="shared" si="17"/>
        <v>6.9399662214033472E-2</v>
      </c>
      <c r="DU11" s="542"/>
      <c r="DV11" s="542"/>
      <c r="DW11" s="542"/>
      <c r="DX11" s="552">
        <v>32964.903299999998</v>
      </c>
      <c r="DZ11" s="588" t="s">
        <v>100</v>
      </c>
      <c r="EA11" s="588" t="s">
        <v>100</v>
      </c>
      <c r="EB11" s="588" t="s">
        <v>100</v>
      </c>
      <c r="EC11" s="588" t="s">
        <v>100</v>
      </c>
      <c r="ED11" s="588" t="s">
        <v>100</v>
      </c>
      <c r="EE11" s="588" t="s">
        <v>100</v>
      </c>
      <c r="EF11" s="588" t="s">
        <v>100</v>
      </c>
      <c r="EG11" s="588" t="s">
        <v>100</v>
      </c>
      <c r="EH11" s="588" t="s">
        <v>100</v>
      </c>
      <c r="EI11" s="588" t="s">
        <v>100</v>
      </c>
      <c r="EJ11" s="588" t="s">
        <v>100</v>
      </c>
      <c r="EK11" s="588" t="s">
        <v>100</v>
      </c>
      <c r="EL11" s="588" t="s">
        <v>100</v>
      </c>
      <c r="EM11" s="588" t="s">
        <v>100</v>
      </c>
      <c r="EN11" s="588" t="s">
        <v>100</v>
      </c>
      <c r="EO11" s="588" t="s">
        <v>100</v>
      </c>
    </row>
    <row r="12" spans="2:145" x14ac:dyDescent="0.25">
      <c r="B12" s="541" t="s">
        <v>2032</v>
      </c>
      <c r="C12" s="541" t="s">
        <v>2033</v>
      </c>
      <c r="D12" s="588" t="s">
        <v>100</v>
      </c>
      <c r="E12" s="541" t="s">
        <v>2025</v>
      </c>
      <c r="F12" s="588" t="s">
        <v>100</v>
      </c>
      <c r="G12" s="543">
        <v>613072.49087999994</v>
      </c>
      <c r="H12" s="561">
        <v>30469</v>
      </c>
      <c r="I12" s="588" t="s">
        <v>100</v>
      </c>
      <c r="J12" s="588" t="s">
        <v>100</v>
      </c>
      <c r="K12" s="588" t="s">
        <v>100</v>
      </c>
      <c r="L12" s="588" t="s">
        <v>100</v>
      </c>
      <c r="N12" s="543">
        <v>24560</v>
      </c>
      <c r="O12" s="76">
        <f t="shared" si="0"/>
        <v>4.0060515461632848E-2</v>
      </c>
      <c r="P12" s="562">
        <v>711.3</v>
      </c>
      <c r="Q12" s="76">
        <f t="shared" si="1"/>
        <v>0.70899999999999996</v>
      </c>
      <c r="R12" s="563" t="s">
        <v>100</v>
      </c>
      <c r="S12" s="563" t="s">
        <v>100</v>
      </c>
      <c r="T12" s="544">
        <v>0.8</v>
      </c>
      <c r="U12" s="543">
        <v>128</v>
      </c>
      <c r="V12" s="564"/>
      <c r="W12" s="552">
        <v>2845</v>
      </c>
      <c r="X12" s="558">
        <v>134</v>
      </c>
      <c r="Y12" s="76">
        <f t="shared" si="2"/>
        <v>0.12934457973678165</v>
      </c>
      <c r="Z12" s="546">
        <f t="shared" si="3"/>
        <v>0.11583876221498371</v>
      </c>
      <c r="AA12" s="552">
        <v>416</v>
      </c>
      <c r="AB12" s="552">
        <v>1096</v>
      </c>
      <c r="AC12" s="552">
        <v>3525</v>
      </c>
      <c r="AD12" s="552">
        <v>416</v>
      </c>
      <c r="AE12" s="558">
        <f t="shared" si="4"/>
        <v>3941</v>
      </c>
      <c r="AF12" s="549">
        <v>351071659</v>
      </c>
      <c r="AG12" s="569"/>
      <c r="AH12" s="549">
        <v>44200</v>
      </c>
      <c r="AI12" s="552">
        <v>3403</v>
      </c>
      <c r="AJ12" s="76">
        <f t="shared" si="5"/>
        <v>0.86348642476528803</v>
      </c>
      <c r="AK12" s="549">
        <v>176643666</v>
      </c>
      <c r="AL12" s="76">
        <f t="shared" si="6"/>
        <v>0.50315558511090186</v>
      </c>
      <c r="AM12" s="552">
        <v>3400</v>
      </c>
      <c r="AN12" s="549">
        <v>176094366</v>
      </c>
      <c r="AO12" s="552">
        <v>3348</v>
      </c>
      <c r="AP12" s="549">
        <v>171416841</v>
      </c>
      <c r="AQ12" s="552">
        <v>2608</v>
      </c>
      <c r="AR12" s="549">
        <v>157572728</v>
      </c>
      <c r="AS12" s="552">
        <v>740</v>
      </c>
      <c r="AT12" s="76">
        <f t="shared" si="7"/>
        <v>0.22102747909199522</v>
      </c>
      <c r="AU12" s="549">
        <v>13844113</v>
      </c>
      <c r="AV12" s="552">
        <v>340</v>
      </c>
      <c r="AW12" s="549">
        <v>71063479</v>
      </c>
      <c r="AX12" s="552">
        <v>144</v>
      </c>
      <c r="AY12" s="549">
        <v>93473959</v>
      </c>
      <c r="AZ12" s="552">
        <v>1366</v>
      </c>
      <c r="BA12" s="76">
        <f t="shared" si="8"/>
        <v>0.3466125348896219</v>
      </c>
      <c r="BB12" s="552">
        <v>1209</v>
      </c>
      <c r="BC12" s="76">
        <f t="shared" si="9"/>
        <v>0.30677493022075614</v>
      </c>
      <c r="BD12" s="552">
        <v>1366</v>
      </c>
      <c r="BE12" s="76">
        <f t="shared" si="10"/>
        <v>0.3466125348896219</v>
      </c>
      <c r="BF12" s="552">
        <v>3040</v>
      </c>
      <c r="BG12" s="76">
        <f t="shared" si="11"/>
        <v>0.77137782288759194</v>
      </c>
      <c r="BH12" s="552">
        <v>1036</v>
      </c>
      <c r="BI12" s="76">
        <f t="shared" si="12"/>
        <v>0.26287744227353466</v>
      </c>
      <c r="BJ12" s="552">
        <v>651</v>
      </c>
      <c r="BK12" s="552">
        <v>354</v>
      </c>
      <c r="BL12" s="552">
        <v>31</v>
      </c>
      <c r="BM12" s="566">
        <v>1658</v>
      </c>
      <c r="BN12" s="545" t="s">
        <v>100</v>
      </c>
      <c r="BO12" s="552">
        <v>3236</v>
      </c>
      <c r="BP12" s="76">
        <f t="shared" si="13"/>
        <v>0.82111139304744984</v>
      </c>
      <c r="BQ12" s="552">
        <v>705</v>
      </c>
      <c r="BR12" s="76">
        <f t="shared" si="14"/>
        <v>0.17888860695255013</v>
      </c>
      <c r="BS12" s="552">
        <v>158</v>
      </c>
      <c r="BT12" s="76">
        <f t="shared" si="15"/>
        <v>4.0091347373763006E-2</v>
      </c>
      <c r="BU12" s="76">
        <v>0.78695268880399649</v>
      </c>
      <c r="BW12" s="552">
        <v>19</v>
      </c>
      <c r="BX12" s="552">
        <v>9</v>
      </c>
      <c r="BY12" s="552">
        <v>2</v>
      </c>
      <c r="BZ12" s="552">
        <v>16</v>
      </c>
      <c r="CA12" s="552">
        <v>2</v>
      </c>
      <c r="CB12" s="552">
        <v>1</v>
      </c>
      <c r="CC12" s="552">
        <v>4</v>
      </c>
      <c r="CD12" s="552">
        <v>1</v>
      </c>
      <c r="CE12" s="552">
        <v>1</v>
      </c>
      <c r="CF12" s="552">
        <v>3</v>
      </c>
      <c r="CG12" s="552">
        <v>10</v>
      </c>
      <c r="CH12" s="552">
        <v>0</v>
      </c>
      <c r="CI12" s="588" t="s">
        <v>100</v>
      </c>
      <c r="CJ12" s="588" t="s">
        <v>100</v>
      </c>
      <c r="CK12" s="588" t="s">
        <v>100</v>
      </c>
      <c r="CL12" s="588" t="s">
        <v>100</v>
      </c>
      <c r="CM12" s="588" t="s">
        <v>100</v>
      </c>
      <c r="CN12" s="588" t="s">
        <v>100</v>
      </c>
      <c r="CO12" s="588" t="s">
        <v>100</v>
      </c>
      <c r="CP12" s="588" t="s">
        <v>100</v>
      </c>
      <c r="CQ12" s="588" t="s">
        <v>100</v>
      </c>
      <c r="CR12" s="108"/>
      <c r="CS12" s="567" t="s">
        <v>100</v>
      </c>
      <c r="CT12" s="567" t="s">
        <v>100</v>
      </c>
      <c r="CU12" s="567" t="s">
        <v>100</v>
      </c>
      <c r="CV12" s="567" t="s">
        <v>100</v>
      </c>
      <c r="CW12" s="552">
        <v>108</v>
      </c>
      <c r="CX12" s="552">
        <v>29</v>
      </c>
      <c r="CY12" s="552">
        <v>71</v>
      </c>
      <c r="CZ12" s="552">
        <v>25</v>
      </c>
      <c r="DA12" s="552">
        <v>2</v>
      </c>
      <c r="DB12" s="552">
        <v>1</v>
      </c>
      <c r="DC12" s="552">
        <v>9</v>
      </c>
      <c r="DD12" s="552">
        <v>0</v>
      </c>
      <c r="DE12" s="72"/>
      <c r="DF12" s="549">
        <v>35144597.504571997</v>
      </c>
      <c r="DG12" s="76">
        <f t="shared" si="16"/>
        <v>0.10010662098068132</v>
      </c>
      <c r="DH12" s="549">
        <v>8614.8026367187995</v>
      </c>
      <c r="DI12" s="549">
        <v>19965028.4905091</v>
      </c>
      <c r="DJ12" s="549">
        <v>15179569.0140629</v>
      </c>
      <c r="DK12" s="552">
        <v>2214</v>
      </c>
      <c r="DL12" s="552">
        <v>1646</v>
      </c>
      <c r="DM12" s="552">
        <v>57</v>
      </c>
      <c r="DN12" s="552">
        <v>24</v>
      </c>
      <c r="DO12" s="76">
        <v>0.205183467865</v>
      </c>
      <c r="DP12" s="552">
        <v>2101</v>
      </c>
      <c r="DQ12" s="552">
        <v>449</v>
      </c>
      <c r="DR12" s="552">
        <v>1086</v>
      </c>
      <c r="DS12" s="552">
        <v>305</v>
      </c>
      <c r="DT12" s="76">
        <f t="shared" si="17"/>
        <v>0.10720562390158173</v>
      </c>
      <c r="DU12" s="542"/>
      <c r="DV12" s="542"/>
      <c r="DW12" s="542"/>
      <c r="DX12" s="552">
        <v>27774.2291</v>
      </c>
      <c r="DZ12" s="588" t="s">
        <v>100</v>
      </c>
      <c r="EA12" s="588" t="s">
        <v>100</v>
      </c>
      <c r="EB12" s="588" t="s">
        <v>100</v>
      </c>
      <c r="EC12" s="588" t="s">
        <v>100</v>
      </c>
      <c r="ED12" s="588" t="s">
        <v>100</v>
      </c>
      <c r="EE12" s="588" t="s">
        <v>100</v>
      </c>
      <c r="EF12" s="588" t="s">
        <v>100</v>
      </c>
      <c r="EG12" s="588" t="s">
        <v>100</v>
      </c>
      <c r="EH12" s="588" t="s">
        <v>100</v>
      </c>
      <c r="EI12" s="588" t="s">
        <v>100</v>
      </c>
      <c r="EJ12" s="588" t="s">
        <v>100</v>
      </c>
      <c r="EK12" s="588" t="s">
        <v>100</v>
      </c>
      <c r="EL12" s="588" t="s">
        <v>100</v>
      </c>
      <c r="EM12" s="588" t="s">
        <v>100</v>
      </c>
      <c r="EN12" s="588" t="s">
        <v>100</v>
      </c>
      <c r="EO12" s="588" t="s">
        <v>100</v>
      </c>
    </row>
    <row r="13" spans="2:145" x14ac:dyDescent="0.25">
      <c r="B13" s="541" t="s">
        <v>2034</v>
      </c>
      <c r="C13" s="541" t="s">
        <v>2035</v>
      </c>
      <c r="D13" s="588" t="s">
        <v>100</v>
      </c>
      <c r="E13" s="541" t="s">
        <v>2025</v>
      </c>
      <c r="F13" s="588" t="s">
        <v>100</v>
      </c>
      <c r="G13" s="543">
        <v>979732.40896000003</v>
      </c>
      <c r="H13" s="561">
        <v>37839</v>
      </c>
      <c r="I13" s="588" t="s">
        <v>100</v>
      </c>
      <c r="J13" s="588" t="s">
        <v>100</v>
      </c>
      <c r="K13" s="588" t="s">
        <v>100</v>
      </c>
      <c r="L13" s="588" t="s">
        <v>100</v>
      </c>
      <c r="N13" s="543">
        <v>33053</v>
      </c>
      <c r="O13" s="76">
        <f t="shared" si="0"/>
        <v>3.3736762913749309E-2</v>
      </c>
      <c r="P13" s="544">
        <v>912.5</v>
      </c>
      <c r="Q13" s="76">
        <f t="shared" si="1"/>
        <v>0.90300000000000002</v>
      </c>
      <c r="R13" s="563" t="s">
        <v>100</v>
      </c>
      <c r="S13" s="563" t="s">
        <v>100</v>
      </c>
      <c r="T13" s="544">
        <v>0.7</v>
      </c>
      <c r="U13" s="543">
        <v>103</v>
      </c>
      <c r="V13" s="564"/>
      <c r="W13" s="552">
        <v>4260</v>
      </c>
      <c r="X13" s="558">
        <v>230</v>
      </c>
      <c r="Y13" s="76">
        <f t="shared" si="2"/>
        <v>0.13536298527973784</v>
      </c>
      <c r="Z13" s="546">
        <f t="shared" si="3"/>
        <v>0.12888391371433758</v>
      </c>
      <c r="AA13" s="552">
        <v>228</v>
      </c>
      <c r="AB13" s="552">
        <v>862</v>
      </c>
      <c r="AC13" s="552">
        <f>2484+2410</f>
        <v>4894</v>
      </c>
      <c r="AD13" s="552">
        <f>189+39</f>
        <v>228</v>
      </c>
      <c r="AE13" s="558">
        <f t="shared" si="4"/>
        <v>5122</v>
      </c>
      <c r="AF13" s="549">
        <v>372204376</v>
      </c>
      <c r="AG13" s="569"/>
      <c r="AH13" s="549">
        <v>39000</v>
      </c>
      <c r="AI13" s="552">
        <v>4647</v>
      </c>
      <c r="AJ13" s="76">
        <f t="shared" si="5"/>
        <v>0.90726278797344784</v>
      </c>
      <c r="AK13" s="549">
        <v>226056078</v>
      </c>
      <c r="AL13" s="76">
        <f t="shared" si="6"/>
        <v>0.60734395556918441</v>
      </c>
      <c r="AM13" s="552">
        <v>4641</v>
      </c>
      <c r="AN13" s="549">
        <v>224149631</v>
      </c>
      <c r="AO13" s="552">
        <v>4605</v>
      </c>
      <c r="AP13" s="549">
        <v>220878923</v>
      </c>
      <c r="AQ13" s="552">
        <v>3360</v>
      </c>
      <c r="AR13" s="549">
        <v>192394153</v>
      </c>
      <c r="AS13" s="552">
        <v>1245</v>
      </c>
      <c r="AT13" s="76">
        <f t="shared" si="7"/>
        <v>0.27035830618892509</v>
      </c>
      <c r="AU13" s="549">
        <v>28484770</v>
      </c>
      <c r="AV13" s="552">
        <v>299</v>
      </c>
      <c r="AW13" s="549">
        <v>52086751</v>
      </c>
      <c r="AX13" s="552">
        <v>136</v>
      </c>
      <c r="AY13" s="549">
        <v>88935745</v>
      </c>
      <c r="AZ13" s="552">
        <v>1169</v>
      </c>
      <c r="BA13" s="76">
        <f t="shared" si="8"/>
        <v>0.22823115970324093</v>
      </c>
      <c r="BB13" s="552">
        <v>1012</v>
      </c>
      <c r="BC13" s="76">
        <f t="shared" si="9"/>
        <v>0.19757907067551739</v>
      </c>
      <c r="BD13" s="552">
        <v>2941</v>
      </c>
      <c r="BE13" s="76">
        <f t="shared" si="10"/>
        <v>0.57418976962124169</v>
      </c>
      <c r="BF13" s="552">
        <v>4698</v>
      </c>
      <c r="BG13" s="76">
        <f t="shared" si="11"/>
        <v>0.91721983600156187</v>
      </c>
      <c r="BH13" s="552">
        <v>913</v>
      </c>
      <c r="BI13" s="76">
        <f t="shared" si="12"/>
        <v>0.17825068332682545</v>
      </c>
      <c r="BJ13" s="552">
        <v>660</v>
      </c>
      <c r="BK13" s="552">
        <v>225</v>
      </c>
      <c r="BL13" s="552">
        <v>28</v>
      </c>
      <c r="BM13" s="566">
        <v>1969</v>
      </c>
      <c r="BN13" s="545" t="s">
        <v>100</v>
      </c>
      <c r="BO13" s="552">
        <v>3837</v>
      </c>
      <c r="BP13" s="76">
        <f t="shared" si="13"/>
        <v>0.74912143693869582</v>
      </c>
      <c r="BQ13" s="552">
        <v>1285</v>
      </c>
      <c r="BR13" s="76">
        <f t="shared" si="14"/>
        <v>0.25087856306130418</v>
      </c>
      <c r="BS13" s="552">
        <v>172</v>
      </c>
      <c r="BT13" s="76">
        <f t="shared" si="15"/>
        <v>3.3580632565404139E-2</v>
      </c>
      <c r="BU13" s="76">
        <v>0.72928771250268987</v>
      </c>
      <c r="BW13" s="552">
        <v>21</v>
      </c>
      <c r="BX13" s="552">
        <v>13</v>
      </c>
      <c r="BY13" s="552">
        <v>0</v>
      </c>
      <c r="BZ13" s="552">
        <v>19</v>
      </c>
      <c r="CA13" s="552">
        <v>1</v>
      </c>
      <c r="CB13" s="552">
        <v>1</v>
      </c>
      <c r="CC13" s="552">
        <v>10</v>
      </c>
      <c r="CD13" s="552">
        <v>0</v>
      </c>
      <c r="CE13" s="552">
        <v>0</v>
      </c>
      <c r="CF13" s="552">
        <v>3</v>
      </c>
      <c r="CG13" s="552">
        <v>7</v>
      </c>
      <c r="CH13" s="552">
        <v>1</v>
      </c>
      <c r="CI13" s="588" t="s">
        <v>100</v>
      </c>
      <c r="CJ13" s="588" t="s">
        <v>100</v>
      </c>
      <c r="CK13" s="588" t="s">
        <v>100</v>
      </c>
      <c r="CL13" s="588" t="s">
        <v>100</v>
      </c>
      <c r="CM13" s="588" t="s">
        <v>100</v>
      </c>
      <c r="CN13" s="588" t="s">
        <v>100</v>
      </c>
      <c r="CO13" s="588" t="s">
        <v>100</v>
      </c>
      <c r="CP13" s="588" t="s">
        <v>100</v>
      </c>
      <c r="CQ13" s="588" t="s">
        <v>100</v>
      </c>
      <c r="CR13" s="108"/>
      <c r="CS13" s="567" t="s">
        <v>100</v>
      </c>
      <c r="CT13" s="567" t="s">
        <v>100</v>
      </c>
      <c r="CU13" s="567" t="s">
        <v>100</v>
      </c>
      <c r="CV13" s="567" t="s">
        <v>100</v>
      </c>
      <c r="CW13" s="552">
        <v>106</v>
      </c>
      <c r="CX13" s="552">
        <v>33</v>
      </c>
      <c r="CY13" s="552">
        <v>87</v>
      </c>
      <c r="CZ13" s="552">
        <v>16</v>
      </c>
      <c r="DA13" s="552">
        <v>0</v>
      </c>
      <c r="DB13" s="552">
        <v>0</v>
      </c>
      <c r="DC13" s="552">
        <v>3</v>
      </c>
      <c r="DD13" s="552">
        <v>0</v>
      </c>
      <c r="DE13" s="72"/>
      <c r="DF13" s="549">
        <v>27413858.393663999</v>
      </c>
      <c r="DG13" s="76">
        <f t="shared" si="16"/>
        <v>7.3652703088219459E-2</v>
      </c>
      <c r="DH13" s="549">
        <v>6854.03125</v>
      </c>
      <c r="DI13" s="549">
        <v>21974670.448120501</v>
      </c>
      <c r="DJ13" s="549">
        <v>5439187.94554355</v>
      </c>
      <c r="DK13" s="552">
        <v>3246</v>
      </c>
      <c r="DL13" s="552">
        <v>1811</v>
      </c>
      <c r="DM13" s="552">
        <v>56</v>
      </c>
      <c r="DN13" s="552">
        <v>7</v>
      </c>
      <c r="DO13" s="76">
        <v>0.17717407226599999</v>
      </c>
      <c r="DP13" s="552">
        <v>3066</v>
      </c>
      <c r="DQ13" s="552">
        <v>548</v>
      </c>
      <c r="DR13" s="552">
        <v>1237</v>
      </c>
      <c r="DS13" s="552">
        <v>269</v>
      </c>
      <c r="DT13" s="76">
        <f t="shared" si="17"/>
        <v>6.314553990610329E-2</v>
      </c>
      <c r="DU13" s="542"/>
      <c r="DV13" s="542"/>
      <c r="DW13" s="542"/>
      <c r="DX13" s="552">
        <f>4631.1781+18375.3596</f>
        <v>23006.537700000001</v>
      </c>
      <c r="DZ13" s="588" t="s">
        <v>100</v>
      </c>
      <c r="EA13" s="588" t="s">
        <v>100</v>
      </c>
      <c r="EB13" s="588" t="s">
        <v>100</v>
      </c>
      <c r="EC13" s="588" t="s">
        <v>100</v>
      </c>
      <c r="ED13" s="588" t="s">
        <v>100</v>
      </c>
      <c r="EE13" s="588" t="s">
        <v>100</v>
      </c>
      <c r="EF13" s="588" t="s">
        <v>100</v>
      </c>
      <c r="EG13" s="588" t="s">
        <v>100</v>
      </c>
      <c r="EH13" s="588" t="s">
        <v>100</v>
      </c>
      <c r="EI13" s="588" t="s">
        <v>100</v>
      </c>
      <c r="EJ13" s="588" t="s">
        <v>100</v>
      </c>
      <c r="EK13" s="588" t="s">
        <v>100</v>
      </c>
      <c r="EL13" s="588" t="s">
        <v>100</v>
      </c>
      <c r="EM13" s="588" t="s">
        <v>100</v>
      </c>
      <c r="EN13" s="588" t="s">
        <v>100</v>
      </c>
      <c r="EO13" s="588" t="s">
        <v>100</v>
      </c>
    </row>
    <row r="14" spans="2:145" x14ac:dyDescent="0.25">
      <c r="B14" s="541" t="s">
        <v>2036</v>
      </c>
      <c r="C14" s="541" t="s">
        <v>2037</v>
      </c>
      <c r="D14" s="588" t="s">
        <v>100</v>
      </c>
      <c r="E14" s="541" t="s">
        <v>2025</v>
      </c>
      <c r="F14" s="588" t="s">
        <v>100</v>
      </c>
      <c r="G14" s="543">
        <v>448635.71904</v>
      </c>
      <c r="H14" s="561">
        <v>43256</v>
      </c>
      <c r="I14" s="588" t="s">
        <v>100</v>
      </c>
      <c r="J14" s="588" t="s">
        <v>100</v>
      </c>
      <c r="K14" s="588" t="s">
        <v>100</v>
      </c>
      <c r="L14" s="588" t="s">
        <v>100</v>
      </c>
      <c r="N14" s="543">
        <v>28248</v>
      </c>
      <c r="O14" s="76">
        <f t="shared" si="0"/>
        <v>6.2964224204986749E-2</v>
      </c>
      <c r="P14" s="562">
        <v>644.20000000000005</v>
      </c>
      <c r="Q14" s="76">
        <f t="shared" si="1"/>
        <v>0.67700000000000005</v>
      </c>
      <c r="R14" s="563" t="s">
        <v>100</v>
      </c>
      <c r="S14" s="563" t="s">
        <v>100</v>
      </c>
      <c r="T14" s="544">
        <v>0.7</v>
      </c>
      <c r="U14" s="543">
        <v>105</v>
      </c>
      <c r="V14" s="564"/>
      <c r="W14" s="552">
        <v>2104</v>
      </c>
      <c r="X14" s="558">
        <v>195</v>
      </c>
      <c r="Y14" s="76">
        <f t="shared" si="2"/>
        <v>5.8049750323654524E-2</v>
      </c>
      <c r="Z14" s="546">
        <f t="shared" si="3"/>
        <v>7.4483149249504388E-2</v>
      </c>
      <c r="AA14" s="552">
        <v>118</v>
      </c>
      <c r="AB14" s="552">
        <v>407</v>
      </c>
      <c r="AC14" s="552">
        <v>2393</v>
      </c>
      <c r="AD14" s="552">
        <v>118</v>
      </c>
      <c r="AE14" s="558">
        <f t="shared" si="4"/>
        <v>2511</v>
      </c>
      <c r="AF14" s="549">
        <v>356917663</v>
      </c>
      <c r="AG14" s="569"/>
      <c r="AH14" s="549">
        <v>47050</v>
      </c>
      <c r="AI14" s="552">
        <v>2206</v>
      </c>
      <c r="AJ14" s="76">
        <f t="shared" si="5"/>
        <v>0.87853444842692152</v>
      </c>
      <c r="AK14" s="549">
        <v>135666940</v>
      </c>
      <c r="AL14" s="76">
        <f t="shared" si="6"/>
        <v>0.3801071061030678</v>
      </c>
      <c r="AM14" s="552">
        <v>2205</v>
      </c>
      <c r="AN14" s="549">
        <v>135410040</v>
      </c>
      <c r="AO14" s="552">
        <v>2151</v>
      </c>
      <c r="AP14" s="549">
        <v>128461770</v>
      </c>
      <c r="AQ14" s="552">
        <v>1401</v>
      </c>
      <c r="AR14" s="549">
        <v>108244130</v>
      </c>
      <c r="AS14" s="552">
        <v>750</v>
      </c>
      <c r="AT14" s="76">
        <f t="shared" si="7"/>
        <v>0.34867503486750351</v>
      </c>
      <c r="AU14" s="549">
        <v>20217640</v>
      </c>
      <c r="AV14" s="552">
        <v>201</v>
      </c>
      <c r="AW14" s="549">
        <v>101789963</v>
      </c>
      <c r="AX14" s="552">
        <v>68</v>
      </c>
      <c r="AY14" s="549">
        <v>105259551</v>
      </c>
      <c r="AZ14" s="552">
        <v>673</v>
      </c>
      <c r="BA14" s="76">
        <f t="shared" si="8"/>
        <v>0.26802070888092394</v>
      </c>
      <c r="BB14" s="552">
        <v>432</v>
      </c>
      <c r="BC14" s="76">
        <f t="shared" si="9"/>
        <v>0.17204301075268819</v>
      </c>
      <c r="BD14" s="552">
        <v>1406</v>
      </c>
      <c r="BE14" s="76">
        <f t="shared" si="10"/>
        <v>0.55993628036638787</v>
      </c>
      <c r="BF14" s="552">
        <v>2189</v>
      </c>
      <c r="BG14" s="76">
        <f t="shared" si="11"/>
        <v>0.87176423735563524</v>
      </c>
      <c r="BH14" s="552">
        <v>724</v>
      </c>
      <c r="BI14" s="76">
        <f t="shared" si="12"/>
        <v>0.28833134209478295</v>
      </c>
      <c r="BJ14" s="552">
        <v>518</v>
      </c>
      <c r="BK14" s="552">
        <v>187</v>
      </c>
      <c r="BL14" s="552">
        <v>19</v>
      </c>
      <c r="BM14" s="566">
        <v>1976</v>
      </c>
      <c r="BN14" s="545" t="s">
        <v>100</v>
      </c>
      <c r="BO14" s="552">
        <v>1637</v>
      </c>
      <c r="BP14" s="76">
        <f t="shared" si="13"/>
        <v>0.65193150139386702</v>
      </c>
      <c r="BQ14" s="552">
        <v>874</v>
      </c>
      <c r="BR14" s="76">
        <f t="shared" si="14"/>
        <v>0.34806849860613304</v>
      </c>
      <c r="BS14" s="552">
        <v>327</v>
      </c>
      <c r="BT14" s="76">
        <f t="shared" si="15"/>
        <v>0.13022700119474312</v>
      </c>
      <c r="BU14" s="76">
        <v>0.69582955575702632</v>
      </c>
      <c r="BW14" s="552">
        <v>9</v>
      </c>
      <c r="BX14" s="552">
        <v>4</v>
      </c>
      <c r="BY14" s="552">
        <v>0</v>
      </c>
      <c r="BZ14" s="552">
        <v>5</v>
      </c>
      <c r="CA14" s="552">
        <v>0</v>
      </c>
      <c r="CB14" s="552">
        <v>4</v>
      </c>
      <c r="CC14" s="552">
        <v>3</v>
      </c>
      <c r="CD14" s="552">
        <v>1</v>
      </c>
      <c r="CE14" s="552">
        <v>0</v>
      </c>
      <c r="CF14" s="552">
        <v>3</v>
      </c>
      <c r="CG14" s="552">
        <v>2</v>
      </c>
      <c r="CH14" s="552">
        <v>0</v>
      </c>
      <c r="CI14" s="588" t="s">
        <v>100</v>
      </c>
      <c r="CJ14" s="588" t="s">
        <v>100</v>
      </c>
      <c r="CK14" s="588" t="s">
        <v>100</v>
      </c>
      <c r="CL14" s="588" t="s">
        <v>100</v>
      </c>
      <c r="CM14" s="588" t="s">
        <v>100</v>
      </c>
      <c r="CN14" s="588" t="s">
        <v>100</v>
      </c>
      <c r="CO14" s="588" t="s">
        <v>100</v>
      </c>
      <c r="CP14" s="588" t="s">
        <v>100</v>
      </c>
      <c r="CQ14" s="588" t="s">
        <v>100</v>
      </c>
      <c r="CR14" s="108"/>
      <c r="CS14" s="567" t="s">
        <v>100</v>
      </c>
      <c r="CT14" s="567" t="s">
        <v>100</v>
      </c>
      <c r="CU14" s="567" t="s">
        <v>100</v>
      </c>
      <c r="CV14" s="567" t="s">
        <v>100</v>
      </c>
      <c r="CW14" s="552">
        <v>51</v>
      </c>
      <c r="CX14" s="552">
        <v>16</v>
      </c>
      <c r="CY14" s="552">
        <v>35</v>
      </c>
      <c r="CZ14" s="552">
        <v>11</v>
      </c>
      <c r="DA14" s="552">
        <v>0</v>
      </c>
      <c r="DB14" s="552">
        <v>0</v>
      </c>
      <c r="DC14" s="552">
        <v>5</v>
      </c>
      <c r="DD14" s="552">
        <v>0</v>
      </c>
      <c r="DE14" s="72"/>
      <c r="DF14" s="549">
        <v>24434481.7884131</v>
      </c>
      <c r="DG14" s="76">
        <f t="shared" si="16"/>
        <v>6.8459715843239455E-2</v>
      </c>
      <c r="DH14" s="549">
        <v>11324.3203125</v>
      </c>
      <c r="DI14" s="549">
        <v>18663006.6968567</v>
      </c>
      <c r="DJ14" s="549">
        <v>5771475.0915564001</v>
      </c>
      <c r="DK14" s="552">
        <v>1432</v>
      </c>
      <c r="DL14" s="552">
        <v>997</v>
      </c>
      <c r="DM14" s="552">
        <v>55</v>
      </c>
      <c r="DN14" s="552">
        <v>27</v>
      </c>
      <c r="DO14" s="76">
        <v>0.29066101074200001</v>
      </c>
      <c r="DP14" s="552">
        <v>1403</v>
      </c>
      <c r="DQ14" s="552">
        <v>164</v>
      </c>
      <c r="DR14" s="552">
        <v>579</v>
      </c>
      <c r="DS14" s="552">
        <v>365</v>
      </c>
      <c r="DT14" s="76">
        <f t="shared" si="17"/>
        <v>0.17347908745247148</v>
      </c>
      <c r="DU14" s="542"/>
      <c r="DV14" s="542"/>
      <c r="DW14" s="542"/>
      <c r="DX14" s="552">
        <v>24833.6319</v>
      </c>
      <c r="DZ14" s="588" t="s">
        <v>100</v>
      </c>
      <c r="EA14" s="588" t="s">
        <v>100</v>
      </c>
      <c r="EB14" s="588" t="s">
        <v>100</v>
      </c>
      <c r="EC14" s="588" t="s">
        <v>100</v>
      </c>
      <c r="ED14" s="588" t="s">
        <v>100</v>
      </c>
      <c r="EE14" s="588" t="s">
        <v>100</v>
      </c>
      <c r="EF14" s="588" t="s">
        <v>100</v>
      </c>
      <c r="EG14" s="588" t="s">
        <v>100</v>
      </c>
      <c r="EH14" s="588" t="s">
        <v>100</v>
      </c>
      <c r="EI14" s="588" t="s">
        <v>100</v>
      </c>
      <c r="EJ14" s="588" t="s">
        <v>100</v>
      </c>
      <c r="EK14" s="588" t="s">
        <v>100</v>
      </c>
      <c r="EL14" s="588" t="s">
        <v>100</v>
      </c>
      <c r="EM14" s="588" t="s">
        <v>100</v>
      </c>
      <c r="EN14" s="588" t="s">
        <v>100</v>
      </c>
      <c r="EO14" s="588" t="s">
        <v>100</v>
      </c>
    </row>
    <row r="15" spans="2:145" x14ac:dyDescent="0.25">
      <c r="B15" s="541" t="s">
        <v>1112</v>
      </c>
      <c r="C15" s="541" t="s">
        <v>2038</v>
      </c>
      <c r="D15" s="588" t="s">
        <v>100</v>
      </c>
      <c r="E15" s="541" t="s">
        <v>2025</v>
      </c>
      <c r="F15" s="588" t="s">
        <v>100</v>
      </c>
      <c r="G15" s="543">
        <v>1055045.5724800001</v>
      </c>
      <c r="H15" s="561">
        <v>30872</v>
      </c>
      <c r="I15" s="588" t="s">
        <v>100</v>
      </c>
      <c r="J15" s="588" t="s">
        <v>100</v>
      </c>
      <c r="K15" s="588" t="s">
        <v>100</v>
      </c>
      <c r="L15" s="588" t="s">
        <v>100</v>
      </c>
      <c r="N15" s="543">
        <v>28468</v>
      </c>
      <c r="O15" s="76">
        <f t="shared" si="0"/>
        <v>2.6982720692417913E-2</v>
      </c>
      <c r="P15" s="562">
        <v>892</v>
      </c>
      <c r="Q15" s="76">
        <f t="shared" si="1"/>
        <v>0.87</v>
      </c>
      <c r="R15" s="563" t="s">
        <v>100</v>
      </c>
      <c r="S15" s="563" t="s">
        <v>100</v>
      </c>
      <c r="T15" s="544">
        <v>2.5</v>
      </c>
      <c r="U15" s="543">
        <v>80</v>
      </c>
      <c r="V15" s="564"/>
      <c r="W15" s="552">
        <v>2874</v>
      </c>
      <c r="X15" s="558">
        <v>601</v>
      </c>
      <c r="Y15" s="76">
        <f t="shared" si="2"/>
        <v>9.9151334542627617E-2</v>
      </c>
      <c r="Z15" s="546">
        <f t="shared" si="3"/>
        <v>0.10095545876071378</v>
      </c>
      <c r="AA15" s="552">
        <v>206</v>
      </c>
      <c r="AB15" s="552">
        <v>187</v>
      </c>
      <c r="AC15" s="552">
        <f>896+1959</f>
        <v>2855</v>
      </c>
      <c r="AD15" s="552">
        <v>206</v>
      </c>
      <c r="AE15" s="558">
        <f t="shared" si="4"/>
        <v>3061</v>
      </c>
      <c r="AF15" s="549">
        <v>262576207</v>
      </c>
      <c r="AG15" s="569"/>
      <c r="AH15" s="549">
        <v>41700</v>
      </c>
      <c r="AI15" s="552">
        <v>2727</v>
      </c>
      <c r="AJ15" s="76">
        <f t="shared" si="5"/>
        <v>0.89088533159098338</v>
      </c>
      <c r="AK15" s="549">
        <v>167125034</v>
      </c>
      <c r="AL15" s="76">
        <f t="shared" si="6"/>
        <v>0.63648201758051903</v>
      </c>
      <c r="AM15" s="552">
        <v>2727</v>
      </c>
      <c r="AN15" s="549">
        <v>167125034</v>
      </c>
      <c r="AO15" s="552">
        <v>2681</v>
      </c>
      <c r="AP15" s="549">
        <v>163102554</v>
      </c>
      <c r="AQ15" s="552">
        <v>2185</v>
      </c>
      <c r="AR15" s="549">
        <v>153429518</v>
      </c>
      <c r="AS15" s="552">
        <v>496</v>
      </c>
      <c r="AT15" s="76">
        <f t="shared" si="7"/>
        <v>0.18500559492726595</v>
      </c>
      <c r="AU15" s="549">
        <v>9673036</v>
      </c>
      <c r="AV15" s="552">
        <v>194</v>
      </c>
      <c r="AW15" s="549">
        <v>34107152</v>
      </c>
      <c r="AX15" s="552">
        <v>71</v>
      </c>
      <c r="AY15" s="549">
        <v>46434653</v>
      </c>
      <c r="AZ15" s="552">
        <v>466</v>
      </c>
      <c r="BA15" s="76">
        <f t="shared" si="8"/>
        <v>0.15223783077425679</v>
      </c>
      <c r="BB15" s="552">
        <v>850</v>
      </c>
      <c r="BC15" s="76">
        <f t="shared" si="9"/>
        <v>0.27768703038222803</v>
      </c>
      <c r="BD15" s="552">
        <v>1745</v>
      </c>
      <c r="BE15" s="76">
        <f t="shared" si="10"/>
        <v>0.57007513884351524</v>
      </c>
      <c r="BF15" s="552">
        <v>2539</v>
      </c>
      <c r="BG15" s="76">
        <f t="shared" si="11"/>
        <v>0.82946749428291411</v>
      </c>
      <c r="BH15" s="552">
        <v>1118</v>
      </c>
      <c r="BI15" s="76">
        <f t="shared" si="12"/>
        <v>0.36524011760862463</v>
      </c>
      <c r="BJ15" s="552">
        <v>818</v>
      </c>
      <c r="BK15" s="552">
        <v>273</v>
      </c>
      <c r="BL15" s="552">
        <v>27</v>
      </c>
      <c r="BM15" s="566">
        <v>1968</v>
      </c>
      <c r="BN15" s="545" t="s">
        <v>100</v>
      </c>
      <c r="BO15" s="552">
        <v>2158</v>
      </c>
      <c r="BP15" s="76">
        <f t="shared" si="13"/>
        <v>0.70499836654688008</v>
      </c>
      <c r="BQ15" s="552">
        <v>903</v>
      </c>
      <c r="BR15" s="76">
        <f t="shared" si="14"/>
        <v>0.29500163345311992</v>
      </c>
      <c r="BS15" s="552">
        <v>357</v>
      </c>
      <c r="BT15" s="76">
        <f t="shared" si="15"/>
        <v>0.11662855276053577</v>
      </c>
      <c r="BU15" s="76">
        <v>0.71617161716171618</v>
      </c>
      <c r="BW15" s="552">
        <v>13</v>
      </c>
      <c r="BX15" s="552">
        <v>6</v>
      </c>
      <c r="BY15" s="552">
        <v>2</v>
      </c>
      <c r="BZ15" s="552">
        <v>11</v>
      </c>
      <c r="CA15" s="552">
        <v>0</v>
      </c>
      <c r="CB15" s="552">
        <v>1</v>
      </c>
      <c r="CC15" s="552">
        <v>2</v>
      </c>
      <c r="CD15" s="552">
        <v>0</v>
      </c>
      <c r="CE15" s="552">
        <v>2</v>
      </c>
      <c r="CF15" s="552">
        <v>4</v>
      </c>
      <c r="CG15" s="552">
        <v>4</v>
      </c>
      <c r="CH15" s="552">
        <v>1</v>
      </c>
      <c r="CI15" s="588" t="s">
        <v>100</v>
      </c>
      <c r="CJ15" s="588" t="s">
        <v>100</v>
      </c>
      <c r="CK15" s="588" t="s">
        <v>100</v>
      </c>
      <c r="CL15" s="588" t="s">
        <v>100</v>
      </c>
      <c r="CM15" s="588" t="s">
        <v>100</v>
      </c>
      <c r="CN15" s="588" t="s">
        <v>100</v>
      </c>
      <c r="CO15" s="588" t="s">
        <v>100</v>
      </c>
      <c r="CP15" s="588" t="s">
        <v>100</v>
      </c>
      <c r="CQ15" s="588" t="s">
        <v>100</v>
      </c>
      <c r="CR15" s="108"/>
      <c r="CS15" s="567" t="s">
        <v>100</v>
      </c>
      <c r="CT15" s="567" t="s">
        <v>100</v>
      </c>
      <c r="CU15" s="567" t="s">
        <v>100</v>
      </c>
      <c r="CV15" s="567" t="s">
        <v>100</v>
      </c>
      <c r="CW15" s="552">
        <v>40</v>
      </c>
      <c r="CX15" s="552">
        <v>17</v>
      </c>
      <c r="CY15" s="552">
        <v>22</v>
      </c>
      <c r="CZ15" s="552">
        <v>14</v>
      </c>
      <c r="DA15" s="552">
        <v>0</v>
      </c>
      <c r="DB15" s="552">
        <v>0</v>
      </c>
      <c r="DC15" s="552">
        <v>4</v>
      </c>
      <c r="DD15" s="552">
        <v>0</v>
      </c>
      <c r="DE15" s="72"/>
      <c r="DF15" s="549">
        <v>34718213.599393599</v>
      </c>
      <c r="DG15" s="76">
        <f t="shared" si="16"/>
        <v>0.13222147579957083</v>
      </c>
      <c r="DH15" s="549">
        <v>8259.0003957747995</v>
      </c>
      <c r="DI15" s="549">
        <v>25514204.7669296</v>
      </c>
      <c r="DJ15" s="549">
        <v>9204008.8324639294</v>
      </c>
      <c r="DK15" s="552">
        <v>1228</v>
      </c>
      <c r="DL15" s="552">
        <v>1740</v>
      </c>
      <c r="DM15" s="552">
        <v>64</v>
      </c>
      <c r="DN15" s="552">
        <v>23</v>
      </c>
      <c r="DO15" s="76">
        <v>0.20040039300900001</v>
      </c>
      <c r="DP15" s="552">
        <v>1076</v>
      </c>
      <c r="DQ15" s="552">
        <v>482</v>
      </c>
      <c r="DR15" s="552">
        <v>1115</v>
      </c>
      <c r="DS15" s="552">
        <v>382</v>
      </c>
      <c r="DT15" s="76">
        <f t="shared" si="17"/>
        <v>0.13291579679888657</v>
      </c>
      <c r="DU15" s="542"/>
      <c r="DV15" s="542"/>
      <c r="DW15" s="542"/>
      <c r="DX15" s="552">
        <f>7172.1975+8383.8856</f>
        <v>15556.0831</v>
      </c>
      <c r="DZ15" s="588" t="s">
        <v>100</v>
      </c>
      <c r="EA15" s="588" t="s">
        <v>100</v>
      </c>
      <c r="EB15" s="588" t="s">
        <v>100</v>
      </c>
      <c r="EC15" s="588" t="s">
        <v>100</v>
      </c>
      <c r="ED15" s="588" t="s">
        <v>100</v>
      </c>
      <c r="EE15" s="588" t="s">
        <v>100</v>
      </c>
      <c r="EF15" s="588" t="s">
        <v>100</v>
      </c>
      <c r="EG15" s="588" t="s">
        <v>100</v>
      </c>
      <c r="EH15" s="588" t="s">
        <v>100</v>
      </c>
      <c r="EI15" s="588" t="s">
        <v>100</v>
      </c>
      <c r="EJ15" s="588" t="s">
        <v>100</v>
      </c>
      <c r="EK15" s="588" t="s">
        <v>100</v>
      </c>
      <c r="EL15" s="588" t="s">
        <v>100</v>
      </c>
      <c r="EM15" s="588" t="s">
        <v>100</v>
      </c>
      <c r="EN15" s="588" t="s">
        <v>100</v>
      </c>
      <c r="EO15" s="588" t="s">
        <v>100</v>
      </c>
    </row>
    <row r="16" spans="2:145" x14ac:dyDescent="0.25">
      <c r="B16" s="541" t="s">
        <v>2039</v>
      </c>
      <c r="C16" s="541" t="s">
        <v>2040</v>
      </c>
      <c r="D16" s="588" t="s">
        <v>100</v>
      </c>
      <c r="E16" s="541" t="s">
        <v>2025</v>
      </c>
      <c r="F16" s="588" t="s">
        <v>100</v>
      </c>
      <c r="G16" s="543">
        <v>602078.25599999994</v>
      </c>
      <c r="H16" s="561">
        <v>33071</v>
      </c>
      <c r="I16" s="588" t="s">
        <v>100</v>
      </c>
      <c r="J16" s="588" t="s">
        <v>100</v>
      </c>
      <c r="K16" s="588" t="s">
        <v>100</v>
      </c>
      <c r="L16" s="588" t="s">
        <v>100</v>
      </c>
      <c r="N16" s="543">
        <v>10554</v>
      </c>
      <c r="O16" s="76">
        <f t="shared" si="0"/>
        <v>1.7529282771507365E-2</v>
      </c>
      <c r="P16" s="562">
        <v>552.5</v>
      </c>
      <c r="Q16" s="76">
        <f t="shared" si="1"/>
        <v>0.48299999999999998</v>
      </c>
      <c r="R16" s="563" t="s">
        <v>100</v>
      </c>
      <c r="S16" s="563" t="s">
        <v>100</v>
      </c>
      <c r="T16" s="544">
        <v>1.4</v>
      </c>
      <c r="U16" s="543">
        <v>76</v>
      </c>
      <c r="V16" s="564"/>
      <c r="W16" s="552">
        <v>6778</v>
      </c>
      <c r="X16" s="558">
        <v>1242</v>
      </c>
      <c r="Y16" s="76">
        <f t="shared" si="2"/>
        <v>0.23419309969459648</v>
      </c>
      <c r="Z16" s="546">
        <f t="shared" si="3"/>
        <v>0.64222095887815045</v>
      </c>
      <c r="AA16" s="552">
        <v>1521</v>
      </c>
      <c r="AB16" s="552">
        <v>967</v>
      </c>
      <c r="AC16" s="552">
        <f>5929+295</f>
        <v>6224</v>
      </c>
      <c r="AD16" s="552">
        <f>1460+61</f>
        <v>1521</v>
      </c>
      <c r="AE16" s="558">
        <f t="shared" si="4"/>
        <v>7745</v>
      </c>
      <c r="AF16" s="549">
        <v>414786440</v>
      </c>
      <c r="AG16" s="569"/>
      <c r="AH16" s="549">
        <v>27000</v>
      </c>
      <c r="AI16" s="552">
        <v>6895</v>
      </c>
      <c r="AJ16" s="76">
        <f t="shared" si="5"/>
        <v>0.8902517753389283</v>
      </c>
      <c r="AK16" s="549">
        <v>217869661</v>
      </c>
      <c r="AL16" s="76">
        <f t="shared" si="6"/>
        <v>0.52525743368081179</v>
      </c>
      <c r="AM16" s="552">
        <v>6886</v>
      </c>
      <c r="AN16" s="549">
        <v>214384161</v>
      </c>
      <c r="AO16" s="552">
        <v>6831</v>
      </c>
      <c r="AP16" s="549">
        <v>211107843</v>
      </c>
      <c r="AQ16" s="552">
        <v>4392</v>
      </c>
      <c r="AR16" s="549">
        <v>157725854</v>
      </c>
      <c r="AS16" s="552">
        <v>2439</v>
      </c>
      <c r="AT16" s="76">
        <f t="shared" si="7"/>
        <v>0.35704874835309619</v>
      </c>
      <c r="AU16" s="549">
        <v>53381989</v>
      </c>
      <c r="AV16" s="552">
        <v>539</v>
      </c>
      <c r="AW16" s="549">
        <v>61541808</v>
      </c>
      <c r="AX16" s="552">
        <v>229</v>
      </c>
      <c r="AY16" s="549">
        <v>125902406</v>
      </c>
      <c r="AZ16" s="552">
        <v>1023</v>
      </c>
      <c r="BA16" s="76">
        <f t="shared" si="8"/>
        <v>0.13208521626856037</v>
      </c>
      <c r="BB16" s="552">
        <v>1556</v>
      </c>
      <c r="BC16" s="76">
        <f t="shared" si="9"/>
        <v>0.20090380890897352</v>
      </c>
      <c r="BD16" s="552">
        <v>5166</v>
      </c>
      <c r="BE16" s="76">
        <f t="shared" si="10"/>
        <v>0.66701097482246607</v>
      </c>
      <c r="BF16" s="552">
        <v>6968</v>
      </c>
      <c r="BG16" s="76">
        <f t="shared" si="11"/>
        <v>0.89967721110393806</v>
      </c>
      <c r="BH16" s="552">
        <v>1541</v>
      </c>
      <c r="BI16" s="76">
        <f t="shared" si="12"/>
        <v>0.19896707553260168</v>
      </c>
      <c r="BJ16" s="552">
        <v>1248</v>
      </c>
      <c r="BK16" s="552">
        <v>272</v>
      </c>
      <c r="BL16" s="552">
        <v>21</v>
      </c>
      <c r="BM16" s="566">
        <v>1963</v>
      </c>
      <c r="BN16" s="545" t="s">
        <v>100</v>
      </c>
      <c r="BO16" s="552">
        <v>5561</v>
      </c>
      <c r="BP16" s="76">
        <f t="shared" si="13"/>
        <v>0.71801162040025823</v>
      </c>
      <c r="BQ16" s="552">
        <v>2184</v>
      </c>
      <c r="BR16" s="76">
        <f t="shared" si="14"/>
        <v>0.28198837959974177</v>
      </c>
      <c r="BS16" s="552">
        <v>349</v>
      </c>
      <c r="BT16" s="76">
        <f t="shared" si="15"/>
        <v>4.5061329890251772E-2</v>
      </c>
      <c r="BU16" s="76">
        <v>0.69862218999274839</v>
      </c>
      <c r="BW16" s="552">
        <v>23</v>
      </c>
      <c r="BX16" s="552">
        <v>16</v>
      </c>
      <c r="BY16" s="552">
        <v>5</v>
      </c>
      <c r="BZ16" s="552">
        <v>16</v>
      </c>
      <c r="CA16" s="552">
        <v>3</v>
      </c>
      <c r="CB16" s="552">
        <v>4</v>
      </c>
      <c r="CC16" s="552">
        <v>9</v>
      </c>
      <c r="CD16" s="552">
        <v>1</v>
      </c>
      <c r="CE16" s="552">
        <v>0</v>
      </c>
      <c r="CF16" s="552">
        <v>3</v>
      </c>
      <c r="CG16" s="552">
        <v>9</v>
      </c>
      <c r="CH16" s="552">
        <v>1</v>
      </c>
      <c r="CI16" s="588" t="s">
        <v>100</v>
      </c>
      <c r="CJ16" s="588" t="s">
        <v>100</v>
      </c>
      <c r="CK16" s="588" t="s">
        <v>100</v>
      </c>
      <c r="CL16" s="588" t="s">
        <v>100</v>
      </c>
      <c r="CM16" s="588" t="s">
        <v>100</v>
      </c>
      <c r="CN16" s="588" t="s">
        <v>100</v>
      </c>
      <c r="CO16" s="588" t="s">
        <v>100</v>
      </c>
      <c r="CP16" s="588" t="s">
        <v>100</v>
      </c>
      <c r="CQ16" s="588" t="s">
        <v>100</v>
      </c>
      <c r="CR16" s="108"/>
      <c r="CS16" s="567" t="s">
        <v>100</v>
      </c>
      <c r="CT16" s="567" t="s">
        <v>100</v>
      </c>
      <c r="CU16" s="567" t="s">
        <v>100</v>
      </c>
      <c r="CV16" s="567" t="s">
        <v>100</v>
      </c>
      <c r="CW16" s="552">
        <v>198</v>
      </c>
      <c r="CX16" s="552">
        <v>65</v>
      </c>
      <c r="CY16" s="552">
        <v>153</v>
      </c>
      <c r="CZ16" s="552">
        <v>38</v>
      </c>
      <c r="DA16" s="552">
        <v>1</v>
      </c>
      <c r="DB16" s="552">
        <v>0</v>
      </c>
      <c r="DC16" s="552">
        <v>6</v>
      </c>
      <c r="DD16" s="552">
        <v>0</v>
      </c>
      <c r="DE16" s="72"/>
      <c r="DF16" s="549">
        <v>28817173.265329201</v>
      </c>
      <c r="DG16" s="76">
        <f t="shared" si="16"/>
        <v>6.947472358385004E-2</v>
      </c>
      <c r="DH16" s="549">
        <v>3923.8759765625</v>
      </c>
      <c r="DI16" s="549">
        <v>20901842.2454032</v>
      </c>
      <c r="DJ16" s="549">
        <v>7915331.0199260097</v>
      </c>
      <c r="DK16" s="552">
        <v>4704</v>
      </c>
      <c r="DL16" s="552">
        <v>3010</v>
      </c>
      <c r="DM16" s="552">
        <v>22</v>
      </c>
      <c r="DN16" s="552">
        <v>9</v>
      </c>
      <c r="DO16" s="76">
        <v>0.142145385742</v>
      </c>
      <c r="DP16" s="552">
        <v>4112</v>
      </c>
      <c r="DQ16" s="552">
        <v>1164</v>
      </c>
      <c r="DR16" s="552">
        <v>2090</v>
      </c>
      <c r="DS16" s="552">
        <v>379</v>
      </c>
      <c r="DT16" s="76">
        <f t="shared" si="17"/>
        <v>5.5916199468869873E-2</v>
      </c>
      <c r="DU16" s="542"/>
      <c r="DV16" s="542"/>
      <c r="DW16" s="542"/>
      <c r="DX16" s="552">
        <f>26417.8483+377.3164</f>
        <v>26795.164700000001</v>
      </c>
      <c r="DZ16" s="588" t="s">
        <v>100</v>
      </c>
      <c r="EA16" s="588" t="s">
        <v>100</v>
      </c>
      <c r="EB16" s="588" t="s">
        <v>100</v>
      </c>
      <c r="EC16" s="588" t="s">
        <v>100</v>
      </c>
      <c r="ED16" s="588" t="s">
        <v>100</v>
      </c>
      <c r="EE16" s="588" t="s">
        <v>100</v>
      </c>
      <c r="EF16" s="588" t="s">
        <v>100</v>
      </c>
      <c r="EG16" s="588" t="s">
        <v>100</v>
      </c>
      <c r="EH16" s="588" t="s">
        <v>100</v>
      </c>
      <c r="EI16" s="588" t="s">
        <v>100</v>
      </c>
      <c r="EJ16" s="588" t="s">
        <v>100</v>
      </c>
      <c r="EK16" s="588" t="s">
        <v>100</v>
      </c>
      <c r="EL16" s="588" t="s">
        <v>100</v>
      </c>
      <c r="EM16" s="588" t="s">
        <v>100</v>
      </c>
      <c r="EN16" s="588" t="s">
        <v>100</v>
      </c>
      <c r="EO16" s="588" t="s">
        <v>100</v>
      </c>
    </row>
    <row r="17" spans="2:145" x14ac:dyDescent="0.25">
      <c r="B17" s="541" t="s">
        <v>2041</v>
      </c>
      <c r="C17" s="541" t="s">
        <v>2042</v>
      </c>
      <c r="D17" s="588" t="s">
        <v>100</v>
      </c>
      <c r="E17" s="541" t="s">
        <v>2025</v>
      </c>
      <c r="F17" s="588" t="s">
        <v>100</v>
      </c>
      <c r="G17" s="543">
        <v>880917.6812799999</v>
      </c>
      <c r="H17" s="561">
        <v>55633</v>
      </c>
      <c r="I17" s="588" t="s">
        <v>100</v>
      </c>
      <c r="J17" s="588" t="s">
        <v>100</v>
      </c>
      <c r="K17" s="588" t="s">
        <v>100</v>
      </c>
      <c r="L17" s="588" t="s">
        <v>100</v>
      </c>
      <c r="N17" s="543">
        <v>29853</v>
      </c>
      <c r="O17" s="76">
        <f t="shared" si="0"/>
        <v>3.3888524018070215E-2</v>
      </c>
      <c r="P17" s="570">
        <v>1048.3</v>
      </c>
      <c r="Q17" s="76">
        <f t="shared" si="1"/>
        <v>0.96699999999999997</v>
      </c>
      <c r="R17" s="563" t="s">
        <v>100</v>
      </c>
      <c r="S17" s="563" t="s">
        <v>100</v>
      </c>
      <c r="T17" s="544">
        <v>0.4</v>
      </c>
      <c r="U17" s="543">
        <v>64</v>
      </c>
      <c r="V17" s="564"/>
      <c r="W17" s="552">
        <v>3125</v>
      </c>
      <c r="X17" s="558">
        <v>108</v>
      </c>
      <c r="Y17" s="76">
        <f t="shared" si="2"/>
        <v>7.3625366239462184E-2</v>
      </c>
      <c r="Z17" s="546">
        <f t="shared" si="3"/>
        <v>0.10467959669044988</v>
      </c>
      <c r="AA17" s="552">
        <v>888</v>
      </c>
      <c r="AB17" s="552">
        <v>971</v>
      </c>
      <c r="AC17" s="552">
        <v>3208</v>
      </c>
      <c r="AD17" s="552">
        <v>888</v>
      </c>
      <c r="AE17" s="558">
        <f t="shared" si="4"/>
        <v>4096</v>
      </c>
      <c r="AF17" s="549">
        <v>423698009</v>
      </c>
      <c r="AG17" s="569"/>
      <c r="AH17" s="549">
        <v>50500</v>
      </c>
      <c r="AI17" s="552">
        <v>3567</v>
      </c>
      <c r="AJ17" s="76">
        <f t="shared" si="5"/>
        <v>0.870849609375</v>
      </c>
      <c r="AK17" s="549">
        <v>213431876</v>
      </c>
      <c r="AL17" s="76">
        <f t="shared" si="6"/>
        <v>0.50373584833154128</v>
      </c>
      <c r="AM17" s="552">
        <v>3565</v>
      </c>
      <c r="AN17" s="549">
        <v>208438376</v>
      </c>
      <c r="AO17" s="552">
        <v>3461</v>
      </c>
      <c r="AP17" s="549">
        <v>200589864</v>
      </c>
      <c r="AQ17" s="552">
        <v>2634</v>
      </c>
      <c r="AR17" s="549">
        <v>183444492</v>
      </c>
      <c r="AS17" s="552">
        <v>827</v>
      </c>
      <c r="AT17" s="76">
        <f t="shared" si="7"/>
        <v>0.2389482808436868</v>
      </c>
      <c r="AU17" s="549">
        <v>17145372</v>
      </c>
      <c r="AV17" s="552">
        <v>361</v>
      </c>
      <c r="AW17" s="549">
        <v>96643245</v>
      </c>
      <c r="AX17" s="552">
        <v>108</v>
      </c>
      <c r="AY17" s="549">
        <v>93660171</v>
      </c>
      <c r="AZ17" s="552">
        <v>874</v>
      </c>
      <c r="BA17" s="76">
        <f t="shared" si="8"/>
        <v>0.21337890625</v>
      </c>
      <c r="BB17" s="552">
        <v>1027</v>
      </c>
      <c r="BC17" s="76">
        <f t="shared" si="9"/>
        <v>0.250732421875</v>
      </c>
      <c r="BD17" s="552">
        <v>2195</v>
      </c>
      <c r="BE17" s="76">
        <f t="shared" si="10"/>
        <v>0.535888671875</v>
      </c>
      <c r="BF17" s="552">
        <v>3447</v>
      </c>
      <c r="BG17" s="76">
        <f t="shared" si="11"/>
        <v>0.841552734375</v>
      </c>
      <c r="BH17" s="552">
        <v>518</v>
      </c>
      <c r="BI17" s="76">
        <f t="shared" si="12"/>
        <v>0.12646484375</v>
      </c>
      <c r="BJ17" s="552">
        <v>366</v>
      </c>
      <c r="BK17" s="552">
        <v>127</v>
      </c>
      <c r="BL17" s="552">
        <v>25</v>
      </c>
      <c r="BM17" s="566">
        <v>1967</v>
      </c>
      <c r="BN17" s="545" t="s">
        <v>100</v>
      </c>
      <c r="BO17" s="552">
        <v>3388</v>
      </c>
      <c r="BP17" s="76">
        <f t="shared" si="13"/>
        <v>0.8271484375</v>
      </c>
      <c r="BQ17" s="552">
        <v>708</v>
      </c>
      <c r="BR17" s="76">
        <f t="shared" si="14"/>
        <v>0.1728515625</v>
      </c>
      <c r="BS17" s="552">
        <v>87</v>
      </c>
      <c r="BT17" s="76">
        <f t="shared" si="15"/>
        <v>2.1240234375E-2</v>
      </c>
      <c r="BU17" s="76">
        <v>0.696663863190356</v>
      </c>
      <c r="BW17" s="552">
        <v>17</v>
      </c>
      <c r="BX17" s="552">
        <v>6</v>
      </c>
      <c r="BY17" s="552">
        <v>1</v>
      </c>
      <c r="BZ17" s="552">
        <v>12</v>
      </c>
      <c r="CA17" s="552">
        <v>3</v>
      </c>
      <c r="CB17" s="552">
        <v>2</v>
      </c>
      <c r="CC17" s="552">
        <v>6</v>
      </c>
      <c r="CD17" s="552">
        <v>0</v>
      </c>
      <c r="CE17" s="552">
        <v>0</v>
      </c>
      <c r="CF17" s="552">
        <v>0</v>
      </c>
      <c r="CG17" s="552">
        <v>11</v>
      </c>
      <c r="CH17" s="552">
        <v>0</v>
      </c>
      <c r="CI17" s="588" t="s">
        <v>100</v>
      </c>
      <c r="CJ17" s="588" t="s">
        <v>100</v>
      </c>
      <c r="CK17" s="588" t="s">
        <v>100</v>
      </c>
      <c r="CL17" s="588" t="s">
        <v>100</v>
      </c>
      <c r="CM17" s="588" t="s">
        <v>100</v>
      </c>
      <c r="CN17" s="588" t="s">
        <v>100</v>
      </c>
      <c r="CO17" s="588" t="s">
        <v>100</v>
      </c>
      <c r="CP17" s="588" t="s">
        <v>100</v>
      </c>
      <c r="CQ17" s="588" t="s">
        <v>100</v>
      </c>
      <c r="CR17" s="108"/>
      <c r="CS17" s="567" t="s">
        <v>100</v>
      </c>
      <c r="CT17" s="567" t="s">
        <v>100</v>
      </c>
      <c r="CU17" s="567" t="s">
        <v>100</v>
      </c>
      <c r="CV17" s="567" t="s">
        <v>100</v>
      </c>
      <c r="CW17" s="552">
        <v>69</v>
      </c>
      <c r="CX17" s="552">
        <v>10</v>
      </c>
      <c r="CY17" s="552">
        <v>40</v>
      </c>
      <c r="CZ17" s="552">
        <v>15</v>
      </c>
      <c r="DA17" s="552">
        <v>1</v>
      </c>
      <c r="DB17" s="552">
        <v>1</v>
      </c>
      <c r="DC17" s="552">
        <v>11</v>
      </c>
      <c r="DD17" s="552">
        <v>1</v>
      </c>
      <c r="DE17" s="72"/>
      <c r="DF17" s="549">
        <v>18410161.440366</v>
      </c>
      <c r="DG17" s="76">
        <f t="shared" si="16"/>
        <v>4.3451139843250948E-2</v>
      </c>
      <c r="DH17" s="549">
        <v>5538.5891778767</v>
      </c>
      <c r="DI17" s="549">
        <v>13712601.026931399</v>
      </c>
      <c r="DJ17" s="549">
        <v>4697560.4134346098</v>
      </c>
      <c r="DK17" s="552">
        <v>2858</v>
      </c>
      <c r="DL17" s="552">
        <v>1180</v>
      </c>
      <c r="DM17" s="552">
        <v>41</v>
      </c>
      <c r="DN17" s="552">
        <v>17</v>
      </c>
      <c r="DO17" s="76">
        <v>0.122022826672</v>
      </c>
      <c r="DP17" s="552">
        <v>2739</v>
      </c>
      <c r="DQ17" s="552">
        <v>511</v>
      </c>
      <c r="DR17" s="552">
        <v>637</v>
      </c>
      <c r="DS17" s="552">
        <v>209</v>
      </c>
      <c r="DT17" s="76">
        <f t="shared" si="17"/>
        <v>6.6879999999999995E-2</v>
      </c>
      <c r="DU17" s="542"/>
      <c r="DV17" s="542"/>
      <c r="DW17" s="542"/>
      <c r="DX17" s="552">
        <v>10665.4226</v>
      </c>
      <c r="DZ17" s="588" t="s">
        <v>100</v>
      </c>
      <c r="EA17" s="588" t="s">
        <v>100</v>
      </c>
      <c r="EB17" s="588" t="s">
        <v>100</v>
      </c>
      <c r="EC17" s="588" t="s">
        <v>100</v>
      </c>
      <c r="ED17" s="588" t="s">
        <v>100</v>
      </c>
      <c r="EE17" s="588" t="s">
        <v>100</v>
      </c>
      <c r="EF17" s="588" t="s">
        <v>100</v>
      </c>
      <c r="EG17" s="588" t="s">
        <v>100</v>
      </c>
      <c r="EH17" s="588" t="s">
        <v>100</v>
      </c>
      <c r="EI17" s="588" t="s">
        <v>100</v>
      </c>
      <c r="EJ17" s="588" t="s">
        <v>100</v>
      </c>
      <c r="EK17" s="588" t="s">
        <v>100</v>
      </c>
      <c r="EL17" s="588" t="s">
        <v>100</v>
      </c>
      <c r="EM17" s="588" t="s">
        <v>100</v>
      </c>
      <c r="EN17" s="588" t="s">
        <v>100</v>
      </c>
      <c r="EO17" s="588" t="s">
        <v>100</v>
      </c>
    </row>
    <row r="18" spans="2:145" x14ac:dyDescent="0.25">
      <c r="B18" s="541" t="s">
        <v>2043</v>
      </c>
      <c r="C18" s="541" t="s">
        <v>2044</v>
      </c>
      <c r="D18" s="588" t="s">
        <v>100</v>
      </c>
      <c r="E18" s="541" t="s">
        <v>2025</v>
      </c>
      <c r="F18" s="588" t="s">
        <v>100</v>
      </c>
      <c r="G18" s="543">
        <v>359925.38688000001</v>
      </c>
      <c r="H18" s="561">
        <v>46861</v>
      </c>
      <c r="I18" s="588" t="s">
        <v>100</v>
      </c>
      <c r="J18" s="588" t="s">
        <v>100</v>
      </c>
      <c r="K18" s="588" t="s">
        <v>100</v>
      </c>
      <c r="L18" s="588" t="s">
        <v>100</v>
      </c>
      <c r="N18" s="543">
        <v>11898</v>
      </c>
      <c r="O18" s="76">
        <f t="shared" si="0"/>
        <v>3.3056851318928562E-2</v>
      </c>
      <c r="P18" s="562">
        <v>362.8</v>
      </c>
      <c r="Q18" s="76">
        <f t="shared" si="1"/>
        <v>0.35399999999999998</v>
      </c>
      <c r="R18" s="563" t="s">
        <v>100</v>
      </c>
      <c r="S18" s="563" t="s">
        <v>100</v>
      </c>
      <c r="T18" s="544">
        <v>2.4</v>
      </c>
      <c r="U18" s="543">
        <v>226</v>
      </c>
      <c r="V18" s="564"/>
      <c r="W18" s="552">
        <v>5384</v>
      </c>
      <c r="X18" s="558">
        <v>244</v>
      </c>
      <c r="Y18" s="76">
        <f t="shared" si="2"/>
        <v>0.13269029683532149</v>
      </c>
      <c r="Z18" s="546">
        <f t="shared" si="3"/>
        <v>0.45251302739956295</v>
      </c>
      <c r="AA18" s="552">
        <v>429</v>
      </c>
      <c r="AB18" s="552">
        <v>834</v>
      </c>
      <c r="AC18" s="552">
        <f>2584+3205</f>
        <v>5789</v>
      </c>
      <c r="AD18" s="552">
        <f>244+185</f>
        <v>429</v>
      </c>
      <c r="AE18" s="558">
        <f t="shared" si="4"/>
        <v>6218</v>
      </c>
      <c r="AF18" s="549">
        <v>772448361</v>
      </c>
      <c r="AG18" s="569"/>
      <c r="AH18" s="549">
        <v>42500</v>
      </c>
      <c r="AI18" s="552">
        <v>5203</v>
      </c>
      <c r="AJ18" s="76">
        <f t="shared" si="5"/>
        <v>0.83676423287230617</v>
      </c>
      <c r="AK18" s="549">
        <v>264323868</v>
      </c>
      <c r="AL18" s="76">
        <f t="shared" si="6"/>
        <v>0.34218969363571478</v>
      </c>
      <c r="AM18" s="552">
        <v>5188</v>
      </c>
      <c r="AN18" s="549">
        <v>248640517</v>
      </c>
      <c r="AO18" s="552">
        <v>4736</v>
      </c>
      <c r="AP18" s="549">
        <v>224659692</v>
      </c>
      <c r="AQ18" s="552">
        <v>4105</v>
      </c>
      <c r="AR18" s="549">
        <v>214432896</v>
      </c>
      <c r="AS18" s="552">
        <v>631</v>
      </c>
      <c r="AT18" s="76">
        <f t="shared" si="7"/>
        <v>0.13323479729729729</v>
      </c>
      <c r="AU18" s="549">
        <v>10226796</v>
      </c>
      <c r="AV18" s="552">
        <v>742</v>
      </c>
      <c r="AW18" s="549">
        <v>222995798</v>
      </c>
      <c r="AX18" s="552">
        <v>168</v>
      </c>
      <c r="AY18" s="549">
        <v>225513895</v>
      </c>
      <c r="AZ18" s="552">
        <v>3891</v>
      </c>
      <c r="BA18" s="76">
        <f t="shared" si="8"/>
        <v>0.62576391122547448</v>
      </c>
      <c r="BB18" s="552">
        <v>1421</v>
      </c>
      <c r="BC18" s="76">
        <f t="shared" si="9"/>
        <v>0.22853007397877131</v>
      </c>
      <c r="BD18" s="552">
        <v>906</v>
      </c>
      <c r="BE18" s="76">
        <f t="shared" si="10"/>
        <v>0.14570601479575426</v>
      </c>
      <c r="BF18" s="552">
        <v>3100</v>
      </c>
      <c r="BG18" s="76">
        <f t="shared" si="11"/>
        <v>0.4985525892569958</v>
      </c>
      <c r="BH18" s="552">
        <v>2156</v>
      </c>
      <c r="BI18" s="76">
        <f t="shared" si="12"/>
        <v>0.34673528465744613</v>
      </c>
      <c r="BJ18" s="552">
        <v>1652</v>
      </c>
      <c r="BK18" s="552">
        <v>484</v>
      </c>
      <c r="BL18" s="552">
        <v>20</v>
      </c>
      <c r="BM18" s="566">
        <v>1925</v>
      </c>
      <c r="BN18" s="545" t="s">
        <v>100</v>
      </c>
      <c r="BO18" s="552">
        <v>5519</v>
      </c>
      <c r="BP18" s="76">
        <f t="shared" si="13"/>
        <v>0.88758443229334194</v>
      </c>
      <c r="BQ18" s="552">
        <v>699</v>
      </c>
      <c r="BR18" s="76">
        <f t="shared" si="14"/>
        <v>0.11241556770665809</v>
      </c>
      <c r="BS18" s="552">
        <v>194</v>
      </c>
      <c r="BT18" s="76">
        <f t="shared" si="15"/>
        <v>3.1199742682534577E-2</v>
      </c>
      <c r="BU18" s="76">
        <v>0.63655583317316933</v>
      </c>
      <c r="BW18" s="552">
        <v>33</v>
      </c>
      <c r="BX18" s="552">
        <v>22</v>
      </c>
      <c r="BY18" s="552">
        <v>3</v>
      </c>
      <c r="BZ18" s="552">
        <v>30</v>
      </c>
      <c r="CA18" s="552">
        <v>1</v>
      </c>
      <c r="CB18" s="552">
        <v>2</v>
      </c>
      <c r="CC18" s="552">
        <v>11</v>
      </c>
      <c r="CD18" s="552">
        <v>0</v>
      </c>
      <c r="CE18" s="552">
        <v>4</v>
      </c>
      <c r="CF18" s="552">
        <v>5</v>
      </c>
      <c r="CG18" s="552">
        <v>13</v>
      </c>
      <c r="CH18" s="552">
        <v>0</v>
      </c>
      <c r="CI18" s="588" t="s">
        <v>100</v>
      </c>
      <c r="CJ18" s="588" t="s">
        <v>100</v>
      </c>
      <c r="CK18" s="588" t="s">
        <v>100</v>
      </c>
      <c r="CL18" s="588" t="s">
        <v>100</v>
      </c>
      <c r="CM18" s="588" t="s">
        <v>100</v>
      </c>
      <c r="CN18" s="588" t="s">
        <v>100</v>
      </c>
      <c r="CO18" s="588" t="s">
        <v>100</v>
      </c>
      <c r="CP18" s="588" t="s">
        <v>100</v>
      </c>
      <c r="CQ18" s="588" t="s">
        <v>100</v>
      </c>
      <c r="CR18" s="108"/>
      <c r="CS18" s="567" t="s">
        <v>100</v>
      </c>
      <c r="CT18" s="567" t="s">
        <v>100</v>
      </c>
      <c r="CU18" s="567" t="s">
        <v>100</v>
      </c>
      <c r="CV18" s="567" t="s">
        <v>100</v>
      </c>
      <c r="CW18" s="552">
        <v>62</v>
      </c>
      <c r="CX18" s="552">
        <v>20</v>
      </c>
      <c r="CY18" s="552">
        <v>33</v>
      </c>
      <c r="CZ18" s="552">
        <v>16</v>
      </c>
      <c r="DA18" s="552">
        <v>0</v>
      </c>
      <c r="DB18" s="552">
        <v>2</v>
      </c>
      <c r="DC18" s="552">
        <v>11</v>
      </c>
      <c r="DD18" s="552">
        <v>0</v>
      </c>
      <c r="DE18" s="72"/>
      <c r="DF18" s="549">
        <v>63322006.973391399</v>
      </c>
      <c r="DG18" s="76">
        <f t="shared" si="16"/>
        <v>8.1975715362274423E-2</v>
      </c>
      <c r="DH18" s="549">
        <v>7272.5317382813</v>
      </c>
      <c r="DI18" s="549">
        <v>31386435.579660501</v>
      </c>
      <c r="DJ18" s="549">
        <v>31935571.393730901</v>
      </c>
      <c r="DK18" s="552">
        <v>2319</v>
      </c>
      <c r="DL18" s="552">
        <v>3781</v>
      </c>
      <c r="DM18" s="552">
        <v>64</v>
      </c>
      <c r="DN18" s="552">
        <v>54</v>
      </c>
      <c r="DO18" s="76">
        <v>0.195997314453</v>
      </c>
      <c r="DP18" s="552">
        <v>2162</v>
      </c>
      <c r="DQ18" s="552">
        <v>868</v>
      </c>
      <c r="DR18" s="552">
        <v>2889</v>
      </c>
      <c r="DS18" s="552">
        <v>299</v>
      </c>
      <c r="DT18" s="76">
        <f t="shared" si="17"/>
        <v>5.553491827637444E-2</v>
      </c>
      <c r="DU18" s="542"/>
      <c r="DV18" s="542"/>
      <c r="DW18" s="542"/>
      <c r="DX18" s="552">
        <f>21636.7085+67071.0208</f>
        <v>88707.729300000006</v>
      </c>
      <c r="DZ18" s="588" t="s">
        <v>100</v>
      </c>
      <c r="EA18" s="588" t="s">
        <v>100</v>
      </c>
      <c r="EB18" s="588" t="s">
        <v>100</v>
      </c>
      <c r="EC18" s="588" t="s">
        <v>100</v>
      </c>
      <c r="ED18" s="588" t="s">
        <v>100</v>
      </c>
      <c r="EE18" s="588" t="s">
        <v>100</v>
      </c>
      <c r="EF18" s="588" t="s">
        <v>100</v>
      </c>
      <c r="EG18" s="588" t="s">
        <v>100</v>
      </c>
      <c r="EH18" s="588" t="s">
        <v>100</v>
      </c>
      <c r="EI18" s="588" t="s">
        <v>100</v>
      </c>
      <c r="EJ18" s="588" t="s">
        <v>100</v>
      </c>
      <c r="EK18" s="588" t="s">
        <v>100</v>
      </c>
      <c r="EL18" s="588" t="s">
        <v>100</v>
      </c>
      <c r="EM18" s="588" t="s">
        <v>100</v>
      </c>
      <c r="EN18" s="588" t="s">
        <v>100</v>
      </c>
      <c r="EO18" s="588" t="s">
        <v>100</v>
      </c>
    </row>
    <row r="19" spans="2:145" x14ac:dyDescent="0.25">
      <c r="B19" s="541" t="s">
        <v>2045</v>
      </c>
      <c r="C19" s="541" t="s">
        <v>2046</v>
      </c>
      <c r="D19" s="588" t="s">
        <v>100</v>
      </c>
      <c r="E19" s="541" t="s">
        <v>2025</v>
      </c>
      <c r="F19" s="588" t="s">
        <v>100</v>
      </c>
      <c r="G19" s="543">
        <v>880433.53087999998</v>
      </c>
      <c r="H19" s="561">
        <v>23106</v>
      </c>
      <c r="I19" s="588" t="s">
        <v>100</v>
      </c>
      <c r="J19" s="588" t="s">
        <v>100</v>
      </c>
      <c r="K19" s="588" t="s">
        <v>100</v>
      </c>
      <c r="L19" s="588" t="s">
        <v>100</v>
      </c>
      <c r="N19" s="543">
        <v>42821</v>
      </c>
      <c r="O19" s="76">
        <f t="shared" si="0"/>
        <v>4.8636266677849135E-2</v>
      </c>
      <c r="P19" s="562">
        <v>829.7</v>
      </c>
      <c r="Q19" s="76">
        <f t="shared" si="1"/>
        <v>0.80600000000000005</v>
      </c>
      <c r="R19" s="563" t="s">
        <v>100</v>
      </c>
      <c r="S19" s="563" t="s">
        <v>100</v>
      </c>
      <c r="T19" s="544">
        <v>1.1000000000000001</v>
      </c>
      <c r="U19" s="543">
        <v>83</v>
      </c>
      <c r="V19" s="564"/>
      <c r="W19" s="552">
        <v>1300</v>
      </c>
      <c r="X19" s="558">
        <v>119</v>
      </c>
      <c r="Y19" s="76">
        <f t="shared" si="2"/>
        <v>6.7168700770362674E-2</v>
      </c>
      <c r="Z19" s="546">
        <f t="shared" si="3"/>
        <v>3.0358936036057074E-2</v>
      </c>
      <c r="AA19" s="552">
        <v>85</v>
      </c>
      <c r="AB19" s="552">
        <v>252</v>
      </c>
      <c r="AC19" s="552">
        <v>1467</v>
      </c>
      <c r="AD19" s="552">
        <v>85</v>
      </c>
      <c r="AE19" s="558">
        <f t="shared" si="4"/>
        <v>1552</v>
      </c>
      <c r="AF19" s="549">
        <v>187572823</v>
      </c>
      <c r="AG19" s="569"/>
      <c r="AH19" s="549">
        <v>47226</v>
      </c>
      <c r="AI19" s="552">
        <v>1323</v>
      </c>
      <c r="AJ19" s="76">
        <f t="shared" si="5"/>
        <v>0.85244845360824739</v>
      </c>
      <c r="AK19" s="549">
        <v>73948402</v>
      </c>
      <c r="AL19" s="76">
        <f t="shared" si="6"/>
        <v>0.39423835935976714</v>
      </c>
      <c r="AM19" s="552">
        <v>1323</v>
      </c>
      <c r="AN19" s="549">
        <v>73948402</v>
      </c>
      <c r="AO19" s="552">
        <v>1315</v>
      </c>
      <c r="AP19" s="549">
        <v>73492316</v>
      </c>
      <c r="AQ19" s="552">
        <v>941</v>
      </c>
      <c r="AR19" s="549">
        <v>66438397</v>
      </c>
      <c r="AS19" s="552">
        <v>374</v>
      </c>
      <c r="AT19" s="76">
        <f t="shared" si="7"/>
        <v>0.2844106463878327</v>
      </c>
      <c r="AU19" s="549">
        <v>7053919</v>
      </c>
      <c r="AV19" s="552">
        <v>131</v>
      </c>
      <c r="AW19" s="549">
        <v>33384066</v>
      </c>
      <c r="AX19" s="552">
        <v>54</v>
      </c>
      <c r="AY19" s="549">
        <v>71725207</v>
      </c>
      <c r="AZ19" s="552">
        <v>385</v>
      </c>
      <c r="BA19" s="76">
        <f t="shared" si="8"/>
        <v>0.24806701030927836</v>
      </c>
      <c r="BB19" s="552">
        <v>499</v>
      </c>
      <c r="BC19" s="76">
        <f t="shared" si="9"/>
        <v>0.32152061855670105</v>
      </c>
      <c r="BD19" s="552">
        <v>668</v>
      </c>
      <c r="BE19" s="76">
        <f t="shared" si="10"/>
        <v>0.43041237113402064</v>
      </c>
      <c r="BF19" s="552">
        <v>1223</v>
      </c>
      <c r="BG19" s="76">
        <f t="shared" si="11"/>
        <v>0.78801546391752575</v>
      </c>
      <c r="BH19" s="552">
        <v>435</v>
      </c>
      <c r="BI19" s="76">
        <f t="shared" si="12"/>
        <v>0.28028350515463918</v>
      </c>
      <c r="BJ19" s="552">
        <v>291</v>
      </c>
      <c r="BK19" s="552">
        <v>93</v>
      </c>
      <c r="BL19" s="552">
        <v>51</v>
      </c>
      <c r="BM19" s="566">
        <v>1977</v>
      </c>
      <c r="BN19" s="545" t="s">
        <v>100</v>
      </c>
      <c r="BO19" s="552">
        <v>1136</v>
      </c>
      <c r="BP19" s="76">
        <f t="shared" si="13"/>
        <v>0.73195876288659789</v>
      </c>
      <c r="BQ19" s="552">
        <v>416</v>
      </c>
      <c r="BR19" s="76">
        <f t="shared" si="14"/>
        <v>0.26804123711340205</v>
      </c>
      <c r="BS19" s="552">
        <v>129</v>
      </c>
      <c r="BT19" s="76">
        <f t="shared" si="15"/>
        <v>8.3118556701030924E-2</v>
      </c>
      <c r="BU19" s="76">
        <v>0.78004535147392295</v>
      </c>
      <c r="BW19" s="552">
        <v>10</v>
      </c>
      <c r="BX19" s="552">
        <v>5</v>
      </c>
      <c r="BY19" s="552">
        <v>0</v>
      </c>
      <c r="BZ19" s="552">
        <v>7</v>
      </c>
      <c r="CA19" s="552">
        <v>0</v>
      </c>
      <c r="CB19" s="552">
        <v>3</v>
      </c>
      <c r="CC19" s="552">
        <v>5</v>
      </c>
      <c r="CD19" s="552">
        <v>0</v>
      </c>
      <c r="CE19" s="552">
        <v>0</v>
      </c>
      <c r="CF19" s="552">
        <v>0</v>
      </c>
      <c r="CG19" s="552">
        <v>5</v>
      </c>
      <c r="CH19" s="552">
        <v>0</v>
      </c>
      <c r="CI19" s="588" t="s">
        <v>100</v>
      </c>
      <c r="CJ19" s="588" t="s">
        <v>100</v>
      </c>
      <c r="CK19" s="588" t="s">
        <v>100</v>
      </c>
      <c r="CL19" s="588" t="s">
        <v>100</v>
      </c>
      <c r="CM19" s="588" t="s">
        <v>100</v>
      </c>
      <c r="CN19" s="588" t="s">
        <v>100</v>
      </c>
      <c r="CO19" s="588" t="s">
        <v>100</v>
      </c>
      <c r="CP19" s="588" t="s">
        <v>100</v>
      </c>
      <c r="CQ19" s="588" t="s">
        <v>100</v>
      </c>
      <c r="CR19" s="108"/>
      <c r="CS19" s="567" t="s">
        <v>100</v>
      </c>
      <c r="CT19" s="567" t="s">
        <v>100</v>
      </c>
      <c r="CU19" s="567" t="s">
        <v>100</v>
      </c>
      <c r="CV19" s="567" t="s">
        <v>100</v>
      </c>
      <c r="CW19" s="552">
        <v>30</v>
      </c>
      <c r="CX19" s="552">
        <v>6</v>
      </c>
      <c r="CY19" s="552">
        <v>18</v>
      </c>
      <c r="CZ19" s="552">
        <v>2</v>
      </c>
      <c r="DA19" s="552">
        <v>1</v>
      </c>
      <c r="DB19" s="552">
        <v>2</v>
      </c>
      <c r="DC19" s="552">
        <v>5</v>
      </c>
      <c r="DD19" s="552">
        <v>2</v>
      </c>
      <c r="DE19" s="72"/>
      <c r="DF19" s="549">
        <v>13468891.985163201</v>
      </c>
      <c r="DG19" s="76">
        <f t="shared" si="16"/>
        <v>7.1806201824681185E-2</v>
      </c>
      <c r="DH19" s="549">
        <v>8750</v>
      </c>
      <c r="DI19" s="549">
        <v>10615722.3957064</v>
      </c>
      <c r="DJ19" s="549">
        <v>2853169.5894568502</v>
      </c>
      <c r="DK19" s="552">
        <v>786</v>
      </c>
      <c r="DL19" s="552">
        <v>731</v>
      </c>
      <c r="DM19" s="552">
        <v>25</v>
      </c>
      <c r="DN19" s="552">
        <v>10</v>
      </c>
      <c r="DO19" s="76">
        <v>0.19</v>
      </c>
      <c r="DP19" s="552">
        <v>735</v>
      </c>
      <c r="DQ19" s="552">
        <v>209</v>
      </c>
      <c r="DR19" s="552">
        <v>417</v>
      </c>
      <c r="DS19" s="552">
        <v>191</v>
      </c>
      <c r="DT19" s="76">
        <f t="shared" si="17"/>
        <v>0.14692307692307693</v>
      </c>
      <c r="DU19" s="542"/>
      <c r="DV19" s="542"/>
      <c r="DW19" s="542"/>
      <c r="DX19" s="552">
        <v>10117.401</v>
      </c>
      <c r="DZ19" s="588" t="s">
        <v>100</v>
      </c>
      <c r="EA19" s="588" t="s">
        <v>100</v>
      </c>
      <c r="EB19" s="588" t="s">
        <v>100</v>
      </c>
      <c r="EC19" s="588" t="s">
        <v>100</v>
      </c>
      <c r="ED19" s="588" t="s">
        <v>100</v>
      </c>
      <c r="EE19" s="588" t="s">
        <v>100</v>
      </c>
      <c r="EF19" s="588" t="s">
        <v>100</v>
      </c>
      <c r="EG19" s="588" t="s">
        <v>100</v>
      </c>
      <c r="EH19" s="588" t="s">
        <v>100</v>
      </c>
      <c r="EI19" s="588" t="s">
        <v>100</v>
      </c>
      <c r="EJ19" s="588" t="s">
        <v>100</v>
      </c>
      <c r="EK19" s="588" t="s">
        <v>100</v>
      </c>
      <c r="EL19" s="588" t="s">
        <v>100</v>
      </c>
      <c r="EM19" s="588" t="s">
        <v>100</v>
      </c>
      <c r="EN19" s="588" t="s">
        <v>100</v>
      </c>
      <c r="EO19" s="588" t="s">
        <v>100</v>
      </c>
    </row>
    <row r="20" spans="2:145" x14ac:dyDescent="0.25">
      <c r="B20" s="541" t="s">
        <v>2047</v>
      </c>
      <c r="C20" s="541" t="s">
        <v>2048</v>
      </c>
      <c r="D20" s="588" t="s">
        <v>100</v>
      </c>
      <c r="E20" s="541" t="s">
        <v>2025</v>
      </c>
      <c r="F20" s="588" t="s">
        <v>100</v>
      </c>
      <c r="G20" s="543">
        <v>1474110.1766400002</v>
      </c>
      <c r="H20" s="561">
        <v>79322</v>
      </c>
      <c r="I20" s="588" t="s">
        <v>100</v>
      </c>
      <c r="J20" s="588" t="s">
        <v>100</v>
      </c>
      <c r="K20" s="588" t="s">
        <v>100</v>
      </c>
      <c r="L20" s="588" t="s">
        <v>100</v>
      </c>
      <c r="N20" s="543">
        <v>52745</v>
      </c>
      <c r="O20" s="76">
        <f t="shared" si="0"/>
        <v>3.5780907584685322E-2</v>
      </c>
      <c r="P20" s="570">
        <v>1517.1</v>
      </c>
      <c r="Q20" s="76">
        <f t="shared" si="1"/>
        <v>1</v>
      </c>
      <c r="R20" s="563" t="s">
        <v>100</v>
      </c>
      <c r="S20" s="563" t="s">
        <v>100</v>
      </c>
      <c r="T20" s="544">
        <v>0</v>
      </c>
      <c r="U20" s="543">
        <v>77</v>
      </c>
      <c r="V20" s="564"/>
      <c r="W20" s="552">
        <v>3969</v>
      </c>
      <c r="X20" s="558">
        <v>86</v>
      </c>
      <c r="Y20" s="76">
        <f t="shared" si="2"/>
        <v>6.1773530672449006E-2</v>
      </c>
      <c r="Z20" s="546">
        <f t="shared" si="3"/>
        <v>7.5248838752488389E-2</v>
      </c>
      <c r="AA20" s="552">
        <v>382</v>
      </c>
      <c r="AB20" s="552">
        <v>931</v>
      </c>
      <c r="AC20" s="552">
        <v>4518</v>
      </c>
      <c r="AD20" s="552">
        <v>382</v>
      </c>
      <c r="AE20" s="558">
        <f t="shared" si="4"/>
        <v>4900</v>
      </c>
      <c r="AF20" s="549">
        <v>413634479</v>
      </c>
      <c r="AG20" s="569"/>
      <c r="AH20" s="549">
        <v>37650</v>
      </c>
      <c r="AI20" s="552">
        <v>4353</v>
      </c>
      <c r="AJ20" s="76">
        <f t="shared" si="5"/>
        <v>0.8883673469387755</v>
      </c>
      <c r="AK20" s="549">
        <v>224643088</v>
      </c>
      <c r="AL20" s="76">
        <f t="shared" si="6"/>
        <v>0.54309565426725459</v>
      </c>
      <c r="AM20" s="552">
        <v>4352</v>
      </c>
      <c r="AN20" s="549">
        <v>223923218</v>
      </c>
      <c r="AO20" s="552">
        <v>4278</v>
      </c>
      <c r="AP20" s="549">
        <v>214629018</v>
      </c>
      <c r="AQ20" s="552">
        <v>3115</v>
      </c>
      <c r="AR20" s="549">
        <v>187883626</v>
      </c>
      <c r="AS20" s="552">
        <v>1163</v>
      </c>
      <c r="AT20" s="76">
        <f t="shared" si="7"/>
        <v>0.27185600748013089</v>
      </c>
      <c r="AU20" s="549">
        <v>26745392</v>
      </c>
      <c r="AV20" s="552">
        <v>336</v>
      </c>
      <c r="AW20" s="549">
        <v>88926685</v>
      </c>
      <c r="AX20" s="552">
        <v>161</v>
      </c>
      <c r="AY20" s="549">
        <v>85650044</v>
      </c>
      <c r="AZ20" s="552">
        <v>1095</v>
      </c>
      <c r="BA20" s="76">
        <f t="shared" si="8"/>
        <v>0.22346938775510203</v>
      </c>
      <c r="BB20" s="552">
        <v>1448</v>
      </c>
      <c r="BC20" s="76">
        <f t="shared" si="9"/>
        <v>0.29551020408163264</v>
      </c>
      <c r="BD20" s="552">
        <v>2357</v>
      </c>
      <c r="BE20" s="76">
        <f t="shared" si="10"/>
        <v>0.4810204081632653</v>
      </c>
      <c r="BF20" s="552">
        <v>4263</v>
      </c>
      <c r="BG20" s="76">
        <f t="shared" si="11"/>
        <v>0.87</v>
      </c>
      <c r="BH20" s="552">
        <v>820</v>
      </c>
      <c r="BI20" s="76">
        <f t="shared" si="12"/>
        <v>0.16734693877551021</v>
      </c>
      <c r="BJ20" s="552">
        <v>623</v>
      </c>
      <c r="BK20" s="552">
        <v>173</v>
      </c>
      <c r="BL20" s="552">
        <v>24</v>
      </c>
      <c r="BM20" s="566">
        <v>1968</v>
      </c>
      <c r="BN20" s="545" t="s">
        <v>100</v>
      </c>
      <c r="BO20" s="552">
        <v>3829</v>
      </c>
      <c r="BP20" s="76">
        <f t="shared" si="13"/>
        <v>0.78142857142857147</v>
      </c>
      <c r="BQ20" s="552">
        <v>1071</v>
      </c>
      <c r="BR20" s="76">
        <f t="shared" si="14"/>
        <v>0.21857142857142858</v>
      </c>
      <c r="BS20" s="552">
        <v>148</v>
      </c>
      <c r="BT20" s="76">
        <f t="shared" si="15"/>
        <v>3.0204081632653063E-2</v>
      </c>
      <c r="BU20" s="76">
        <v>0.79554330346887203</v>
      </c>
      <c r="BW20" s="552">
        <v>26</v>
      </c>
      <c r="BX20" s="552">
        <v>7</v>
      </c>
      <c r="BY20" s="552">
        <v>0</v>
      </c>
      <c r="BZ20" s="552">
        <v>15</v>
      </c>
      <c r="CA20" s="552">
        <v>1</v>
      </c>
      <c r="CB20" s="552">
        <v>10</v>
      </c>
      <c r="CC20" s="552">
        <v>5</v>
      </c>
      <c r="CD20" s="552">
        <v>0</v>
      </c>
      <c r="CE20" s="552">
        <v>2</v>
      </c>
      <c r="CF20" s="552">
        <v>5</v>
      </c>
      <c r="CG20" s="552">
        <v>12</v>
      </c>
      <c r="CH20" s="552">
        <v>2</v>
      </c>
      <c r="CI20" s="588" t="s">
        <v>100</v>
      </c>
      <c r="CJ20" s="588" t="s">
        <v>100</v>
      </c>
      <c r="CK20" s="588" t="s">
        <v>100</v>
      </c>
      <c r="CL20" s="588" t="s">
        <v>100</v>
      </c>
      <c r="CM20" s="588" t="s">
        <v>100</v>
      </c>
      <c r="CN20" s="588" t="s">
        <v>100</v>
      </c>
      <c r="CO20" s="588" t="s">
        <v>100</v>
      </c>
      <c r="CP20" s="588" t="s">
        <v>100</v>
      </c>
      <c r="CQ20" s="588" t="s">
        <v>100</v>
      </c>
      <c r="CR20" s="108"/>
      <c r="CS20" s="567" t="s">
        <v>100</v>
      </c>
      <c r="CT20" s="567" t="s">
        <v>100</v>
      </c>
      <c r="CU20" s="567" t="s">
        <v>100</v>
      </c>
      <c r="CV20" s="567" t="s">
        <v>100</v>
      </c>
      <c r="CW20" s="552">
        <v>134</v>
      </c>
      <c r="CX20" s="552">
        <v>20</v>
      </c>
      <c r="CY20" s="552">
        <v>87</v>
      </c>
      <c r="CZ20" s="552">
        <v>32</v>
      </c>
      <c r="DA20" s="552">
        <v>0</v>
      </c>
      <c r="DB20" s="552">
        <v>2</v>
      </c>
      <c r="DC20" s="552">
        <v>13</v>
      </c>
      <c r="DD20" s="552">
        <v>0</v>
      </c>
      <c r="DE20" s="72"/>
      <c r="DF20" s="549">
        <v>19734181.204124</v>
      </c>
      <c r="DG20" s="76">
        <f t="shared" si="16"/>
        <v>4.7709226880295927E-2</v>
      </c>
      <c r="DH20" s="549">
        <v>6292</v>
      </c>
      <c r="DI20" s="549">
        <v>16552085.889492</v>
      </c>
      <c r="DJ20" s="549">
        <v>3182095.31463206</v>
      </c>
      <c r="DK20" s="552">
        <v>3430</v>
      </c>
      <c r="DL20" s="552">
        <v>1406</v>
      </c>
      <c r="DM20" s="552">
        <v>51</v>
      </c>
      <c r="DN20" s="552">
        <v>12</v>
      </c>
      <c r="DO20" s="76">
        <v>0.18927490234399999</v>
      </c>
      <c r="DP20" s="552">
        <v>3283</v>
      </c>
      <c r="DQ20" s="552">
        <v>408</v>
      </c>
      <c r="DR20" s="552">
        <v>927</v>
      </c>
      <c r="DS20" s="552">
        <v>280</v>
      </c>
      <c r="DT20" s="76">
        <f t="shared" si="17"/>
        <v>7.0546737213403876E-2</v>
      </c>
      <c r="DU20" s="542"/>
      <c r="DV20" s="542"/>
      <c r="DW20" s="542"/>
      <c r="DX20" s="552">
        <v>16490.8806</v>
      </c>
      <c r="DZ20" s="588" t="s">
        <v>100</v>
      </c>
      <c r="EA20" s="588" t="s">
        <v>100</v>
      </c>
      <c r="EB20" s="588" t="s">
        <v>100</v>
      </c>
      <c r="EC20" s="588" t="s">
        <v>100</v>
      </c>
      <c r="ED20" s="588" t="s">
        <v>100</v>
      </c>
      <c r="EE20" s="588" t="s">
        <v>100</v>
      </c>
      <c r="EF20" s="588" t="s">
        <v>100</v>
      </c>
      <c r="EG20" s="588" t="s">
        <v>100</v>
      </c>
      <c r="EH20" s="588" t="s">
        <v>100</v>
      </c>
      <c r="EI20" s="588" t="s">
        <v>100</v>
      </c>
      <c r="EJ20" s="588" t="s">
        <v>100</v>
      </c>
      <c r="EK20" s="588" t="s">
        <v>100</v>
      </c>
      <c r="EL20" s="588" t="s">
        <v>100</v>
      </c>
      <c r="EM20" s="588" t="s">
        <v>100</v>
      </c>
      <c r="EN20" s="588" t="s">
        <v>100</v>
      </c>
      <c r="EO20" s="588" t="s">
        <v>100</v>
      </c>
    </row>
    <row r="21" spans="2:145" x14ac:dyDescent="0.25">
      <c r="B21" s="541" t="s">
        <v>1985</v>
      </c>
      <c r="C21" s="541" t="s">
        <v>2049</v>
      </c>
      <c r="D21" s="588" t="s">
        <v>100</v>
      </c>
      <c r="E21" s="541" t="s">
        <v>2025</v>
      </c>
      <c r="F21" s="588" t="s">
        <v>100</v>
      </c>
      <c r="G21" s="543">
        <v>568850.6912</v>
      </c>
      <c r="H21" s="561">
        <v>65473</v>
      </c>
      <c r="I21" s="588" t="s">
        <v>100</v>
      </c>
      <c r="J21" s="588" t="s">
        <v>100</v>
      </c>
      <c r="K21" s="588" t="s">
        <v>100</v>
      </c>
      <c r="L21" s="588" t="s">
        <v>100</v>
      </c>
      <c r="N21" s="543">
        <v>17762</v>
      </c>
      <c r="O21" s="76">
        <f t="shared" si="0"/>
        <v>3.1224362165282363E-2</v>
      </c>
      <c r="P21" s="562">
        <v>717.5</v>
      </c>
      <c r="Q21" s="76">
        <f t="shared" si="1"/>
        <v>0.74099999999999999</v>
      </c>
      <c r="R21" s="563" t="s">
        <v>100</v>
      </c>
      <c r="S21" s="563" t="s">
        <v>100</v>
      </c>
      <c r="T21" s="544">
        <v>1</v>
      </c>
      <c r="U21" s="543">
        <v>37</v>
      </c>
      <c r="V21" s="564"/>
      <c r="W21" s="552">
        <v>3041</v>
      </c>
      <c r="X21" s="558">
        <v>289</v>
      </c>
      <c r="Y21" s="76">
        <f t="shared" si="2"/>
        <v>5.4144456493516409E-2</v>
      </c>
      <c r="Z21" s="546">
        <f t="shared" si="3"/>
        <v>0.17120819727508163</v>
      </c>
      <c r="AA21" s="552">
        <v>634</v>
      </c>
      <c r="AB21" s="552">
        <v>504</v>
      </c>
      <c r="AC21" s="552">
        <v>2911</v>
      </c>
      <c r="AD21" s="552">
        <v>634</v>
      </c>
      <c r="AE21" s="558">
        <f t="shared" si="4"/>
        <v>3545</v>
      </c>
      <c r="AF21" s="549">
        <v>328542866</v>
      </c>
      <c r="AG21" s="569"/>
      <c r="AH21" s="549">
        <v>43900</v>
      </c>
      <c r="AI21" s="552">
        <v>2903</v>
      </c>
      <c r="AJ21" s="76">
        <f t="shared" si="5"/>
        <v>0.81889985895627648</v>
      </c>
      <c r="AK21" s="549">
        <v>159494081</v>
      </c>
      <c r="AL21" s="76">
        <f t="shared" si="6"/>
        <v>0.48545896899797542</v>
      </c>
      <c r="AM21" s="552">
        <v>2900</v>
      </c>
      <c r="AN21" s="549">
        <v>154529798</v>
      </c>
      <c r="AO21" s="552">
        <v>2819</v>
      </c>
      <c r="AP21" s="549">
        <v>143592558</v>
      </c>
      <c r="AQ21" s="552">
        <v>2246</v>
      </c>
      <c r="AR21" s="549">
        <v>129291118</v>
      </c>
      <c r="AS21" s="552">
        <v>573</v>
      </c>
      <c r="AT21" s="76">
        <f t="shared" si="7"/>
        <v>0.20326356864136219</v>
      </c>
      <c r="AU21" s="549">
        <v>14301440</v>
      </c>
      <c r="AV21" s="552">
        <v>456</v>
      </c>
      <c r="AW21" s="549">
        <v>91901440</v>
      </c>
      <c r="AX21" s="552">
        <v>123</v>
      </c>
      <c r="AY21" s="549">
        <v>52748043</v>
      </c>
      <c r="AZ21" s="552">
        <v>1012</v>
      </c>
      <c r="BA21" s="76">
        <f t="shared" si="8"/>
        <v>0.28547249647390693</v>
      </c>
      <c r="BB21" s="552">
        <v>1057</v>
      </c>
      <c r="BC21" s="76">
        <f t="shared" si="9"/>
        <v>0.29816643159379408</v>
      </c>
      <c r="BD21" s="552">
        <v>1476</v>
      </c>
      <c r="BE21" s="76">
        <f t="shared" si="10"/>
        <v>0.41636107193229899</v>
      </c>
      <c r="BF21" s="552">
        <v>2851</v>
      </c>
      <c r="BG21" s="76">
        <f t="shared" si="11"/>
        <v>0.80423131170662909</v>
      </c>
      <c r="BH21" s="552">
        <v>729</v>
      </c>
      <c r="BI21" s="76">
        <f t="shared" si="12"/>
        <v>0.20564174894217208</v>
      </c>
      <c r="BJ21" s="552">
        <v>558</v>
      </c>
      <c r="BK21" s="552">
        <v>160</v>
      </c>
      <c r="BL21" s="552">
        <v>11</v>
      </c>
      <c r="BM21" s="566">
        <v>1948</v>
      </c>
      <c r="BN21" s="545" t="s">
        <v>100</v>
      </c>
      <c r="BO21" s="552">
        <v>2966</v>
      </c>
      <c r="BP21" s="76">
        <f t="shared" si="13"/>
        <v>0.83667136812411846</v>
      </c>
      <c r="BQ21" s="552">
        <v>579</v>
      </c>
      <c r="BR21" s="76">
        <f t="shared" si="14"/>
        <v>0.16332863187588154</v>
      </c>
      <c r="BS21" s="552">
        <v>114</v>
      </c>
      <c r="BT21" s="76">
        <f t="shared" si="15"/>
        <v>3.2157968970380819E-2</v>
      </c>
      <c r="BU21" s="76">
        <v>0.68343093351705131</v>
      </c>
      <c r="BW21" s="552">
        <v>23</v>
      </c>
      <c r="BX21" s="552">
        <v>14</v>
      </c>
      <c r="BY21" s="552">
        <v>2</v>
      </c>
      <c r="BZ21" s="552">
        <v>19</v>
      </c>
      <c r="CA21" s="552">
        <v>1</v>
      </c>
      <c r="CB21" s="552">
        <v>3</v>
      </c>
      <c r="CC21" s="552">
        <v>8</v>
      </c>
      <c r="CD21" s="552">
        <v>1</v>
      </c>
      <c r="CE21" s="552">
        <v>1</v>
      </c>
      <c r="CF21" s="552">
        <v>2</v>
      </c>
      <c r="CG21" s="552">
        <v>11</v>
      </c>
      <c r="CH21" s="552">
        <v>0</v>
      </c>
      <c r="CI21" s="588" t="s">
        <v>100</v>
      </c>
      <c r="CJ21" s="588" t="s">
        <v>100</v>
      </c>
      <c r="CK21" s="588" t="s">
        <v>100</v>
      </c>
      <c r="CL21" s="588" t="s">
        <v>100</v>
      </c>
      <c r="CM21" s="588" t="s">
        <v>100</v>
      </c>
      <c r="CN21" s="588" t="s">
        <v>100</v>
      </c>
      <c r="CO21" s="588" t="s">
        <v>100</v>
      </c>
      <c r="CP21" s="588" t="s">
        <v>100</v>
      </c>
      <c r="CQ21" s="588" t="s">
        <v>100</v>
      </c>
      <c r="CR21" s="108"/>
      <c r="CS21" s="567" t="s">
        <v>100</v>
      </c>
      <c r="CT21" s="567" t="s">
        <v>100</v>
      </c>
      <c r="CU21" s="567" t="s">
        <v>100</v>
      </c>
      <c r="CV21" s="567" t="s">
        <v>100</v>
      </c>
      <c r="CW21" s="552">
        <v>90</v>
      </c>
      <c r="CX21" s="552">
        <v>25</v>
      </c>
      <c r="CY21" s="552">
        <v>64</v>
      </c>
      <c r="CZ21" s="552">
        <v>18</v>
      </c>
      <c r="DA21" s="552">
        <v>0</v>
      </c>
      <c r="DB21" s="552">
        <v>1</v>
      </c>
      <c r="DC21" s="552">
        <v>6</v>
      </c>
      <c r="DD21" s="552">
        <v>1</v>
      </c>
      <c r="DE21" s="72"/>
      <c r="DF21" s="549">
        <v>20128244.5637522</v>
      </c>
      <c r="DG21" s="76">
        <f t="shared" si="16"/>
        <v>6.1265200516489683E-2</v>
      </c>
      <c r="DH21" s="549">
        <v>5933.0325577259</v>
      </c>
      <c r="DI21" s="549">
        <v>12294316.411700999</v>
      </c>
      <c r="DJ21" s="549">
        <v>7833928.1520512002</v>
      </c>
      <c r="DK21" s="552">
        <v>2024</v>
      </c>
      <c r="DL21" s="552">
        <v>1482</v>
      </c>
      <c r="DM21" s="552">
        <v>23</v>
      </c>
      <c r="DN21" s="552">
        <v>16</v>
      </c>
      <c r="DO21" s="76">
        <v>0.14328947544100001</v>
      </c>
      <c r="DP21" s="552">
        <v>1872</v>
      </c>
      <c r="DQ21" s="552">
        <v>511</v>
      </c>
      <c r="DR21" s="552">
        <v>1010</v>
      </c>
      <c r="DS21" s="552">
        <v>152</v>
      </c>
      <c r="DT21" s="76">
        <f t="shared" si="17"/>
        <v>4.9983558040118385E-2</v>
      </c>
      <c r="DU21" s="542"/>
      <c r="DV21" s="542"/>
      <c r="DW21" s="542"/>
      <c r="DX21" s="552">
        <v>15437.7618</v>
      </c>
      <c r="DZ21" s="588" t="s">
        <v>100</v>
      </c>
      <c r="EA21" s="588" t="s">
        <v>100</v>
      </c>
      <c r="EB21" s="588" t="s">
        <v>100</v>
      </c>
      <c r="EC21" s="588" t="s">
        <v>100</v>
      </c>
      <c r="ED21" s="588" t="s">
        <v>100</v>
      </c>
      <c r="EE21" s="588" t="s">
        <v>100</v>
      </c>
      <c r="EF21" s="588" t="s">
        <v>100</v>
      </c>
      <c r="EG21" s="588" t="s">
        <v>100</v>
      </c>
      <c r="EH21" s="588" t="s">
        <v>100</v>
      </c>
      <c r="EI21" s="588" t="s">
        <v>100</v>
      </c>
      <c r="EJ21" s="588" t="s">
        <v>100</v>
      </c>
      <c r="EK21" s="588" t="s">
        <v>100</v>
      </c>
      <c r="EL21" s="588" t="s">
        <v>100</v>
      </c>
      <c r="EM21" s="588" t="s">
        <v>100</v>
      </c>
      <c r="EN21" s="588" t="s">
        <v>100</v>
      </c>
      <c r="EO21" s="588" t="s">
        <v>100</v>
      </c>
    </row>
    <row r="22" spans="2:145" x14ac:dyDescent="0.25">
      <c r="B22" s="541" t="s">
        <v>2050</v>
      </c>
      <c r="C22" s="541" t="s">
        <v>2051</v>
      </c>
      <c r="D22" s="588" t="s">
        <v>100</v>
      </c>
      <c r="E22" s="541" t="s">
        <v>2025</v>
      </c>
      <c r="F22" s="588" t="s">
        <v>100</v>
      </c>
      <c r="G22" s="543">
        <v>282776.66688000003</v>
      </c>
      <c r="H22" s="561">
        <v>20440</v>
      </c>
      <c r="I22" s="588" t="s">
        <v>100</v>
      </c>
      <c r="J22" s="588" t="s">
        <v>100</v>
      </c>
      <c r="K22" s="588" t="s">
        <v>100</v>
      </c>
      <c r="L22" s="588" t="s">
        <v>100</v>
      </c>
      <c r="N22" s="543">
        <v>9801</v>
      </c>
      <c r="O22" s="76">
        <f t="shared" si="0"/>
        <v>3.4659861112795357E-2</v>
      </c>
      <c r="P22" s="562">
        <v>369.6</v>
      </c>
      <c r="Q22" s="76">
        <f t="shared" si="1"/>
        <v>0.38700000000000001</v>
      </c>
      <c r="R22" s="563" t="s">
        <v>100</v>
      </c>
      <c r="S22" s="563" t="s">
        <v>100</v>
      </c>
      <c r="T22" s="544">
        <v>1.4</v>
      </c>
      <c r="U22" s="543">
        <v>81</v>
      </c>
      <c r="V22" s="564"/>
      <c r="W22" s="552">
        <v>1960</v>
      </c>
      <c r="X22" s="558">
        <v>258</v>
      </c>
      <c r="Y22" s="76">
        <f t="shared" si="2"/>
        <v>0.11232876712328767</v>
      </c>
      <c r="Z22" s="546">
        <f t="shared" si="3"/>
        <v>0.19997959391898787</v>
      </c>
      <c r="AA22" s="552">
        <v>233</v>
      </c>
      <c r="AB22" s="552">
        <v>336</v>
      </c>
      <c r="AC22" s="552">
        <f>110+1953</f>
        <v>2063</v>
      </c>
      <c r="AD22" s="552">
        <v>233</v>
      </c>
      <c r="AE22" s="558">
        <f t="shared" si="4"/>
        <v>2296</v>
      </c>
      <c r="AF22" s="549">
        <v>177256783</v>
      </c>
      <c r="AG22" s="569"/>
      <c r="AH22" s="549">
        <v>30350</v>
      </c>
      <c r="AI22" s="552">
        <v>2071</v>
      </c>
      <c r="AJ22" s="76">
        <f t="shared" si="5"/>
        <v>0.90200348432055744</v>
      </c>
      <c r="AK22" s="549">
        <v>86310507</v>
      </c>
      <c r="AL22" s="76">
        <f t="shared" si="6"/>
        <v>0.48692357798234442</v>
      </c>
      <c r="AM22" s="552">
        <v>2069</v>
      </c>
      <c r="AN22" s="549">
        <v>84808807</v>
      </c>
      <c r="AO22" s="552">
        <v>2051</v>
      </c>
      <c r="AP22" s="549">
        <v>83087507</v>
      </c>
      <c r="AQ22" s="552">
        <v>1236</v>
      </c>
      <c r="AR22" s="549">
        <v>68296169</v>
      </c>
      <c r="AS22" s="552">
        <v>815</v>
      </c>
      <c r="AT22" s="76">
        <f t="shared" si="7"/>
        <v>0.39736713798147244</v>
      </c>
      <c r="AU22" s="549">
        <v>14791338</v>
      </c>
      <c r="AV22" s="552">
        <v>120</v>
      </c>
      <c r="AW22" s="549">
        <v>13425087</v>
      </c>
      <c r="AX22" s="552">
        <v>89</v>
      </c>
      <c r="AY22" s="549">
        <v>70336440</v>
      </c>
      <c r="AZ22" s="552">
        <v>332</v>
      </c>
      <c r="BA22" s="76">
        <f t="shared" si="8"/>
        <v>0.14459930313588851</v>
      </c>
      <c r="BB22" s="552">
        <v>416</v>
      </c>
      <c r="BC22" s="76">
        <f t="shared" si="9"/>
        <v>0.18118466898954705</v>
      </c>
      <c r="BD22" s="552">
        <v>1548</v>
      </c>
      <c r="BE22" s="76">
        <f t="shared" si="10"/>
        <v>0.67421602787456447</v>
      </c>
      <c r="BF22" s="552">
        <v>2161</v>
      </c>
      <c r="BG22" s="76">
        <f t="shared" si="11"/>
        <v>0.94120209059233451</v>
      </c>
      <c r="BH22" s="552">
        <v>537</v>
      </c>
      <c r="BI22" s="76">
        <f t="shared" si="12"/>
        <v>0.23388501742160278</v>
      </c>
      <c r="BJ22" s="552">
        <v>389</v>
      </c>
      <c r="BK22" s="552">
        <v>128</v>
      </c>
      <c r="BL22" s="552">
        <v>20</v>
      </c>
      <c r="BM22" s="566">
        <v>1978</v>
      </c>
      <c r="BN22" s="545" t="s">
        <v>100</v>
      </c>
      <c r="BO22" s="552">
        <v>1524</v>
      </c>
      <c r="BP22" s="76">
        <f t="shared" si="13"/>
        <v>0.66376306620209058</v>
      </c>
      <c r="BQ22" s="552">
        <v>772</v>
      </c>
      <c r="BR22" s="76">
        <f t="shared" si="14"/>
        <v>0.33623693379790942</v>
      </c>
      <c r="BS22" s="552">
        <v>149</v>
      </c>
      <c r="BT22" s="76">
        <f t="shared" si="15"/>
        <v>6.4895470383275256E-2</v>
      </c>
      <c r="BU22" s="76">
        <v>0.7595364558184452</v>
      </c>
      <c r="BW22" s="552">
        <v>14</v>
      </c>
      <c r="BX22" s="552">
        <v>12</v>
      </c>
      <c r="BY22" s="552">
        <v>4</v>
      </c>
      <c r="BZ22" s="552">
        <v>11</v>
      </c>
      <c r="CA22" s="552">
        <v>1</v>
      </c>
      <c r="CB22" s="552">
        <v>2</v>
      </c>
      <c r="CC22" s="552">
        <v>7</v>
      </c>
      <c r="CD22" s="552">
        <v>0</v>
      </c>
      <c r="CE22" s="552">
        <v>1</v>
      </c>
      <c r="CF22" s="552">
        <v>1</v>
      </c>
      <c r="CG22" s="552">
        <v>5</v>
      </c>
      <c r="CH22" s="552">
        <v>0</v>
      </c>
      <c r="CI22" s="588" t="s">
        <v>100</v>
      </c>
      <c r="CJ22" s="588" t="s">
        <v>100</v>
      </c>
      <c r="CK22" s="588" t="s">
        <v>100</v>
      </c>
      <c r="CL22" s="588" t="s">
        <v>100</v>
      </c>
      <c r="CM22" s="588" t="s">
        <v>100</v>
      </c>
      <c r="CN22" s="588" t="s">
        <v>100</v>
      </c>
      <c r="CO22" s="588" t="s">
        <v>100</v>
      </c>
      <c r="CP22" s="588" t="s">
        <v>100</v>
      </c>
      <c r="CQ22" s="588" t="s">
        <v>100</v>
      </c>
      <c r="CR22" s="108"/>
      <c r="CS22" s="567" t="s">
        <v>100</v>
      </c>
      <c r="CT22" s="567" t="s">
        <v>100</v>
      </c>
      <c r="CU22" s="567" t="s">
        <v>100</v>
      </c>
      <c r="CV22" s="567" t="s">
        <v>100</v>
      </c>
      <c r="CW22" s="552">
        <v>61</v>
      </c>
      <c r="CX22" s="552">
        <v>25</v>
      </c>
      <c r="CY22" s="552">
        <v>47</v>
      </c>
      <c r="CZ22" s="552">
        <v>11</v>
      </c>
      <c r="DA22" s="552">
        <v>0</v>
      </c>
      <c r="DB22" s="552">
        <v>0</v>
      </c>
      <c r="DC22" s="552">
        <v>3</v>
      </c>
      <c r="DD22" s="552">
        <v>0</v>
      </c>
      <c r="DE22" s="72"/>
      <c r="DF22" s="549">
        <v>16320806.6129406</v>
      </c>
      <c r="DG22" s="76">
        <f t="shared" si="16"/>
        <v>9.2074369943522E-2</v>
      </c>
      <c r="DH22" s="549">
        <v>6718.6336755753</v>
      </c>
      <c r="DI22" s="549">
        <v>11043666.9214803</v>
      </c>
      <c r="DJ22" s="549">
        <v>5277139.6914603598</v>
      </c>
      <c r="DK22" s="552">
        <v>1319</v>
      </c>
      <c r="DL22" s="552">
        <v>935</v>
      </c>
      <c r="DM22" s="552">
        <v>34</v>
      </c>
      <c r="DN22" s="552">
        <v>8</v>
      </c>
      <c r="DO22" s="76">
        <v>0.20609802007700001</v>
      </c>
      <c r="DP22" s="552">
        <v>1210</v>
      </c>
      <c r="DQ22" s="552">
        <v>261</v>
      </c>
      <c r="DR22" s="552">
        <v>603</v>
      </c>
      <c r="DS22" s="552">
        <v>222</v>
      </c>
      <c r="DT22" s="76">
        <f t="shared" si="17"/>
        <v>0.11326530612244898</v>
      </c>
      <c r="DU22" s="542"/>
      <c r="DV22" s="542"/>
      <c r="DW22" s="542"/>
      <c r="DX22" s="552">
        <f>154.4788+15003.8161</f>
        <v>15158.294900000001</v>
      </c>
      <c r="DZ22" s="588" t="s">
        <v>100</v>
      </c>
      <c r="EA22" s="588" t="s">
        <v>100</v>
      </c>
      <c r="EB22" s="588" t="s">
        <v>100</v>
      </c>
      <c r="EC22" s="588" t="s">
        <v>100</v>
      </c>
      <c r="ED22" s="588" t="s">
        <v>100</v>
      </c>
      <c r="EE22" s="588" t="s">
        <v>100</v>
      </c>
      <c r="EF22" s="588" t="s">
        <v>100</v>
      </c>
      <c r="EG22" s="588" t="s">
        <v>100</v>
      </c>
      <c r="EH22" s="588" t="s">
        <v>100</v>
      </c>
      <c r="EI22" s="588" t="s">
        <v>100</v>
      </c>
      <c r="EJ22" s="588" t="s">
        <v>100</v>
      </c>
      <c r="EK22" s="588" t="s">
        <v>100</v>
      </c>
      <c r="EL22" s="588" t="s">
        <v>100</v>
      </c>
      <c r="EM22" s="588" t="s">
        <v>100</v>
      </c>
      <c r="EN22" s="588" t="s">
        <v>100</v>
      </c>
      <c r="EO22" s="588" t="s">
        <v>100</v>
      </c>
    </row>
    <row r="23" spans="2:145" x14ac:dyDescent="0.25">
      <c r="B23" s="541" t="s">
        <v>2052</v>
      </c>
      <c r="C23" s="541" t="s">
        <v>2053</v>
      </c>
      <c r="D23" s="588" t="s">
        <v>100</v>
      </c>
      <c r="E23" s="541" t="s">
        <v>2025</v>
      </c>
      <c r="F23" s="588" t="s">
        <v>100</v>
      </c>
      <c r="G23" s="543">
        <v>845796.94207999995</v>
      </c>
      <c r="H23" s="561">
        <v>27852</v>
      </c>
      <c r="I23" s="588" t="s">
        <v>100</v>
      </c>
      <c r="J23" s="588" t="s">
        <v>100</v>
      </c>
      <c r="K23" s="588" t="s">
        <v>100</v>
      </c>
      <c r="L23" s="588" t="s">
        <v>100</v>
      </c>
      <c r="N23" s="543">
        <v>22423</v>
      </c>
      <c r="O23" s="76">
        <f t="shared" si="0"/>
        <v>2.6511091355871933E-2</v>
      </c>
      <c r="P23" s="544">
        <v>915.2</v>
      </c>
      <c r="Q23" s="76">
        <f t="shared" si="1"/>
        <v>0.93500000000000005</v>
      </c>
      <c r="R23" s="563" t="s">
        <v>100</v>
      </c>
      <c r="S23" s="563" t="s">
        <v>100</v>
      </c>
      <c r="T23" s="544">
        <v>1.3</v>
      </c>
      <c r="U23" s="543">
        <v>70</v>
      </c>
      <c r="V23" s="564"/>
      <c r="W23" s="552">
        <v>1363</v>
      </c>
      <c r="X23" s="558">
        <v>128</v>
      </c>
      <c r="Y23" s="76">
        <f t="shared" si="2"/>
        <v>6.4914548326870603E-2</v>
      </c>
      <c r="Z23" s="546">
        <f t="shared" si="3"/>
        <v>6.0785800294340629E-2</v>
      </c>
      <c r="AA23" s="552">
        <v>227</v>
      </c>
      <c r="AB23" s="552">
        <v>445</v>
      </c>
      <c r="AC23" s="552">
        <v>1581</v>
      </c>
      <c r="AD23" s="552">
        <v>227</v>
      </c>
      <c r="AE23" s="558">
        <f t="shared" si="4"/>
        <v>1808</v>
      </c>
      <c r="AF23" s="549">
        <v>463054674</v>
      </c>
      <c r="AG23" s="569"/>
      <c r="AH23" s="549">
        <v>47850</v>
      </c>
      <c r="AI23" s="552">
        <v>1579</v>
      </c>
      <c r="AJ23" s="76">
        <f t="shared" si="5"/>
        <v>0.87334070796460173</v>
      </c>
      <c r="AK23" s="549">
        <v>101656318</v>
      </c>
      <c r="AL23" s="76">
        <f t="shared" si="6"/>
        <v>0.21953415807654714</v>
      </c>
      <c r="AM23" s="552">
        <v>1579</v>
      </c>
      <c r="AN23" s="549">
        <v>101656318</v>
      </c>
      <c r="AO23" s="552">
        <v>1552</v>
      </c>
      <c r="AP23" s="549">
        <v>99564718</v>
      </c>
      <c r="AQ23" s="552">
        <v>1214</v>
      </c>
      <c r="AR23" s="549">
        <v>93275908</v>
      </c>
      <c r="AS23" s="552">
        <v>338</v>
      </c>
      <c r="AT23" s="76">
        <f t="shared" si="7"/>
        <v>0.21778350515463918</v>
      </c>
      <c r="AU23" s="549">
        <v>6288810</v>
      </c>
      <c r="AV23" s="552">
        <v>116</v>
      </c>
      <c r="AW23" s="549">
        <v>21195858</v>
      </c>
      <c r="AX23" s="552">
        <v>77</v>
      </c>
      <c r="AY23" s="549">
        <v>334023671</v>
      </c>
      <c r="AZ23" s="552">
        <v>367</v>
      </c>
      <c r="BA23" s="76">
        <f t="shared" si="8"/>
        <v>0.20298672566371681</v>
      </c>
      <c r="BB23" s="552">
        <v>511</v>
      </c>
      <c r="BC23" s="76">
        <f t="shared" si="9"/>
        <v>0.28263274336283184</v>
      </c>
      <c r="BD23" s="552">
        <v>930</v>
      </c>
      <c r="BE23" s="76">
        <f t="shared" si="10"/>
        <v>0.51438053097345138</v>
      </c>
      <c r="BF23" s="552">
        <v>1427</v>
      </c>
      <c r="BG23" s="76">
        <f t="shared" si="11"/>
        <v>0.78926991150442483</v>
      </c>
      <c r="BH23" s="552">
        <v>479</v>
      </c>
      <c r="BI23" s="76">
        <f t="shared" si="12"/>
        <v>0.26493362831858408</v>
      </c>
      <c r="BJ23" s="552">
        <v>351</v>
      </c>
      <c r="BK23" s="552">
        <v>100</v>
      </c>
      <c r="BL23" s="552">
        <v>28</v>
      </c>
      <c r="BM23" s="566">
        <v>1974</v>
      </c>
      <c r="BN23" s="545" t="s">
        <v>100</v>
      </c>
      <c r="BO23" s="552">
        <v>1331</v>
      </c>
      <c r="BP23" s="76">
        <f t="shared" si="13"/>
        <v>0.73617256637168138</v>
      </c>
      <c r="BQ23" s="552">
        <v>477</v>
      </c>
      <c r="BR23" s="76">
        <f t="shared" si="14"/>
        <v>0.26382743362831856</v>
      </c>
      <c r="BS23" s="552">
        <v>142</v>
      </c>
      <c r="BT23" s="76">
        <f t="shared" si="15"/>
        <v>7.8539823008849555E-2</v>
      </c>
      <c r="BU23" s="76">
        <v>0.72640911969601019</v>
      </c>
      <c r="BW23" s="552">
        <v>9</v>
      </c>
      <c r="BX23" s="552">
        <v>5</v>
      </c>
      <c r="BY23" s="552">
        <v>0</v>
      </c>
      <c r="BZ23" s="552">
        <v>9</v>
      </c>
      <c r="CA23" s="552">
        <v>0</v>
      </c>
      <c r="CB23" s="552">
        <v>0</v>
      </c>
      <c r="CC23" s="552">
        <v>2</v>
      </c>
      <c r="CD23" s="552">
        <v>0</v>
      </c>
      <c r="CE23" s="552">
        <v>0</v>
      </c>
      <c r="CF23" s="552">
        <v>2</v>
      </c>
      <c r="CG23" s="552">
        <v>5</v>
      </c>
      <c r="CH23" s="552">
        <v>0</v>
      </c>
      <c r="CI23" s="588" t="s">
        <v>100</v>
      </c>
      <c r="CJ23" s="588" t="s">
        <v>100</v>
      </c>
      <c r="CK23" s="588" t="s">
        <v>100</v>
      </c>
      <c r="CL23" s="588" t="s">
        <v>100</v>
      </c>
      <c r="CM23" s="588" t="s">
        <v>100</v>
      </c>
      <c r="CN23" s="588" t="s">
        <v>100</v>
      </c>
      <c r="CO23" s="588" t="s">
        <v>100</v>
      </c>
      <c r="CP23" s="588" t="s">
        <v>100</v>
      </c>
      <c r="CQ23" s="588" t="s">
        <v>100</v>
      </c>
      <c r="CR23" s="108"/>
      <c r="CS23" s="567" t="s">
        <v>100</v>
      </c>
      <c r="CT23" s="567" t="s">
        <v>100</v>
      </c>
      <c r="CU23" s="567" t="s">
        <v>100</v>
      </c>
      <c r="CV23" s="567" t="s">
        <v>100</v>
      </c>
      <c r="CW23" s="552">
        <v>47</v>
      </c>
      <c r="CX23" s="552">
        <v>17</v>
      </c>
      <c r="CY23" s="552">
        <v>23</v>
      </c>
      <c r="CZ23" s="552">
        <v>15</v>
      </c>
      <c r="DA23" s="552">
        <v>0</v>
      </c>
      <c r="DB23" s="552">
        <v>2</v>
      </c>
      <c r="DC23" s="552">
        <v>7</v>
      </c>
      <c r="DD23" s="552">
        <v>0</v>
      </c>
      <c r="DE23" s="72"/>
      <c r="DF23" s="549">
        <v>35110635.234104797</v>
      </c>
      <c r="DG23" s="76">
        <f t="shared" si="16"/>
        <v>7.5823951696262964E-2</v>
      </c>
      <c r="DH23" s="549">
        <v>9153.4240112304997</v>
      </c>
      <c r="DI23" s="549">
        <v>13110719.161853399</v>
      </c>
      <c r="DJ23" s="549">
        <v>21999916.072251402</v>
      </c>
      <c r="DK23" s="552">
        <v>976</v>
      </c>
      <c r="DL23" s="552">
        <v>772</v>
      </c>
      <c r="DM23" s="552">
        <v>27</v>
      </c>
      <c r="DN23" s="552">
        <v>33</v>
      </c>
      <c r="DO23" s="76">
        <v>0.17008072614700001</v>
      </c>
      <c r="DP23" s="552">
        <v>925</v>
      </c>
      <c r="DQ23" s="552">
        <v>220</v>
      </c>
      <c r="DR23" s="552">
        <v>516</v>
      </c>
      <c r="DS23" s="552">
        <v>147</v>
      </c>
      <c r="DT23" s="76">
        <f t="shared" si="17"/>
        <v>0.1078503301540719</v>
      </c>
      <c r="DU23" s="542"/>
      <c r="DV23" s="542"/>
      <c r="DW23" s="542"/>
      <c r="DX23" s="552">
        <v>14177.754999999999</v>
      </c>
      <c r="DZ23" s="588" t="s">
        <v>100</v>
      </c>
      <c r="EA23" s="588" t="s">
        <v>100</v>
      </c>
      <c r="EB23" s="588" t="s">
        <v>100</v>
      </c>
      <c r="EC23" s="588" t="s">
        <v>100</v>
      </c>
      <c r="ED23" s="588" t="s">
        <v>100</v>
      </c>
      <c r="EE23" s="588" t="s">
        <v>100</v>
      </c>
      <c r="EF23" s="588" t="s">
        <v>100</v>
      </c>
      <c r="EG23" s="588" t="s">
        <v>100</v>
      </c>
      <c r="EH23" s="588" t="s">
        <v>100</v>
      </c>
      <c r="EI23" s="588" t="s">
        <v>100</v>
      </c>
      <c r="EJ23" s="588" t="s">
        <v>100</v>
      </c>
      <c r="EK23" s="588" t="s">
        <v>100</v>
      </c>
      <c r="EL23" s="588" t="s">
        <v>100</v>
      </c>
      <c r="EM23" s="588" t="s">
        <v>100</v>
      </c>
      <c r="EN23" s="588" t="s">
        <v>100</v>
      </c>
      <c r="EO23" s="588" t="s">
        <v>100</v>
      </c>
    </row>
    <row r="24" spans="2:145" x14ac:dyDescent="0.25">
      <c r="B24" s="541" t="s">
        <v>2054</v>
      </c>
      <c r="C24" s="541" t="s">
        <v>2055</v>
      </c>
      <c r="D24" s="588" t="s">
        <v>100</v>
      </c>
      <c r="E24" s="541" t="s">
        <v>2025</v>
      </c>
      <c r="F24" s="588" t="s">
        <v>100</v>
      </c>
      <c r="G24" s="543">
        <v>144400.59072000001</v>
      </c>
      <c r="H24" s="561">
        <v>27347</v>
      </c>
      <c r="I24" s="588" t="s">
        <v>100</v>
      </c>
      <c r="J24" s="588" t="s">
        <v>100</v>
      </c>
      <c r="K24" s="588" t="s">
        <v>100</v>
      </c>
      <c r="L24" s="588" t="s">
        <v>100</v>
      </c>
      <c r="N24" s="543">
        <v>10627</v>
      </c>
      <c r="O24" s="76">
        <f t="shared" si="0"/>
        <v>7.3593881763311386E-2</v>
      </c>
      <c r="P24" s="562">
        <v>209.6</v>
      </c>
      <c r="Q24" s="76">
        <f t="shared" si="1"/>
        <v>0.22500000000000001</v>
      </c>
      <c r="R24" s="563" t="s">
        <v>100</v>
      </c>
      <c r="S24" s="563" t="s">
        <v>100</v>
      </c>
      <c r="T24" s="544">
        <v>0.8</v>
      </c>
      <c r="U24" s="543">
        <v>49</v>
      </c>
      <c r="V24" s="564"/>
      <c r="W24" s="552">
        <v>1717</v>
      </c>
      <c r="X24" s="558">
        <v>77</v>
      </c>
      <c r="Y24" s="76">
        <f t="shared" si="2"/>
        <v>7.3902073353567119E-2</v>
      </c>
      <c r="Z24" s="546">
        <f t="shared" si="3"/>
        <v>0.16156958690128917</v>
      </c>
      <c r="AA24" s="552">
        <v>420</v>
      </c>
      <c r="AB24" s="552">
        <v>304</v>
      </c>
      <c r="AC24" s="552">
        <f>1434+167</f>
        <v>1601</v>
      </c>
      <c r="AD24" s="552">
        <v>420</v>
      </c>
      <c r="AE24" s="558">
        <f t="shared" si="4"/>
        <v>2021</v>
      </c>
      <c r="AF24" s="549">
        <v>263497022</v>
      </c>
      <c r="AG24" s="569"/>
      <c r="AH24" s="549">
        <v>59000</v>
      </c>
      <c r="AI24" s="552">
        <v>1886</v>
      </c>
      <c r="AJ24" s="76">
        <f t="shared" si="5"/>
        <v>0.93320138545274611</v>
      </c>
      <c r="AK24" s="549">
        <v>132791069</v>
      </c>
      <c r="AL24" s="76">
        <f t="shared" si="6"/>
        <v>0.50395662156667564</v>
      </c>
      <c r="AM24" s="552">
        <v>1885</v>
      </c>
      <c r="AN24" s="549">
        <v>132636669</v>
      </c>
      <c r="AO24" s="552">
        <v>1740</v>
      </c>
      <c r="AP24" s="549">
        <v>116610784</v>
      </c>
      <c r="AQ24" s="552">
        <v>1373</v>
      </c>
      <c r="AR24" s="549">
        <v>108519648</v>
      </c>
      <c r="AS24" s="552">
        <v>367</v>
      </c>
      <c r="AT24" s="76">
        <f t="shared" si="7"/>
        <v>0.21091954022988504</v>
      </c>
      <c r="AU24" s="549">
        <v>8091136</v>
      </c>
      <c r="AV24" s="552">
        <v>75</v>
      </c>
      <c r="AW24" s="549">
        <v>58578731</v>
      </c>
      <c r="AX24" s="552">
        <v>44</v>
      </c>
      <c r="AY24" s="549">
        <v>66194322</v>
      </c>
      <c r="AZ24" s="552">
        <v>650</v>
      </c>
      <c r="BA24" s="76">
        <f t="shared" si="8"/>
        <v>0.32162295893122217</v>
      </c>
      <c r="BB24" s="552">
        <v>216</v>
      </c>
      <c r="BC24" s="76">
        <f t="shared" si="9"/>
        <v>0.10687778327560614</v>
      </c>
      <c r="BD24" s="552">
        <v>1155</v>
      </c>
      <c r="BE24" s="76">
        <f t="shared" si="10"/>
        <v>0.57149925779317168</v>
      </c>
      <c r="BF24" s="552">
        <v>1478</v>
      </c>
      <c r="BG24" s="76">
        <f t="shared" si="11"/>
        <v>0.731321128154379</v>
      </c>
      <c r="BH24" s="552">
        <v>323</v>
      </c>
      <c r="BI24" s="76">
        <f t="shared" si="12"/>
        <v>0.15982187036120732</v>
      </c>
      <c r="BJ24" s="552">
        <v>237</v>
      </c>
      <c r="BK24" s="552">
        <v>73</v>
      </c>
      <c r="BL24" s="552">
        <v>13</v>
      </c>
      <c r="BM24" s="566">
        <v>1952</v>
      </c>
      <c r="BN24" s="545" t="s">
        <v>100</v>
      </c>
      <c r="BO24" s="552">
        <v>1646</v>
      </c>
      <c r="BP24" s="76">
        <f t="shared" si="13"/>
        <v>0.81444829292429488</v>
      </c>
      <c r="BQ24" s="552">
        <v>375</v>
      </c>
      <c r="BR24" s="76">
        <f t="shared" si="14"/>
        <v>0.18555170707570509</v>
      </c>
      <c r="BS24" s="552">
        <v>102</v>
      </c>
      <c r="BT24" s="76">
        <f t="shared" si="15"/>
        <v>5.0470064324591786E-2</v>
      </c>
      <c r="BU24" s="76">
        <v>0.65747613997879106</v>
      </c>
      <c r="BW24" s="552">
        <v>16</v>
      </c>
      <c r="BX24" s="552">
        <v>13</v>
      </c>
      <c r="BY24" s="552">
        <v>0</v>
      </c>
      <c r="BZ24" s="552">
        <v>1</v>
      </c>
      <c r="CA24" s="552">
        <v>2</v>
      </c>
      <c r="CB24" s="552">
        <v>13</v>
      </c>
      <c r="CC24" s="552">
        <v>7</v>
      </c>
      <c r="CD24" s="552">
        <v>3</v>
      </c>
      <c r="CE24" s="552">
        <v>3</v>
      </c>
      <c r="CF24" s="552">
        <v>1</v>
      </c>
      <c r="CG24" s="552">
        <v>2</v>
      </c>
      <c r="CH24" s="552">
        <v>0</v>
      </c>
      <c r="CI24" s="588" t="s">
        <v>100</v>
      </c>
      <c r="CJ24" s="588" t="s">
        <v>100</v>
      </c>
      <c r="CK24" s="588" t="s">
        <v>100</v>
      </c>
      <c r="CL24" s="588" t="s">
        <v>100</v>
      </c>
      <c r="CM24" s="588" t="s">
        <v>100</v>
      </c>
      <c r="CN24" s="588" t="s">
        <v>100</v>
      </c>
      <c r="CO24" s="588" t="s">
        <v>100</v>
      </c>
      <c r="CP24" s="588" t="s">
        <v>100</v>
      </c>
      <c r="CQ24" s="588" t="s">
        <v>100</v>
      </c>
      <c r="CR24" s="108"/>
      <c r="CS24" s="567" t="s">
        <v>100</v>
      </c>
      <c r="CT24" s="567" t="s">
        <v>100</v>
      </c>
      <c r="CU24" s="567" t="s">
        <v>100</v>
      </c>
      <c r="CV24" s="567" t="s">
        <v>100</v>
      </c>
      <c r="CW24" s="552">
        <v>25</v>
      </c>
      <c r="CX24" s="552">
        <v>7</v>
      </c>
      <c r="CY24" s="552">
        <v>16</v>
      </c>
      <c r="CZ24" s="552">
        <v>7</v>
      </c>
      <c r="DA24" s="552">
        <v>1</v>
      </c>
      <c r="DB24" s="552">
        <v>1</v>
      </c>
      <c r="DC24" s="552">
        <v>0</v>
      </c>
      <c r="DD24" s="552">
        <v>0</v>
      </c>
      <c r="DE24" s="72"/>
      <c r="DF24" s="549">
        <v>19796754.559524201</v>
      </c>
      <c r="DG24" s="76">
        <f t="shared" si="16"/>
        <v>7.513084743524806E-2</v>
      </c>
      <c r="DH24" s="549">
        <v>7003.9410400390998</v>
      </c>
      <c r="DI24" s="549">
        <v>10750953.2708496</v>
      </c>
      <c r="DJ24" s="549">
        <v>9045801.2886745706</v>
      </c>
      <c r="DK24" s="552">
        <v>1214</v>
      </c>
      <c r="DL24" s="552">
        <v>756</v>
      </c>
      <c r="DM24" s="552">
        <v>34</v>
      </c>
      <c r="DN24" s="552">
        <v>17</v>
      </c>
      <c r="DO24" s="76">
        <v>0.118952636719</v>
      </c>
      <c r="DP24" s="552">
        <v>1175</v>
      </c>
      <c r="DQ24" s="552">
        <v>351</v>
      </c>
      <c r="DR24" s="552">
        <v>336</v>
      </c>
      <c r="DS24" s="552">
        <v>159</v>
      </c>
      <c r="DT24" s="76">
        <f t="shared" si="17"/>
        <v>9.2603377984857307E-2</v>
      </c>
      <c r="DU24" s="542"/>
      <c r="DV24" s="542"/>
      <c r="DW24" s="542"/>
      <c r="DX24" s="552">
        <f>6935.0026+3699.542</f>
        <v>10634.544599999999</v>
      </c>
      <c r="DZ24" s="588" t="s">
        <v>100</v>
      </c>
      <c r="EA24" s="588" t="s">
        <v>100</v>
      </c>
      <c r="EB24" s="588" t="s">
        <v>100</v>
      </c>
      <c r="EC24" s="588" t="s">
        <v>100</v>
      </c>
      <c r="ED24" s="588" t="s">
        <v>100</v>
      </c>
      <c r="EE24" s="588" t="s">
        <v>100</v>
      </c>
      <c r="EF24" s="588" t="s">
        <v>100</v>
      </c>
      <c r="EG24" s="588" t="s">
        <v>100</v>
      </c>
      <c r="EH24" s="588" t="s">
        <v>100</v>
      </c>
      <c r="EI24" s="588" t="s">
        <v>100</v>
      </c>
      <c r="EJ24" s="588" t="s">
        <v>100</v>
      </c>
      <c r="EK24" s="588" t="s">
        <v>100</v>
      </c>
      <c r="EL24" s="588" t="s">
        <v>100</v>
      </c>
      <c r="EM24" s="588" t="s">
        <v>100</v>
      </c>
      <c r="EN24" s="588" t="s">
        <v>100</v>
      </c>
      <c r="EO24" s="588" t="s">
        <v>100</v>
      </c>
    </row>
    <row r="25" spans="2:145" x14ac:dyDescent="0.25">
      <c r="B25" s="541" t="s">
        <v>2056</v>
      </c>
      <c r="C25" s="541" t="s">
        <v>2057</v>
      </c>
      <c r="D25" s="588" t="s">
        <v>100</v>
      </c>
      <c r="E25" s="541" t="s">
        <v>2025</v>
      </c>
      <c r="F25" s="588" t="s">
        <v>100</v>
      </c>
      <c r="G25" s="543">
        <v>474866.97088000004</v>
      </c>
      <c r="H25" s="561">
        <v>46244</v>
      </c>
      <c r="I25" s="588" t="s">
        <v>100</v>
      </c>
      <c r="J25" s="588" t="s">
        <v>100</v>
      </c>
      <c r="K25" s="588" t="s">
        <v>100</v>
      </c>
      <c r="L25" s="588" t="s">
        <v>100</v>
      </c>
      <c r="N25" s="543">
        <v>20020</v>
      </c>
      <c r="O25" s="76">
        <f t="shared" si="0"/>
        <v>4.2159175574792922E-2</v>
      </c>
      <c r="P25" s="562">
        <v>608.20000000000005</v>
      </c>
      <c r="Q25" s="76">
        <f t="shared" si="1"/>
        <v>0.57999999999999996</v>
      </c>
      <c r="R25" s="563" t="s">
        <v>100</v>
      </c>
      <c r="S25" s="563" t="s">
        <v>100</v>
      </c>
      <c r="T25" s="544">
        <v>0</v>
      </c>
      <c r="U25" s="543">
        <v>17</v>
      </c>
      <c r="V25" s="564"/>
      <c r="W25" s="552">
        <v>4342</v>
      </c>
      <c r="X25" s="558">
        <v>323</v>
      </c>
      <c r="Y25" s="76">
        <f t="shared" si="2"/>
        <v>0.11030620188565003</v>
      </c>
      <c r="Z25" s="546">
        <f t="shared" si="3"/>
        <v>0.21688311688311687</v>
      </c>
      <c r="AA25" s="552">
        <v>601</v>
      </c>
      <c r="AB25" s="552">
        <v>759</v>
      </c>
      <c r="AC25" s="552">
        <v>4500</v>
      </c>
      <c r="AD25" s="552">
        <v>601</v>
      </c>
      <c r="AE25" s="558">
        <f t="shared" si="4"/>
        <v>5101</v>
      </c>
      <c r="AF25" s="549">
        <v>496479102</v>
      </c>
      <c r="AG25" s="569"/>
      <c r="AH25" s="549">
        <v>34300</v>
      </c>
      <c r="AI25" s="552">
        <v>4617</v>
      </c>
      <c r="AJ25" s="76">
        <f t="shared" si="5"/>
        <v>0.9051166437953343</v>
      </c>
      <c r="AK25" s="549">
        <v>223744715</v>
      </c>
      <c r="AL25" s="76">
        <f t="shared" si="6"/>
        <v>0.45066290625058375</v>
      </c>
      <c r="AM25" s="552">
        <v>4609</v>
      </c>
      <c r="AN25" s="549">
        <v>216794315</v>
      </c>
      <c r="AO25" s="552">
        <v>4542</v>
      </c>
      <c r="AP25" s="549">
        <v>207799509</v>
      </c>
      <c r="AQ25" s="552">
        <v>2908</v>
      </c>
      <c r="AR25" s="549">
        <v>169257820</v>
      </c>
      <c r="AS25" s="552">
        <v>1634</v>
      </c>
      <c r="AT25" s="76">
        <f t="shared" si="7"/>
        <v>0.35975341259357113</v>
      </c>
      <c r="AU25" s="549">
        <v>38541689</v>
      </c>
      <c r="AV25" s="552">
        <v>291</v>
      </c>
      <c r="AW25" s="549">
        <v>58781246</v>
      </c>
      <c r="AX25" s="552">
        <v>141</v>
      </c>
      <c r="AY25" s="549">
        <v>195141936</v>
      </c>
      <c r="AZ25" s="552">
        <v>645</v>
      </c>
      <c r="BA25" s="76">
        <f t="shared" si="8"/>
        <v>0.1264457949421682</v>
      </c>
      <c r="BB25" s="552">
        <v>1079</v>
      </c>
      <c r="BC25" s="76">
        <f t="shared" si="9"/>
        <v>0.21152715153891394</v>
      </c>
      <c r="BD25" s="552">
        <v>3377</v>
      </c>
      <c r="BE25" s="76">
        <f t="shared" si="10"/>
        <v>0.66202705351891789</v>
      </c>
      <c r="BF25" s="552">
        <v>4618</v>
      </c>
      <c r="BG25" s="76">
        <f t="shared" si="11"/>
        <v>0.90531268378749263</v>
      </c>
      <c r="BH25" s="552">
        <v>604</v>
      </c>
      <c r="BI25" s="76">
        <f t="shared" si="12"/>
        <v>0.11840815526367379</v>
      </c>
      <c r="BJ25" s="552">
        <v>537</v>
      </c>
      <c r="BK25" s="552">
        <v>62</v>
      </c>
      <c r="BL25" s="552">
        <v>5</v>
      </c>
      <c r="BM25" s="566">
        <v>1977</v>
      </c>
      <c r="BN25" s="545" t="s">
        <v>100</v>
      </c>
      <c r="BO25" s="552">
        <v>3358</v>
      </c>
      <c r="BP25" s="76">
        <f t="shared" si="13"/>
        <v>0.65830229366790827</v>
      </c>
      <c r="BQ25" s="552">
        <v>1743</v>
      </c>
      <c r="BR25" s="76">
        <f t="shared" si="14"/>
        <v>0.34169770633209173</v>
      </c>
      <c r="BS25" s="552">
        <v>157</v>
      </c>
      <c r="BT25" s="76">
        <f t="shared" si="15"/>
        <v>3.077827876886885E-2</v>
      </c>
      <c r="BU25" s="76">
        <v>0.74463937621832355</v>
      </c>
      <c r="BW25" s="552">
        <v>27</v>
      </c>
      <c r="BX25" s="552">
        <v>17</v>
      </c>
      <c r="BY25" s="552">
        <v>2</v>
      </c>
      <c r="BZ25" s="552">
        <v>16</v>
      </c>
      <c r="CA25" s="552">
        <v>4</v>
      </c>
      <c r="CB25" s="552">
        <v>7</v>
      </c>
      <c r="CC25" s="552">
        <v>12</v>
      </c>
      <c r="CD25" s="552">
        <v>1</v>
      </c>
      <c r="CE25" s="552">
        <v>1</v>
      </c>
      <c r="CF25" s="552">
        <v>3</v>
      </c>
      <c r="CG25" s="552">
        <v>9</v>
      </c>
      <c r="CH25" s="552">
        <v>1</v>
      </c>
      <c r="CI25" s="588" t="s">
        <v>100</v>
      </c>
      <c r="CJ25" s="588" t="s">
        <v>100</v>
      </c>
      <c r="CK25" s="588" t="s">
        <v>100</v>
      </c>
      <c r="CL25" s="588" t="s">
        <v>100</v>
      </c>
      <c r="CM25" s="588" t="s">
        <v>100</v>
      </c>
      <c r="CN25" s="588" t="s">
        <v>100</v>
      </c>
      <c r="CO25" s="588" t="s">
        <v>100</v>
      </c>
      <c r="CP25" s="588" t="s">
        <v>100</v>
      </c>
      <c r="CQ25" s="588" t="s">
        <v>100</v>
      </c>
      <c r="CR25" s="108"/>
      <c r="CS25" s="567" t="s">
        <v>100</v>
      </c>
      <c r="CT25" s="567" t="s">
        <v>100</v>
      </c>
      <c r="CU25" s="567" t="s">
        <v>100</v>
      </c>
      <c r="CV25" s="567" t="s">
        <v>100</v>
      </c>
      <c r="CW25" s="552">
        <v>85</v>
      </c>
      <c r="CX25" s="552">
        <v>9</v>
      </c>
      <c r="CY25" s="552">
        <v>74</v>
      </c>
      <c r="CZ25" s="552">
        <v>7</v>
      </c>
      <c r="DA25" s="552">
        <v>0</v>
      </c>
      <c r="DB25" s="552">
        <v>2</v>
      </c>
      <c r="DC25" s="552">
        <v>2</v>
      </c>
      <c r="DD25" s="552">
        <v>0</v>
      </c>
      <c r="DE25" s="72"/>
      <c r="DF25" s="549">
        <v>17796757.661425401</v>
      </c>
      <c r="DG25" s="76">
        <f t="shared" si="16"/>
        <v>3.5845935085149667E-2</v>
      </c>
      <c r="DH25" s="549">
        <v>5093</v>
      </c>
      <c r="DI25" s="549">
        <v>11195651.0620749</v>
      </c>
      <c r="DJ25" s="549">
        <v>6601106.5993505102</v>
      </c>
      <c r="DK25" s="552">
        <v>3767</v>
      </c>
      <c r="DL25" s="552">
        <v>1303</v>
      </c>
      <c r="DM25" s="552">
        <v>20</v>
      </c>
      <c r="DN25" s="552">
        <v>11</v>
      </c>
      <c r="DO25" s="76">
        <v>0.13923828125000001</v>
      </c>
      <c r="DP25" s="552">
        <v>3628</v>
      </c>
      <c r="DQ25" s="552">
        <v>475</v>
      </c>
      <c r="DR25" s="552">
        <v>825</v>
      </c>
      <c r="DS25" s="552">
        <v>173</v>
      </c>
      <c r="DT25" s="76">
        <f t="shared" si="17"/>
        <v>3.9843390142791341E-2</v>
      </c>
      <c r="DU25" s="542"/>
      <c r="DV25" s="542"/>
      <c r="DW25" s="542"/>
      <c r="DX25" s="552">
        <v>12300.611199999999</v>
      </c>
      <c r="DZ25" s="588" t="s">
        <v>100</v>
      </c>
      <c r="EA25" s="588" t="s">
        <v>100</v>
      </c>
      <c r="EB25" s="588" t="s">
        <v>100</v>
      </c>
      <c r="EC25" s="588" t="s">
        <v>100</v>
      </c>
      <c r="ED25" s="588" t="s">
        <v>100</v>
      </c>
      <c r="EE25" s="588" t="s">
        <v>100</v>
      </c>
      <c r="EF25" s="588" t="s">
        <v>100</v>
      </c>
      <c r="EG25" s="588" t="s">
        <v>100</v>
      </c>
      <c r="EH25" s="588" t="s">
        <v>100</v>
      </c>
      <c r="EI25" s="588" t="s">
        <v>100</v>
      </c>
      <c r="EJ25" s="588" t="s">
        <v>100</v>
      </c>
      <c r="EK25" s="588" t="s">
        <v>100</v>
      </c>
      <c r="EL25" s="588" t="s">
        <v>100</v>
      </c>
      <c r="EM25" s="588" t="s">
        <v>100</v>
      </c>
      <c r="EN25" s="588" t="s">
        <v>100</v>
      </c>
      <c r="EO25" s="588" t="s">
        <v>100</v>
      </c>
    </row>
    <row r="26" spans="2:145" x14ac:dyDescent="0.25">
      <c r="B26" s="541" t="s">
        <v>2058</v>
      </c>
      <c r="C26" s="541" t="s">
        <v>2059</v>
      </c>
      <c r="D26" s="588" t="s">
        <v>100</v>
      </c>
      <c r="E26" s="541" t="s">
        <v>2025</v>
      </c>
      <c r="F26" s="588" t="s">
        <v>100</v>
      </c>
      <c r="G26" s="543">
        <v>535616.74496000004</v>
      </c>
      <c r="H26" s="561">
        <v>18519</v>
      </c>
      <c r="I26" s="588" t="s">
        <v>100</v>
      </c>
      <c r="J26" s="588" t="s">
        <v>100</v>
      </c>
      <c r="K26" s="588" t="s">
        <v>100</v>
      </c>
      <c r="L26" s="588" t="s">
        <v>100</v>
      </c>
      <c r="N26" s="543">
        <v>23613</v>
      </c>
      <c r="O26" s="76">
        <f t="shared" si="0"/>
        <v>4.4085626937902071E-2</v>
      </c>
      <c r="P26" s="544">
        <v>623.9</v>
      </c>
      <c r="Q26" s="76">
        <f t="shared" si="1"/>
        <v>0.61199999999999999</v>
      </c>
      <c r="R26" s="563" t="s">
        <v>100</v>
      </c>
      <c r="S26" s="563" t="s">
        <v>100</v>
      </c>
      <c r="T26" s="544">
        <v>0.3</v>
      </c>
      <c r="U26" s="543">
        <v>85</v>
      </c>
      <c r="V26" s="564"/>
      <c r="W26" s="552">
        <v>720</v>
      </c>
      <c r="X26" s="558">
        <v>117</v>
      </c>
      <c r="Y26" s="76">
        <f t="shared" si="2"/>
        <v>6.0856417733138941E-2</v>
      </c>
      <c r="Z26" s="546">
        <f t="shared" si="3"/>
        <v>3.0491678312793799E-2</v>
      </c>
      <c r="AA26" s="552">
        <v>101</v>
      </c>
      <c r="AB26" s="552">
        <v>407</v>
      </c>
      <c r="AC26" s="552">
        <v>1026</v>
      </c>
      <c r="AD26" s="552">
        <v>101</v>
      </c>
      <c r="AE26" s="558">
        <f t="shared" si="4"/>
        <v>1127</v>
      </c>
      <c r="AF26" s="549">
        <v>84178531</v>
      </c>
      <c r="AG26" s="569"/>
      <c r="AH26" s="549">
        <v>50900</v>
      </c>
      <c r="AI26" s="552">
        <v>1022</v>
      </c>
      <c r="AJ26" s="76">
        <f t="shared" si="5"/>
        <v>0.90683229813664601</v>
      </c>
      <c r="AK26" s="549">
        <v>62429091</v>
      </c>
      <c r="AL26" s="76">
        <f t="shared" si="6"/>
        <v>0.74162723272041897</v>
      </c>
      <c r="AM26" s="552">
        <v>1022</v>
      </c>
      <c r="AN26" s="549">
        <v>62429091</v>
      </c>
      <c r="AO26" s="552">
        <v>1012</v>
      </c>
      <c r="AP26" s="549">
        <v>61497691</v>
      </c>
      <c r="AQ26" s="552">
        <v>815</v>
      </c>
      <c r="AR26" s="549">
        <v>57536843</v>
      </c>
      <c r="AS26" s="552">
        <v>197</v>
      </c>
      <c r="AT26" s="76">
        <f t="shared" si="7"/>
        <v>0.19466403162055335</v>
      </c>
      <c r="AU26" s="549">
        <v>3960848</v>
      </c>
      <c r="AV26" s="552">
        <v>64</v>
      </c>
      <c r="AW26" s="549">
        <v>10503830</v>
      </c>
      <c r="AX26" s="552">
        <v>22</v>
      </c>
      <c r="AY26" s="549">
        <v>6484900</v>
      </c>
      <c r="AZ26" s="552">
        <v>259</v>
      </c>
      <c r="BA26" s="76">
        <f t="shared" si="8"/>
        <v>0.22981366459627328</v>
      </c>
      <c r="BB26" s="552">
        <v>430</v>
      </c>
      <c r="BC26" s="76">
        <f t="shared" si="9"/>
        <v>0.3815439219165927</v>
      </c>
      <c r="BD26" s="552">
        <v>438</v>
      </c>
      <c r="BE26" s="76">
        <f t="shared" si="10"/>
        <v>0.38864241348713396</v>
      </c>
      <c r="BF26" s="552">
        <v>913</v>
      </c>
      <c r="BG26" s="76">
        <f t="shared" si="11"/>
        <v>0.8101153504880213</v>
      </c>
      <c r="BH26" s="552">
        <v>308</v>
      </c>
      <c r="BI26" s="76">
        <f t="shared" si="12"/>
        <v>0.27329192546583853</v>
      </c>
      <c r="BJ26" s="552">
        <v>152</v>
      </c>
      <c r="BK26" s="552">
        <v>111</v>
      </c>
      <c r="BL26" s="552">
        <v>45</v>
      </c>
      <c r="BM26" s="566">
        <v>1972</v>
      </c>
      <c r="BN26" s="545" t="s">
        <v>100</v>
      </c>
      <c r="BO26" s="552">
        <v>853</v>
      </c>
      <c r="BP26" s="76">
        <f t="shared" si="13"/>
        <v>0.75687666370896189</v>
      </c>
      <c r="BQ26" s="552">
        <v>274</v>
      </c>
      <c r="BR26" s="76">
        <f t="shared" si="14"/>
        <v>0.24312333629103816</v>
      </c>
      <c r="BS26" s="552">
        <v>79</v>
      </c>
      <c r="BT26" s="76">
        <f t="shared" si="15"/>
        <v>7.0097604259094948E-2</v>
      </c>
      <c r="BU26" s="76">
        <v>0.78180039138943247</v>
      </c>
      <c r="BW26" s="552">
        <v>2</v>
      </c>
      <c r="BX26" s="552">
        <v>0</v>
      </c>
      <c r="BY26" s="552">
        <v>0</v>
      </c>
      <c r="BZ26" s="552">
        <v>1</v>
      </c>
      <c r="CA26" s="552">
        <v>0</v>
      </c>
      <c r="CB26" s="552">
        <v>1</v>
      </c>
      <c r="CC26" s="552">
        <v>0</v>
      </c>
      <c r="CD26" s="552">
        <v>0</v>
      </c>
      <c r="CE26" s="552">
        <v>0</v>
      </c>
      <c r="CF26" s="552">
        <v>0</v>
      </c>
      <c r="CG26" s="552">
        <v>2</v>
      </c>
      <c r="CH26" s="552">
        <v>0</v>
      </c>
      <c r="CI26" s="588" t="s">
        <v>100</v>
      </c>
      <c r="CJ26" s="588" t="s">
        <v>100</v>
      </c>
      <c r="CK26" s="588" t="s">
        <v>100</v>
      </c>
      <c r="CL26" s="588" t="s">
        <v>100</v>
      </c>
      <c r="CM26" s="588" t="s">
        <v>100</v>
      </c>
      <c r="CN26" s="588" t="s">
        <v>100</v>
      </c>
      <c r="CO26" s="588" t="s">
        <v>100</v>
      </c>
      <c r="CP26" s="588" t="s">
        <v>100</v>
      </c>
      <c r="CQ26" s="588" t="s">
        <v>100</v>
      </c>
      <c r="CR26" s="108"/>
      <c r="CS26" s="567" t="s">
        <v>100</v>
      </c>
      <c r="CT26" s="567" t="s">
        <v>100</v>
      </c>
      <c r="CU26" s="567" t="s">
        <v>100</v>
      </c>
      <c r="CV26" s="567" t="s">
        <v>100</v>
      </c>
      <c r="CW26" s="552">
        <v>20</v>
      </c>
      <c r="CX26" s="552">
        <v>2</v>
      </c>
      <c r="CY26" s="552">
        <v>11</v>
      </c>
      <c r="CZ26" s="552">
        <v>5</v>
      </c>
      <c r="DA26" s="552">
        <v>0</v>
      </c>
      <c r="DB26" s="552">
        <v>1</v>
      </c>
      <c r="DC26" s="552">
        <v>3</v>
      </c>
      <c r="DD26" s="552">
        <v>0</v>
      </c>
      <c r="DE26" s="72"/>
      <c r="DF26" s="549">
        <v>10763648.304654</v>
      </c>
      <c r="DG26" s="76">
        <f t="shared" si="16"/>
        <v>0.12786690592942279</v>
      </c>
      <c r="DH26" s="549">
        <v>13941.859691143</v>
      </c>
      <c r="DI26" s="549">
        <v>10630456.906822899</v>
      </c>
      <c r="DJ26" s="549">
        <v>133191.39783106701</v>
      </c>
      <c r="DK26" s="552">
        <v>692</v>
      </c>
      <c r="DL26" s="552">
        <v>384</v>
      </c>
      <c r="DM26" s="552">
        <v>39</v>
      </c>
      <c r="DN26" s="552">
        <v>12</v>
      </c>
      <c r="DO26" s="76">
        <v>0.36870409488700001</v>
      </c>
      <c r="DP26" s="552">
        <v>671</v>
      </c>
      <c r="DQ26" s="552">
        <v>88</v>
      </c>
      <c r="DR26" s="552">
        <v>187</v>
      </c>
      <c r="DS26" s="552">
        <v>181</v>
      </c>
      <c r="DT26" s="76">
        <f t="shared" si="17"/>
        <v>0.25138888888888888</v>
      </c>
      <c r="DU26" s="542"/>
      <c r="DV26" s="542"/>
      <c r="DW26" s="542"/>
      <c r="DX26" s="552">
        <v>6935.9868999999999</v>
      </c>
      <c r="DZ26" s="588" t="s">
        <v>100</v>
      </c>
      <c r="EA26" s="588" t="s">
        <v>100</v>
      </c>
      <c r="EB26" s="588" t="s">
        <v>100</v>
      </c>
      <c r="EC26" s="588" t="s">
        <v>100</v>
      </c>
      <c r="ED26" s="588" t="s">
        <v>100</v>
      </c>
      <c r="EE26" s="588" t="s">
        <v>100</v>
      </c>
      <c r="EF26" s="588" t="s">
        <v>100</v>
      </c>
      <c r="EG26" s="588" t="s">
        <v>100</v>
      </c>
      <c r="EH26" s="588" t="s">
        <v>100</v>
      </c>
      <c r="EI26" s="588" t="s">
        <v>100</v>
      </c>
      <c r="EJ26" s="588" t="s">
        <v>100</v>
      </c>
      <c r="EK26" s="588" t="s">
        <v>100</v>
      </c>
      <c r="EL26" s="588" t="s">
        <v>100</v>
      </c>
      <c r="EM26" s="588" t="s">
        <v>100</v>
      </c>
      <c r="EN26" s="588" t="s">
        <v>100</v>
      </c>
      <c r="EO26" s="588" t="s">
        <v>100</v>
      </c>
    </row>
    <row r="27" spans="2:145" x14ac:dyDescent="0.25">
      <c r="B27" s="541" t="s">
        <v>2060</v>
      </c>
      <c r="C27" s="541" t="s">
        <v>2061</v>
      </c>
      <c r="D27" s="588" t="s">
        <v>100</v>
      </c>
      <c r="E27" s="541" t="s">
        <v>2025</v>
      </c>
      <c r="F27" s="588" t="s">
        <v>100</v>
      </c>
      <c r="G27" s="543">
        <v>375561.19423999998</v>
      </c>
      <c r="H27" s="561">
        <v>79270</v>
      </c>
      <c r="I27" s="588" t="s">
        <v>100</v>
      </c>
      <c r="J27" s="588" t="s">
        <v>100</v>
      </c>
      <c r="K27" s="588" t="s">
        <v>100</v>
      </c>
      <c r="L27" s="588" t="s">
        <v>100</v>
      </c>
      <c r="N27" s="543">
        <v>19073</v>
      </c>
      <c r="O27" s="76">
        <f t="shared" si="0"/>
        <v>5.0785332170957792E-2</v>
      </c>
      <c r="P27" s="544">
        <v>482.4</v>
      </c>
      <c r="Q27" s="76">
        <f t="shared" si="1"/>
        <v>0.45100000000000001</v>
      </c>
      <c r="R27" s="563" t="s">
        <v>100</v>
      </c>
      <c r="S27" s="563" t="s">
        <v>100</v>
      </c>
      <c r="T27" s="544">
        <v>0.5</v>
      </c>
      <c r="U27" s="543">
        <v>150</v>
      </c>
      <c r="V27" s="564"/>
      <c r="W27" s="552">
        <v>1213</v>
      </c>
      <c r="X27" s="558">
        <v>101</v>
      </c>
      <c r="Y27" s="76">
        <f t="shared" si="2"/>
        <v>2.058786426138514E-2</v>
      </c>
      <c r="Z27" s="546">
        <f t="shared" si="3"/>
        <v>6.359775599014314E-2</v>
      </c>
      <c r="AA27" s="561">
        <v>346</v>
      </c>
      <c r="AB27" s="561">
        <v>419</v>
      </c>
      <c r="AC27" s="552">
        <f>316+970</f>
        <v>1286</v>
      </c>
      <c r="AD27" s="552">
        <f>43+303</f>
        <v>346</v>
      </c>
      <c r="AE27" s="558">
        <f t="shared" si="4"/>
        <v>1632</v>
      </c>
      <c r="AF27" s="549">
        <v>328496915</v>
      </c>
      <c r="AG27" s="569"/>
      <c r="AH27" s="549">
        <v>106250</v>
      </c>
      <c r="AI27" s="552">
        <v>1432</v>
      </c>
      <c r="AJ27" s="76">
        <f t="shared" si="5"/>
        <v>0.87745098039215685</v>
      </c>
      <c r="AK27" s="549">
        <v>178226295</v>
      </c>
      <c r="AL27" s="76">
        <f t="shared" si="6"/>
        <v>0.54255089427552161</v>
      </c>
      <c r="AM27" s="552">
        <v>1430</v>
      </c>
      <c r="AN27" s="549">
        <v>178045495</v>
      </c>
      <c r="AO27" s="552">
        <v>1383</v>
      </c>
      <c r="AP27" s="549">
        <v>171314740</v>
      </c>
      <c r="AQ27" s="552">
        <v>1091</v>
      </c>
      <c r="AR27" s="549">
        <v>164478710</v>
      </c>
      <c r="AS27" s="552">
        <v>292</v>
      </c>
      <c r="AT27" s="76">
        <f t="shared" si="7"/>
        <v>0.21113521330441071</v>
      </c>
      <c r="AU27" s="549">
        <v>6836030</v>
      </c>
      <c r="AV27" s="552">
        <v>131</v>
      </c>
      <c r="AW27" s="549">
        <v>84371570</v>
      </c>
      <c r="AX27" s="552">
        <v>40</v>
      </c>
      <c r="AY27" s="549">
        <v>56898450</v>
      </c>
      <c r="AZ27" s="552">
        <v>611</v>
      </c>
      <c r="BA27" s="76">
        <f t="shared" si="8"/>
        <v>0.37438725490196079</v>
      </c>
      <c r="BB27" s="552">
        <v>396</v>
      </c>
      <c r="BC27" s="76">
        <f t="shared" si="9"/>
        <v>0.24264705882352941</v>
      </c>
      <c r="BD27" s="552">
        <v>625</v>
      </c>
      <c r="BE27" s="76">
        <f t="shared" si="10"/>
        <v>0.38296568627450983</v>
      </c>
      <c r="BF27" s="552">
        <v>1167</v>
      </c>
      <c r="BG27" s="76">
        <f t="shared" si="11"/>
        <v>0.71507352941176472</v>
      </c>
      <c r="BH27" s="552">
        <v>365</v>
      </c>
      <c r="BI27" s="76">
        <f t="shared" si="12"/>
        <v>0.22365196078431374</v>
      </c>
      <c r="BJ27" s="552">
        <v>177</v>
      </c>
      <c r="BK27" s="552">
        <v>91</v>
      </c>
      <c r="BL27" s="552">
        <v>97</v>
      </c>
      <c r="BM27" s="566">
        <v>1975</v>
      </c>
      <c r="BN27" s="545" t="s">
        <v>100</v>
      </c>
      <c r="BO27" s="552">
        <v>1225</v>
      </c>
      <c r="BP27" s="76">
        <f t="shared" si="13"/>
        <v>0.75061274509803921</v>
      </c>
      <c r="BQ27" s="552">
        <v>407</v>
      </c>
      <c r="BR27" s="76">
        <f t="shared" si="14"/>
        <v>0.24938725490196079</v>
      </c>
      <c r="BS27" s="552">
        <v>99</v>
      </c>
      <c r="BT27" s="76">
        <f t="shared" si="15"/>
        <v>6.0661764705882353E-2</v>
      </c>
      <c r="BU27" s="76">
        <v>0.73743016759776536</v>
      </c>
      <c r="BW27" s="552">
        <v>6</v>
      </c>
      <c r="BX27" s="552">
        <v>3</v>
      </c>
      <c r="BY27" s="552">
        <v>2</v>
      </c>
      <c r="BZ27" s="552">
        <v>6</v>
      </c>
      <c r="CA27" s="552">
        <v>0</v>
      </c>
      <c r="CB27" s="552">
        <v>0</v>
      </c>
      <c r="CC27" s="552">
        <v>3</v>
      </c>
      <c r="CD27" s="552">
        <v>0</v>
      </c>
      <c r="CE27" s="552">
        <v>0</v>
      </c>
      <c r="CF27" s="552">
        <v>1</v>
      </c>
      <c r="CG27" s="552">
        <v>1</v>
      </c>
      <c r="CH27" s="552">
        <v>1</v>
      </c>
      <c r="CI27" s="588" t="s">
        <v>100</v>
      </c>
      <c r="CJ27" s="588" t="s">
        <v>100</v>
      </c>
      <c r="CK27" s="588" t="s">
        <v>100</v>
      </c>
      <c r="CL27" s="588" t="s">
        <v>100</v>
      </c>
      <c r="CM27" s="588" t="s">
        <v>100</v>
      </c>
      <c r="CN27" s="588" t="s">
        <v>100</v>
      </c>
      <c r="CO27" s="588" t="s">
        <v>100</v>
      </c>
      <c r="CP27" s="588" t="s">
        <v>100</v>
      </c>
      <c r="CQ27" s="588" t="s">
        <v>100</v>
      </c>
      <c r="CR27" s="108"/>
      <c r="CS27" s="567" t="s">
        <v>100</v>
      </c>
      <c r="CT27" s="567" t="s">
        <v>100</v>
      </c>
      <c r="CU27" s="567" t="s">
        <v>100</v>
      </c>
      <c r="CV27" s="567" t="s">
        <v>100</v>
      </c>
      <c r="CW27" s="552">
        <v>13</v>
      </c>
      <c r="CX27" s="552">
        <v>7</v>
      </c>
      <c r="CY27" s="552">
        <v>4</v>
      </c>
      <c r="CZ27" s="552">
        <v>3</v>
      </c>
      <c r="DA27" s="552">
        <v>0</v>
      </c>
      <c r="DB27" s="552">
        <v>1</v>
      </c>
      <c r="DC27" s="552">
        <v>5</v>
      </c>
      <c r="DD27" s="552">
        <v>0</v>
      </c>
      <c r="DE27" s="72"/>
      <c r="DF27" s="549">
        <v>31692773.9984277</v>
      </c>
      <c r="DG27" s="76">
        <f t="shared" si="16"/>
        <v>9.6478148047228082E-2</v>
      </c>
      <c r="DH27" s="549">
        <v>15078.669433593799</v>
      </c>
      <c r="DI27" s="549">
        <v>15440172.9123703</v>
      </c>
      <c r="DJ27" s="549">
        <v>16252601.086057501</v>
      </c>
      <c r="DK27" s="552">
        <v>940</v>
      </c>
      <c r="DL27" s="552">
        <v>594</v>
      </c>
      <c r="DM27" s="552">
        <v>75</v>
      </c>
      <c r="DN27" s="552">
        <v>23</v>
      </c>
      <c r="DO27" s="76">
        <v>0.18015136718800001</v>
      </c>
      <c r="DP27" s="552">
        <v>943</v>
      </c>
      <c r="DQ27" s="552">
        <v>189</v>
      </c>
      <c r="DR27" s="552">
        <v>280</v>
      </c>
      <c r="DS27" s="552">
        <v>220</v>
      </c>
      <c r="DT27" s="76">
        <f t="shared" si="17"/>
        <v>0.18136850783182193</v>
      </c>
      <c r="DU27" s="542"/>
      <c r="DV27" s="542"/>
      <c r="DW27" s="542"/>
      <c r="DX27" s="552">
        <f>1226.5935+9263.3335</f>
        <v>10489.927</v>
      </c>
      <c r="DZ27" s="588" t="s">
        <v>100</v>
      </c>
      <c r="EA27" s="588" t="s">
        <v>100</v>
      </c>
      <c r="EB27" s="588" t="s">
        <v>100</v>
      </c>
      <c r="EC27" s="588" t="s">
        <v>100</v>
      </c>
      <c r="ED27" s="588" t="s">
        <v>100</v>
      </c>
      <c r="EE27" s="588" t="s">
        <v>100</v>
      </c>
      <c r="EF27" s="588" t="s">
        <v>100</v>
      </c>
      <c r="EG27" s="588" t="s">
        <v>100</v>
      </c>
      <c r="EH27" s="588" t="s">
        <v>100</v>
      </c>
      <c r="EI27" s="588" t="s">
        <v>100</v>
      </c>
      <c r="EJ27" s="588" t="s">
        <v>100</v>
      </c>
      <c r="EK27" s="588" t="s">
        <v>100</v>
      </c>
      <c r="EL27" s="588" t="s">
        <v>100</v>
      </c>
      <c r="EM27" s="588" t="s">
        <v>100</v>
      </c>
      <c r="EN27" s="588" t="s">
        <v>100</v>
      </c>
      <c r="EO27" s="588" t="s">
        <v>100</v>
      </c>
    </row>
    <row r="28" spans="2:145" s="571" customFormat="1" x14ac:dyDescent="0.25">
      <c r="B28" s="541" t="s">
        <v>2062</v>
      </c>
      <c r="C28" s="541" t="s">
        <v>2063</v>
      </c>
      <c r="D28" s="588" t="s">
        <v>100</v>
      </c>
      <c r="E28" s="541" t="s">
        <v>2025</v>
      </c>
      <c r="F28" s="588" t="s">
        <v>100</v>
      </c>
      <c r="G28" s="543">
        <v>373683.52255999995</v>
      </c>
      <c r="H28" s="561">
        <v>17987</v>
      </c>
      <c r="I28" s="588" t="s">
        <v>100</v>
      </c>
      <c r="J28" s="588" t="s">
        <v>100</v>
      </c>
      <c r="K28" s="588" t="s">
        <v>100</v>
      </c>
      <c r="L28" s="588" t="s">
        <v>100</v>
      </c>
      <c r="M28"/>
      <c r="N28" s="543">
        <v>11792</v>
      </c>
      <c r="O28" s="76">
        <f t="shared" si="0"/>
        <v>3.1556114433990423E-2</v>
      </c>
      <c r="P28" s="562">
        <v>286.8</v>
      </c>
      <c r="Q28" s="76">
        <f t="shared" si="1"/>
        <v>0.25800000000000001</v>
      </c>
      <c r="R28" s="563" t="s">
        <v>100</v>
      </c>
      <c r="S28" s="563" t="s">
        <v>100</v>
      </c>
      <c r="T28" s="544">
        <v>1.2</v>
      </c>
      <c r="U28" s="543">
        <v>9</v>
      </c>
      <c r="V28" s="564"/>
      <c r="W28" s="552">
        <v>1122</v>
      </c>
      <c r="X28" s="558">
        <v>297</v>
      </c>
      <c r="Y28" s="76">
        <f t="shared" si="2"/>
        <v>7.3163951742925448E-2</v>
      </c>
      <c r="Z28" s="546">
        <f t="shared" si="3"/>
        <v>9.5149253731343281E-2</v>
      </c>
      <c r="AA28" s="552">
        <v>237</v>
      </c>
      <c r="AB28" s="552">
        <v>194</v>
      </c>
      <c r="AC28" s="552">
        <v>1079</v>
      </c>
      <c r="AD28" s="552">
        <v>237</v>
      </c>
      <c r="AE28" s="558">
        <f t="shared" si="4"/>
        <v>1316</v>
      </c>
      <c r="AF28" s="549">
        <v>168582255</v>
      </c>
      <c r="AG28" s="569"/>
      <c r="AH28" s="549">
        <v>49000</v>
      </c>
      <c r="AI28" s="552">
        <v>1121</v>
      </c>
      <c r="AJ28" s="76">
        <f t="shared" si="5"/>
        <v>0.85182370820668696</v>
      </c>
      <c r="AK28" s="549">
        <v>62561585</v>
      </c>
      <c r="AL28" s="76">
        <f t="shared" si="6"/>
        <v>0.37110421259936283</v>
      </c>
      <c r="AM28" s="552">
        <v>1118</v>
      </c>
      <c r="AN28" s="549">
        <v>60969985</v>
      </c>
      <c r="AO28" s="552">
        <v>1038</v>
      </c>
      <c r="AP28" s="549">
        <v>54930285</v>
      </c>
      <c r="AQ28" s="552">
        <v>810</v>
      </c>
      <c r="AR28" s="549">
        <v>50804415</v>
      </c>
      <c r="AS28" s="552">
        <v>228</v>
      </c>
      <c r="AT28" s="76">
        <f t="shared" si="7"/>
        <v>0.21965317919075145</v>
      </c>
      <c r="AU28" s="549">
        <v>4125870</v>
      </c>
      <c r="AV28" s="552">
        <v>135</v>
      </c>
      <c r="AW28" s="549">
        <v>68141770</v>
      </c>
      <c r="AX28" s="552">
        <v>42</v>
      </c>
      <c r="AY28" s="549">
        <v>35830520</v>
      </c>
      <c r="AZ28" s="552">
        <v>328</v>
      </c>
      <c r="BA28" s="76">
        <f t="shared" si="8"/>
        <v>0.24924012158054712</v>
      </c>
      <c r="BB28" s="552">
        <v>433</v>
      </c>
      <c r="BC28" s="76">
        <f t="shared" si="9"/>
        <v>0.32902735562310031</v>
      </c>
      <c r="BD28" s="552">
        <v>555</v>
      </c>
      <c r="BE28" s="76">
        <f t="shared" si="10"/>
        <v>0.42173252279635259</v>
      </c>
      <c r="BF28" s="552">
        <v>866</v>
      </c>
      <c r="BG28" s="76">
        <f t="shared" si="11"/>
        <v>0.65805471124620063</v>
      </c>
      <c r="BH28" s="552">
        <v>277</v>
      </c>
      <c r="BI28" s="76">
        <f t="shared" si="12"/>
        <v>0.21048632218844984</v>
      </c>
      <c r="BJ28" s="552">
        <v>221</v>
      </c>
      <c r="BK28" s="552">
        <v>54</v>
      </c>
      <c r="BL28" s="552">
        <v>2</v>
      </c>
      <c r="BM28" s="566">
        <v>1948</v>
      </c>
      <c r="BN28" s="545" t="s">
        <v>100</v>
      </c>
      <c r="BO28" s="552">
        <v>1169</v>
      </c>
      <c r="BP28" s="76">
        <f t="shared" si="13"/>
        <v>0.88829787234042556</v>
      </c>
      <c r="BQ28" s="552">
        <v>147</v>
      </c>
      <c r="BR28" s="76">
        <f t="shared" si="14"/>
        <v>0.11170212765957446</v>
      </c>
      <c r="BS28" s="552">
        <v>25</v>
      </c>
      <c r="BT28" s="76">
        <f t="shared" si="15"/>
        <v>1.8996960486322188E-2</v>
      </c>
      <c r="BU28" s="76">
        <v>0.58519179304192681</v>
      </c>
      <c r="BV28"/>
      <c r="BW28" s="552">
        <v>9</v>
      </c>
      <c r="BX28" s="552">
        <v>6</v>
      </c>
      <c r="BY28" s="552">
        <v>2</v>
      </c>
      <c r="BZ28" s="552">
        <v>8</v>
      </c>
      <c r="CA28" s="552">
        <v>1</v>
      </c>
      <c r="CB28" s="552">
        <v>0</v>
      </c>
      <c r="CC28" s="552">
        <v>3</v>
      </c>
      <c r="CD28" s="552">
        <v>1</v>
      </c>
      <c r="CE28" s="552">
        <v>0</v>
      </c>
      <c r="CF28" s="552">
        <v>1</v>
      </c>
      <c r="CG28" s="552">
        <v>4</v>
      </c>
      <c r="CH28" s="552">
        <v>0</v>
      </c>
      <c r="CI28" s="588" t="s">
        <v>100</v>
      </c>
      <c r="CJ28" s="588" t="s">
        <v>100</v>
      </c>
      <c r="CK28" s="588" t="s">
        <v>100</v>
      </c>
      <c r="CL28" s="588" t="s">
        <v>100</v>
      </c>
      <c r="CM28" s="588" t="s">
        <v>100</v>
      </c>
      <c r="CN28" s="588" t="s">
        <v>100</v>
      </c>
      <c r="CO28" s="588" t="s">
        <v>100</v>
      </c>
      <c r="CP28" s="588" t="s">
        <v>100</v>
      </c>
      <c r="CQ28" s="588" t="s">
        <v>100</v>
      </c>
      <c r="CR28" s="108"/>
      <c r="CS28" s="567" t="s">
        <v>100</v>
      </c>
      <c r="CT28" s="567" t="s">
        <v>100</v>
      </c>
      <c r="CU28" s="567" t="s">
        <v>100</v>
      </c>
      <c r="CV28" s="567" t="s">
        <v>100</v>
      </c>
      <c r="CW28" s="552">
        <v>26</v>
      </c>
      <c r="CX28" s="552">
        <v>9</v>
      </c>
      <c r="CY28" s="552">
        <v>14</v>
      </c>
      <c r="CZ28" s="552">
        <v>8</v>
      </c>
      <c r="DA28" s="552">
        <v>0</v>
      </c>
      <c r="DB28" s="552">
        <v>1</v>
      </c>
      <c r="DC28" s="552">
        <v>3</v>
      </c>
      <c r="DD28" s="552">
        <v>0</v>
      </c>
      <c r="DE28" s="72"/>
      <c r="DF28" s="549">
        <v>6705578.2526414702</v>
      </c>
      <c r="DG28" s="76">
        <f t="shared" si="16"/>
        <v>3.9776299425117255E-2</v>
      </c>
      <c r="DH28" s="549">
        <v>5553.3288574218996</v>
      </c>
      <c r="DI28" s="549">
        <v>4819699.2545577502</v>
      </c>
      <c r="DJ28" s="549">
        <v>1885878.99808373</v>
      </c>
      <c r="DK28" s="552">
        <v>694</v>
      </c>
      <c r="DL28" s="552">
        <v>614</v>
      </c>
      <c r="DM28" s="552">
        <v>5</v>
      </c>
      <c r="DN28" s="552">
        <v>3</v>
      </c>
      <c r="DO28" s="76">
        <v>0.12815673828099999</v>
      </c>
      <c r="DP28" s="552">
        <v>644</v>
      </c>
      <c r="DQ28" s="552">
        <v>232</v>
      </c>
      <c r="DR28" s="552">
        <v>360</v>
      </c>
      <c r="DS28" s="552">
        <v>80</v>
      </c>
      <c r="DT28" s="76">
        <f t="shared" si="17"/>
        <v>7.130124777183601E-2</v>
      </c>
      <c r="DU28" s="542"/>
      <c r="DV28" s="542"/>
      <c r="DW28" s="542"/>
      <c r="DX28" s="552">
        <v>6080.4205000000002</v>
      </c>
      <c r="DY28"/>
      <c r="DZ28" s="588" t="s">
        <v>100</v>
      </c>
      <c r="EA28" s="588" t="s">
        <v>100</v>
      </c>
      <c r="EB28" s="588" t="s">
        <v>100</v>
      </c>
      <c r="EC28" s="588" t="s">
        <v>100</v>
      </c>
      <c r="ED28" s="588" t="s">
        <v>100</v>
      </c>
      <c r="EE28" s="588" t="s">
        <v>100</v>
      </c>
      <c r="EF28" s="588" t="s">
        <v>100</v>
      </c>
      <c r="EG28" s="588" t="s">
        <v>100</v>
      </c>
      <c r="EH28" s="588" t="s">
        <v>100</v>
      </c>
      <c r="EI28" s="588" t="s">
        <v>100</v>
      </c>
      <c r="EJ28" s="588" t="s">
        <v>100</v>
      </c>
      <c r="EK28" s="588" t="s">
        <v>100</v>
      </c>
      <c r="EL28" s="588" t="s">
        <v>100</v>
      </c>
      <c r="EM28" s="588" t="s">
        <v>100</v>
      </c>
      <c r="EN28" s="588" t="s">
        <v>100</v>
      </c>
      <c r="EO28" s="588" t="s">
        <v>100</v>
      </c>
    </row>
    <row r="29" spans="2:145" x14ac:dyDescent="0.25">
      <c r="B29" s="541" t="s">
        <v>2064</v>
      </c>
      <c r="C29" s="541" t="s">
        <v>2065</v>
      </c>
      <c r="D29" s="588" t="s">
        <v>100</v>
      </c>
      <c r="E29" s="541" t="s">
        <v>2025</v>
      </c>
      <c r="F29" s="588" t="s">
        <v>100</v>
      </c>
      <c r="G29" s="543">
        <v>906994.90495999996</v>
      </c>
      <c r="H29" s="561">
        <v>27580</v>
      </c>
      <c r="I29" s="588" t="s">
        <v>100</v>
      </c>
      <c r="J29" s="588" t="s">
        <v>100</v>
      </c>
      <c r="K29" s="588" t="s">
        <v>100</v>
      </c>
      <c r="L29" s="588" t="s">
        <v>100</v>
      </c>
      <c r="N29" s="543">
        <v>23035</v>
      </c>
      <c r="O29" s="76">
        <f t="shared" si="0"/>
        <v>2.5397055566718847E-2</v>
      </c>
      <c r="P29" s="562">
        <v>840.3</v>
      </c>
      <c r="Q29" s="76">
        <f t="shared" si="1"/>
        <v>0.83799999999999997</v>
      </c>
      <c r="R29" s="563" t="s">
        <v>100</v>
      </c>
      <c r="S29" s="563" t="s">
        <v>100</v>
      </c>
      <c r="T29" s="544">
        <v>1</v>
      </c>
      <c r="U29" s="543">
        <v>13</v>
      </c>
      <c r="V29" s="564"/>
      <c r="W29" s="552">
        <v>2050</v>
      </c>
      <c r="X29" s="558">
        <v>271</v>
      </c>
      <c r="Y29" s="76">
        <f t="shared" si="2"/>
        <v>7.8390137781000721E-2</v>
      </c>
      <c r="Z29" s="546">
        <f t="shared" si="3"/>
        <v>8.8995007597134801E-2</v>
      </c>
      <c r="AA29" s="552">
        <v>170</v>
      </c>
      <c r="AB29" s="552">
        <v>112</v>
      </c>
      <c r="AC29" s="552">
        <f>1279+713</f>
        <v>1992</v>
      </c>
      <c r="AD29" s="552">
        <v>170</v>
      </c>
      <c r="AE29" s="558">
        <f t="shared" si="4"/>
        <v>2162</v>
      </c>
      <c r="AF29" s="549">
        <v>119518573</v>
      </c>
      <c r="AG29" s="569"/>
      <c r="AH29" s="549">
        <v>28700</v>
      </c>
      <c r="AI29" s="552">
        <v>1845</v>
      </c>
      <c r="AJ29" s="76">
        <f t="shared" si="5"/>
        <v>0.85337650323774283</v>
      </c>
      <c r="AK29" s="549">
        <v>63320720</v>
      </c>
      <c r="AL29" s="76">
        <f t="shared" si="6"/>
        <v>0.52979815948773079</v>
      </c>
      <c r="AM29" s="552">
        <v>1845</v>
      </c>
      <c r="AN29" s="549">
        <v>63320720</v>
      </c>
      <c r="AO29" s="552">
        <v>1821</v>
      </c>
      <c r="AP29" s="549">
        <v>62387920</v>
      </c>
      <c r="AQ29" s="552">
        <v>1411</v>
      </c>
      <c r="AR29" s="549">
        <v>54613946</v>
      </c>
      <c r="AS29" s="552">
        <v>410</v>
      </c>
      <c r="AT29" s="76">
        <f t="shared" si="7"/>
        <v>0.22515101592531575</v>
      </c>
      <c r="AU29" s="549">
        <v>7773974</v>
      </c>
      <c r="AV29" s="552">
        <v>210</v>
      </c>
      <c r="AW29" s="549">
        <v>24895026</v>
      </c>
      <c r="AX29" s="552">
        <v>80</v>
      </c>
      <c r="AY29" s="549">
        <v>29518089</v>
      </c>
      <c r="AZ29" s="552">
        <v>298</v>
      </c>
      <c r="BA29" s="76">
        <f t="shared" si="8"/>
        <v>0.13783533765032377</v>
      </c>
      <c r="BB29" s="552">
        <v>529</v>
      </c>
      <c r="BC29" s="76">
        <f t="shared" si="9"/>
        <v>0.24468085106382978</v>
      </c>
      <c r="BD29" s="552">
        <v>1335</v>
      </c>
      <c r="BE29" s="76">
        <f t="shared" si="10"/>
        <v>0.6174838112858464</v>
      </c>
      <c r="BF29" s="552">
        <v>1980</v>
      </c>
      <c r="BG29" s="76">
        <f t="shared" si="11"/>
        <v>0.91581868640148012</v>
      </c>
      <c r="BH29" s="552">
        <v>370</v>
      </c>
      <c r="BI29" s="76">
        <f t="shared" si="12"/>
        <v>0.17113783533765031</v>
      </c>
      <c r="BJ29" s="552">
        <v>306</v>
      </c>
      <c r="BK29" s="552">
        <v>60</v>
      </c>
      <c r="BL29" s="552">
        <v>4</v>
      </c>
      <c r="BM29" s="566">
        <v>1960</v>
      </c>
      <c r="BN29" s="545" t="s">
        <v>100</v>
      </c>
      <c r="BO29" s="552">
        <v>1750</v>
      </c>
      <c r="BP29" s="76">
        <f t="shared" si="13"/>
        <v>0.80943570767807582</v>
      </c>
      <c r="BQ29" s="552">
        <v>412</v>
      </c>
      <c r="BR29" s="76">
        <f t="shared" si="14"/>
        <v>0.19056429232192415</v>
      </c>
      <c r="BS29" s="552">
        <v>53</v>
      </c>
      <c r="BT29" s="76">
        <f t="shared" si="15"/>
        <v>2.4514338575393153E-2</v>
      </c>
      <c r="BU29" s="76">
        <v>0.7501355013550135</v>
      </c>
      <c r="BW29" s="552">
        <v>7</v>
      </c>
      <c r="BX29" s="552">
        <v>1</v>
      </c>
      <c r="BY29" s="552">
        <v>0</v>
      </c>
      <c r="BZ29" s="552">
        <v>5</v>
      </c>
      <c r="CA29" s="552">
        <v>0</v>
      </c>
      <c r="CB29" s="552">
        <v>2</v>
      </c>
      <c r="CC29" s="552">
        <v>1</v>
      </c>
      <c r="CD29" s="552">
        <v>0</v>
      </c>
      <c r="CE29" s="552">
        <v>0</v>
      </c>
      <c r="CF29" s="552">
        <v>3</v>
      </c>
      <c r="CG29" s="552">
        <v>3</v>
      </c>
      <c r="CH29" s="552">
        <v>0</v>
      </c>
      <c r="CI29" s="588" t="s">
        <v>100</v>
      </c>
      <c r="CJ29" s="588" t="s">
        <v>100</v>
      </c>
      <c r="CK29" s="588" t="s">
        <v>100</v>
      </c>
      <c r="CL29" s="588" t="s">
        <v>100</v>
      </c>
      <c r="CM29" s="588" t="s">
        <v>100</v>
      </c>
      <c r="CN29" s="588" t="s">
        <v>100</v>
      </c>
      <c r="CO29" s="588" t="s">
        <v>100</v>
      </c>
      <c r="CP29" s="588" t="s">
        <v>100</v>
      </c>
      <c r="CQ29" s="588" t="s">
        <v>100</v>
      </c>
      <c r="CR29" s="108"/>
      <c r="CS29" s="567" t="s">
        <v>100</v>
      </c>
      <c r="CT29" s="567" t="s">
        <v>100</v>
      </c>
      <c r="CU29" s="567" t="s">
        <v>100</v>
      </c>
      <c r="CV29" s="567" t="s">
        <v>100</v>
      </c>
      <c r="CW29" s="552">
        <v>63</v>
      </c>
      <c r="CX29" s="552">
        <v>19</v>
      </c>
      <c r="CY29" s="552">
        <v>45</v>
      </c>
      <c r="CZ29" s="552">
        <v>12</v>
      </c>
      <c r="DA29" s="552">
        <v>0</v>
      </c>
      <c r="DB29" s="552">
        <v>0</v>
      </c>
      <c r="DC29" s="552">
        <v>6</v>
      </c>
      <c r="DD29" s="552">
        <v>0</v>
      </c>
      <c r="DE29" s="72"/>
      <c r="DF29" s="549">
        <v>6757490.8573906701</v>
      </c>
      <c r="DG29" s="76">
        <f t="shared" si="16"/>
        <v>5.6539253170222091E-2</v>
      </c>
      <c r="DH29" s="549">
        <v>2916</v>
      </c>
      <c r="DI29" s="549">
        <v>4595566.48558491</v>
      </c>
      <c r="DJ29" s="549">
        <v>2161924.3718057601</v>
      </c>
      <c r="DK29" s="552">
        <v>1457</v>
      </c>
      <c r="DL29" s="552">
        <v>692</v>
      </c>
      <c r="DM29" s="552">
        <v>2</v>
      </c>
      <c r="DN29" s="552">
        <v>7</v>
      </c>
      <c r="DO29" s="76">
        <v>0.125000002384</v>
      </c>
      <c r="DP29" s="552">
        <v>1237</v>
      </c>
      <c r="DQ29" s="552">
        <v>338</v>
      </c>
      <c r="DR29" s="552">
        <v>504</v>
      </c>
      <c r="DS29" s="552">
        <v>79</v>
      </c>
      <c r="DT29" s="76">
        <f t="shared" si="17"/>
        <v>3.8536585365853658E-2</v>
      </c>
      <c r="DU29" s="542"/>
      <c r="DV29" s="542"/>
      <c r="DW29" s="542"/>
      <c r="DX29" s="552">
        <f>4859.238+1485.1047</f>
        <v>6344.3427000000001</v>
      </c>
      <c r="DZ29" s="588" t="s">
        <v>100</v>
      </c>
      <c r="EA29" s="588" t="s">
        <v>100</v>
      </c>
      <c r="EB29" s="588" t="s">
        <v>100</v>
      </c>
      <c r="EC29" s="588" t="s">
        <v>100</v>
      </c>
      <c r="ED29" s="588" t="s">
        <v>100</v>
      </c>
      <c r="EE29" s="588" t="s">
        <v>100</v>
      </c>
      <c r="EF29" s="588" t="s">
        <v>100</v>
      </c>
      <c r="EG29" s="588" t="s">
        <v>100</v>
      </c>
      <c r="EH29" s="588" t="s">
        <v>100</v>
      </c>
      <c r="EI29" s="588" t="s">
        <v>100</v>
      </c>
      <c r="EJ29" s="588" t="s">
        <v>100</v>
      </c>
      <c r="EK29" s="588" t="s">
        <v>100</v>
      </c>
      <c r="EL29" s="588" t="s">
        <v>100</v>
      </c>
      <c r="EM29" s="588" t="s">
        <v>100</v>
      </c>
      <c r="EN29" s="588" t="s">
        <v>100</v>
      </c>
      <c r="EO29" s="588" t="s">
        <v>100</v>
      </c>
    </row>
    <row r="30" spans="2:145" x14ac:dyDescent="0.25">
      <c r="B30" s="541" t="s">
        <v>2066</v>
      </c>
      <c r="C30" s="541" t="s">
        <v>2067</v>
      </c>
      <c r="D30" s="588" t="s">
        <v>100</v>
      </c>
      <c r="E30" s="541" t="s">
        <v>2025</v>
      </c>
      <c r="F30" s="588" t="s">
        <v>100</v>
      </c>
      <c r="G30" s="543">
        <v>290264.85440000001</v>
      </c>
      <c r="H30" s="561">
        <v>63927</v>
      </c>
      <c r="I30" s="588" t="s">
        <v>100</v>
      </c>
      <c r="J30" s="588" t="s">
        <v>100</v>
      </c>
      <c r="K30" s="588" t="s">
        <v>100</v>
      </c>
      <c r="L30" s="588" t="s">
        <v>100</v>
      </c>
      <c r="N30" s="543">
        <v>8067</v>
      </c>
      <c r="O30" s="76">
        <f t="shared" si="0"/>
        <v>2.7791859323358713E-2</v>
      </c>
      <c r="P30" s="562">
        <v>349.13481999999999</v>
      </c>
      <c r="Q30" s="76">
        <f t="shared" si="1"/>
        <v>0.28999999999999998</v>
      </c>
      <c r="R30" s="563" t="s">
        <v>100</v>
      </c>
      <c r="S30" s="563" t="s">
        <v>100</v>
      </c>
      <c r="T30" s="544">
        <v>0.7</v>
      </c>
      <c r="U30" s="543">
        <v>8</v>
      </c>
      <c r="V30" s="564"/>
      <c r="W30" s="552">
        <v>1990</v>
      </c>
      <c r="X30" s="558">
        <v>112</v>
      </c>
      <c r="Y30" s="76">
        <f t="shared" si="2"/>
        <v>3.1786256198476387E-2</v>
      </c>
      <c r="Z30" s="546">
        <f t="shared" si="3"/>
        <v>0.24668402132143299</v>
      </c>
      <c r="AA30" s="552">
        <v>111</v>
      </c>
      <c r="AB30" s="552">
        <v>42</v>
      </c>
      <c r="AC30" s="552">
        <v>1921</v>
      </c>
      <c r="AD30" s="552">
        <v>111</v>
      </c>
      <c r="AE30" s="558">
        <f t="shared" si="4"/>
        <v>2032</v>
      </c>
      <c r="AF30" s="549">
        <v>1190412513</v>
      </c>
      <c r="AG30" s="569"/>
      <c r="AH30" s="549">
        <v>51650</v>
      </c>
      <c r="AI30" s="552">
        <v>1673</v>
      </c>
      <c r="AJ30" s="76">
        <f t="shared" si="5"/>
        <v>0.82332677165354329</v>
      </c>
      <c r="AK30" s="549">
        <v>112661546</v>
      </c>
      <c r="AL30" s="76">
        <f t="shared" si="6"/>
        <v>9.4640760887230363E-2</v>
      </c>
      <c r="AM30" s="552">
        <v>1667</v>
      </c>
      <c r="AN30" s="549">
        <v>104618027</v>
      </c>
      <c r="AO30" s="552">
        <v>1564</v>
      </c>
      <c r="AP30" s="549">
        <v>94698170</v>
      </c>
      <c r="AQ30" s="552">
        <v>1153</v>
      </c>
      <c r="AR30" s="549">
        <v>85332382</v>
      </c>
      <c r="AS30" s="552">
        <v>411</v>
      </c>
      <c r="AT30" s="76">
        <f t="shared" si="7"/>
        <v>0.26278772378516624</v>
      </c>
      <c r="AU30" s="549">
        <v>9365788</v>
      </c>
      <c r="AV30" s="552">
        <v>269</v>
      </c>
      <c r="AW30" s="549">
        <v>858622436</v>
      </c>
      <c r="AX30" s="552">
        <v>55</v>
      </c>
      <c r="AY30" s="549">
        <v>213014793</v>
      </c>
      <c r="AZ30" s="552">
        <v>634</v>
      </c>
      <c r="BA30" s="76">
        <f t="shared" si="8"/>
        <v>0.31200787401574803</v>
      </c>
      <c r="BB30" s="552">
        <v>510</v>
      </c>
      <c r="BC30" s="76">
        <f t="shared" si="9"/>
        <v>0.25098425196850394</v>
      </c>
      <c r="BD30" s="552">
        <v>888</v>
      </c>
      <c r="BE30" s="76">
        <f t="shared" si="10"/>
        <v>0.43700787401574803</v>
      </c>
      <c r="BF30" s="552">
        <v>1617</v>
      </c>
      <c r="BG30" s="76">
        <f t="shared" si="11"/>
        <v>0.7957677165354331</v>
      </c>
      <c r="BH30" s="552">
        <v>262</v>
      </c>
      <c r="BI30" s="76">
        <f t="shared" si="12"/>
        <v>0.12893700787401574</v>
      </c>
      <c r="BJ30" s="552">
        <v>234</v>
      </c>
      <c r="BK30" s="552">
        <v>24</v>
      </c>
      <c r="BL30" s="552">
        <v>4</v>
      </c>
      <c r="BM30" s="566">
        <v>1957</v>
      </c>
      <c r="BN30" s="545" t="s">
        <v>100</v>
      </c>
      <c r="BO30" s="552">
        <v>1556</v>
      </c>
      <c r="BP30" s="76">
        <f t="shared" si="13"/>
        <v>0.76574803149606296</v>
      </c>
      <c r="BQ30" s="552">
        <v>476</v>
      </c>
      <c r="BR30" s="76">
        <f t="shared" si="14"/>
        <v>0.23425196850393701</v>
      </c>
      <c r="BS30" s="552">
        <v>69</v>
      </c>
      <c r="BT30" s="76">
        <f t="shared" si="15"/>
        <v>3.3956692913385829E-2</v>
      </c>
      <c r="BU30" s="76">
        <v>0.68021518230723255</v>
      </c>
      <c r="BW30" s="552">
        <v>12</v>
      </c>
      <c r="BX30" s="552">
        <v>4</v>
      </c>
      <c r="BY30" s="552">
        <v>0</v>
      </c>
      <c r="BZ30" s="552">
        <v>9</v>
      </c>
      <c r="CA30" s="552">
        <v>0</v>
      </c>
      <c r="CB30" s="552">
        <v>3</v>
      </c>
      <c r="CC30" s="552">
        <v>3</v>
      </c>
      <c r="CD30" s="552">
        <v>0</v>
      </c>
      <c r="CE30" s="552">
        <v>1</v>
      </c>
      <c r="CF30" s="552">
        <v>3</v>
      </c>
      <c r="CG30" s="552">
        <v>5</v>
      </c>
      <c r="CH30" s="552">
        <v>0</v>
      </c>
      <c r="CI30" s="588" t="s">
        <v>100</v>
      </c>
      <c r="CJ30" s="588" t="s">
        <v>100</v>
      </c>
      <c r="CK30" s="588" t="s">
        <v>100</v>
      </c>
      <c r="CL30" s="588" t="s">
        <v>100</v>
      </c>
      <c r="CM30" s="588" t="s">
        <v>100</v>
      </c>
      <c r="CN30" s="588" t="s">
        <v>100</v>
      </c>
      <c r="CO30" s="588" t="s">
        <v>100</v>
      </c>
      <c r="CP30" s="588" t="s">
        <v>100</v>
      </c>
      <c r="CQ30" s="588" t="s">
        <v>100</v>
      </c>
      <c r="CR30" s="108"/>
      <c r="CS30" s="567" t="s">
        <v>100</v>
      </c>
      <c r="CT30" s="567" t="s">
        <v>100</v>
      </c>
      <c r="CU30" s="567" t="s">
        <v>100</v>
      </c>
      <c r="CV30" s="567" t="s">
        <v>100</v>
      </c>
      <c r="CW30" s="552">
        <v>40</v>
      </c>
      <c r="CX30" s="552">
        <v>12</v>
      </c>
      <c r="CY30" s="552">
        <v>26</v>
      </c>
      <c r="CZ30" s="552">
        <v>9</v>
      </c>
      <c r="DA30" s="552">
        <v>0</v>
      </c>
      <c r="DB30" s="552">
        <v>0</v>
      </c>
      <c r="DC30" s="552">
        <v>5</v>
      </c>
      <c r="DD30" s="552">
        <v>0</v>
      </c>
      <c r="DE30" s="72"/>
      <c r="DF30" s="549">
        <v>229670189.59121901</v>
      </c>
      <c r="DG30" s="76">
        <f t="shared" si="16"/>
        <v>0.19293327908022334</v>
      </c>
      <c r="DH30" s="549">
        <v>4100</v>
      </c>
      <c r="DI30" s="549">
        <v>6651475.87584305</v>
      </c>
      <c r="DJ30" s="549">
        <v>223018713.71537599</v>
      </c>
      <c r="DK30" s="552">
        <v>1207</v>
      </c>
      <c r="DL30" s="552">
        <v>798</v>
      </c>
      <c r="DM30" s="552">
        <v>14</v>
      </c>
      <c r="DN30" s="552">
        <v>13</v>
      </c>
      <c r="DO30" s="76">
        <v>8.4000003338000007E-2</v>
      </c>
      <c r="DP30" s="552">
        <v>1122</v>
      </c>
      <c r="DQ30" s="552">
        <v>427</v>
      </c>
      <c r="DR30" s="552">
        <v>413</v>
      </c>
      <c r="DS30" s="552">
        <v>70</v>
      </c>
      <c r="DT30" s="76">
        <f t="shared" si="17"/>
        <v>3.5175879396984924E-2</v>
      </c>
      <c r="DU30" s="542"/>
      <c r="DV30" s="542"/>
      <c r="DW30" s="542"/>
      <c r="DX30" s="552">
        <v>6890.2313999999997</v>
      </c>
      <c r="DZ30" s="588" t="s">
        <v>100</v>
      </c>
      <c r="EA30" s="588" t="s">
        <v>100</v>
      </c>
      <c r="EB30" s="588" t="s">
        <v>100</v>
      </c>
      <c r="EC30" s="588" t="s">
        <v>100</v>
      </c>
      <c r="ED30" s="588" t="s">
        <v>100</v>
      </c>
      <c r="EE30" s="588" t="s">
        <v>100</v>
      </c>
      <c r="EF30" s="588" t="s">
        <v>100</v>
      </c>
      <c r="EG30" s="588" t="s">
        <v>100</v>
      </c>
      <c r="EH30" s="588" t="s">
        <v>100</v>
      </c>
      <c r="EI30" s="588" t="s">
        <v>100</v>
      </c>
      <c r="EJ30" s="588" t="s">
        <v>100</v>
      </c>
      <c r="EK30" s="588" t="s">
        <v>100</v>
      </c>
      <c r="EL30" s="588" t="s">
        <v>100</v>
      </c>
      <c r="EM30" s="588" t="s">
        <v>100</v>
      </c>
      <c r="EN30" s="588" t="s">
        <v>100</v>
      </c>
      <c r="EO30" s="588" t="s">
        <v>100</v>
      </c>
    </row>
    <row r="31" spans="2:145" x14ac:dyDescent="0.25">
      <c r="B31" s="541" t="s">
        <v>2068</v>
      </c>
      <c r="C31" s="541" t="s">
        <v>2069</v>
      </c>
      <c r="D31" s="588" t="s">
        <v>100</v>
      </c>
      <c r="E31" s="541" t="s">
        <v>2025</v>
      </c>
      <c r="F31" s="588" t="s">
        <v>100</v>
      </c>
      <c r="G31" s="543">
        <v>510761.08224000002</v>
      </c>
      <c r="H31" s="561">
        <v>43428</v>
      </c>
      <c r="I31" s="588" t="s">
        <v>100</v>
      </c>
      <c r="J31" s="588" t="s">
        <v>100</v>
      </c>
      <c r="K31" s="588" t="s">
        <v>100</v>
      </c>
      <c r="L31" s="588" t="s">
        <v>100</v>
      </c>
      <c r="N31" s="543">
        <v>13929</v>
      </c>
      <c r="O31" s="76">
        <f t="shared" si="0"/>
        <v>2.7271067597618846E-2</v>
      </c>
      <c r="P31" s="562">
        <v>563.29999999999995</v>
      </c>
      <c r="Q31" s="76">
        <f t="shared" si="1"/>
        <v>0.51600000000000001</v>
      </c>
      <c r="R31" s="563" t="s">
        <v>100</v>
      </c>
      <c r="S31" s="563" t="s">
        <v>100</v>
      </c>
      <c r="T31" s="544">
        <v>0.2</v>
      </c>
      <c r="U31" s="543">
        <v>0</v>
      </c>
      <c r="V31" s="564"/>
      <c r="W31" s="552">
        <v>2198</v>
      </c>
      <c r="X31" s="558">
        <v>177</v>
      </c>
      <c r="Y31" s="76">
        <f t="shared" si="2"/>
        <v>6.2908722483190571E-2</v>
      </c>
      <c r="Z31" s="546">
        <f t="shared" si="3"/>
        <v>0.15780027281211861</v>
      </c>
      <c r="AA31" s="552">
        <v>198</v>
      </c>
      <c r="AB31" s="552">
        <v>534</v>
      </c>
      <c r="AC31" s="552">
        <v>2534</v>
      </c>
      <c r="AD31" s="552">
        <v>198</v>
      </c>
      <c r="AE31" s="558">
        <f t="shared" si="4"/>
        <v>2732</v>
      </c>
      <c r="AF31" s="549">
        <v>253870485</v>
      </c>
      <c r="AG31" s="569"/>
      <c r="AH31" s="549">
        <v>27000</v>
      </c>
      <c r="AI31" s="552">
        <v>2334</v>
      </c>
      <c r="AJ31" s="76">
        <f t="shared" si="5"/>
        <v>0.85431918008784768</v>
      </c>
      <c r="AK31" s="549">
        <v>88109498</v>
      </c>
      <c r="AL31" s="76">
        <f t="shared" si="6"/>
        <v>0.34706475626735422</v>
      </c>
      <c r="AM31" s="552">
        <v>2334</v>
      </c>
      <c r="AN31" s="549">
        <v>88109498</v>
      </c>
      <c r="AO31" s="552">
        <v>2309</v>
      </c>
      <c r="AP31" s="549">
        <v>85022298</v>
      </c>
      <c r="AQ31" s="552">
        <v>1117</v>
      </c>
      <c r="AR31" s="549">
        <v>52343907</v>
      </c>
      <c r="AS31" s="552">
        <v>1192</v>
      </c>
      <c r="AT31" s="76">
        <f t="shared" si="7"/>
        <v>0.51624079688176705</v>
      </c>
      <c r="AU31" s="549">
        <v>32678391</v>
      </c>
      <c r="AV31" s="552">
        <v>280</v>
      </c>
      <c r="AW31" s="549">
        <v>95736003</v>
      </c>
      <c r="AX31" s="552">
        <v>70</v>
      </c>
      <c r="AY31" s="549">
        <v>53439179</v>
      </c>
      <c r="AZ31" s="552">
        <v>457</v>
      </c>
      <c r="BA31" s="76">
        <f t="shared" si="8"/>
        <v>0.16727672035139093</v>
      </c>
      <c r="BB31" s="552">
        <v>587</v>
      </c>
      <c r="BC31" s="76">
        <f t="shared" si="9"/>
        <v>0.21486090775988287</v>
      </c>
      <c r="BD31" s="552">
        <v>1688</v>
      </c>
      <c r="BE31" s="76">
        <f t="shared" si="10"/>
        <v>0.61786237188872617</v>
      </c>
      <c r="BF31" s="552">
        <v>2508</v>
      </c>
      <c r="BG31" s="76">
        <f t="shared" si="11"/>
        <v>0.91800878477306003</v>
      </c>
      <c r="BH31" s="552">
        <v>183</v>
      </c>
      <c r="BI31" s="76">
        <f t="shared" si="12"/>
        <v>6.6983894582723275E-2</v>
      </c>
      <c r="BJ31" s="552">
        <v>171</v>
      </c>
      <c r="BK31" s="552">
        <v>12</v>
      </c>
      <c r="BL31" s="552">
        <v>0</v>
      </c>
      <c r="BM31" s="566">
        <v>1970</v>
      </c>
      <c r="BN31" s="545" t="s">
        <v>100</v>
      </c>
      <c r="BO31" s="552">
        <v>1993</v>
      </c>
      <c r="BP31" s="76">
        <f t="shared" si="13"/>
        <v>0.72950219619326506</v>
      </c>
      <c r="BQ31" s="552">
        <v>739</v>
      </c>
      <c r="BR31" s="76">
        <f t="shared" si="14"/>
        <v>0.27049780380673499</v>
      </c>
      <c r="BS31" s="552">
        <v>43</v>
      </c>
      <c r="BT31" s="76">
        <f t="shared" si="15"/>
        <v>1.5739385065885798E-2</v>
      </c>
      <c r="BU31" s="76">
        <v>0.57712082262210795</v>
      </c>
      <c r="BW31" s="552">
        <v>11</v>
      </c>
      <c r="BX31" s="552">
        <v>5</v>
      </c>
      <c r="BY31" s="552">
        <v>2</v>
      </c>
      <c r="BZ31" s="552">
        <v>9</v>
      </c>
      <c r="CA31" s="552">
        <v>1</v>
      </c>
      <c r="CB31" s="552">
        <v>1</v>
      </c>
      <c r="CC31" s="552">
        <v>4</v>
      </c>
      <c r="CD31" s="552">
        <v>0</v>
      </c>
      <c r="CE31" s="552">
        <v>0</v>
      </c>
      <c r="CF31" s="552">
        <v>2</v>
      </c>
      <c r="CG31" s="552">
        <v>5</v>
      </c>
      <c r="CH31" s="552">
        <v>0</v>
      </c>
      <c r="CI31" s="588" t="s">
        <v>100</v>
      </c>
      <c r="CJ31" s="588" t="s">
        <v>100</v>
      </c>
      <c r="CK31" s="588" t="s">
        <v>100</v>
      </c>
      <c r="CL31" s="588" t="s">
        <v>100</v>
      </c>
      <c r="CM31" s="588" t="s">
        <v>100</v>
      </c>
      <c r="CN31" s="588" t="s">
        <v>100</v>
      </c>
      <c r="CO31" s="588" t="s">
        <v>100</v>
      </c>
      <c r="CP31" s="588" t="s">
        <v>100</v>
      </c>
      <c r="CQ31" s="588" t="s">
        <v>100</v>
      </c>
      <c r="CR31" s="108"/>
      <c r="CS31" s="567" t="s">
        <v>100</v>
      </c>
      <c r="CT31" s="567" t="s">
        <v>100</v>
      </c>
      <c r="CU31" s="567" t="s">
        <v>100</v>
      </c>
      <c r="CV31" s="567" t="s">
        <v>100</v>
      </c>
      <c r="CW31" s="552">
        <v>68</v>
      </c>
      <c r="CX31" s="552">
        <v>12</v>
      </c>
      <c r="CY31" s="552">
        <v>39</v>
      </c>
      <c r="CZ31" s="552">
        <v>14</v>
      </c>
      <c r="DA31" s="552">
        <v>0</v>
      </c>
      <c r="DB31" s="552">
        <v>4</v>
      </c>
      <c r="DC31" s="552">
        <v>9</v>
      </c>
      <c r="DD31" s="552">
        <v>2</v>
      </c>
      <c r="DE31" s="72"/>
      <c r="DF31" s="549">
        <v>6913872.4419107698</v>
      </c>
      <c r="DG31" s="76">
        <f t="shared" si="16"/>
        <v>2.7233856830228886E-2</v>
      </c>
      <c r="DH31" s="549">
        <v>2599.98828125</v>
      </c>
      <c r="DI31" s="549">
        <v>2653624.7501014201</v>
      </c>
      <c r="DJ31" s="549">
        <v>4260247.6918093497</v>
      </c>
      <c r="DK31" s="552">
        <v>2196</v>
      </c>
      <c r="DL31" s="552">
        <v>526</v>
      </c>
      <c r="DM31" s="552">
        <v>6</v>
      </c>
      <c r="DN31" s="552">
        <v>4</v>
      </c>
      <c r="DO31" s="76">
        <v>9.3752441406000003E-2</v>
      </c>
      <c r="DP31" s="552">
        <v>2078</v>
      </c>
      <c r="DQ31" s="552">
        <v>301</v>
      </c>
      <c r="DR31" s="552">
        <v>321</v>
      </c>
      <c r="DS31" s="552">
        <v>32</v>
      </c>
      <c r="DT31" s="76">
        <f t="shared" si="17"/>
        <v>1.4558689717925387E-2</v>
      </c>
      <c r="DU31" s="542"/>
      <c r="DV31" s="542"/>
      <c r="DW31" s="542"/>
      <c r="DX31" s="552">
        <v>3385.1151</v>
      </c>
      <c r="DZ31" s="588" t="s">
        <v>100</v>
      </c>
      <c r="EA31" s="588" t="s">
        <v>100</v>
      </c>
      <c r="EB31" s="588" t="s">
        <v>100</v>
      </c>
      <c r="EC31" s="588" t="s">
        <v>100</v>
      </c>
      <c r="ED31" s="588" t="s">
        <v>100</v>
      </c>
      <c r="EE31" s="588" t="s">
        <v>100</v>
      </c>
      <c r="EF31" s="588" t="s">
        <v>100</v>
      </c>
      <c r="EG31" s="588" t="s">
        <v>100</v>
      </c>
      <c r="EH31" s="588" t="s">
        <v>100</v>
      </c>
      <c r="EI31" s="588" t="s">
        <v>100</v>
      </c>
      <c r="EJ31" s="588" t="s">
        <v>100</v>
      </c>
      <c r="EK31" s="588" t="s">
        <v>100</v>
      </c>
      <c r="EL31" s="588" t="s">
        <v>100</v>
      </c>
      <c r="EM31" s="588" t="s">
        <v>100</v>
      </c>
      <c r="EN31" s="588" t="s">
        <v>100</v>
      </c>
      <c r="EO31" s="588" t="s">
        <v>100</v>
      </c>
    </row>
    <row r="32" spans="2:145" x14ac:dyDescent="0.25">
      <c r="B32" s="541" t="s">
        <v>2070</v>
      </c>
      <c r="C32" s="541" t="s">
        <v>2071</v>
      </c>
      <c r="D32" s="588" t="s">
        <v>100</v>
      </c>
      <c r="E32" s="541" t="s">
        <v>2025</v>
      </c>
      <c r="F32" s="588" t="s">
        <v>100</v>
      </c>
      <c r="G32" s="543">
        <v>69633.685119999995</v>
      </c>
      <c r="H32" s="561">
        <v>2841</v>
      </c>
      <c r="I32" s="588" t="s">
        <v>100</v>
      </c>
      <c r="J32" s="588" t="s">
        <v>100</v>
      </c>
      <c r="K32" s="588" t="s">
        <v>100</v>
      </c>
      <c r="L32" s="588" t="s">
        <v>100</v>
      </c>
      <c r="N32" s="543">
        <v>2054</v>
      </c>
      <c r="O32" s="76">
        <f t="shared" si="0"/>
        <v>2.9497218141770525E-2</v>
      </c>
      <c r="P32" s="562">
        <v>87</v>
      </c>
      <c r="Q32" s="76">
        <f t="shared" si="1"/>
        <v>0.161</v>
      </c>
      <c r="R32" s="563" t="s">
        <v>100</v>
      </c>
      <c r="S32" s="563" t="s">
        <v>100</v>
      </c>
      <c r="T32" s="544">
        <v>0.6</v>
      </c>
      <c r="U32" s="543">
        <v>0</v>
      </c>
      <c r="V32" s="564"/>
      <c r="W32" s="552">
        <v>277</v>
      </c>
      <c r="X32" s="558">
        <v>8</v>
      </c>
      <c r="Y32" s="76">
        <f t="shared" si="2"/>
        <v>0.12671594508975711</v>
      </c>
      <c r="Z32" s="546">
        <f t="shared" si="3"/>
        <v>0.13485881207400194</v>
      </c>
      <c r="AA32" s="552">
        <v>119</v>
      </c>
      <c r="AB32" s="552">
        <v>83</v>
      </c>
      <c r="AC32" s="552">
        <v>241</v>
      </c>
      <c r="AD32" s="552">
        <v>119</v>
      </c>
      <c r="AE32" s="558">
        <f t="shared" si="4"/>
        <v>360</v>
      </c>
      <c r="AF32" s="549">
        <v>29388745</v>
      </c>
      <c r="AG32" s="569"/>
      <c r="AH32" s="549">
        <v>57350</v>
      </c>
      <c r="AI32" s="552">
        <v>330</v>
      </c>
      <c r="AJ32" s="76">
        <f t="shared" si="5"/>
        <v>0.91666666666666663</v>
      </c>
      <c r="AK32" s="549">
        <v>21059901</v>
      </c>
      <c r="AL32" s="76">
        <f t="shared" si="6"/>
        <v>0.71659749336012812</v>
      </c>
      <c r="AM32" s="552">
        <v>330</v>
      </c>
      <c r="AN32" s="549">
        <v>21059901</v>
      </c>
      <c r="AO32" s="552">
        <v>309</v>
      </c>
      <c r="AP32" s="549">
        <v>20284866</v>
      </c>
      <c r="AQ32" s="552">
        <v>221</v>
      </c>
      <c r="AR32" s="549">
        <v>18191816</v>
      </c>
      <c r="AS32" s="552">
        <v>88</v>
      </c>
      <c r="AT32" s="76">
        <f t="shared" si="7"/>
        <v>0.28478964401294499</v>
      </c>
      <c r="AU32" s="549">
        <v>2093050</v>
      </c>
      <c r="AV32" s="552">
        <v>15</v>
      </c>
      <c r="AW32" s="549">
        <v>3420280</v>
      </c>
      <c r="AX32" s="552">
        <v>12</v>
      </c>
      <c r="AY32" s="549">
        <v>4659464</v>
      </c>
      <c r="AZ32" s="552">
        <v>116</v>
      </c>
      <c r="BA32" s="76">
        <f t="shared" si="8"/>
        <v>0.32222222222222224</v>
      </c>
      <c r="BB32" s="552">
        <v>69</v>
      </c>
      <c r="BC32" s="76">
        <f t="shared" si="9"/>
        <v>0.19166666666666668</v>
      </c>
      <c r="BD32" s="552">
        <v>175</v>
      </c>
      <c r="BE32" s="76">
        <f t="shared" si="10"/>
        <v>0.4861111111111111</v>
      </c>
      <c r="BF32" s="552">
        <v>305</v>
      </c>
      <c r="BG32" s="76">
        <f t="shared" si="11"/>
        <v>0.84722222222222221</v>
      </c>
      <c r="BH32" s="552">
        <v>32</v>
      </c>
      <c r="BI32" s="76">
        <f t="shared" si="12"/>
        <v>8.8888888888888892E-2</v>
      </c>
      <c r="BJ32" s="552">
        <v>31</v>
      </c>
      <c r="BK32" s="552">
        <v>1</v>
      </c>
      <c r="BL32" s="552">
        <v>0</v>
      </c>
      <c r="BM32" s="566">
        <v>1974</v>
      </c>
      <c r="BN32" s="545" t="s">
        <v>100</v>
      </c>
      <c r="BO32" s="552">
        <v>281</v>
      </c>
      <c r="BP32" s="76">
        <f t="shared" si="13"/>
        <v>0.78055555555555556</v>
      </c>
      <c r="BQ32" s="552">
        <v>79</v>
      </c>
      <c r="BR32" s="76">
        <f t="shared" si="14"/>
        <v>0.21944444444444444</v>
      </c>
      <c r="BS32" s="552">
        <v>12</v>
      </c>
      <c r="BT32" s="76">
        <f t="shared" si="15"/>
        <v>3.3333333333333333E-2</v>
      </c>
      <c r="BU32" s="76">
        <v>0.75757575757575757</v>
      </c>
      <c r="BW32" s="552">
        <v>1</v>
      </c>
      <c r="BX32" s="552">
        <v>1</v>
      </c>
      <c r="BY32" s="552">
        <v>0</v>
      </c>
      <c r="BZ32" s="552">
        <v>1</v>
      </c>
      <c r="CA32" s="552">
        <v>0</v>
      </c>
      <c r="CB32" s="552">
        <v>0</v>
      </c>
      <c r="CC32" s="552">
        <v>1</v>
      </c>
      <c r="CD32" s="552">
        <v>0</v>
      </c>
      <c r="CE32" s="552">
        <v>0</v>
      </c>
      <c r="CF32" s="552">
        <v>0</v>
      </c>
      <c r="CG32" s="552">
        <v>0</v>
      </c>
      <c r="CH32" s="552">
        <v>0</v>
      </c>
      <c r="CI32" s="588" t="s">
        <v>100</v>
      </c>
      <c r="CJ32" s="588" t="s">
        <v>100</v>
      </c>
      <c r="CK32" s="588" t="s">
        <v>100</v>
      </c>
      <c r="CL32" s="588" t="s">
        <v>100</v>
      </c>
      <c r="CM32" s="588" t="s">
        <v>100</v>
      </c>
      <c r="CN32" s="588" t="s">
        <v>100</v>
      </c>
      <c r="CO32" s="588" t="s">
        <v>100</v>
      </c>
      <c r="CP32" s="588" t="s">
        <v>100</v>
      </c>
      <c r="CQ32" s="588" t="s">
        <v>100</v>
      </c>
      <c r="CR32" s="108"/>
      <c r="CS32" s="567" t="s">
        <v>100</v>
      </c>
      <c r="CT32" s="567" t="s">
        <v>100</v>
      </c>
      <c r="CU32" s="567" t="s">
        <v>100</v>
      </c>
      <c r="CV32" s="567" t="s">
        <v>100</v>
      </c>
      <c r="CW32" s="552">
        <v>9</v>
      </c>
      <c r="CX32" s="552">
        <v>0</v>
      </c>
      <c r="CY32" s="552">
        <v>9</v>
      </c>
      <c r="CZ32" s="552">
        <v>0</v>
      </c>
      <c r="DA32" s="552">
        <v>0</v>
      </c>
      <c r="DB32" s="552">
        <v>0</v>
      </c>
      <c r="DC32" s="552">
        <v>0</v>
      </c>
      <c r="DD32" s="552">
        <v>0</v>
      </c>
      <c r="DE32" s="72"/>
      <c r="DF32" s="549">
        <v>1280410.64256233</v>
      </c>
      <c r="DG32" s="76">
        <f t="shared" si="16"/>
        <v>4.3568061261626857E-2</v>
      </c>
      <c r="DH32" s="549">
        <v>3950</v>
      </c>
      <c r="DI32" s="549">
        <v>1160823.0982707101</v>
      </c>
      <c r="DJ32" s="549">
        <v>119587.54429161501</v>
      </c>
      <c r="DK32" s="552">
        <v>250</v>
      </c>
      <c r="DL32" s="552">
        <v>105</v>
      </c>
      <c r="DM32" s="552">
        <v>5</v>
      </c>
      <c r="DN32" s="552">
        <v>0</v>
      </c>
      <c r="DO32" s="76">
        <v>7.9600219727000002E-2</v>
      </c>
      <c r="DP32" s="552">
        <v>234</v>
      </c>
      <c r="DQ32" s="552">
        <v>62</v>
      </c>
      <c r="DR32" s="552">
        <v>58</v>
      </c>
      <c r="DS32" s="552">
        <v>6</v>
      </c>
      <c r="DT32" s="76">
        <f t="shared" si="17"/>
        <v>2.1660649819494584E-2</v>
      </c>
      <c r="DU32" s="542"/>
      <c r="DV32" s="542"/>
      <c r="DW32" s="542"/>
      <c r="DX32" s="552">
        <v>689.21910000000003</v>
      </c>
      <c r="DZ32" s="588" t="s">
        <v>100</v>
      </c>
      <c r="EA32" s="588" t="s">
        <v>100</v>
      </c>
      <c r="EB32" s="588" t="s">
        <v>100</v>
      </c>
      <c r="EC32" s="588" t="s">
        <v>100</v>
      </c>
      <c r="ED32" s="588" t="s">
        <v>100</v>
      </c>
      <c r="EE32" s="588" t="s">
        <v>100</v>
      </c>
      <c r="EF32" s="588" t="s">
        <v>100</v>
      </c>
      <c r="EG32" s="588" t="s">
        <v>100</v>
      </c>
      <c r="EH32" s="588" t="s">
        <v>100</v>
      </c>
      <c r="EI32" s="588" t="s">
        <v>100</v>
      </c>
      <c r="EJ32" s="588" t="s">
        <v>100</v>
      </c>
      <c r="EK32" s="588" t="s">
        <v>100</v>
      </c>
      <c r="EL32" s="588" t="s">
        <v>100</v>
      </c>
      <c r="EM32" s="588" t="s">
        <v>100</v>
      </c>
      <c r="EN32" s="588" t="s">
        <v>100</v>
      </c>
      <c r="EO32" s="588" t="s">
        <v>100</v>
      </c>
    </row>
    <row r="33" spans="2:145" x14ac:dyDescent="0.25">
      <c r="B33" s="541" t="s">
        <v>2072</v>
      </c>
      <c r="C33" s="541" t="s">
        <v>2073</v>
      </c>
      <c r="D33" s="588" t="s">
        <v>100</v>
      </c>
      <c r="E33" s="541" t="s">
        <v>2025</v>
      </c>
      <c r="F33" s="588" t="s">
        <v>100</v>
      </c>
      <c r="G33" s="543">
        <v>80688.550400000007</v>
      </c>
      <c r="H33" s="561">
        <v>28149</v>
      </c>
      <c r="I33" s="588" t="s">
        <v>100</v>
      </c>
      <c r="J33" s="588" t="s">
        <v>100</v>
      </c>
      <c r="K33" s="588" t="s">
        <v>100</v>
      </c>
      <c r="L33" s="588" t="s">
        <v>100</v>
      </c>
      <c r="N33" s="543">
        <v>2185</v>
      </c>
      <c r="O33" s="76">
        <f t="shared" si="0"/>
        <v>2.7079430590439754E-2</v>
      </c>
      <c r="P33" s="562">
        <v>94.2</v>
      </c>
      <c r="Q33" s="76">
        <f t="shared" si="1"/>
        <v>0.193</v>
      </c>
      <c r="R33" s="563" t="s">
        <v>100</v>
      </c>
      <c r="S33" s="563" t="s">
        <v>100</v>
      </c>
      <c r="T33" s="544">
        <v>0.9</v>
      </c>
      <c r="U33" s="543">
        <v>5</v>
      </c>
      <c r="V33" s="564"/>
      <c r="W33" s="552">
        <v>601</v>
      </c>
      <c r="X33" s="558">
        <v>61</v>
      </c>
      <c r="Y33" s="76">
        <f t="shared" si="2"/>
        <v>2.7283384844932323E-2</v>
      </c>
      <c r="Z33" s="546">
        <f t="shared" si="3"/>
        <v>0.27505720823798629</v>
      </c>
      <c r="AA33" s="552">
        <v>101</v>
      </c>
      <c r="AB33" s="552">
        <v>167</v>
      </c>
      <c r="AC33" s="552">
        <v>667</v>
      </c>
      <c r="AD33" s="552">
        <v>101</v>
      </c>
      <c r="AE33" s="558">
        <f t="shared" si="4"/>
        <v>768</v>
      </c>
      <c r="AF33" s="549">
        <v>130059214</v>
      </c>
      <c r="AG33" s="569"/>
      <c r="AH33" s="549">
        <v>49025</v>
      </c>
      <c r="AI33" s="552">
        <v>611</v>
      </c>
      <c r="AJ33" s="76">
        <f t="shared" si="5"/>
        <v>0.79557291666666663</v>
      </c>
      <c r="AK33" s="549">
        <v>38308590</v>
      </c>
      <c r="AL33" s="76">
        <f t="shared" si="6"/>
        <v>0.29454729751019409</v>
      </c>
      <c r="AM33" s="552">
        <v>608</v>
      </c>
      <c r="AN33" s="549">
        <v>31800090</v>
      </c>
      <c r="AO33" s="552">
        <v>581</v>
      </c>
      <c r="AP33" s="549">
        <v>29943590</v>
      </c>
      <c r="AQ33" s="552">
        <v>491</v>
      </c>
      <c r="AR33" s="549">
        <v>28639600</v>
      </c>
      <c r="AS33" s="552">
        <v>90</v>
      </c>
      <c r="AT33" s="76">
        <f t="shared" si="7"/>
        <v>0.1549053356282272</v>
      </c>
      <c r="AU33" s="549">
        <v>1303990</v>
      </c>
      <c r="AV33" s="552">
        <v>113</v>
      </c>
      <c r="AW33" s="549">
        <v>44733024</v>
      </c>
      <c r="AX33" s="552">
        <v>28</v>
      </c>
      <c r="AY33" s="549">
        <v>45294700</v>
      </c>
      <c r="AZ33" s="552">
        <v>407</v>
      </c>
      <c r="BA33" s="76">
        <f t="shared" si="8"/>
        <v>0.52994791666666663</v>
      </c>
      <c r="BB33" s="552">
        <v>228</v>
      </c>
      <c r="BC33" s="76">
        <f t="shared" si="9"/>
        <v>0.296875</v>
      </c>
      <c r="BD33" s="552">
        <v>133</v>
      </c>
      <c r="BE33" s="76">
        <f t="shared" si="10"/>
        <v>0.17317708333333334</v>
      </c>
      <c r="BF33" s="552">
        <v>566</v>
      </c>
      <c r="BG33" s="76">
        <f t="shared" si="11"/>
        <v>0.73697916666666663</v>
      </c>
      <c r="BH33" s="552">
        <v>165</v>
      </c>
      <c r="BI33" s="76">
        <f t="shared" si="12"/>
        <v>0.21484375</v>
      </c>
      <c r="BJ33" s="552">
        <v>145</v>
      </c>
      <c r="BK33" s="552">
        <v>20</v>
      </c>
      <c r="BL33" s="552">
        <v>0</v>
      </c>
      <c r="BM33" s="566">
        <v>1960</v>
      </c>
      <c r="BN33" s="545" t="s">
        <v>100</v>
      </c>
      <c r="BO33" s="552">
        <v>674</v>
      </c>
      <c r="BP33" s="76">
        <f t="shared" si="13"/>
        <v>0.87760416666666663</v>
      </c>
      <c r="BQ33" s="552">
        <v>94</v>
      </c>
      <c r="BR33" s="76">
        <f t="shared" si="14"/>
        <v>0.12239583333333333</v>
      </c>
      <c r="BS33" s="552">
        <v>35</v>
      </c>
      <c r="BT33" s="76">
        <f t="shared" si="15"/>
        <v>4.5572916666666664E-2</v>
      </c>
      <c r="BU33" s="76">
        <v>0.67757774140752869</v>
      </c>
      <c r="BW33" s="552">
        <v>7</v>
      </c>
      <c r="BX33" s="552">
        <v>3</v>
      </c>
      <c r="BY33" s="552">
        <v>0</v>
      </c>
      <c r="BZ33" s="552">
        <v>6</v>
      </c>
      <c r="CA33" s="552">
        <v>1</v>
      </c>
      <c r="CB33" s="552">
        <v>0</v>
      </c>
      <c r="CC33" s="552">
        <v>1</v>
      </c>
      <c r="CD33" s="552">
        <v>0</v>
      </c>
      <c r="CE33" s="552">
        <v>0</v>
      </c>
      <c r="CF33" s="552">
        <v>1</v>
      </c>
      <c r="CG33" s="552">
        <v>5</v>
      </c>
      <c r="CH33" s="552">
        <v>0</v>
      </c>
      <c r="CI33" s="588" t="s">
        <v>100</v>
      </c>
      <c r="CJ33" s="588" t="s">
        <v>100</v>
      </c>
      <c r="CK33" s="588" t="s">
        <v>100</v>
      </c>
      <c r="CL33" s="588" t="s">
        <v>100</v>
      </c>
      <c r="CM33" s="588" t="s">
        <v>100</v>
      </c>
      <c r="CN33" s="588" t="s">
        <v>100</v>
      </c>
      <c r="CO33" s="588" t="s">
        <v>100</v>
      </c>
      <c r="CP33" s="588" t="s">
        <v>100</v>
      </c>
      <c r="CQ33" s="588" t="s">
        <v>100</v>
      </c>
      <c r="CR33" s="108"/>
      <c r="CS33" s="567" t="s">
        <v>100</v>
      </c>
      <c r="CT33" s="567" t="s">
        <v>100</v>
      </c>
      <c r="CU33" s="567" t="s">
        <v>100</v>
      </c>
      <c r="CV33" s="567" t="s">
        <v>100</v>
      </c>
      <c r="CW33" s="552">
        <v>16</v>
      </c>
      <c r="CX33" s="552">
        <v>7</v>
      </c>
      <c r="CY33" s="552">
        <v>8</v>
      </c>
      <c r="CZ33" s="552">
        <v>4</v>
      </c>
      <c r="DA33" s="552">
        <v>0</v>
      </c>
      <c r="DB33" s="552">
        <v>0</v>
      </c>
      <c r="DC33" s="552">
        <v>4</v>
      </c>
      <c r="DD33" s="552">
        <v>0</v>
      </c>
      <c r="DE33" s="72"/>
      <c r="DF33" s="549">
        <v>8572242.8257450592</v>
      </c>
      <c r="DG33" s="76">
        <f t="shared" si="16"/>
        <v>6.5910307790611897E-2</v>
      </c>
      <c r="DH33" s="549">
        <v>5854.4691162109002</v>
      </c>
      <c r="DI33" s="549">
        <v>2405530.1156478301</v>
      </c>
      <c r="DJ33" s="549">
        <v>6166712.71009723</v>
      </c>
      <c r="DK33" s="552">
        <v>438</v>
      </c>
      <c r="DL33" s="552">
        <v>314</v>
      </c>
      <c r="DM33" s="552">
        <v>8</v>
      </c>
      <c r="DN33" s="552">
        <v>8</v>
      </c>
      <c r="DO33" s="76">
        <v>0.15661956787100001</v>
      </c>
      <c r="DP33" s="552">
        <v>405</v>
      </c>
      <c r="DQ33" s="552">
        <v>94</v>
      </c>
      <c r="DR33" s="552">
        <v>241</v>
      </c>
      <c r="DS33" s="552">
        <v>28</v>
      </c>
      <c r="DT33" s="76">
        <f t="shared" si="17"/>
        <v>4.6589018302828619E-2</v>
      </c>
      <c r="DU33" s="542"/>
      <c r="DV33" s="542"/>
      <c r="DW33" s="542"/>
      <c r="DX33" s="552">
        <v>3241.7292000000002</v>
      </c>
      <c r="DZ33" s="588" t="s">
        <v>100</v>
      </c>
      <c r="EA33" s="588" t="s">
        <v>100</v>
      </c>
      <c r="EB33" s="588" t="s">
        <v>100</v>
      </c>
      <c r="EC33" s="588" t="s">
        <v>100</v>
      </c>
      <c r="ED33" s="588" t="s">
        <v>100</v>
      </c>
      <c r="EE33" s="588" t="s">
        <v>100</v>
      </c>
      <c r="EF33" s="588" t="s">
        <v>100</v>
      </c>
      <c r="EG33" s="588" t="s">
        <v>100</v>
      </c>
      <c r="EH33" s="588" t="s">
        <v>100</v>
      </c>
      <c r="EI33" s="588" t="s">
        <v>100</v>
      </c>
      <c r="EJ33" s="588" t="s">
        <v>100</v>
      </c>
      <c r="EK33" s="588" t="s">
        <v>100</v>
      </c>
      <c r="EL33" s="588" t="s">
        <v>100</v>
      </c>
      <c r="EM33" s="588" t="s">
        <v>100</v>
      </c>
      <c r="EN33" s="588" t="s">
        <v>100</v>
      </c>
      <c r="EO33" s="588" t="s">
        <v>100</v>
      </c>
    </row>
    <row r="34" spans="2:145" x14ac:dyDescent="0.25">
      <c r="B34" s="541" t="s">
        <v>2074</v>
      </c>
      <c r="C34" s="541" t="s">
        <v>2075</v>
      </c>
      <c r="D34" s="588" t="s">
        <v>100</v>
      </c>
      <c r="E34" s="541" t="s">
        <v>2025</v>
      </c>
      <c r="F34" s="588" t="s">
        <v>100</v>
      </c>
      <c r="G34" s="543">
        <v>442459.61728000001</v>
      </c>
      <c r="H34" s="561">
        <v>54380</v>
      </c>
      <c r="I34" s="588" t="s">
        <v>100</v>
      </c>
      <c r="J34" s="588" t="s">
        <v>100</v>
      </c>
      <c r="K34" s="588" t="s">
        <v>100</v>
      </c>
      <c r="L34" s="588" t="s">
        <v>100</v>
      </c>
      <c r="N34" s="543">
        <v>5092</v>
      </c>
      <c r="O34" s="76">
        <f t="shared" si="0"/>
        <v>1.1508394893307629E-2</v>
      </c>
      <c r="P34" s="562">
        <v>381.3</v>
      </c>
      <c r="Q34" s="76">
        <f t="shared" si="1"/>
        <v>0.41899999999999998</v>
      </c>
      <c r="R34" s="563" t="s">
        <v>100</v>
      </c>
      <c r="S34" s="563" t="s">
        <v>100</v>
      </c>
      <c r="T34" s="544">
        <v>1.2</v>
      </c>
      <c r="U34" s="543">
        <v>45</v>
      </c>
      <c r="V34" s="564"/>
      <c r="W34" s="552">
        <v>1139</v>
      </c>
      <c r="X34" s="558">
        <v>54</v>
      </c>
      <c r="Y34" s="76">
        <f t="shared" si="2"/>
        <v>2.3593232806178741E-2</v>
      </c>
      <c r="Z34" s="546">
        <f t="shared" si="3"/>
        <v>0.22368421052631579</v>
      </c>
      <c r="AA34" s="552">
        <v>193</v>
      </c>
      <c r="AB34" s="552">
        <v>144</v>
      </c>
      <c r="AC34" s="552">
        <v>1090</v>
      </c>
      <c r="AD34" s="552">
        <v>193</v>
      </c>
      <c r="AE34" s="558">
        <f t="shared" si="4"/>
        <v>1283</v>
      </c>
      <c r="AF34" s="549">
        <v>94396853</v>
      </c>
      <c r="AG34" s="569"/>
      <c r="AH34" s="549">
        <v>26200</v>
      </c>
      <c r="AI34" s="552">
        <v>1082</v>
      </c>
      <c r="AJ34" s="76">
        <f t="shared" si="5"/>
        <v>0.84333593141075602</v>
      </c>
      <c r="AK34" s="549">
        <v>36700381</v>
      </c>
      <c r="AL34" s="76">
        <f t="shared" si="6"/>
        <v>0.38878818343658128</v>
      </c>
      <c r="AM34" s="552">
        <v>1082</v>
      </c>
      <c r="AN34" s="549">
        <v>36700381</v>
      </c>
      <c r="AO34" s="552">
        <v>1072</v>
      </c>
      <c r="AP34" s="549">
        <v>36148781</v>
      </c>
      <c r="AQ34" s="552">
        <v>820</v>
      </c>
      <c r="AR34" s="549">
        <v>30390471</v>
      </c>
      <c r="AS34" s="552">
        <v>252</v>
      </c>
      <c r="AT34" s="76">
        <f t="shared" si="7"/>
        <v>0.23507462686567165</v>
      </c>
      <c r="AU34" s="549">
        <v>5758310</v>
      </c>
      <c r="AV34" s="552">
        <v>139</v>
      </c>
      <c r="AW34" s="549">
        <v>39324540</v>
      </c>
      <c r="AX34" s="552">
        <v>45</v>
      </c>
      <c r="AY34" s="549">
        <v>14961802</v>
      </c>
      <c r="AZ34" s="552">
        <v>194</v>
      </c>
      <c r="BA34" s="76">
        <f t="shared" si="8"/>
        <v>0.15120810600155885</v>
      </c>
      <c r="BB34" s="552">
        <v>371</v>
      </c>
      <c r="BC34" s="76">
        <f t="shared" si="9"/>
        <v>0.28916601714731099</v>
      </c>
      <c r="BD34" s="552">
        <v>718</v>
      </c>
      <c r="BE34" s="76">
        <f t="shared" si="10"/>
        <v>0.55962587685113019</v>
      </c>
      <c r="BF34" s="552">
        <v>1170</v>
      </c>
      <c r="BG34" s="76">
        <f t="shared" si="11"/>
        <v>0.91192517537022599</v>
      </c>
      <c r="BH34" s="552">
        <v>351</v>
      </c>
      <c r="BI34" s="76">
        <f t="shared" si="12"/>
        <v>0.27357755261106781</v>
      </c>
      <c r="BJ34" s="552">
        <v>244</v>
      </c>
      <c r="BK34" s="552">
        <v>76</v>
      </c>
      <c r="BL34" s="552">
        <v>31</v>
      </c>
      <c r="BM34" s="566">
        <v>1946</v>
      </c>
      <c r="BN34" s="545" t="s">
        <v>100</v>
      </c>
      <c r="BO34" s="552">
        <v>1091</v>
      </c>
      <c r="BP34" s="76">
        <f t="shared" si="13"/>
        <v>0.85035074045206549</v>
      </c>
      <c r="BQ34" s="552">
        <v>192</v>
      </c>
      <c r="BR34" s="76">
        <f t="shared" si="14"/>
        <v>0.14964925954793454</v>
      </c>
      <c r="BS34" s="552">
        <v>42</v>
      </c>
      <c r="BT34" s="76">
        <f t="shared" si="15"/>
        <v>3.2735775526110678E-2</v>
      </c>
      <c r="BU34" s="76">
        <v>0.69778188539741215</v>
      </c>
      <c r="BW34" s="552">
        <v>9</v>
      </c>
      <c r="BX34" s="552">
        <v>5</v>
      </c>
      <c r="BY34" s="552">
        <v>1</v>
      </c>
      <c r="BZ34" s="552">
        <v>6</v>
      </c>
      <c r="CA34" s="552">
        <v>0</v>
      </c>
      <c r="CB34" s="552">
        <v>3</v>
      </c>
      <c r="CC34" s="552">
        <v>2</v>
      </c>
      <c r="CD34" s="552">
        <v>0</v>
      </c>
      <c r="CE34" s="552">
        <v>0</v>
      </c>
      <c r="CF34" s="552">
        <v>1</v>
      </c>
      <c r="CG34" s="552">
        <v>6</v>
      </c>
      <c r="CH34" s="552">
        <v>0</v>
      </c>
      <c r="CI34" s="588" t="s">
        <v>100</v>
      </c>
      <c r="CJ34" s="588" t="s">
        <v>100</v>
      </c>
      <c r="CK34" s="588" t="s">
        <v>100</v>
      </c>
      <c r="CL34" s="588" t="s">
        <v>100</v>
      </c>
      <c r="CM34" s="588" t="s">
        <v>100</v>
      </c>
      <c r="CN34" s="588" t="s">
        <v>100</v>
      </c>
      <c r="CO34" s="588" t="s">
        <v>100</v>
      </c>
      <c r="CP34" s="588" t="s">
        <v>100</v>
      </c>
      <c r="CQ34" s="588" t="s">
        <v>100</v>
      </c>
      <c r="CR34" s="108"/>
      <c r="CS34" s="567" t="s">
        <v>100</v>
      </c>
      <c r="CT34" s="567" t="s">
        <v>100</v>
      </c>
      <c r="CU34" s="567" t="s">
        <v>100</v>
      </c>
      <c r="CV34" s="567" t="s">
        <v>100</v>
      </c>
      <c r="CW34" s="552">
        <v>37</v>
      </c>
      <c r="CX34" s="552">
        <v>8</v>
      </c>
      <c r="CY34" s="552">
        <v>21</v>
      </c>
      <c r="CZ34" s="552">
        <v>5</v>
      </c>
      <c r="DA34" s="552">
        <v>1</v>
      </c>
      <c r="DB34" s="552">
        <v>0</v>
      </c>
      <c r="DC34" s="552">
        <v>10</v>
      </c>
      <c r="DD34" s="552">
        <v>0</v>
      </c>
      <c r="DE34" s="72"/>
      <c r="DF34" s="549">
        <v>6947421.7284915103</v>
      </c>
      <c r="DG34" s="76">
        <f t="shared" si="16"/>
        <v>7.3598022685051903E-2</v>
      </c>
      <c r="DH34" s="549">
        <v>4391.8944897652</v>
      </c>
      <c r="DI34" s="549">
        <v>4270348.29336295</v>
      </c>
      <c r="DJ34" s="549">
        <v>2677073.4351285598</v>
      </c>
      <c r="DK34" s="552">
        <v>734</v>
      </c>
      <c r="DL34" s="552">
        <v>535</v>
      </c>
      <c r="DM34" s="552">
        <v>8</v>
      </c>
      <c r="DN34" s="552">
        <v>6</v>
      </c>
      <c r="DO34" s="76">
        <v>0.182041015625</v>
      </c>
      <c r="DP34" s="552">
        <v>643</v>
      </c>
      <c r="DQ34" s="552">
        <v>140</v>
      </c>
      <c r="DR34" s="552">
        <v>361</v>
      </c>
      <c r="DS34" s="552">
        <v>139</v>
      </c>
      <c r="DT34" s="76">
        <f t="shared" si="17"/>
        <v>0.12203687445127305</v>
      </c>
      <c r="DU34" s="542"/>
      <c r="DV34" s="542"/>
      <c r="DW34" s="542"/>
      <c r="DX34" s="552">
        <v>8055.8860999999997</v>
      </c>
      <c r="DZ34" s="588" t="s">
        <v>100</v>
      </c>
      <c r="EA34" s="588" t="s">
        <v>100</v>
      </c>
      <c r="EB34" s="588" t="s">
        <v>100</v>
      </c>
      <c r="EC34" s="588" t="s">
        <v>100</v>
      </c>
      <c r="ED34" s="588" t="s">
        <v>100</v>
      </c>
      <c r="EE34" s="588" t="s">
        <v>100</v>
      </c>
      <c r="EF34" s="588" t="s">
        <v>100</v>
      </c>
      <c r="EG34" s="588" t="s">
        <v>100</v>
      </c>
      <c r="EH34" s="588" t="s">
        <v>100</v>
      </c>
      <c r="EI34" s="588" t="s">
        <v>100</v>
      </c>
      <c r="EJ34" s="588" t="s">
        <v>100</v>
      </c>
      <c r="EK34" s="588" t="s">
        <v>100</v>
      </c>
      <c r="EL34" s="588" t="s">
        <v>100</v>
      </c>
      <c r="EM34" s="588" t="s">
        <v>100</v>
      </c>
      <c r="EN34" s="588" t="s">
        <v>100</v>
      </c>
      <c r="EO34" s="588" t="s">
        <v>100</v>
      </c>
    </row>
    <row r="35" spans="2:145" x14ac:dyDescent="0.25">
      <c r="B35" s="541" t="s">
        <v>2076</v>
      </c>
      <c r="C35" s="541" t="s">
        <v>2077</v>
      </c>
      <c r="D35" s="588" t="s">
        <v>100</v>
      </c>
      <c r="E35" s="541" t="s">
        <v>2025</v>
      </c>
      <c r="F35" s="588" t="s">
        <v>100</v>
      </c>
      <c r="G35" s="543">
        <v>65770.078720000005</v>
      </c>
      <c r="H35" s="561">
        <v>18162</v>
      </c>
      <c r="I35" s="588" t="s">
        <v>100</v>
      </c>
      <c r="J35" s="588" t="s">
        <v>100</v>
      </c>
      <c r="K35" s="588" t="s">
        <v>100</v>
      </c>
      <c r="L35" s="588" t="s">
        <v>100</v>
      </c>
      <c r="N35" s="543">
        <v>5298</v>
      </c>
      <c r="O35" s="76">
        <f t="shared" si="0"/>
        <v>8.0553347405207421E-2</v>
      </c>
      <c r="P35" s="562">
        <v>81.400000000000006</v>
      </c>
      <c r="Q35" s="76">
        <f t="shared" si="1"/>
        <v>0.129</v>
      </c>
      <c r="R35" s="563" t="s">
        <v>100</v>
      </c>
      <c r="S35" s="563" t="s">
        <v>100</v>
      </c>
      <c r="T35" s="544">
        <v>0.5</v>
      </c>
      <c r="U35" s="543">
        <v>17</v>
      </c>
      <c r="V35" s="564"/>
      <c r="W35" s="552">
        <v>190</v>
      </c>
      <c r="X35" s="558">
        <v>28</v>
      </c>
      <c r="Y35" s="76">
        <f t="shared" si="2"/>
        <v>1.8169805087545423E-2</v>
      </c>
      <c r="Z35" s="546">
        <f t="shared" si="3"/>
        <v>3.5862589656474139E-2</v>
      </c>
      <c r="AA35" s="552">
        <v>47</v>
      </c>
      <c r="AB35" s="552">
        <v>140</v>
      </c>
      <c r="AC35" s="552">
        <v>283</v>
      </c>
      <c r="AD35" s="552">
        <v>47</v>
      </c>
      <c r="AE35" s="558">
        <f t="shared" si="4"/>
        <v>330</v>
      </c>
      <c r="AF35" s="549">
        <v>62556102</v>
      </c>
      <c r="AG35" s="569"/>
      <c r="AH35" s="549">
        <v>109350</v>
      </c>
      <c r="AI35" s="552">
        <v>288</v>
      </c>
      <c r="AJ35" s="76">
        <f t="shared" si="5"/>
        <v>0.87272727272727268</v>
      </c>
      <c r="AK35" s="549">
        <v>39248263</v>
      </c>
      <c r="AL35" s="76">
        <f t="shared" si="6"/>
        <v>0.62740902558154921</v>
      </c>
      <c r="AM35" s="552">
        <v>288</v>
      </c>
      <c r="AN35" s="549">
        <v>39248263</v>
      </c>
      <c r="AO35" s="552">
        <v>280</v>
      </c>
      <c r="AP35" s="549">
        <v>38427100</v>
      </c>
      <c r="AQ35" s="552">
        <v>259</v>
      </c>
      <c r="AR35" s="549">
        <v>37755400</v>
      </c>
      <c r="AS35" s="552">
        <v>21</v>
      </c>
      <c r="AT35" s="76">
        <f t="shared" si="7"/>
        <v>7.4999999999999997E-2</v>
      </c>
      <c r="AU35" s="549">
        <v>671700</v>
      </c>
      <c r="AV35" s="552">
        <v>14</v>
      </c>
      <c r="AW35" s="549">
        <v>5739400</v>
      </c>
      <c r="AX35" s="552">
        <v>5</v>
      </c>
      <c r="AY35" s="549">
        <v>11088240</v>
      </c>
      <c r="AZ35" s="552">
        <v>163</v>
      </c>
      <c r="BA35" s="76">
        <f t="shared" si="8"/>
        <v>0.49393939393939396</v>
      </c>
      <c r="BB35" s="552">
        <v>43</v>
      </c>
      <c r="BC35" s="76">
        <f t="shared" si="9"/>
        <v>0.13030303030303031</v>
      </c>
      <c r="BD35" s="552">
        <v>124</v>
      </c>
      <c r="BE35" s="76">
        <f t="shared" si="10"/>
        <v>0.37575757575757573</v>
      </c>
      <c r="BF35" s="552">
        <v>203</v>
      </c>
      <c r="BG35" s="76">
        <f t="shared" si="11"/>
        <v>0.61515151515151512</v>
      </c>
      <c r="BH35" s="552">
        <v>76</v>
      </c>
      <c r="BI35" s="76">
        <f t="shared" si="12"/>
        <v>0.23030303030303031</v>
      </c>
      <c r="BJ35" s="552">
        <v>44</v>
      </c>
      <c r="BK35" s="552">
        <v>30</v>
      </c>
      <c r="BL35" s="552">
        <v>2</v>
      </c>
      <c r="BM35" s="566">
        <v>1973</v>
      </c>
      <c r="BN35" s="545" t="s">
        <v>100</v>
      </c>
      <c r="BO35" s="552">
        <v>228</v>
      </c>
      <c r="BP35" s="76">
        <f t="shared" si="13"/>
        <v>0.69090909090909092</v>
      </c>
      <c r="BQ35" s="552">
        <v>102</v>
      </c>
      <c r="BR35" s="76">
        <f t="shared" si="14"/>
        <v>0.30909090909090908</v>
      </c>
      <c r="BS35" s="552">
        <v>14</v>
      </c>
      <c r="BT35" s="76">
        <f t="shared" si="15"/>
        <v>4.2424242424242427E-2</v>
      </c>
      <c r="BU35" s="76">
        <v>0.69097222222222221</v>
      </c>
      <c r="BW35" s="552">
        <v>0</v>
      </c>
      <c r="BX35" s="552">
        <v>0</v>
      </c>
      <c r="BY35" s="552">
        <v>0</v>
      </c>
      <c r="BZ35" s="552">
        <v>0</v>
      </c>
      <c r="CA35" s="552">
        <v>0</v>
      </c>
      <c r="CB35" s="552">
        <v>0</v>
      </c>
      <c r="CC35" s="552">
        <v>0</v>
      </c>
      <c r="CD35" s="552">
        <v>0</v>
      </c>
      <c r="CE35" s="552">
        <v>0</v>
      </c>
      <c r="CF35" s="552">
        <v>0</v>
      </c>
      <c r="CG35" s="552">
        <v>0</v>
      </c>
      <c r="CH35" s="552">
        <v>0</v>
      </c>
      <c r="CI35" s="588" t="s">
        <v>100</v>
      </c>
      <c r="CJ35" s="588" t="s">
        <v>100</v>
      </c>
      <c r="CK35" s="588" t="s">
        <v>100</v>
      </c>
      <c r="CL35" s="588" t="s">
        <v>100</v>
      </c>
      <c r="CM35" s="588" t="s">
        <v>100</v>
      </c>
      <c r="CN35" s="588" t="s">
        <v>100</v>
      </c>
      <c r="CO35" s="588" t="s">
        <v>100</v>
      </c>
      <c r="CP35" s="588" t="s">
        <v>100</v>
      </c>
      <c r="CQ35" s="588" t="s">
        <v>100</v>
      </c>
      <c r="CR35" s="108"/>
      <c r="CS35" s="567" t="s">
        <v>100</v>
      </c>
      <c r="CT35" s="567" t="s">
        <v>100</v>
      </c>
      <c r="CU35" s="567" t="s">
        <v>100</v>
      </c>
      <c r="CV35" s="567" t="s">
        <v>100</v>
      </c>
      <c r="CW35" s="552">
        <v>4</v>
      </c>
      <c r="CX35" s="552">
        <v>2</v>
      </c>
      <c r="CY35" s="552">
        <v>2</v>
      </c>
      <c r="CZ35" s="552">
        <v>1</v>
      </c>
      <c r="DA35" s="552">
        <v>0</v>
      </c>
      <c r="DB35" s="552">
        <v>0</v>
      </c>
      <c r="DC35" s="552">
        <v>1</v>
      </c>
      <c r="DD35" s="552">
        <v>0</v>
      </c>
      <c r="DE35" s="72"/>
      <c r="DF35" s="549">
        <v>4791305.1778219901</v>
      </c>
      <c r="DG35" s="76">
        <f t="shared" si="16"/>
        <v>7.6592131297151311E-2</v>
      </c>
      <c r="DH35" s="549">
        <v>18760.099819540999</v>
      </c>
      <c r="DI35" s="549">
        <v>2842943.1829463001</v>
      </c>
      <c r="DJ35" s="549">
        <v>1948361.99487569</v>
      </c>
      <c r="DK35" s="552">
        <v>205</v>
      </c>
      <c r="DL35" s="552">
        <v>107</v>
      </c>
      <c r="DM35" s="552">
        <v>14</v>
      </c>
      <c r="DN35" s="552">
        <v>4</v>
      </c>
      <c r="DO35" s="76">
        <v>0.16500000000000001</v>
      </c>
      <c r="DP35" s="552">
        <v>202</v>
      </c>
      <c r="DQ35" s="552">
        <v>30</v>
      </c>
      <c r="DR35" s="552">
        <v>66</v>
      </c>
      <c r="DS35" s="552">
        <v>32</v>
      </c>
      <c r="DT35" s="76">
        <f t="shared" si="17"/>
        <v>0.16842105263157894</v>
      </c>
      <c r="DU35" s="542"/>
      <c r="DV35" s="542"/>
      <c r="DW35" s="542"/>
      <c r="DX35" s="552">
        <v>1474.5074</v>
      </c>
      <c r="DZ35" s="588" t="s">
        <v>100</v>
      </c>
      <c r="EA35" s="588" t="s">
        <v>100</v>
      </c>
      <c r="EB35" s="588" t="s">
        <v>100</v>
      </c>
      <c r="EC35" s="588" t="s">
        <v>100</v>
      </c>
      <c r="ED35" s="588" t="s">
        <v>100</v>
      </c>
      <c r="EE35" s="588" t="s">
        <v>100</v>
      </c>
      <c r="EF35" s="588" t="s">
        <v>100</v>
      </c>
      <c r="EG35" s="588" t="s">
        <v>100</v>
      </c>
      <c r="EH35" s="588" t="s">
        <v>100</v>
      </c>
      <c r="EI35" s="588" t="s">
        <v>100</v>
      </c>
      <c r="EJ35" s="588" t="s">
        <v>100</v>
      </c>
      <c r="EK35" s="588" t="s">
        <v>100</v>
      </c>
      <c r="EL35" s="588" t="s">
        <v>100</v>
      </c>
      <c r="EM35" s="588" t="s">
        <v>100</v>
      </c>
      <c r="EN35" s="588" t="s">
        <v>100</v>
      </c>
      <c r="EO35" s="588" t="s">
        <v>100</v>
      </c>
    </row>
    <row r="36" spans="2:145" x14ac:dyDescent="0.25">
      <c r="B36" s="572" t="s">
        <v>2078</v>
      </c>
      <c r="C36" s="541" t="s">
        <v>2079</v>
      </c>
      <c r="D36" s="588" t="s">
        <v>100</v>
      </c>
      <c r="E36" s="541" t="s">
        <v>2025</v>
      </c>
      <c r="F36" s="588" t="s">
        <v>100</v>
      </c>
      <c r="G36" s="555">
        <v>46305.050879999995</v>
      </c>
      <c r="H36" s="573">
        <v>4363</v>
      </c>
      <c r="I36" s="588" t="s">
        <v>100</v>
      </c>
      <c r="J36" s="588" t="s">
        <v>100</v>
      </c>
      <c r="K36" s="588" t="s">
        <v>100</v>
      </c>
      <c r="L36" s="588" t="s">
        <v>100</v>
      </c>
      <c r="N36" s="574">
        <v>0</v>
      </c>
      <c r="O36" s="576">
        <f t="shared" si="0"/>
        <v>0</v>
      </c>
      <c r="P36" s="577">
        <v>0</v>
      </c>
      <c r="Q36" s="576">
        <v>0</v>
      </c>
      <c r="R36" s="563" t="s">
        <v>100</v>
      </c>
      <c r="S36" s="563" t="s">
        <v>100</v>
      </c>
      <c r="T36" s="553">
        <v>1</v>
      </c>
      <c r="U36" s="555">
        <v>3</v>
      </c>
      <c r="V36" s="578"/>
      <c r="W36" s="558">
        <v>115</v>
      </c>
      <c r="X36" s="558">
        <v>4</v>
      </c>
      <c r="Y36" s="320">
        <f t="shared" si="2"/>
        <v>3.3463213385285351E-2</v>
      </c>
      <c r="Z36" s="556">
        <v>0</v>
      </c>
      <c r="AA36" s="558">
        <v>25</v>
      </c>
      <c r="AB36" s="558">
        <v>31</v>
      </c>
      <c r="AC36" s="558">
        <v>121</v>
      </c>
      <c r="AD36" s="558">
        <v>25</v>
      </c>
      <c r="AE36" s="558">
        <f t="shared" si="4"/>
        <v>146</v>
      </c>
      <c r="AF36" s="551">
        <v>8367316</v>
      </c>
      <c r="AG36" s="579"/>
      <c r="AH36" s="551">
        <v>32450</v>
      </c>
      <c r="AI36" s="558">
        <v>140</v>
      </c>
      <c r="AJ36" s="320">
        <f t="shared" si="5"/>
        <v>0.95890410958904104</v>
      </c>
      <c r="AK36" s="551">
        <v>6900713</v>
      </c>
      <c r="AL36" s="320">
        <f t="shared" si="6"/>
        <v>0.82472240799797691</v>
      </c>
      <c r="AM36" s="558">
        <v>140</v>
      </c>
      <c r="AN36" s="551">
        <v>6900713</v>
      </c>
      <c r="AO36" s="558">
        <v>140</v>
      </c>
      <c r="AP36" s="551">
        <v>6900713</v>
      </c>
      <c r="AQ36" s="558">
        <v>88</v>
      </c>
      <c r="AR36" s="551">
        <v>5990033</v>
      </c>
      <c r="AS36" s="558">
        <v>52</v>
      </c>
      <c r="AT36" s="320">
        <f t="shared" si="7"/>
        <v>0.37142857142857144</v>
      </c>
      <c r="AU36" s="551">
        <v>910680</v>
      </c>
      <c r="AV36" s="558">
        <v>3</v>
      </c>
      <c r="AW36" s="551">
        <v>1179613</v>
      </c>
      <c r="AX36" s="558">
        <v>3</v>
      </c>
      <c r="AY36" s="551">
        <v>286990</v>
      </c>
      <c r="AZ36" s="558">
        <v>22</v>
      </c>
      <c r="BA36" s="320">
        <f t="shared" si="8"/>
        <v>0.15068493150684931</v>
      </c>
      <c r="BB36" s="558">
        <v>12</v>
      </c>
      <c r="BC36" s="320">
        <f t="shared" si="9"/>
        <v>8.2191780821917804E-2</v>
      </c>
      <c r="BD36" s="558">
        <v>112</v>
      </c>
      <c r="BE36" s="320">
        <f t="shared" si="10"/>
        <v>0.76712328767123283</v>
      </c>
      <c r="BF36" s="558">
        <v>143</v>
      </c>
      <c r="BG36" s="320">
        <f t="shared" si="11"/>
        <v>0.97945205479452058</v>
      </c>
      <c r="BH36" s="558">
        <v>23</v>
      </c>
      <c r="BI36" s="320">
        <f t="shared" si="12"/>
        <v>0.15753424657534246</v>
      </c>
      <c r="BJ36" s="558">
        <v>19</v>
      </c>
      <c r="BK36" s="558">
        <v>4</v>
      </c>
      <c r="BL36" s="558">
        <v>0</v>
      </c>
      <c r="BM36" s="550">
        <v>1978</v>
      </c>
      <c r="BN36" s="545" t="s">
        <v>100</v>
      </c>
      <c r="BO36" s="558">
        <v>89</v>
      </c>
      <c r="BP36" s="320">
        <f t="shared" si="13"/>
        <v>0.6095890410958904</v>
      </c>
      <c r="BQ36" s="558">
        <v>57</v>
      </c>
      <c r="BR36" s="320">
        <f t="shared" si="14"/>
        <v>0.3904109589041096</v>
      </c>
      <c r="BS36" s="558">
        <v>8</v>
      </c>
      <c r="BT36" s="320">
        <f t="shared" si="15"/>
        <v>5.4794520547945202E-2</v>
      </c>
      <c r="BU36" s="320">
        <v>0.79285714285714282</v>
      </c>
      <c r="BW36" s="558">
        <v>0</v>
      </c>
      <c r="BX36" s="558">
        <v>0</v>
      </c>
      <c r="BY36" s="558">
        <v>0</v>
      </c>
      <c r="BZ36" s="558">
        <v>0</v>
      </c>
      <c r="CA36" s="558">
        <v>0</v>
      </c>
      <c r="CB36" s="558">
        <v>0</v>
      </c>
      <c r="CC36" s="558">
        <v>0</v>
      </c>
      <c r="CD36" s="558">
        <v>0</v>
      </c>
      <c r="CE36" s="558">
        <v>0</v>
      </c>
      <c r="CF36" s="558">
        <v>0</v>
      </c>
      <c r="CG36" s="558">
        <v>0</v>
      </c>
      <c r="CH36" s="558">
        <v>0</v>
      </c>
      <c r="CI36" s="588" t="s">
        <v>100</v>
      </c>
      <c r="CJ36" s="588" t="s">
        <v>100</v>
      </c>
      <c r="CK36" s="588" t="s">
        <v>100</v>
      </c>
      <c r="CL36" s="588" t="s">
        <v>100</v>
      </c>
      <c r="CM36" s="588" t="s">
        <v>100</v>
      </c>
      <c r="CN36" s="588" t="s">
        <v>100</v>
      </c>
      <c r="CO36" s="588" t="s">
        <v>100</v>
      </c>
      <c r="CP36" s="588" t="s">
        <v>100</v>
      </c>
      <c r="CQ36" s="588" t="s">
        <v>100</v>
      </c>
      <c r="CR36" s="108"/>
      <c r="CS36" s="567" t="s">
        <v>100</v>
      </c>
      <c r="CT36" s="567" t="s">
        <v>100</v>
      </c>
      <c r="CU36" s="567" t="s">
        <v>100</v>
      </c>
      <c r="CV36" s="567" t="s">
        <v>100</v>
      </c>
      <c r="CW36" s="558">
        <v>3</v>
      </c>
      <c r="CX36" s="558">
        <v>1</v>
      </c>
      <c r="CY36" s="558">
        <v>3</v>
      </c>
      <c r="CZ36" s="558">
        <v>0</v>
      </c>
      <c r="DA36" s="558">
        <v>0</v>
      </c>
      <c r="DB36" s="558">
        <v>0</v>
      </c>
      <c r="DC36" s="558">
        <v>0</v>
      </c>
      <c r="DD36" s="558">
        <v>0</v>
      </c>
      <c r="DE36" s="72"/>
      <c r="DF36" s="551">
        <v>766267.658279986</v>
      </c>
      <c r="DG36" s="320">
        <f t="shared" si="16"/>
        <v>9.1578668509709207E-2</v>
      </c>
      <c r="DH36" s="551">
        <v>5405.6252079010001</v>
      </c>
      <c r="DI36" s="551">
        <v>727473.37269755802</v>
      </c>
      <c r="DJ36" s="551">
        <v>38794.285582427998</v>
      </c>
      <c r="DK36" s="558">
        <v>98</v>
      </c>
      <c r="DL36" s="558">
        <v>45</v>
      </c>
      <c r="DM36" s="558">
        <v>3</v>
      </c>
      <c r="DN36" s="558">
        <v>0</v>
      </c>
      <c r="DO36" s="320">
        <v>0.16221679687500001</v>
      </c>
      <c r="DP36" s="558">
        <v>89</v>
      </c>
      <c r="DQ36" s="558">
        <v>20</v>
      </c>
      <c r="DR36" s="558">
        <v>29</v>
      </c>
      <c r="DS36" s="558">
        <v>8</v>
      </c>
      <c r="DT36" s="320">
        <f t="shared" si="17"/>
        <v>6.9565217391304349E-2</v>
      </c>
      <c r="DU36" s="557"/>
      <c r="DV36" s="557"/>
      <c r="DW36" s="557"/>
      <c r="DX36" s="552">
        <v>421.05970000000002</v>
      </c>
      <c r="DZ36" s="588" t="s">
        <v>100</v>
      </c>
      <c r="EA36" s="588" t="s">
        <v>100</v>
      </c>
      <c r="EB36" s="588" t="s">
        <v>100</v>
      </c>
      <c r="EC36" s="588" t="s">
        <v>100</v>
      </c>
      <c r="ED36" s="588" t="s">
        <v>100</v>
      </c>
      <c r="EE36" s="588" t="s">
        <v>100</v>
      </c>
      <c r="EF36" s="588" t="s">
        <v>100</v>
      </c>
      <c r="EG36" s="588" t="s">
        <v>100</v>
      </c>
      <c r="EH36" s="588" t="s">
        <v>100</v>
      </c>
      <c r="EI36" s="588" t="s">
        <v>100</v>
      </c>
      <c r="EJ36" s="588" t="s">
        <v>100</v>
      </c>
      <c r="EK36" s="588" t="s">
        <v>100</v>
      </c>
      <c r="EL36" s="588" t="s">
        <v>100</v>
      </c>
      <c r="EM36" s="588" t="s">
        <v>100</v>
      </c>
      <c r="EN36" s="588" t="s">
        <v>100</v>
      </c>
      <c r="EO36" s="588" t="s">
        <v>100</v>
      </c>
    </row>
    <row r="37" spans="2:145" x14ac:dyDescent="0.25">
      <c r="B37" s="572" t="s">
        <v>2080</v>
      </c>
      <c r="C37" s="541" t="s">
        <v>2081</v>
      </c>
      <c r="D37" s="588" t="s">
        <v>100</v>
      </c>
      <c r="E37" s="541" t="s">
        <v>2025</v>
      </c>
      <c r="F37" s="588" t="s">
        <v>100</v>
      </c>
      <c r="G37" s="555">
        <v>11894.947199999999</v>
      </c>
      <c r="H37" s="573">
        <v>215</v>
      </c>
      <c r="I37" s="588" t="s">
        <v>100</v>
      </c>
      <c r="J37" s="588" t="s">
        <v>100</v>
      </c>
      <c r="K37" s="588" t="s">
        <v>100</v>
      </c>
      <c r="L37" s="588" t="s">
        <v>100</v>
      </c>
      <c r="N37" s="574">
        <v>0</v>
      </c>
      <c r="O37" s="576">
        <f t="shared" si="0"/>
        <v>0</v>
      </c>
      <c r="P37" s="580">
        <v>0</v>
      </c>
      <c r="Q37" s="576">
        <v>0</v>
      </c>
      <c r="R37" s="563" t="s">
        <v>100</v>
      </c>
      <c r="S37" s="563" t="s">
        <v>100</v>
      </c>
      <c r="T37" s="553">
        <v>0.1</v>
      </c>
      <c r="U37" s="555">
        <v>0</v>
      </c>
      <c r="V37" s="578"/>
      <c r="W37" s="558">
        <v>3</v>
      </c>
      <c r="X37" s="558">
        <v>0</v>
      </c>
      <c r="Y37" s="320">
        <f t="shared" si="2"/>
        <v>2.3255813953488372E-2</v>
      </c>
      <c r="Z37" s="556">
        <v>0</v>
      </c>
      <c r="AA37" s="558">
        <v>1</v>
      </c>
      <c r="AB37" s="558">
        <v>2</v>
      </c>
      <c r="AC37" s="558">
        <v>4</v>
      </c>
      <c r="AD37" s="558">
        <v>1</v>
      </c>
      <c r="AE37" s="558">
        <f t="shared" si="4"/>
        <v>5</v>
      </c>
      <c r="AF37" s="551">
        <v>378440</v>
      </c>
      <c r="AG37" s="581"/>
      <c r="AH37" s="551">
        <v>70800</v>
      </c>
      <c r="AI37" s="558">
        <v>2</v>
      </c>
      <c r="AJ37" s="320">
        <f t="shared" si="5"/>
        <v>0.4</v>
      </c>
      <c r="AK37" s="551">
        <v>104600</v>
      </c>
      <c r="AL37" s="320">
        <f t="shared" si="6"/>
        <v>0.27639784377972731</v>
      </c>
      <c r="AM37" s="558">
        <v>2</v>
      </c>
      <c r="AN37" s="551">
        <v>104600</v>
      </c>
      <c r="AO37" s="558">
        <v>2</v>
      </c>
      <c r="AP37" s="551">
        <v>104600</v>
      </c>
      <c r="AQ37" s="558">
        <v>1</v>
      </c>
      <c r="AR37" s="551">
        <v>70800</v>
      </c>
      <c r="AS37" s="558">
        <v>1</v>
      </c>
      <c r="AT37" s="320">
        <f t="shared" si="7"/>
        <v>0.5</v>
      </c>
      <c r="AU37" s="551">
        <v>33800</v>
      </c>
      <c r="AV37" s="558">
        <v>2</v>
      </c>
      <c r="AW37" s="551">
        <v>204740</v>
      </c>
      <c r="AX37" s="558">
        <v>1</v>
      </c>
      <c r="AY37" s="551">
        <v>69100</v>
      </c>
      <c r="AZ37" s="558">
        <v>0</v>
      </c>
      <c r="BA37" s="320">
        <f t="shared" si="8"/>
        <v>0</v>
      </c>
      <c r="BB37" s="558">
        <v>3</v>
      </c>
      <c r="BC37" s="320">
        <f t="shared" si="9"/>
        <v>0.6</v>
      </c>
      <c r="BD37" s="558">
        <v>2</v>
      </c>
      <c r="BE37" s="320">
        <f t="shared" si="10"/>
        <v>0.4</v>
      </c>
      <c r="BF37" s="558">
        <v>4</v>
      </c>
      <c r="BG37" s="320">
        <f t="shared" si="11"/>
        <v>0.8</v>
      </c>
      <c r="BH37" s="558">
        <v>0</v>
      </c>
      <c r="BI37" s="320">
        <f t="shared" si="12"/>
        <v>0</v>
      </c>
      <c r="BJ37" s="558">
        <v>0</v>
      </c>
      <c r="BK37" s="558">
        <v>0</v>
      </c>
      <c r="BL37" s="558">
        <v>0</v>
      </c>
      <c r="BM37" s="550">
        <v>2002</v>
      </c>
      <c r="BN37" s="545" t="s">
        <v>100</v>
      </c>
      <c r="BO37" s="558">
        <v>4</v>
      </c>
      <c r="BP37" s="320">
        <f t="shared" si="13"/>
        <v>0.8</v>
      </c>
      <c r="BQ37" s="558">
        <v>1</v>
      </c>
      <c r="BR37" s="320">
        <f t="shared" si="14"/>
        <v>0.2</v>
      </c>
      <c r="BS37" s="558">
        <v>0</v>
      </c>
      <c r="BT37" s="320">
        <f t="shared" si="15"/>
        <v>0</v>
      </c>
      <c r="BU37" s="320">
        <v>1</v>
      </c>
      <c r="BW37" s="558">
        <v>0</v>
      </c>
      <c r="BX37" s="558">
        <v>0</v>
      </c>
      <c r="BY37" s="558">
        <v>0</v>
      </c>
      <c r="BZ37" s="558">
        <v>0</v>
      </c>
      <c r="CA37" s="558">
        <v>0</v>
      </c>
      <c r="CB37" s="558">
        <v>0</v>
      </c>
      <c r="CC37" s="558">
        <v>0</v>
      </c>
      <c r="CD37" s="558">
        <v>0</v>
      </c>
      <c r="CE37" s="558">
        <v>0</v>
      </c>
      <c r="CF37" s="558">
        <v>0</v>
      </c>
      <c r="CG37" s="558">
        <v>0</v>
      </c>
      <c r="CH37" s="558">
        <v>0</v>
      </c>
      <c r="CI37" s="588" t="s">
        <v>100</v>
      </c>
      <c r="CJ37" s="588" t="s">
        <v>100</v>
      </c>
      <c r="CK37" s="588" t="s">
        <v>100</v>
      </c>
      <c r="CL37" s="588" t="s">
        <v>100</v>
      </c>
      <c r="CM37" s="588" t="s">
        <v>100</v>
      </c>
      <c r="CN37" s="588" t="s">
        <v>100</v>
      </c>
      <c r="CO37" s="588" t="s">
        <v>100</v>
      </c>
      <c r="CP37" s="588" t="s">
        <v>100</v>
      </c>
      <c r="CQ37" s="588" t="s">
        <v>100</v>
      </c>
      <c r="CR37" s="108"/>
      <c r="CS37" s="567" t="s">
        <v>100</v>
      </c>
      <c r="CT37" s="567" t="s">
        <v>100</v>
      </c>
      <c r="CU37" s="567" t="s">
        <v>100</v>
      </c>
      <c r="CV37" s="567" t="s">
        <v>100</v>
      </c>
      <c r="CW37" s="558">
        <v>1</v>
      </c>
      <c r="CX37" s="558">
        <v>0</v>
      </c>
      <c r="CY37" s="558">
        <v>1</v>
      </c>
      <c r="CZ37" s="558">
        <v>0</v>
      </c>
      <c r="DA37" s="558">
        <v>0</v>
      </c>
      <c r="DB37" s="558">
        <v>0</v>
      </c>
      <c r="DC37" s="558">
        <v>0</v>
      </c>
      <c r="DD37" s="558">
        <v>0</v>
      </c>
      <c r="DE37" s="72"/>
      <c r="DF37" s="551">
        <v>0</v>
      </c>
      <c r="DG37" s="320">
        <f t="shared" si="16"/>
        <v>0</v>
      </c>
      <c r="DH37" s="551">
        <v>0</v>
      </c>
      <c r="DI37" s="551">
        <v>0</v>
      </c>
      <c r="DJ37" s="551">
        <v>0</v>
      </c>
      <c r="DK37" s="558">
        <v>5</v>
      </c>
      <c r="DL37" s="558">
        <v>0</v>
      </c>
      <c r="DM37" s="558">
        <v>0</v>
      </c>
      <c r="DN37" s="558">
        <v>0</v>
      </c>
      <c r="DO37" s="320">
        <v>0</v>
      </c>
      <c r="DP37" s="558">
        <v>5</v>
      </c>
      <c r="DQ37" s="558">
        <v>0</v>
      </c>
      <c r="DR37" s="558">
        <v>0</v>
      </c>
      <c r="DS37" s="558">
        <v>0</v>
      </c>
      <c r="DT37" s="320">
        <f t="shared" si="17"/>
        <v>0</v>
      </c>
      <c r="DU37" s="557"/>
      <c r="DV37" s="557"/>
      <c r="DW37" s="557"/>
      <c r="DX37" s="552">
        <v>0</v>
      </c>
      <c r="DZ37" s="588" t="s">
        <v>100</v>
      </c>
      <c r="EA37" s="588" t="s">
        <v>100</v>
      </c>
      <c r="EB37" s="588" t="s">
        <v>100</v>
      </c>
      <c r="EC37" s="588" t="s">
        <v>100</v>
      </c>
      <c r="ED37" s="588" t="s">
        <v>100</v>
      </c>
      <c r="EE37" s="588" t="s">
        <v>100</v>
      </c>
      <c r="EF37" s="588" t="s">
        <v>100</v>
      </c>
      <c r="EG37" s="588" t="s">
        <v>100</v>
      </c>
      <c r="EH37" s="588" t="s">
        <v>100</v>
      </c>
      <c r="EI37" s="588" t="s">
        <v>100</v>
      </c>
      <c r="EJ37" s="588" t="s">
        <v>100</v>
      </c>
      <c r="EK37" s="588" t="s">
        <v>100</v>
      </c>
      <c r="EL37" s="588" t="s">
        <v>100</v>
      </c>
      <c r="EM37" s="588" t="s">
        <v>100</v>
      </c>
      <c r="EN37" s="588" t="s">
        <v>100</v>
      </c>
      <c r="EO37" s="588" t="s">
        <v>100</v>
      </c>
    </row>
    <row r="38" spans="2:145" x14ac:dyDescent="0.25">
      <c r="B38" s="572" t="s">
        <v>2082</v>
      </c>
      <c r="C38" s="541" t="s">
        <v>2083</v>
      </c>
      <c r="D38" s="588" t="s">
        <v>100</v>
      </c>
      <c r="E38" s="541" t="s">
        <v>2025</v>
      </c>
      <c r="F38" s="588" t="s">
        <v>100</v>
      </c>
      <c r="G38" s="555">
        <v>44719.658239999997</v>
      </c>
      <c r="H38" s="573">
        <v>1953</v>
      </c>
      <c r="I38" s="588" t="s">
        <v>100</v>
      </c>
      <c r="J38" s="588" t="s">
        <v>100</v>
      </c>
      <c r="K38" s="588" t="s">
        <v>100</v>
      </c>
      <c r="L38" s="588" t="s">
        <v>100</v>
      </c>
      <c r="N38" s="574">
        <v>0</v>
      </c>
      <c r="O38" s="576">
        <f t="shared" si="0"/>
        <v>0</v>
      </c>
      <c r="P38" s="580">
        <v>0</v>
      </c>
      <c r="Q38" s="576">
        <v>0</v>
      </c>
      <c r="R38" s="563" t="s">
        <v>100</v>
      </c>
      <c r="S38" s="563" t="s">
        <v>100</v>
      </c>
      <c r="T38" s="553">
        <v>0.6</v>
      </c>
      <c r="U38" s="555">
        <v>0</v>
      </c>
      <c r="V38" s="578"/>
      <c r="W38" s="558">
        <v>5</v>
      </c>
      <c r="X38" s="558">
        <v>0</v>
      </c>
      <c r="Y38" s="320">
        <f t="shared" si="2"/>
        <v>3.0721966205837174E-3</v>
      </c>
      <c r="Z38" s="556">
        <v>0</v>
      </c>
      <c r="AA38" s="558">
        <v>1</v>
      </c>
      <c r="AB38" s="558">
        <v>1</v>
      </c>
      <c r="AC38" s="558">
        <v>5</v>
      </c>
      <c r="AD38" s="558">
        <v>1</v>
      </c>
      <c r="AE38" s="558">
        <f t="shared" si="4"/>
        <v>6</v>
      </c>
      <c r="AF38" s="551">
        <v>274840</v>
      </c>
      <c r="AG38" s="581"/>
      <c r="AH38" s="551">
        <v>35685</v>
      </c>
      <c r="AI38" s="558">
        <v>6</v>
      </c>
      <c r="AJ38" s="320">
        <f t="shared" si="5"/>
        <v>1</v>
      </c>
      <c r="AK38" s="551">
        <v>274840</v>
      </c>
      <c r="AL38" s="320">
        <f t="shared" si="6"/>
        <v>1</v>
      </c>
      <c r="AM38" s="558">
        <v>6</v>
      </c>
      <c r="AN38" s="551">
        <v>274840</v>
      </c>
      <c r="AO38" s="558">
        <v>6</v>
      </c>
      <c r="AP38" s="551">
        <v>274840</v>
      </c>
      <c r="AQ38" s="558">
        <v>4</v>
      </c>
      <c r="AR38" s="551">
        <v>235900</v>
      </c>
      <c r="AS38" s="558">
        <v>2</v>
      </c>
      <c r="AT38" s="320">
        <f t="shared" si="7"/>
        <v>0.33333333333333331</v>
      </c>
      <c r="AU38" s="551">
        <v>38940</v>
      </c>
      <c r="AV38" s="558">
        <v>0</v>
      </c>
      <c r="AW38" s="551">
        <v>0</v>
      </c>
      <c r="AX38" s="558">
        <v>0</v>
      </c>
      <c r="AY38" s="551">
        <v>0</v>
      </c>
      <c r="AZ38" s="558">
        <v>3</v>
      </c>
      <c r="BA38" s="320">
        <f t="shared" si="8"/>
        <v>0.5</v>
      </c>
      <c r="BB38" s="558">
        <v>1</v>
      </c>
      <c r="BC38" s="320">
        <f t="shared" si="9"/>
        <v>0.16666666666666666</v>
      </c>
      <c r="BD38" s="558">
        <v>2</v>
      </c>
      <c r="BE38" s="320">
        <f t="shared" si="10"/>
        <v>0.33333333333333331</v>
      </c>
      <c r="BF38" s="558">
        <v>3</v>
      </c>
      <c r="BG38" s="320">
        <f t="shared" si="11"/>
        <v>0.5</v>
      </c>
      <c r="BH38" s="558">
        <v>1</v>
      </c>
      <c r="BI38" s="320">
        <f t="shared" si="12"/>
        <v>0.16666666666666666</v>
      </c>
      <c r="BJ38" s="558">
        <v>1</v>
      </c>
      <c r="BK38" s="558">
        <v>0</v>
      </c>
      <c r="BL38" s="558">
        <v>0</v>
      </c>
      <c r="BM38" s="550">
        <v>1964</v>
      </c>
      <c r="BN38" s="545" t="s">
        <v>100</v>
      </c>
      <c r="BO38" s="558">
        <v>5</v>
      </c>
      <c r="BP38" s="320">
        <f t="shared" si="13"/>
        <v>0.83333333333333337</v>
      </c>
      <c r="BQ38" s="558">
        <v>1</v>
      </c>
      <c r="BR38" s="320">
        <f t="shared" si="14"/>
        <v>0.16666666666666666</v>
      </c>
      <c r="BS38" s="558">
        <v>0</v>
      </c>
      <c r="BT38" s="320">
        <f t="shared" si="15"/>
        <v>0</v>
      </c>
      <c r="BU38" s="320">
        <v>0.66666666666666663</v>
      </c>
      <c r="BW38" s="558">
        <v>0</v>
      </c>
      <c r="BX38" s="558">
        <v>0</v>
      </c>
      <c r="BY38" s="558">
        <v>0</v>
      </c>
      <c r="BZ38" s="558">
        <v>0</v>
      </c>
      <c r="CA38" s="558">
        <v>0</v>
      </c>
      <c r="CB38" s="558">
        <v>0</v>
      </c>
      <c r="CC38" s="558">
        <v>0</v>
      </c>
      <c r="CD38" s="558">
        <v>0</v>
      </c>
      <c r="CE38" s="558">
        <v>0</v>
      </c>
      <c r="CF38" s="558">
        <v>0</v>
      </c>
      <c r="CG38" s="558">
        <v>0</v>
      </c>
      <c r="CH38" s="558">
        <v>0</v>
      </c>
      <c r="CI38" s="588" t="s">
        <v>100</v>
      </c>
      <c r="CJ38" s="588" t="s">
        <v>100</v>
      </c>
      <c r="CK38" s="588" t="s">
        <v>100</v>
      </c>
      <c r="CL38" s="588" t="s">
        <v>100</v>
      </c>
      <c r="CM38" s="588" t="s">
        <v>100</v>
      </c>
      <c r="CN38" s="588" t="s">
        <v>100</v>
      </c>
      <c r="CO38" s="588" t="s">
        <v>100</v>
      </c>
      <c r="CP38" s="588" t="s">
        <v>100</v>
      </c>
      <c r="CQ38" s="588" t="s">
        <v>100</v>
      </c>
      <c r="CR38" s="108"/>
      <c r="CS38" s="567" t="s">
        <v>100</v>
      </c>
      <c r="CT38" s="567" t="s">
        <v>100</v>
      </c>
      <c r="CU38" s="567" t="s">
        <v>100</v>
      </c>
      <c r="CV38" s="567" t="s">
        <v>100</v>
      </c>
      <c r="CW38" s="558">
        <v>0</v>
      </c>
      <c r="CX38" s="558">
        <v>0</v>
      </c>
      <c r="CY38" s="558">
        <v>0</v>
      </c>
      <c r="CZ38" s="558">
        <v>0</v>
      </c>
      <c r="DA38" s="558">
        <v>0</v>
      </c>
      <c r="DB38" s="558">
        <v>0</v>
      </c>
      <c r="DC38" s="558">
        <v>0</v>
      </c>
      <c r="DD38" s="558">
        <v>0</v>
      </c>
      <c r="DE38" s="72"/>
      <c r="DF38" s="551">
        <v>8570.3493499756005</v>
      </c>
      <c r="DG38" s="320">
        <f t="shared" si="16"/>
        <v>3.11830495924014E-2</v>
      </c>
      <c r="DH38" s="551">
        <v>4285.1746749878002</v>
      </c>
      <c r="DI38" s="551">
        <v>8570.3493499756005</v>
      </c>
      <c r="DJ38" s="551">
        <v>0</v>
      </c>
      <c r="DK38" s="558">
        <v>5</v>
      </c>
      <c r="DL38" s="558">
        <v>1</v>
      </c>
      <c r="DM38" s="558">
        <v>0</v>
      </c>
      <c r="DN38" s="558">
        <v>0</v>
      </c>
      <c r="DO38" s="320">
        <v>0.111026697159</v>
      </c>
      <c r="DP38" s="558">
        <v>4</v>
      </c>
      <c r="DQ38" s="558">
        <v>1</v>
      </c>
      <c r="DR38" s="558">
        <v>1</v>
      </c>
      <c r="DS38" s="558">
        <v>0</v>
      </c>
      <c r="DT38" s="320">
        <f t="shared" si="17"/>
        <v>0</v>
      </c>
      <c r="DU38" s="557"/>
      <c r="DV38" s="557"/>
      <c r="DW38" s="557"/>
      <c r="DX38" s="552">
        <v>4.4935999999999998</v>
      </c>
      <c r="DZ38" s="588" t="s">
        <v>100</v>
      </c>
      <c r="EA38" s="588" t="s">
        <v>100</v>
      </c>
      <c r="EB38" s="588" t="s">
        <v>100</v>
      </c>
      <c r="EC38" s="588" t="s">
        <v>100</v>
      </c>
      <c r="ED38" s="588" t="s">
        <v>100</v>
      </c>
      <c r="EE38" s="588" t="s">
        <v>100</v>
      </c>
      <c r="EF38" s="588" t="s">
        <v>100</v>
      </c>
      <c r="EG38" s="588" t="s">
        <v>100</v>
      </c>
      <c r="EH38" s="588" t="s">
        <v>100</v>
      </c>
      <c r="EI38" s="588" t="s">
        <v>100</v>
      </c>
      <c r="EJ38" s="588" t="s">
        <v>100</v>
      </c>
      <c r="EK38" s="588" t="s">
        <v>100</v>
      </c>
      <c r="EL38" s="588" t="s">
        <v>100</v>
      </c>
      <c r="EM38" s="588" t="s">
        <v>100</v>
      </c>
      <c r="EN38" s="588" t="s">
        <v>100</v>
      </c>
      <c r="EO38" s="588" t="s">
        <v>100</v>
      </c>
    </row>
    <row r="39" spans="2:145" x14ac:dyDescent="0.25">
      <c r="B39" s="572" t="s">
        <v>2084</v>
      </c>
      <c r="C39" s="541" t="s">
        <v>2085</v>
      </c>
      <c r="D39" s="588" t="s">
        <v>100</v>
      </c>
      <c r="E39" s="541" t="s">
        <v>2025</v>
      </c>
      <c r="F39" s="588" t="s">
        <v>100</v>
      </c>
      <c r="G39" s="555">
        <v>51056.747519999997</v>
      </c>
      <c r="H39" s="573">
        <v>485</v>
      </c>
      <c r="I39" s="588" t="s">
        <v>100</v>
      </c>
      <c r="J39" s="588" t="s">
        <v>100</v>
      </c>
      <c r="K39" s="588" t="s">
        <v>100</v>
      </c>
      <c r="L39" s="588" t="s">
        <v>100</v>
      </c>
      <c r="N39" s="574">
        <v>0</v>
      </c>
      <c r="O39" s="576">
        <f t="shared" si="0"/>
        <v>0</v>
      </c>
      <c r="P39" s="580">
        <v>0</v>
      </c>
      <c r="Q39" s="576">
        <v>0</v>
      </c>
      <c r="R39" s="563" t="s">
        <v>100</v>
      </c>
      <c r="S39" s="563" t="s">
        <v>100</v>
      </c>
      <c r="T39" s="553">
        <v>0.6</v>
      </c>
      <c r="U39" s="555">
        <v>0</v>
      </c>
      <c r="V39" s="578"/>
      <c r="W39" s="558">
        <v>33</v>
      </c>
      <c r="X39" s="558">
        <v>0</v>
      </c>
      <c r="Y39" s="320">
        <f t="shared" si="2"/>
        <v>6.8041237113402056E-2</v>
      </c>
      <c r="Z39" s="556">
        <v>0</v>
      </c>
      <c r="AA39" s="558">
        <v>0</v>
      </c>
      <c r="AB39" s="558">
        <v>0</v>
      </c>
      <c r="AC39" s="558">
        <v>33</v>
      </c>
      <c r="AD39" s="558">
        <v>0</v>
      </c>
      <c r="AE39" s="558">
        <f t="shared" si="4"/>
        <v>33</v>
      </c>
      <c r="AF39" s="551">
        <v>1241190</v>
      </c>
      <c r="AG39" s="581"/>
      <c r="AH39" s="551">
        <v>27300</v>
      </c>
      <c r="AI39" s="558">
        <v>32</v>
      </c>
      <c r="AJ39" s="320">
        <f t="shared" si="5"/>
        <v>0.96969696969696972</v>
      </c>
      <c r="AK39" s="551">
        <v>1176490</v>
      </c>
      <c r="AL39" s="320">
        <f t="shared" si="6"/>
        <v>0.94787260612799007</v>
      </c>
      <c r="AM39" s="558">
        <v>32</v>
      </c>
      <c r="AN39" s="551">
        <v>1176490</v>
      </c>
      <c r="AO39" s="558">
        <v>32</v>
      </c>
      <c r="AP39" s="551">
        <v>1176490</v>
      </c>
      <c r="AQ39" s="558">
        <v>27</v>
      </c>
      <c r="AR39" s="551">
        <v>1104980</v>
      </c>
      <c r="AS39" s="558">
        <v>5</v>
      </c>
      <c r="AT39" s="320">
        <f t="shared" si="7"/>
        <v>0.15625</v>
      </c>
      <c r="AU39" s="551">
        <v>71510</v>
      </c>
      <c r="AV39" s="558">
        <v>0</v>
      </c>
      <c r="AW39" s="551">
        <v>0</v>
      </c>
      <c r="AX39" s="558">
        <v>1</v>
      </c>
      <c r="AY39" s="551">
        <v>64700</v>
      </c>
      <c r="AZ39" s="558">
        <v>2</v>
      </c>
      <c r="BA39" s="320">
        <f t="shared" si="8"/>
        <v>6.0606060606060608E-2</v>
      </c>
      <c r="BB39" s="558">
        <v>11</v>
      </c>
      <c r="BC39" s="320">
        <f t="shared" si="9"/>
        <v>0.33333333333333331</v>
      </c>
      <c r="BD39" s="558">
        <v>20</v>
      </c>
      <c r="BE39" s="320">
        <f t="shared" si="10"/>
        <v>0.60606060606060608</v>
      </c>
      <c r="BF39" s="558">
        <v>26</v>
      </c>
      <c r="BG39" s="320">
        <f t="shared" si="11"/>
        <v>0.78787878787878785</v>
      </c>
      <c r="BH39" s="558">
        <v>1</v>
      </c>
      <c r="BI39" s="320">
        <f t="shared" si="12"/>
        <v>3.0303030303030304E-2</v>
      </c>
      <c r="BJ39" s="558">
        <v>1</v>
      </c>
      <c r="BK39" s="558">
        <v>0</v>
      </c>
      <c r="BL39" s="558">
        <v>0</v>
      </c>
      <c r="BM39" s="550">
        <v>1969</v>
      </c>
      <c r="BN39" s="545" t="s">
        <v>100</v>
      </c>
      <c r="BO39" s="558">
        <v>30</v>
      </c>
      <c r="BP39" s="320">
        <f t="shared" si="13"/>
        <v>0.90909090909090906</v>
      </c>
      <c r="BQ39" s="558">
        <v>3</v>
      </c>
      <c r="BR39" s="320">
        <f t="shared" si="14"/>
        <v>9.0909090909090912E-2</v>
      </c>
      <c r="BS39" s="558">
        <v>0</v>
      </c>
      <c r="BT39" s="320">
        <f t="shared" si="15"/>
        <v>0</v>
      </c>
      <c r="BU39" s="320">
        <v>0.84375</v>
      </c>
      <c r="BW39" s="558">
        <v>0</v>
      </c>
      <c r="BX39" s="558">
        <v>0</v>
      </c>
      <c r="BY39" s="558">
        <v>0</v>
      </c>
      <c r="BZ39" s="558">
        <v>0</v>
      </c>
      <c r="CA39" s="558">
        <v>0</v>
      </c>
      <c r="CB39" s="558">
        <v>0</v>
      </c>
      <c r="CC39" s="558">
        <v>0</v>
      </c>
      <c r="CD39" s="558">
        <v>0</v>
      </c>
      <c r="CE39" s="558">
        <v>0</v>
      </c>
      <c r="CF39" s="558">
        <v>0</v>
      </c>
      <c r="CG39" s="558">
        <v>0</v>
      </c>
      <c r="CH39" s="558">
        <v>0</v>
      </c>
      <c r="CI39" s="588" t="s">
        <v>100</v>
      </c>
      <c r="CJ39" s="588" t="s">
        <v>100</v>
      </c>
      <c r="CK39" s="588" t="s">
        <v>100</v>
      </c>
      <c r="CL39" s="588" t="s">
        <v>100</v>
      </c>
      <c r="CM39" s="588" t="s">
        <v>100</v>
      </c>
      <c r="CN39" s="588" t="s">
        <v>100</v>
      </c>
      <c r="CO39" s="588" t="s">
        <v>100</v>
      </c>
      <c r="CP39" s="588" t="s">
        <v>100</v>
      </c>
      <c r="CQ39" s="588" t="s">
        <v>100</v>
      </c>
      <c r="CR39" s="108"/>
      <c r="CS39" s="567" t="s">
        <v>100</v>
      </c>
      <c r="CT39" s="567" t="s">
        <v>100</v>
      </c>
      <c r="CU39" s="567" t="s">
        <v>100</v>
      </c>
      <c r="CV39" s="567" t="s">
        <v>100</v>
      </c>
      <c r="CW39" s="558">
        <v>1</v>
      </c>
      <c r="CX39" s="558">
        <v>0</v>
      </c>
      <c r="CY39" s="558">
        <v>1</v>
      </c>
      <c r="CZ39" s="558">
        <v>0</v>
      </c>
      <c r="DA39" s="558">
        <v>0</v>
      </c>
      <c r="DB39" s="558">
        <v>0</v>
      </c>
      <c r="DC39" s="558">
        <v>0</v>
      </c>
      <c r="DD39" s="558">
        <v>0</v>
      </c>
      <c r="DE39" s="72"/>
      <c r="DF39" s="551">
        <v>39951.359019652002</v>
      </c>
      <c r="DG39" s="320">
        <f t="shared" si="16"/>
        <v>3.2187947872325755E-2</v>
      </c>
      <c r="DH39" s="551">
        <v>2488.9818359374999</v>
      </c>
      <c r="DI39" s="551">
        <v>39951.359019652002</v>
      </c>
      <c r="DJ39" s="551">
        <v>0</v>
      </c>
      <c r="DK39" s="558">
        <v>22</v>
      </c>
      <c r="DL39" s="558">
        <v>11</v>
      </c>
      <c r="DM39" s="558">
        <v>0</v>
      </c>
      <c r="DN39" s="558">
        <v>0</v>
      </c>
      <c r="DO39" s="320">
        <v>8.6512451172000002E-2</v>
      </c>
      <c r="DP39" s="558">
        <v>21</v>
      </c>
      <c r="DQ39" s="558">
        <v>7</v>
      </c>
      <c r="DR39" s="558">
        <v>5</v>
      </c>
      <c r="DS39" s="558">
        <v>0</v>
      </c>
      <c r="DT39" s="320">
        <f t="shared" si="17"/>
        <v>0</v>
      </c>
      <c r="DU39" s="557"/>
      <c r="DV39" s="557"/>
      <c r="DW39" s="557"/>
      <c r="DX39" s="552">
        <v>27.855399999999999</v>
      </c>
      <c r="DZ39" s="588" t="s">
        <v>100</v>
      </c>
      <c r="EA39" s="588" t="s">
        <v>100</v>
      </c>
      <c r="EB39" s="588" t="s">
        <v>100</v>
      </c>
      <c r="EC39" s="588" t="s">
        <v>100</v>
      </c>
      <c r="ED39" s="588" t="s">
        <v>100</v>
      </c>
      <c r="EE39" s="588" t="s">
        <v>100</v>
      </c>
      <c r="EF39" s="588" t="s">
        <v>100</v>
      </c>
      <c r="EG39" s="588" t="s">
        <v>100</v>
      </c>
      <c r="EH39" s="588" t="s">
        <v>100</v>
      </c>
      <c r="EI39" s="588" t="s">
        <v>100</v>
      </c>
      <c r="EJ39" s="588" t="s">
        <v>100</v>
      </c>
      <c r="EK39" s="588" t="s">
        <v>100</v>
      </c>
      <c r="EL39" s="588" t="s">
        <v>100</v>
      </c>
      <c r="EM39" s="588" t="s">
        <v>100</v>
      </c>
      <c r="EN39" s="588" t="s">
        <v>100</v>
      </c>
      <c r="EO39" s="588" t="s">
        <v>100</v>
      </c>
    </row>
    <row r="40" spans="2:145" x14ac:dyDescent="0.25">
      <c r="B40" s="572" t="s">
        <v>2086</v>
      </c>
      <c r="C40" s="572" t="s">
        <v>2087</v>
      </c>
      <c r="D40" s="588" t="s">
        <v>100</v>
      </c>
      <c r="E40" s="572" t="s">
        <v>2025</v>
      </c>
      <c r="F40" s="588" t="s">
        <v>100</v>
      </c>
      <c r="G40" s="574">
        <v>311.72991999999999</v>
      </c>
      <c r="H40" s="582">
        <v>1</v>
      </c>
      <c r="I40" s="588" t="s">
        <v>100</v>
      </c>
      <c r="J40" s="588" t="s">
        <v>100</v>
      </c>
      <c r="K40" s="588" t="s">
        <v>100</v>
      </c>
      <c r="L40" s="588" t="s">
        <v>100</v>
      </c>
      <c r="M40" s="571"/>
      <c r="N40" s="574">
        <v>0</v>
      </c>
      <c r="O40" s="575" t="s">
        <v>100</v>
      </c>
      <c r="P40" s="575" t="s">
        <v>100</v>
      </c>
      <c r="Q40" s="576" t="s">
        <v>100</v>
      </c>
      <c r="R40" s="563" t="s">
        <v>100</v>
      </c>
      <c r="S40" s="563" t="s">
        <v>100</v>
      </c>
      <c r="T40" s="575" t="s">
        <v>100</v>
      </c>
      <c r="U40" s="575" t="s">
        <v>100</v>
      </c>
      <c r="V40" s="578"/>
      <c r="W40" s="582" t="s">
        <v>100</v>
      </c>
      <c r="X40" s="582" t="s">
        <v>100</v>
      </c>
      <c r="Y40" s="582" t="s">
        <v>100</v>
      </c>
      <c r="Z40" s="582" t="s">
        <v>100</v>
      </c>
      <c r="AA40" s="582" t="s">
        <v>100</v>
      </c>
      <c r="AB40" s="582" t="s">
        <v>100</v>
      </c>
      <c r="AC40" s="582" t="s">
        <v>100</v>
      </c>
      <c r="AD40" s="582" t="s">
        <v>100</v>
      </c>
      <c r="AE40" s="582" t="s">
        <v>100</v>
      </c>
      <c r="AF40" s="582" t="s">
        <v>100</v>
      </c>
      <c r="AG40" s="583"/>
      <c r="AH40" s="582" t="s">
        <v>100</v>
      </c>
      <c r="AI40" s="582" t="s">
        <v>100</v>
      </c>
      <c r="AJ40" s="582" t="s">
        <v>100</v>
      </c>
      <c r="AK40" s="582" t="s">
        <v>100</v>
      </c>
      <c r="AL40" s="582" t="s">
        <v>100</v>
      </c>
      <c r="AM40" s="582" t="s">
        <v>100</v>
      </c>
      <c r="AN40" s="582" t="s">
        <v>100</v>
      </c>
      <c r="AO40" s="582" t="s">
        <v>100</v>
      </c>
      <c r="AP40" s="582" t="s">
        <v>100</v>
      </c>
      <c r="AQ40" s="582" t="s">
        <v>100</v>
      </c>
      <c r="AR40" s="582" t="s">
        <v>100</v>
      </c>
      <c r="AS40" s="582" t="s">
        <v>100</v>
      </c>
      <c r="AT40" s="582" t="s">
        <v>100</v>
      </c>
      <c r="AU40" s="582" t="s">
        <v>100</v>
      </c>
      <c r="AV40" s="582" t="s">
        <v>100</v>
      </c>
      <c r="AW40" s="582" t="s">
        <v>100</v>
      </c>
      <c r="AX40" s="582" t="s">
        <v>100</v>
      </c>
      <c r="AY40" s="582" t="s">
        <v>100</v>
      </c>
      <c r="AZ40" s="582" t="s">
        <v>100</v>
      </c>
      <c r="BA40" s="582" t="s">
        <v>100</v>
      </c>
      <c r="BB40" s="582" t="s">
        <v>100</v>
      </c>
      <c r="BC40" s="582" t="s">
        <v>100</v>
      </c>
      <c r="BD40" s="582" t="s">
        <v>100</v>
      </c>
      <c r="BE40" s="582" t="s">
        <v>100</v>
      </c>
      <c r="BF40" s="582" t="s">
        <v>100</v>
      </c>
      <c r="BG40" s="582" t="s">
        <v>100</v>
      </c>
      <c r="BH40" s="582" t="s">
        <v>100</v>
      </c>
      <c r="BI40" s="582" t="s">
        <v>100</v>
      </c>
      <c r="BJ40" s="582" t="s">
        <v>100</v>
      </c>
      <c r="BK40" s="582" t="s">
        <v>100</v>
      </c>
      <c r="BL40" s="582" t="s">
        <v>100</v>
      </c>
      <c r="BM40" s="584" t="s">
        <v>100</v>
      </c>
      <c r="BN40" s="545" t="s">
        <v>100</v>
      </c>
      <c r="BO40" s="582" t="s">
        <v>100</v>
      </c>
      <c r="BP40" s="582" t="s">
        <v>100</v>
      </c>
      <c r="BQ40" s="582" t="s">
        <v>100</v>
      </c>
      <c r="BR40" s="582" t="s">
        <v>100</v>
      </c>
      <c r="BS40" s="582" t="s">
        <v>100</v>
      </c>
      <c r="BT40" s="582" t="s">
        <v>100</v>
      </c>
      <c r="BU40" s="582" t="s">
        <v>100</v>
      </c>
      <c r="BV40" s="571"/>
      <c r="BW40" s="582">
        <v>0</v>
      </c>
      <c r="BX40" s="582">
        <v>0</v>
      </c>
      <c r="BY40" s="582">
        <v>0</v>
      </c>
      <c r="BZ40" s="582">
        <v>0</v>
      </c>
      <c r="CA40" s="582">
        <v>0</v>
      </c>
      <c r="CB40" s="582">
        <v>0</v>
      </c>
      <c r="CC40" s="582">
        <v>0</v>
      </c>
      <c r="CD40" s="582">
        <v>0</v>
      </c>
      <c r="CE40" s="582">
        <v>0</v>
      </c>
      <c r="CF40" s="582">
        <v>0</v>
      </c>
      <c r="CG40" s="582">
        <v>0</v>
      </c>
      <c r="CH40" s="582">
        <v>0</v>
      </c>
      <c r="CI40" s="588" t="s">
        <v>100</v>
      </c>
      <c r="CJ40" s="588" t="s">
        <v>100</v>
      </c>
      <c r="CK40" s="588" t="s">
        <v>100</v>
      </c>
      <c r="CL40" s="588" t="s">
        <v>100</v>
      </c>
      <c r="CM40" s="588" t="s">
        <v>100</v>
      </c>
      <c r="CN40" s="588" t="s">
        <v>100</v>
      </c>
      <c r="CO40" s="588" t="s">
        <v>100</v>
      </c>
      <c r="CP40" s="588" t="s">
        <v>100</v>
      </c>
      <c r="CQ40" s="588" t="s">
        <v>100</v>
      </c>
      <c r="CR40" s="585"/>
      <c r="CS40" s="567" t="s">
        <v>100</v>
      </c>
      <c r="CT40" s="567" t="s">
        <v>100</v>
      </c>
      <c r="CU40" s="567" t="s">
        <v>100</v>
      </c>
      <c r="CV40" s="567" t="s">
        <v>100</v>
      </c>
      <c r="CW40" s="576" t="s">
        <v>100</v>
      </c>
      <c r="CX40" s="582">
        <v>0</v>
      </c>
      <c r="CY40" s="582">
        <v>0</v>
      </c>
      <c r="CZ40" s="582">
        <v>0</v>
      </c>
      <c r="DA40" s="582">
        <v>0</v>
      </c>
      <c r="DB40" s="582">
        <v>0</v>
      </c>
      <c r="DC40" s="582">
        <v>0</v>
      </c>
      <c r="DD40" s="582">
        <v>0</v>
      </c>
      <c r="DE40" s="587"/>
      <c r="DF40" s="576" t="s">
        <v>100</v>
      </c>
      <c r="DG40" s="576" t="s">
        <v>100</v>
      </c>
      <c r="DH40" s="586" t="s">
        <v>100</v>
      </c>
      <c r="DI40" s="586" t="s">
        <v>100</v>
      </c>
      <c r="DJ40" s="586" t="s">
        <v>100</v>
      </c>
      <c r="DK40" s="576" t="s">
        <v>100</v>
      </c>
      <c r="DL40" s="576" t="s">
        <v>100</v>
      </c>
      <c r="DM40" s="576" t="s">
        <v>100</v>
      </c>
      <c r="DN40" s="576" t="s">
        <v>100</v>
      </c>
      <c r="DO40" s="576" t="s">
        <v>100</v>
      </c>
      <c r="DP40" s="576" t="s">
        <v>100</v>
      </c>
      <c r="DQ40" s="576" t="s">
        <v>100</v>
      </c>
      <c r="DR40" s="576" t="s">
        <v>100</v>
      </c>
      <c r="DS40" s="576" t="s">
        <v>100</v>
      </c>
      <c r="DT40" s="576" t="s">
        <v>100</v>
      </c>
      <c r="DU40" s="576" t="s">
        <v>100</v>
      </c>
      <c r="DV40" s="576" t="s">
        <v>100</v>
      </c>
      <c r="DW40" s="576" t="s">
        <v>100</v>
      </c>
      <c r="DX40" s="576" t="s">
        <v>100</v>
      </c>
      <c r="DY40" s="571"/>
      <c r="DZ40" s="588" t="s">
        <v>100</v>
      </c>
      <c r="EA40" s="588" t="s">
        <v>100</v>
      </c>
      <c r="EB40" s="588" t="s">
        <v>100</v>
      </c>
      <c r="EC40" s="588" t="s">
        <v>100</v>
      </c>
      <c r="ED40" s="588" t="s">
        <v>100</v>
      </c>
      <c r="EE40" s="588" t="s">
        <v>100</v>
      </c>
      <c r="EF40" s="588" t="s">
        <v>100</v>
      </c>
      <c r="EG40" s="588" t="s">
        <v>100</v>
      </c>
      <c r="EH40" s="588" t="s">
        <v>100</v>
      </c>
      <c r="EI40" s="588" t="s">
        <v>100</v>
      </c>
      <c r="EJ40" s="588" t="s">
        <v>100</v>
      </c>
      <c r="EK40" s="588" t="s">
        <v>100</v>
      </c>
      <c r="EL40" s="588" t="s">
        <v>100</v>
      </c>
      <c r="EM40" s="588" t="s">
        <v>100</v>
      </c>
      <c r="EN40" s="588" t="s">
        <v>100</v>
      </c>
      <c r="EO40" s="588" t="s">
        <v>100</v>
      </c>
    </row>
    <row r="41" spans="2:145" x14ac:dyDescent="0.25">
      <c r="AC41" s="72">
        <f t="shared" ref="AC41" si="18">SUM(AC8:AC40)</f>
        <v>84181</v>
      </c>
      <c r="AD41" s="72">
        <f>SUM(AD8:AD40)</f>
        <v>13197</v>
      </c>
      <c r="AE41" s="72">
        <f>SUM(AE8:AE40)</f>
        <v>97380</v>
      </c>
      <c r="AI41" s="552">
        <f>SUM(AI8:AI40)</f>
        <v>86312</v>
      </c>
      <c r="AO41" s="552">
        <f>SUM(AO8:AO40)</f>
        <v>84257</v>
      </c>
      <c r="AQ41" s="552">
        <f>SUM(AQ8:AQ40)</f>
        <v>61028</v>
      </c>
      <c r="AS41" s="552">
        <f>SUM(AS8:AS40)</f>
        <v>23229</v>
      </c>
      <c r="AV41" s="552">
        <f>SUM(AV8:AV40)</f>
        <v>7002</v>
      </c>
      <c r="AX41" s="552">
        <f>SUM(AX8:AX40)</f>
        <v>2894</v>
      </c>
      <c r="AZ41" s="552">
        <f>SUM(AZ8:AZ40)</f>
        <v>24024</v>
      </c>
      <c r="BB41" s="552">
        <f>SUM(BB8:BB40)</f>
        <v>21675</v>
      </c>
      <c r="BD41" s="552">
        <f>SUM(BD8:BD40)</f>
        <v>51680</v>
      </c>
      <c r="BF41" s="552">
        <f>SUM(BF8:BF40)</f>
        <v>81714</v>
      </c>
      <c r="BH41" s="552">
        <f>SUM(BH8:BH40)</f>
        <v>20032</v>
      </c>
      <c r="BJ41" s="552">
        <f>SUM(BJ8:BJ40)</f>
        <v>15137</v>
      </c>
      <c r="BK41" s="552">
        <f t="shared" ref="BK41" si="19">SUM(BK8:BK40)</f>
        <v>4235</v>
      </c>
      <c r="BL41" s="552">
        <f>SUM(BL8:BL40)</f>
        <v>660</v>
      </c>
      <c r="BO41" s="552">
        <f>SUM(BO8:BO40)</f>
        <v>75159</v>
      </c>
      <c r="BQ41" s="552">
        <f>SUM(BQ8:BQ40)</f>
        <v>22221</v>
      </c>
      <c r="BS41" s="552">
        <f>SUM(BS8:BS40)</f>
        <v>4113</v>
      </c>
      <c r="BW41" s="552">
        <f>SUM(BW8:BW40)</f>
        <v>503</v>
      </c>
      <c r="BX41" s="552">
        <f t="shared" ref="BX41:CH41" si="20">SUM(BX8:BX40)</f>
        <v>283</v>
      </c>
      <c r="BY41" s="552">
        <f t="shared" si="20"/>
        <v>42</v>
      </c>
      <c r="BZ41" s="552">
        <f t="shared" si="20"/>
        <v>338</v>
      </c>
      <c r="CA41" s="552">
        <f t="shared" si="20"/>
        <v>37</v>
      </c>
      <c r="CB41" s="552">
        <f t="shared" si="20"/>
        <v>126</v>
      </c>
      <c r="CC41" s="552">
        <f t="shared" si="20"/>
        <v>183</v>
      </c>
      <c r="CD41" s="552">
        <f t="shared" si="20"/>
        <v>17</v>
      </c>
      <c r="CE41" s="552">
        <f t="shared" si="20"/>
        <v>21</v>
      </c>
      <c r="CF41" s="552">
        <f t="shared" si="20"/>
        <v>77</v>
      </c>
      <c r="CG41" s="552">
        <f t="shared" si="20"/>
        <v>197</v>
      </c>
      <c r="CH41" s="552">
        <f t="shared" si="20"/>
        <v>8</v>
      </c>
      <c r="CW41" s="552">
        <f t="shared" ref="CW41:CX41" si="21">SUM(CW8:CW40)</f>
        <v>2034</v>
      </c>
      <c r="CX41" s="552">
        <f t="shared" si="21"/>
        <v>581</v>
      </c>
      <c r="CY41" s="552">
        <f>SUM(CY8:CY40)</f>
        <v>1414</v>
      </c>
      <c r="CZ41" s="552">
        <f>SUM(CZ8:CZ40)</f>
        <v>402</v>
      </c>
      <c r="DA41" s="552">
        <f t="shared" ref="DA41:DD41" si="22">SUM(DA8:DA40)</f>
        <v>16</v>
      </c>
      <c r="DB41" s="552">
        <f t="shared" si="22"/>
        <v>24</v>
      </c>
      <c r="DC41" s="552">
        <f t="shared" si="22"/>
        <v>170</v>
      </c>
      <c r="DD41" s="552">
        <f t="shared" si="22"/>
        <v>8</v>
      </c>
      <c r="DE41" s="72"/>
      <c r="DK41" s="552">
        <f>SUM(DK8:DK40)</f>
        <v>57675</v>
      </c>
      <c r="DL41" s="552">
        <f t="shared" ref="DL41:DN41" si="23">SUM(DL8:DL40)</f>
        <v>38270</v>
      </c>
      <c r="DM41" s="552">
        <f t="shared" si="23"/>
        <v>1003</v>
      </c>
      <c r="DN41" s="552">
        <f t="shared" si="23"/>
        <v>419</v>
      </c>
      <c r="DP41" s="552">
        <f>SUM(DP8:DP40)</f>
        <v>53525</v>
      </c>
      <c r="DQ41" s="552">
        <f>SUM(DQ8:DQ40)</f>
        <v>12957</v>
      </c>
      <c r="DR41" s="552">
        <f t="shared" ref="DR41:DS41" si="24">SUM(DR8:DR40)</f>
        <v>24465</v>
      </c>
      <c r="DS41" s="552">
        <f t="shared" si="24"/>
        <v>6419</v>
      </c>
    </row>
    <row r="42" spans="2:145" x14ac:dyDescent="0.25">
      <c r="B42" s="69" t="s">
        <v>2088</v>
      </c>
    </row>
    <row r="43" spans="2:145" x14ac:dyDescent="0.25">
      <c r="B43" s="559" t="s">
        <v>2089</v>
      </c>
    </row>
    <row r="44" spans="2:145" x14ac:dyDescent="0.25">
      <c r="B44" s="559" t="s">
        <v>2090</v>
      </c>
    </row>
    <row r="45" spans="2:145" x14ac:dyDescent="0.25">
      <c r="B45" s="559" t="s">
        <v>2091</v>
      </c>
      <c r="W45" s="72">
        <f>SUM(W8:W40)</f>
        <v>82239</v>
      </c>
      <c r="X45" s="72">
        <f>SUM(X8:X40)</f>
        <v>8130</v>
      </c>
    </row>
    <row r="46" spans="2:145" x14ac:dyDescent="0.25">
      <c r="B46" s="559" t="s">
        <v>2092</v>
      </c>
      <c r="AC46" t="s">
        <v>2093</v>
      </c>
      <c r="AD46" t="s">
        <v>2094</v>
      </c>
    </row>
    <row r="49" spans="52:110" x14ac:dyDescent="0.25">
      <c r="AZ49" t="s">
        <v>2095</v>
      </c>
      <c r="BB49" t="s">
        <v>2096</v>
      </c>
      <c r="BH49" t="s">
        <v>2097</v>
      </c>
      <c r="BJ49" t="s">
        <v>2098</v>
      </c>
      <c r="BM49" t="s">
        <v>2099</v>
      </c>
      <c r="BU49" t="s">
        <v>2100</v>
      </c>
      <c r="BX49" t="s">
        <v>2101</v>
      </c>
      <c r="BZ49" t="s">
        <v>2102</v>
      </c>
      <c r="CX49" t="s">
        <v>2103</v>
      </c>
      <c r="DF49" t="s">
        <v>2104</v>
      </c>
    </row>
    <row r="52" spans="52:110" x14ac:dyDescent="0.25">
      <c r="BH52">
        <f>3876/5863</f>
        <v>0.66109500255841724</v>
      </c>
      <c r="BU52">
        <f>4850/6676</f>
        <v>0.72648292390653091</v>
      </c>
    </row>
    <row r="54" spans="52:110" x14ac:dyDescent="0.25">
      <c r="BC54">
        <f>3845/5464</f>
        <v>0.70369692532942896</v>
      </c>
    </row>
  </sheetData>
  <autoFilter ref="B7:EO40" xr:uid="{32A2D36D-14FF-4EA2-A43B-F3522175A25B}"/>
  <mergeCells count="9">
    <mergeCell ref="DF5:DX5"/>
    <mergeCell ref="DZ5:EO5"/>
    <mergeCell ref="B5:B6"/>
    <mergeCell ref="C5:L5"/>
    <mergeCell ref="N5:U5"/>
    <mergeCell ref="W5:AF5"/>
    <mergeCell ref="AH5:BU5"/>
    <mergeCell ref="BW5:CQ5"/>
    <mergeCell ref="CS5:DD5"/>
  </mergeCells>
  <conditionalFormatting sqref="CR8:CR40">
    <cfRule type="expression" dxfId="4" priority="3">
      <formula>$CR8:$CR40 &gt; $CS8:$CS40</formula>
    </cfRule>
    <cfRule type="expression" dxfId="3" priority="4">
      <formula>$CR8:$CR40 = $CS8:$CW40</formula>
    </cfRule>
  </conditionalFormatting>
  <conditionalFormatting sqref="DE8:DE41">
    <cfRule type="expression" dxfId="2" priority="9">
      <formula>$CR8:$CR40 = $CS8:$CS40</formula>
    </cfRule>
    <cfRule type="expression" dxfId="1" priority="10">
      <formula>$DE8:$DE40 &gt; $CW8:$CW40</formula>
    </cfRule>
    <cfRule type="expression" dxfId="0" priority="11">
      <formula>$DE8:$DE40 = $CW8:$CW40</formula>
    </cfRule>
  </conditionalFormatting>
  <pageMargins left="0.7" right="0.7" top="0.75" bottom="0.75" header="0.3" footer="0.3"/>
  <pageSetup paperSize="145"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AC6A0E-54C9-4374-9755-8A06FAC7B587}">
  <dimension ref="B1:L160"/>
  <sheetViews>
    <sheetView zoomScale="90" zoomScaleNormal="90" workbookViewId="0">
      <selection activeCell="C2" sqref="C2"/>
    </sheetView>
  </sheetViews>
  <sheetFormatPr defaultRowHeight="21.75" customHeight="1" x14ac:dyDescent="0.25"/>
  <cols>
    <col min="2" max="2" width="29.140625" bestFit="1" customWidth="1"/>
    <col min="3" max="3" width="42.140625" bestFit="1" customWidth="1"/>
    <col min="4" max="4" width="15.85546875" bestFit="1" customWidth="1"/>
    <col min="5" max="5" width="114.42578125" customWidth="1"/>
    <col min="7" max="7" width="90" customWidth="1"/>
    <col min="8" max="8" width="8.28515625" bestFit="1" customWidth="1"/>
  </cols>
  <sheetData>
    <row r="1" spans="2:12" ht="21.75" customHeight="1" x14ac:dyDescent="0.25">
      <c r="B1" s="1" t="s">
        <v>495</v>
      </c>
      <c r="C1" s="154"/>
      <c r="D1" s="155"/>
      <c r="E1" s="154"/>
      <c r="F1" s="154"/>
      <c r="G1" s="308"/>
      <c r="H1" s="69"/>
      <c r="I1" s="154"/>
      <c r="J1" s="29"/>
      <c r="K1" s="31" t="s">
        <v>546</v>
      </c>
      <c r="L1" s="123"/>
    </row>
    <row r="2" spans="2:12" ht="21.75" customHeight="1" x14ac:dyDescent="0.25">
      <c r="B2" s="30">
        <v>45686</v>
      </c>
      <c r="C2" s="154"/>
      <c r="D2" s="155"/>
      <c r="E2" s="154"/>
      <c r="F2" s="154"/>
      <c r="G2" s="308"/>
      <c r="H2" s="69"/>
      <c r="I2" s="154"/>
      <c r="J2" s="28"/>
      <c r="K2" s="197" t="s">
        <v>539</v>
      </c>
      <c r="L2" s="123"/>
    </row>
    <row r="3" spans="2:12" ht="21.75" customHeight="1" x14ac:dyDescent="0.25">
      <c r="B3" s="30"/>
      <c r="C3" s="154"/>
      <c r="D3" s="155"/>
      <c r="E3" s="154"/>
      <c r="F3" s="154"/>
      <c r="G3" s="308"/>
      <c r="H3" s="69"/>
      <c r="I3" s="154"/>
      <c r="J3" s="37"/>
      <c r="K3" s="232" t="s">
        <v>669</v>
      </c>
      <c r="L3" s="123"/>
    </row>
    <row r="4" spans="2:12" ht="21.75" customHeight="1" thickBot="1" x14ac:dyDescent="0.3">
      <c r="B4" s="154"/>
      <c r="C4" s="155"/>
      <c r="D4" s="155"/>
      <c r="E4" s="154"/>
      <c r="F4" s="154"/>
      <c r="G4" s="308"/>
      <c r="H4" s="69"/>
      <c r="I4" s="154"/>
      <c r="J4" s="154"/>
      <c r="K4" s="154"/>
      <c r="L4" s="123"/>
    </row>
    <row r="5" spans="2:12" ht="15.75" thickBot="1" x14ac:dyDescent="0.3">
      <c r="B5" s="151" t="s">
        <v>496</v>
      </c>
      <c r="C5" s="156" t="s">
        <v>497</v>
      </c>
      <c r="D5" s="152" t="s">
        <v>498</v>
      </c>
      <c r="E5" s="174" t="s">
        <v>499</v>
      </c>
      <c r="F5" s="153" t="s">
        <v>500</v>
      </c>
      <c r="G5" s="282" t="s">
        <v>711</v>
      </c>
      <c r="H5" s="282" t="s">
        <v>712</v>
      </c>
      <c r="I5" s="154"/>
      <c r="J5" s="154"/>
      <c r="K5" s="154"/>
      <c r="L5" s="123"/>
    </row>
    <row r="6" spans="2:12" ht="15" x14ac:dyDescent="0.25">
      <c r="B6" s="668" t="s">
        <v>325</v>
      </c>
      <c r="C6" s="670" t="s">
        <v>324</v>
      </c>
      <c r="D6" s="672" t="s">
        <v>335</v>
      </c>
      <c r="E6" s="173" t="s">
        <v>501</v>
      </c>
      <c r="F6" s="674" t="s">
        <v>100</v>
      </c>
      <c r="G6" s="677" t="s">
        <v>100</v>
      </c>
      <c r="H6" s="677" t="s">
        <v>708</v>
      </c>
      <c r="I6" s="154"/>
      <c r="J6" s="198"/>
      <c r="K6" s="154"/>
      <c r="L6" s="676">
        <v>1</v>
      </c>
    </row>
    <row r="7" spans="2:12" ht="15" x14ac:dyDescent="0.25">
      <c r="B7" s="668"/>
      <c r="C7" s="670"/>
      <c r="D7" s="672"/>
      <c r="E7" s="161" t="s">
        <v>359</v>
      </c>
      <c r="F7" s="674"/>
      <c r="G7" s="678"/>
      <c r="H7" s="678"/>
      <c r="J7" s="29"/>
      <c r="L7" s="676"/>
    </row>
    <row r="8" spans="2:12" ht="15" x14ac:dyDescent="0.25">
      <c r="B8" s="668"/>
      <c r="C8" s="670"/>
      <c r="D8" s="672"/>
      <c r="E8" s="162" t="s">
        <v>493</v>
      </c>
      <c r="F8" s="674"/>
      <c r="G8" s="678"/>
      <c r="H8" s="678"/>
      <c r="J8" s="29"/>
      <c r="L8" s="676"/>
    </row>
    <row r="9" spans="2:12" ht="15" x14ac:dyDescent="0.25">
      <c r="B9" s="668"/>
      <c r="C9" s="670"/>
      <c r="D9" s="672"/>
      <c r="E9" s="163" t="s">
        <v>492</v>
      </c>
      <c r="F9" s="674"/>
      <c r="G9" s="678"/>
      <c r="H9" s="678"/>
      <c r="J9" s="29"/>
      <c r="L9" s="676"/>
    </row>
    <row r="10" spans="2:12" ht="24.75" x14ac:dyDescent="0.25">
      <c r="B10" s="668"/>
      <c r="C10" s="670"/>
      <c r="D10" s="672"/>
      <c r="E10" s="164" t="s">
        <v>491</v>
      </c>
      <c r="F10" s="674"/>
      <c r="G10" s="678"/>
      <c r="H10" s="678"/>
      <c r="J10" s="29"/>
      <c r="L10" s="676"/>
    </row>
    <row r="11" spans="2:12" ht="24.75" x14ac:dyDescent="0.25">
      <c r="B11" s="668"/>
      <c r="C11" s="670"/>
      <c r="D11" s="672"/>
      <c r="E11" s="165" t="s">
        <v>490</v>
      </c>
      <c r="F11" s="674"/>
      <c r="G11" s="678"/>
      <c r="H11" s="678"/>
      <c r="J11" s="29"/>
      <c r="L11" s="676"/>
    </row>
    <row r="12" spans="2:12" ht="24.75" x14ac:dyDescent="0.25">
      <c r="B12" s="668"/>
      <c r="C12" s="670"/>
      <c r="D12" s="672"/>
      <c r="E12" s="166" t="s">
        <v>489</v>
      </c>
      <c r="F12" s="674"/>
      <c r="G12" s="678"/>
      <c r="H12" s="678"/>
      <c r="J12" s="29"/>
      <c r="L12" s="676"/>
    </row>
    <row r="13" spans="2:12" ht="15" x14ac:dyDescent="0.25">
      <c r="B13" s="668"/>
      <c r="C13" s="670"/>
      <c r="D13" s="672"/>
      <c r="E13" s="167" t="s">
        <v>488</v>
      </c>
      <c r="F13" s="674"/>
      <c r="G13" s="678"/>
      <c r="H13" s="678"/>
      <c r="J13" s="29"/>
      <c r="L13" s="676"/>
    </row>
    <row r="14" spans="2:12" ht="15" x14ac:dyDescent="0.25">
      <c r="B14" s="668"/>
      <c r="C14" s="670"/>
      <c r="D14" s="672"/>
      <c r="E14" s="168" t="s">
        <v>494</v>
      </c>
      <c r="F14" s="674"/>
      <c r="G14" s="678"/>
      <c r="H14" s="678"/>
      <c r="J14" s="29"/>
      <c r="L14" s="676"/>
    </row>
    <row r="15" spans="2:12" ht="15" x14ac:dyDescent="0.25">
      <c r="B15" s="668"/>
      <c r="C15" s="671"/>
      <c r="D15" s="673"/>
      <c r="E15" s="169" t="s">
        <v>487</v>
      </c>
      <c r="F15" s="675"/>
      <c r="G15" s="678"/>
      <c r="H15" s="678"/>
      <c r="J15" s="29"/>
      <c r="L15" s="676"/>
    </row>
    <row r="16" spans="2:12" ht="15" x14ac:dyDescent="0.25">
      <c r="B16" s="668"/>
      <c r="C16" s="157" t="s">
        <v>326</v>
      </c>
      <c r="D16" s="274" t="s">
        <v>336</v>
      </c>
      <c r="E16" s="170" t="s">
        <v>502</v>
      </c>
      <c r="F16" s="158" t="s">
        <v>100</v>
      </c>
      <c r="G16" s="283" t="s">
        <v>100</v>
      </c>
      <c r="H16" s="283" t="s">
        <v>708</v>
      </c>
      <c r="J16" s="29"/>
      <c r="L16" s="243">
        <v>2</v>
      </c>
    </row>
    <row r="17" spans="2:12" ht="15" x14ac:dyDescent="0.25">
      <c r="B17" s="668"/>
      <c r="C17" s="157" t="s">
        <v>0</v>
      </c>
      <c r="D17" s="274" t="s">
        <v>337</v>
      </c>
      <c r="E17" s="171" t="s">
        <v>503</v>
      </c>
      <c r="F17" s="158" t="s">
        <v>100</v>
      </c>
      <c r="G17" s="283" t="s">
        <v>100</v>
      </c>
      <c r="H17" s="283" t="s">
        <v>708</v>
      </c>
      <c r="J17" s="29"/>
      <c r="L17" s="243">
        <v>3</v>
      </c>
    </row>
    <row r="18" spans="2:12" ht="15" x14ac:dyDescent="0.25">
      <c r="B18" s="668"/>
      <c r="C18" s="157" t="s">
        <v>327</v>
      </c>
      <c r="D18" s="274" t="s">
        <v>338</v>
      </c>
      <c r="E18" s="170" t="s">
        <v>504</v>
      </c>
      <c r="F18" s="158" t="s">
        <v>100</v>
      </c>
      <c r="G18" s="283" t="s">
        <v>100</v>
      </c>
      <c r="H18" s="283" t="s">
        <v>708</v>
      </c>
      <c r="J18" s="29"/>
      <c r="L18" s="243">
        <v>4</v>
      </c>
    </row>
    <row r="19" spans="2:12" ht="15" x14ac:dyDescent="0.25">
      <c r="B19" s="668"/>
      <c r="C19" s="157" t="s">
        <v>328</v>
      </c>
      <c r="D19" s="274" t="s">
        <v>339</v>
      </c>
      <c r="E19" s="171" t="s">
        <v>505</v>
      </c>
      <c r="F19" s="158" t="s">
        <v>100</v>
      </c>
      <c r="G19" s="283" t="s">
        <v>100</v>
      </c>
      <c r="H19" s="283" t="s">
        <v>708</v>
      </c>
      <c r="J19" s="29"/>
      <c r="L19" s="243">
        <v>5</v>
      </c>
    </row>
    <row r="20" spans="2:12" ht="15" x14ac:dyDescent="0.25">
      <c r="B20" s="668"/>
      <c r="C20" s="157" t="s">
        <v>329</v>
      </c>
      <c r="D20" s="274" t="s">
        <v>340</v>
      </c>
      <c r="E20" s="171" t="s">
        <v>506</v>
      </c>
      <c r="F20" s="158" t="s">
        <v>507</v>
      </c>
      <c r="G20" s="283" t="s">
        <v>934</v>
      </c>
      <c r="H20" s="283" t="s">
        <v>709</v>
      </c>
      <c r="J20" s="29"/>
      <c r="L20" s="243">
        <v>6</v>
      </c>
    </row>
    <row r="21" spans="2:12" ht="15" x14ac:dyDescent="0.25">
      <c r="B21" s="668"/>
      <c r="C21" s="157" t="s">
        <v>330</v>
      </c>
      <c r="D21" s="274" t="s">
        <v>341</v>
      </c>
      <c r="E21" s="171" t="s">
        <v>713</v>
      </c>
      <c r="F21" s="158" t="s">
        <v>508</v>
      </c>
      <c r="G21" s="283" t="s">
        <v>935</v>
      </c>
      <c r="H21" s="283" t="s">
        <v>709</v>
      </c>
      <c r="J21" s="29"/>
      <c r="L21" s="243">
        <v>7</v>
      </c>
    </row>
    <row r="22" spans="2:12" ht="15" x14ac:dyDescent="0.25">
      <c r="B22" s="668"/>
      <c r="C22" s="157" t="s">
        <v>331</v>
      </c>
      <c r="D22" s="274" t="s">
        <v>342</v>
      </c>
      <c r="E22" s="171" t="s">
        <v>670</v>
      </c>
      <c r="F22" s="158" t="s">
        <v>508</v>
      </c>
      <c r="G22" s="283" t="s">
        <v>936</v>
      </c>
      <c r="H22" s="283" t="s">
        <v>709</v>
      </c>
      <c r="J22" s="29"/>
      <c r="L22" s="243">
        <v>8</v>
      </c>
    </row>
    <row r="23" spans="2:12" ht="15" x14ac:dyDescent="0.25">
      <c r="B23" s="668"/>
      <c r="C23" s="157" t="s">
        <v>332</v>
      </c>
      <c r="D23" s="274" t="s">
        <v>343</v>
      </c>
      <c r="E23" s="171" t="s">
        <v>714</v>
      </c>
      <c r="F23" s="158" t="s">
        <v>509</v>
      </c>
      <c r="G23" s="283" t="s">
        <v>937</v>
      </c>
      <c r="H23" s="283" t="s">
        <v>709</v>
      </c>
      <c r="J23" s="29"/>
      <c r="L23" s="243">
        <v>9</v>
      </c>
    </row>
    <row r="24" spans="2:12" ht="15" x14ac:dyDescent="0.25">
      <c r="B24" s="668"/>
      <c r="C24" s="157" t="s">
        <v>333</v>
      </c>
      <c r="D24" s="274" t="s">
        <v>344</v>
      </c>
      <c r="E24" s="171" t="s">
        <v>671</v>
      </c>
      <c r="F24" s="158" t="s">
        <v>508</v>
      </c>
      <c r="G24" s="283" t="s">
        <v>938</v>
      </c>
      <c r="H24" s="283" t="s">
        <v>709</v>
      </c>
      <c r="J24" s="29"/>
      <c r="L24" s="243">
        <v>10</v>
      </c>
    </row>
    <row r="25" spans="2:12" ht="15.75" thickBot="1" x14ac:dyDescent="0.3">
      <c r="B25" s="669"/>
      <c r="C25" s="159" t="s">
        <v>334</v>
      </c>
      <c r="D25" s="275" t="s">
        <v>345</v>
      </c>
      <c r="E25" s="172" t="s">
        <v>672</v>
      </c>
      <c r="F25" s="160" t="s">
        <v>508</v>
      </c>
      <c r="G25" s="284" t="s">
        <v>939</v>
      </c>
      <c r="H25" s="284" t="s">
        <v>709</v>
      </c>
      <c r="J25" s="29"/>
      <c r="L25" s="243">
        <v>11</v>
      </c>
    </row>
    <row r="26" spans="2:12" ht="15.75" thickBot="1" x14ac:dyDescent="0.3"/>
    <row r="27" spans="2:12" ht="25.5" x14ac:dyDescent="0.25">
      <c r="B27" s="691" t="s">
        <v>391</v>
      </c>
      <c r="C27" s="244" t="s">
        <v>510</v>
      </c>
      <c r="D27" s="245" t="s">
        <v>347</v>
      </c>
      <c r="E27" s="175" t="s">
        <v>716</v>
      </c>
      <c r="F27" s="278" t="s">
        <v>507</v>
      </c>
      <c r="G27" s="285" t="s">
        <v>940</v>
      </c>
      <c r="H27" s="285" t="s">
        <v>709</v>
      </c>
      <c r="J27" s="28"/>
      <c r="L27" s="243">
        <v>1</v>
      </c>
    </row>
    <row r="28" spans="2:12" ht="15" x14ac:dyDescent="0.25">
      <c r="B28" s="692"/>
      <c r="C28" s="246" t="s">
        <v>348</v>
      </c>
      <c r="D28" s="247" t="s">
        <v>349</v>
      </c>
      <c r="E28" s="176" t="s">
        <v>715</v>
      </c>
      <c r="F28" s="279" t="s">
        <v>511</v>
      </c>
      <c r="G28" s="286" t="s">
        <v>941</v>
      </c>
      <c r="H28" s="286" t="s">
        <v>709</v>
      </c>
      <c r="J28" s="28"/>
      <c r="L28" s="243">
        <v>2</v>
      </c>
    </row>
    <row r="29" spans="2:12" ht="15" x14ac:dyDescent="0.25">
      <c r="B29" s="692"/>
      <c r="C29" s="248" t="s">
        <v>350</v>
      </c>
      <c r="D29" s="247" t="s">
        <v>351</v>
      </c>
      <c r="E29" s="176" t="s">
        <v>717</v>
      </c>
      <c r="F29" s="279" t="s">
        <v>512</v>
      </c>
      <c r="G29" s="286" t="s">
        <v>942</v>
      </c>
      <c r="H29" s="286" t="s">
        <v>709</v>
      </c>
      <c r="J29" s="28"/>
      <c r="L29" s="243">
        <v>3</v>
      </c>
    </row>
    <row r="30" spans="2:12" ht="25.5" x14ac:dyDescent="0.25">
      <c r="B30" s="692"/>
      <c r="C30" s="248" t="s">
        <v>352</v>
      </c>
      <c r="D30" s="247" t="s">
        <v>353</v>
      </c>
      <c r="E30" s="176" t="s">
        <v>514</v>
      </c>
      <c r="F30" s="280" t="s">
        <v>513</v>
      </c>
      <c r="G30" s="286" t="s">
        <v>943</v>
      </c>
      <c r="H30" s="286" t="s">
        <v>709</v>
      </c>
      <c r="J30" s="28"/>
      <c r="L30" s="243">
        <v>4</v>
      </c>
    </row>
    <row r="31" spans="2:12" ht="15" x14ac:dyDescent="0.25">
      <c r="B31" s="692"/>
      <c r="C31" s="248" t="s">
        <v>354</v>
      </c>
      <c r="D31" s="247" t="s">
        <v>355</v>
      </c>
      <c r="E31" s="177" t="s">
        <v>515</v>
      </c>
      <c r="F31" s="279" t="s">
        <v>508</v>
      </c>
      <c r="G31" s="286" t="s">
        <v>944</v>
      </c>
      <c r="H31" s="286" t="s">
        <v>709</v>
      </c>
      <c r="J31" s="28"/>
      <c r="L31" s="243">
        <v>5</v>
      </c>
    </row>
    <row r="32" spans="2:12" ht="15" x14ac:dyDescent="0.25">
      <c r="B32" s="692"/>
      <c r="C32" s="179" t="s">
        <v>483</v>
      </c>
      <c r="D32" s="192" t="s">
        <v>527</v>
      </c>
      <c r="E32" s="176" t="s">
        <v>707</v>
      </c>
      <c r="F32" s="279" t="s">
        <v>100</v>
      </c>
      <c r="G32" s="286" t="s">
        <v>945</v>
      </c>
      <c r="H32" s="286" t="s">
        <v>710</v>
      </c>
      <c r="L32" s="243">
        <v>6</v>
      </c>
    </row>
    <row r="33" spans="2:12" ht="15" x14ac:dyDescent="0.25">
      <c r="B33" s="692"/>
      <c r="C33" s="249" t="s">
        <v>356</v>
      </c>
      <c r="D33" s="247" t="s">
        <v>357</v>
      </c>
      <c r="E33" s="176" t="s">
        <v>784</v>
      </c>
      <c r="F33" s="279" t="s">
        <v>516</v>
      </c>
      <c r="G33" s="286" t="s">
        <v>946</v>
      </c>
      <c r="H33" s="286" t="s">
        <v>709</v>
      </c>
      <c r="J33" s="28"/>
      <c r="L33" s="243">
        <v>7</v>
      </c>
    </row>
    <row r="34" spans="2:12" ht="15.75" thickBot="1" x14ac:dyDescent="0.3">
      <c r="B34" s="693"/>
      <c r="C34" s="180" t="s">
        <v>486</v>
      </c>
      <c r="D34" s="193" t="s">
        <v>528</v>
      </c>
      <c r="E34" s="178" t="s">
        <v>517</v>
      </c>
      <c r="F34" s="281" t="s">
        <v>508</v>
      </c>
      <c r="G34" s="287" t="s">
        <v>947</v>
      </c>
      <c r="H34" s="287" t="s">
        <v>709</v>
      </c>
      <c r="L34" s="243">
        <v>8</v>
      </c>
    </row>
    <row r="35" spans="2:12" ht="15.75" thickBot="1" x14ac:dyDescent="0.3">
      <c r="E35" s="69" t="s">
        <v>779</v>
      </c>
    </row>
    <row r="36" spans="2:12" ht="25.5" x14ac:dyDescent="0.25">
      <c r="B36" s="694" t="s">
        <v>401</v>
      </c>
      <c r="C36" s="250" t="s">
        <v>392</v>
      </c>
      <c r="D36" s="251" t="s">
        <v>393</v>
      </c>
      <c r="E36" s="183" t="s">
        <v>718</v>
      </c>
      <c r="F36" s="181" t="s">
        <v>508</v>
      </c>
      <c r="G36" s="288" t="s">
        <v>948</v>
      </c>
      <c r="H36" s="288" t="s">
        <v>709</v>
      </c>
      <c r="J36" s="28"/>
      <c r="L36" s="243">
        <v>1</v>
      </c>
    </row>
    <row r="37" spans="2:12" ht="15" x14ac:dyDescent="0.25">
      <c r="B37" s="695"/>
      <c r="C37" s="252" t="s">
        <v>394</v>
      </c>
      <c r="D37" s="253" t="s">
        <v>395</v>
      </c>
      <c r="E37" s="184" t="s">
        <v>949</v>
      </c>
      <c r="F37" s="182" t="s">
        <v>508</v>
      </c>
      <c r="G37" s="289" t="s">
        <v>950</v>
      </c>
      <c r="H37" s="289" t="s">
        <v>709</v>
      </c>
      <c r="J37" s="28"/>
      <c r="L37" s="243">
        <v>2</v>
      </c>
    </row>
    <row r="38" spans="2:12" ht="15" x14ac:dyDescent="0.25">
      <c r="B38" s="695"/>
      <c r="C38" s="254" t="s">
        <v>396</v>
      </c>
      <c r="D38" s="255" t="s">
        <v>397</v>
      </c>
      <c r="E38" s="184" t="s">
        <v>771</v>
      </c>
      <c r="F38" s="182" t="s">
        <v>511</v>
      </c>
      <c r="G38" s="290" t="s">
        <v>951</v>
      </c>
      <c r="H38" s="289" t="s">
        <v>709</v>
      </c>
      <c r="J38" s="28"/>
      <c r="L38" s="243">
        <v>3</v>
      </c>
    </row>
    <row r="39" spans="2:12" ht="15" x14ac:dyDescent="0.25">
      <c r="B39" s="695"/>
      <c r="C39" s="366" t="s">
        <v>398</v>
      </c>
      <c r="D39" s="255" t="s">
        <v>399</v>
      </c>
      <c r="E39" s="184" t="s">
        <v>772</v>
      </c>
      <c r="F39" s="182" t="s">
        <v>520</v>
      </c>
      <c r="G39" s="289" t="s">
        <v>1043</v>
      </c>
      <c r="H39" s="289" t="s">
        <v>709</v>
      </c>
      <c r="J39" s="28"/>
      <c r="L39" s="243">
        <v>4</v>
      </c>
    </row>
    <row r="40" spans="2:12" ht="25.5" x14ac:dyDescent="0.25">
      <c r="B40" s="695"/>
      <c r="C40" s="367" t="s">
        <v>319</v>
      </c>
      <c r="D40" s="194" t="s">
        <v>525</v>
      </c>
      <c r="E40" s="184" t="s">
        <v>521</v>
      </c>
      <c r="F40" s="182" t="s">
        <v>508</v>
      </c>
      <c r="G40" s="289" t="s">
        <v>952</v>
      </c>
      <c r="H40" s="289" t="s">
        <v>709</v>
      </c>
      <c r="L40" s="243">
        <v>5</v>
      </c>
    </row>
    <row r="41" spans="2:12" ht="25.5" x14ac:dyDescent="0.25">
      <c r="B41" s="695"/>
      <c r="C41" s="367" t="s">
        <v>320</v>
      </c>
      <c r="D41" s="194" t="s">
        <v>526</v>
      </c>
      <c r="E41" s="184" t="s">
        <v>522</v>
      </c>
      <c r="F41" s="182" t="s">
        <v>508</v>
      </c>
      <c r="G41" s="289" t="s">
        <v>953</v>
      </c>
      <c r="H41" s="289" t="s">
        <v>709</v>
      </c>
      <c r="L41" s="243">
        <v>6</v>
      </c>
    </row>
    <row r="42" spans="2:12" ht="15" x14ac:dyDescent="0.25">
      <c r="B42" s="695"/>
      <c r="C42" s="367" t="s">
        <v>693</v>
      </c>
      <c r="D42" s="194" t="s">
        <v>696</v>
      </c>
      <c r="E42" s="184" t="s">
        <v>706</v>
      </c>
      <c r="F42" s="182" t="s">
        <v>508</v>
      </c>
      <c r="G42" s="289" t="s">
        <v>954</v>
      </c>
      <c r="H42" s="289" t="s">
        <v>709</v>
      </c>
      <c r="L42" s="243">
        <v>7</v>
      </c>
    </row>
    <row r="43" spans="2:12" ht="15" x14ac:dyDescent="0.25">
      <c r="B43" s="695"/>
      <c r="C43" s="367" t="s">
        <v>694</v>
      </c>
      <c r="D43" s="194" t="s">
        <v>695</v>
      </c>
      <c r="E43" s="184" t="s">
        <v>956</v>
      </c>
      <c r="F43" s="182" t="s">
        <v>508</v>
      </c>
      <c r="G43" s="289" t="s">
        <v>955</v>
      </c>
      <c r="H43" s="289" t="s">
        <v>709</v>
      </c>
      <c r="L43" s="243">
        <v>8</v>
      </c>
    </row>
    <row r="44" spans="2:12" ht="15" x14ac:dyDescent="0.25">
      <c r="B44" s="695"/>
      <c r="C44" s="367" t="s">
        <v>518</v>
      </c>
      <c r="D44" s="194" t="s">
        <v>519</v>
      </c>
      <c r="E44" s="184" t="s">
        <v>719</v>
      </c>
      <c r="F44" s="182" t="s">
        <v>508</v>
      </c>
      <c r="G44" s="289" t="s">
        <v>957</v>
      </c>
      <c r="H44" s="289" t="s">
        <v>709</v>
      </c>
      <c r="L44" s="243">
        <v>9</v>
      </c>
    </row>
    <row r="45" spans="2:12" ht="26.25" thickBot="1" x14ac:dyDescent="0.3">
      <c r="B45" s="696"/>
      <c r="C45" s="368" t="s">
        <v>400</v>
      </c>
      <c r="D45" s="195" t="s">
        <v>523</v>
      </c>
      <c r="E45" s="185" t="s">
        <v>720</v>
      </c>
      <c r="F45" s="186" t="s">
        <v>524</v>
      </c>
      <c r="G45" s="291" t="s">
        <v>958</v>
      </c>
      <c r="H45" s="291" t="s">
        <v>709</v>
      </c>
      <c r="L45" s="243">
        <v>10</v>
      </c>
    </row>
    <row r="46" spans="2:12" ht="15.75" thickBot="1" x14ac:dyDescent="0.3">
      <c r="E46" s="69" t="s">
        <v>779</v>
      </c>
    </row>
    <row r="47" spans="2:12" ht="25.5" x14ac:dyDescent="0.25">
      <c r="B47" s="697" t="s">
        <v>564</v>
      </c>
      <c r="C47" s="256" t="s">
        <v>402</v>
      </c>
      <c r="D47" s="257" t="s">
        <v>403</v>
      </c>
      <c r="E47" s="189" t="s">
        <v>721</v>
      </c>
      <c r="F47" s="187" t="s">
        <v>524</v>
      </c>
      <c r="G47" s="297" t="s">
        <v>959</v>
      </c>
      <c r="H47" s="297" t="s">
        <v>709</v>
      </c>
      <c r="J47" s="28"/>
      <c r="L47" s="243">
        <v>1</v>
      </c>
    </row>
    <row r="48" spans="2:12" ht="25.5" x14ac:dyDescent="0.25">
      <c r="B48" s="698"/>
      <c r="C48" s="190" t="s">
        <v>673</v>
      </c>
      <c r="D48" s="196" t="s">
        <v>604</v>
      </c>
      <c r="E48" s="191" t="s">
        <v>722</v>
      </c>
      <c r="F48" s="188" t="s">
        <v>508</v>
      </c>
      <c r="G48" s="296" t="s">
        <v>960</v>
      </c>
      <c r="H48" s="296" t="s">
        <v>709</v>
      </c>
      <c r="L48" s="243">
        <v>2</v>
      </c>
    </row>
    <row r="49" spans="2:12" ht="25.5" x14ac:dyDescent="0.25">
      <c r="B49" s="698"/>
      <c r="C49" s="190" t="s">
        <v>674</v>
      </c>
      <c r="D49" s="196" t="s">
        <v>603</v>
      </c>
      <c r="E49" s="191" t="s">
        <v>723</v>
      </c>
      <c r="F49" s="188" t="s">
        <v>511</v>
      </c>
      <c r="G49" s="296" t="s">
        <v>961</v>
      </c>
      <c r="H49" s="296" t="s">
        <v>709</v>
      </c>
      <c r="L49" s="243">
        <v>3</v>
      </c>
    </row>
    <row r="50" spans="2:12" ht="25.5" x14ac:dyDescent="0.25">
      <c r="B50" s="698"/>
      <c r="C50" s="190" t="s">
        <v>675</v>
      </c>
      <c r="D50" s="196" t="s">
        <v>532</v>
      </c>
      <c r="E50" s="191" t="s">
        <v>773</v>
      </c>
      <c r="F50" s="188" t="s">
        <v>524</v>
      </c>
      <c r="G50" s="296" t="s">
        <v>962</v>
      </c>
      <c r="H50" s="296" t="s">
        <v>709</v>
      </c>
      <c r="L50" s="243">
        <v>4</v>
      </c>
    </row>
    <row r="51" spans="2:12" ht="25.5" x14ac:dyDescent="0.25">
      <c r="B51" s="698"/>
      <c r="C51" s="190" t="s">
        <v>676</v>
      </c>
      <c r="D51" s="196" t="s">
        <v>531</v>
      </c>
      <c r="E51" s="191" t="s">
        <v>724</v>
      </c>
      <c r="F51" s="188" t="s">
        <v>511</v>
      </c>
      <c r="G51" s="296" t="s">
        <v>963</v>
      </c>
      <c r="H51" s="296" t="s">
        <v>709</v>
      </c>
      <c r="L51" s="243">
        <v>5</v>
      </c>
    </row>
    <row r="52" spans="2:12" ht="15" x14ac:dyDescent="0.25">
      <c r="B52" s="698"/>
      <c r="C52" s="190" t="s">
        <v>1035</v>
      </c>
      <c r="D52" s="196" t="s">
        <v>1036</v>
      </c>
      <c r="E52" s="191" t="s">
        <v>1033</v>
      </c>
      <c r="F52" s="188" t="s">
        <v>508</v>
      </c>
      <c r="G52" s="296" t="s">
        <v>1039</v>
      </c>
      <c r="H52" s="296" t="s">
        <v>709</v>
      </c>
      <c r="L52" s="243">
        <v>6</v>
      </c>
    </row>
    <row r="53" spans="2:12" ht="25.5" x14ac:dyDescent="0.25">
      <c r="B53" s="698"/>
      <c r="C53" s="190" t="s">
        <v>1037</v>
      </c>
      <c r="D53" s="196" t="s">
        <v>1038</v>
      </c>
      <c r="E53" s="191" t="s">
        <v>1034</v>
      </c>
      <c r="F53" s="188" t="s">
        <v>524</v>
      </c>
      <c r="G53" s="296" t="s">
        <v>1040</v>
      </c>
      <c r="H53" s="296" t="s">
        <v>709</v>
      </c>
      <c r="L53" s="243">
        <v>7</v>
      </c>
    </row>
    <row r="54" spans="2:12" ht="15" x14ac:dyDescent="0.25">
      <c r="B54" s="698"/>
      <c r="C54" s="190" t="s">
        <v>677</v>
      </c>
      <c r="D54" s="196" t="s">
        <v>682</v>
      </c>
      <c r="E54" s="191" t="s">
        <v>725</v>
      </c>
      <c r="F54" s="188" t="s">
        <v>508</v>
      </c>
      <c r="G54" s="296" t="s">
        <v>964</v>
      </c>
      <c r="H54" s="296" t="s">
        <v>709</v>
      </c>
      <c r="L54" s="243">
        <v>8</v>
      </c>
    </row>
    <row r="55" spans="2:12" ht="15" x14ac:dyDescent="0.25">
      <c r="B55" s="698"/>
      <c r="C55" s="190" t="s">
        <v>678</v>
      </c>
      <c r="D55" s="196" t="s">
        <v>683</v>
      </c>
      <c r="E55" s="191" t="s">
        <v>726</v>
      </c>
      <c r="F55" s="188" t="s">
        <v>524</v>
      </c>
      <c r="G55" s="296" t="s">
        <v>965</v>
      </c>
      <c r="H55" s="296" t="s">
        <v>709</v>
      </c>
      <c r="L55" s="243">
        <v>9</v>
      </c>
    </row>
    <row r="56" spans="2:12" ht="15" x14ac:dyDescent="0.25">
      <c r="B56" s="698"/>
      <c r="C56" s="190" t="s">
        <v>680</v>
      </c>
      <c r="D56" s="196" t="s">
        <v>602</v>
      </c>
      <c r="E56" s="191" t="s">
        <v>727</v>
      </c>
      <c r="F56" s="188" t="s">
        <v>508</v>
      </c>
      <c r="G56" s="296" t="s">
        <v>966</v>
      </c>
      <c r="H56" s="296" t="s">
        <v>709</v>
      </c>
      <c r="L56" s="243">
        <v>10</v>
      </c>
    </row>
    <row r="57" spans="2:12" ht="15" x14ac:dyDescent="0.25">
      <c r="B57" s="698"/>
      <c r="C57" s="190" t="s">
        <v>681</v>
      </c>
      <c r="D57" s="196" t="s">
        <v>530</v>
      </c>
      <c r="E57" s="191" t="s">
        <v>728</v>
      </c>
      <c r="F57" s="188" t="s">
        <v>524</v>
      </c>
      <c r="G57" s="296" t="s">
        <v>967</v>
      </c>
      <c r="H57" s="296" t="s">
        <v>709</v>
      </c>
      <c r="L57" s="243">
        <v>11</v>
      </c>
    </row>
    <row r="58" spans="2:12" ht="15" x14ac:dyDescent="0.25">
      <c r="B58" s="698"/>
      <c r="C58" s="190" t="s">
        <v>414</v>
      </c>
      <c r="D58" s="196" t="s">
        <v>529</v>
      </c>
      <c r="E58" s="191" t="s">
        <v>729</v>
      </c>
      <c r="F58" s="188" t="s">
        <v>508</v>
      </c>
      <c r="G58" s="296" t="s">
        <v>968</v>
      </c>
      <c r="H58" s="296" t="s">
        <v>709</v>
      </c>
      <c r="L58" s="243">
        <v>12</v>
      </c>
    </row>
    <row r="59" spans="2:12" ht="25.5" x14ac:dyDescent="0.25">
      <c r="B59" s="698"/>
      <c r="C59" s="259" t="s">
        <v>404</v>
      </c>
      <c r="D59" s="258" t="s">
        <v>405</v>
      </c>
      <c r="E59" s="191" t="s">
        <v>730</v>
      </c>
      <c r="F59" s="188" t="s">
        <v>511</v>
      </c>
      <c r="G59" s="296" t="s">
        <v>969</v>
      </c>
      <c r="H59" s="296" t="s">
        <v>709</v>
      </c>
      <c r="J59" s="28"/>
      <c r="L59" s="243">
        <v>13</v>
      </c>
    </row>
    <row r="60" spans="2:12" ht="15" x14ac:dyDescent="0.25">
      <c r="B60" s="698"/>
      <c r="C60" s="190" t="s">
        <v>679</v>
      </c>
      <c r="D60" s="276" t="s">
        <v>684</v>
      </c>
      <c r="E60" s="191" t="s">
        <v>731</v>
      </c>
      <c r="F60" s="188" t="s">
        <v>524</v>
      </c>
      <c r="G60" s="296" t="s">
        <v>970</v>
      </c>
      <c r="H60" s="296" t="s">
        <v>709</v>
      </c>
      <c r="L60" s="243">
        <v>14</v>
      </c>
    </row>
    <row r="61" spans="2:12" ht="25.5" x14ac:dyDescent="0.25">
      <c r="B61" s="698"/>
      <c r="C61" s="190" t="s">
        <v>541</v>
      </c>
      <c r="D61" s="196" t="s">
        <v>533</v>
      </c>
      <c r="E61" s="191" t="s">
        <v>732</v>
      </c>
      <c r="F61" s="188" t="s">
        <v>508</v>
      </c>
      <c r="G61" s="296" t="s">
        <v>971</v>
      </c>
      <c r="H61" s="296" t="s">
        <v>709</v>
      </c>
      <c r="L61" s="243">
        <v>15</v>
      </c>
    </row>
    <row r="62" spans="2:12" ht="25.5" x14ac:dyDescent="0.25">
      <c r="B62" s="698"/>
      <c r="C62" s="190" t="s">
        <v>534</v>
      </c>
      <c r="D62" s="196" t="s">
        <v>535</v>
      </c>
      <c r="E62" s="191" t="s">
        <v>733</v>
      </c>
      <c r="F62" s="188" t="s">
        <v>524</v>
      </c>
      <c r="G62" s="296" t="s">
        <v>972</v>
      </c>
      <c r="H62" s="296" t="s">
        <v>709</v>
      </c>
      <c r="L62" s="243">
        <v>16</v>
      </c>
    </row>
    <row r="63" spans="2:12" ht="25.5" x14ac:dyDescent="0.25">
      <c r="B63" s="698"/>
      <c r="C63" s="190" t="s">
        <v>542</v>
      </c>
      <c r="D63" s="196" t="s">
        <v>538</v>
      </c>
      <c r="E63" s="191" t="s">
        <v>734</v>
      </c>
      <c r="F63" s="188" t="s">
        <v>508</v>
      </c>
      <c r="G63" s="296" t="s">
        <v>974</v>
      </c>
      <c r="H63" s="296" t="s">
        <v>709</v>
      </c>
      <c r="L63" s="243">
        <v>17</v>
      </c>
    </row>
    <row r="64" spans="2:12" ht="25.5" x14ac:dyDescent="0.25">
      <c r="B64" s="698"/>
      <c r="C64" s="190" t="s">
        <v>536</v>
      </c>
      <c r="D64" s="196" t="s">
        <v>537</v>
      </c>
      <c r="E64" s="191" t="s">
        <v>735</v>
      </c>
      <c r="F64" s="188" t="s">
        <v>524</v>
      </c>
      <c r="G64" s="296" t="s">
        <v>973</v>
      </c>
      <c r="H64" s="296" t="s">
        <v>709</v>
      </c>
      <c r="L64" s="243">
        <v>18</v>
      </c>
    </row>
    <row r="65" spans="2:12" ht="25.5" x14ac:dyDescent="0.25">
      <c r="B65" s="698"/>
      <c r="C65" s="190" t="s">
        <v>415</v>
      </c>
      <c r="D65" s="196" t="s">
        <v>540</v>
      </c>
      <c r="E65" s="191" t="s">
        <v>926</v>
      </c>
      <c r="F65" s="188" t="s">
        <v>508</v>
      </c>
      <c r="G65" s="296" t="s">
        <v>975</v>
      </c>
      <c r="H65" s="296" t="s">
        <v>709</v>
      </c>
      <c r="L65" s="243">
        <v>19</v>
      </c>
    </row>
    <row r="66" spans="2:12" ht="25.5" x14ac:dyDescent="0.25">
      <c r="B66" s="698"/>
      <c r="C66" s="259" t="s">
        <v>406</v>
      </c>
      <c r="D66" s="258" t="s">
        <v>407</v>
      </c>
      <c r="E66" s="191" t="s">
        <v>785</v>
      </c>
      <c r="F66" s="188" t="s">
        <v>511</v>
      </c>
      <c r="G66" s="296" t="s">
        <v>976</v>
      </c>
      <c r="H66" s="296" t="s">
        <v>709</v>
      </c>
      <c r="J66" s="28"/>
      <c r="L66" s="243">
        <v>20</v>
      </c>
    </row>
    <row r="67" spans="2:12" ht="25.5" x14ac:dyDescent="0.25">
      <c r="B67" s="698"/>
      <c r="C67" s="277" t="s">
        <v>685</v>
      </c>
      <c r="D67" s="196" t="s">
        <v>689</v>
      </c>
      <c r="E67" s="191" t="s">
        <v>736</v>
      </c>
      <c r="F67" s="188" t="s">
        <v>508</v>
      </c>
      <c r="G67" s="296" t="s">
        <v>977</v>
      </c>
      <c r="H67" s="296" t="s">
        <v>709</v>
      </c>
      <c r="L67" s="243">
        <v>21</v>
      </c>
    </row>
    <row r="68" spans="2:12" ht="25.5" x14ac:dyDescent="0.25">
      <c r="B68" s="698"/>
      <c r="C68" s="277" t="s">
        <v>686</v>
      </c>
      <c r="D68" s="196" t="s">
        <v>690</v>
      </c>
      <c r="E68" s="191" t="s">
        <v>737</v>
      </c>
      <c r="F68" s="188" t="s">
        <v>511</v>
      </c>
      <c r="G68" s="296" t="s">
        <v>978</v>
      </c>
      <c r="H68" s="296" t="s">
        <v>709</v>
      </c>
      <c r="L68" s="243">
        <v>22</v>
      </c>
    </row>
    <row r="69" spans="2:12" ht="25.5" x14ac:dyDescent="0.25">
      <c r="B69" s="698"/>
      <c r="C69" s="277" t="s">
        <v>687</v>
      </c>
      <c r="D69" s="196" t="s">
        <v>691</v>
      </c>
      <c r="E69" s="191" t="s">
        <v>738</v>
      </c>
      <c r="F69" s="188" t="s">
        <v>508</v>
      </c>
      <c r="G69" s="296" t="s">
        <v>979</v>
      </c>
      <c r="H69" s="296" t="s">
        <v>709</v>
      </c>
      <c r="L69" s="243">
        <v>23</v>
      </c>
    </row>
    <row r="70" spans="2:12" ht="25.5" x14ac:dyDescent="0.25">
      <c r="B70" s="698"/>
      <c r="C70" s="277" t="s">
        <v>688</v>
      </c>
      <c r="D70" s="196" t="s">
        <v>692</v>
      </c>
      <c r="E70" s="191" t="s">
        <v>739</v>
      </c>
      <c r="F70" s="188" t="s">
        <v>511</v>
      </c>
      <c r="G70" s="296" t="s">
        <v>980</v>
      </c>
      <c r="H70" s="296" t="s">
        <v>709</v>
      </c>
      <c r="L70" s="243">
        <v>24</v>
      </c>
    </row>
    <row r="71" spans="2:12" ht="15" x14ac:dyDescent="0.25">
      <c r="B71" s="698"/>
      <c r="C71" s="190" t="s">
        <v>416</v>
      </c>
      <c r="D71" s="196" t="s">
        <v>543</v>
      </c>
      <c r="E71" s="191" t="s">
        <v>740</v>
      </c>
      <c r="F71" s="188" t="s">
        <v>508</v>
      </c>
      <c r="G71" s="296" t="s">
        <v>981</v>
      </c>
      <c r="H71" s="296" t="s">
        <v>709</v>
      </c>
      <c r="L71" s="243">
        <v>25</v>
      </c>
    </row>
    <row r="72" spans="2:12" ht="15" x14ac:dyDescent="0.25">
      <c r="B72" s="698"/>
      <c r="C72" s="259" t="s">
        <v>408</v>
      </c>
      <c r="D72" s="258" t="s">
        <v>409</v>
      </c>
      <c r="E72" s="191" t="s">
        <v>741</v>
      </c>
      <c r="F72" s="188" t="s">
        <v>511</v>
      </c>
      <c r="G72" s="296" t="s">
        <v>982</v>
      </c>
      <c r="H72" s="296" t="s">
        <v>709</v>
      </c>
      <c r="J72" s="28"/>
      <c r="L72" s="243">
        <v>26</v>
      </c>
    </row>
    <row r="73" spans="2:12" ht="25.5" x14ac:dyDescent="0.25">
      <c r="B73" s="698"/>
      <c r="C73" s="190" t="s">
        <v>547</v>
      </c>
      <c r="D73" s="196" t="s">
        <v>544</v>
      </c>
      <c r="E73" s="191" t="s">
        <v>742</v>
      </c>
      <c r="F73" s="188" t="s">
        <v>508</v>
      </c>
      <c r="G73" s="296" t="s">
        <v>983</v>
      </c>
      <c r="H73" s="296" t="s">
        <v>709</v>
      </c>
      <c r="L73" s="243">
        <v>27</v>
      </c>
    </row>
    <row r="74" spans="2:12" ht="25.5" x14ac:dyDescent="0.25">
      <c r="B74" s="698"/>
      <c r="C74" s="190" t="s">
        <v>548</v>
      </c>
      <c r="D74" s="196" t="s">
        <v>545</v>
      </c>
      <c r="E74" s="191" t="s">
        <v>743</v>
      </c>
      <c r="F74" s="188" t="s">
        <v>511</v>
      </c>
      <c r="G74" s="296" t="s">
        <v>1044</v>
      </c>
      <c r="H74" s="296" t="s">
        <v>709</v>
      </c>
      <c r="L74" s="243">
        <v>28</v>
      </c>
    </row>
    <row r="75" spans="2:12" ht="25.5" x14ac:dyDescent="0.25">
      <c r="B75" s="698"/>
      <c r="C75" s="190" t="s">
        <v>549</v>
      </c>
      <c r="D75" s="196" t="s">
        <v>552</v>
      </c>
      <c r="E75" s="191" t="s">
        <v>744</v>
      </c>
      <c r="F75" s="188" t="s">
        <v>508</v>
      </c>
      <c r="G75" s="296" t="s">
        <v>984</v>
      </c>
      <c r="H75" s="296" t="s">
        <v>709</v>
      </c>
      <c r="L75" s="243">
        <v>29</v>
      </c>
    </row>
    <row r="76" spans="2:12" ht="25.5" x14ac:dyDescent="0.25">
      <c r="B76" s="698"/>
      <c r="C76" s="190" t="s">
        <v>550</v>
      </c>
      <c r="D76" s="196" t="s">
        <v>553</v>
      </c>
      <c r="E76" s="191" t="s">
        <v>745</v>
      </c>
      <c r="F76" s="188" t="s">
        <v>508</v>
      </c>
      <c r="G76" s="296" t="s">
        <v>985</v>
      </c>
      <c r="H76" s="296" t="s">
        <v>709</v>
      </c>
      <c r="L76" s="243">
        <v>30</v>
      </c>
    </row>
    <row r="77" spans="2:12" ht="25.5" x14ac:dyDescent="0.25">
      <c r="B77" s="698"/>
      <c r="C77" s="190" t="s">
        <v>551</v>
      </c>
      <c r="D77" s="196" t="s">
        <v>554</v>
      </c>
      <c r="E77" s="191" t="s">
        <v>746</v>
      </c>
      <c r="F77" s="188" t="s">
        <v>508</v>
      </c>
      <c r="G77" s="296" t="s">
        <v>986</v>
      </c>
      <c r="H77" s="296" t="s">
        <v>709</v>
      </c>
      <c r="L77" s="243">
        <v>31</v>
      </c>
    </row>
    <row r="78" spans="2:12" ht="15" x14ac:dyDescent="0.25">
      <c r="B78" s="698"/>
      <c r="C78" s="190" t="s">
        <v>484</v>
      </c>
      <c r="D78" s="196" t="s">
        <v>555</v>
      </c>
      <c r="E78" s="191" t="s">
        <v>747</v>
      </c>
      <c r="F78" s="188" t="s">
        <v>556</v>
      </c>
      <c r="G78" s="296" t="s">
        <v>987</v>
      </c>
      <c r="H78" s="296" t="s">
        <v>709</v>
      </c>
      <c r="L78" s="243">
        <v>32</v>
      </c>
    </row>
    <row r="79" spans="2:12" ht="25.5" x14ac:dyDescent="0.25">
      <c r="B79" s="698"/>
      <c r="C79" s="190" t="s">
        <v>322</v>
      </c>
      <c r="D79" s="196" t="s">
        <v>558</v>
      </c>
      <c r="E79" s="191" t="s">
        <v>559</v>
      </c>
      <c r="F79" s="188" t="s">
        <v>557</v>
      </c>
      <c r="G79" s="296" t="s">
        <v>988</v>
      </c>
      <c r="H79" s="296" t="s">
        <v>709</v>
      </c>
      <c r="L79" s="243">
        <v>33</v>
      </c>
    </row>
    <row r="80" spans="2:12" ht="38.25" x14ac:dyDescent="0.25">
      <c r="B80" s="698"/>
      <c r="C80" s="190" t="s">
        <v>417</v>
      </c>
      <c r="D80" s="196" t="s">
        <v>560</v>
      </c>
      <c r="E80" s="191" t="s">
        <v>748</v>
      </c>
      <c r="F80" s="188" t="s">
        <v>508</v>
      </c>
      <c r="G80" s="296" t="s">
        <v>990</v>
      </c>
      <c r="H80" s="296" t="s">
        <v>710</v>
      </c>
      <c r="L80" s="243">
        <v>34</v>
      </c>
    </row>
    <row r="81" spans="2:12" ht="38.25" x14ac:dyDescent="0.25">
      <c r="B81" s="698"/>
      <c r="C81" s="259" t="s">
        <v>410</v>
      </c>
      <c r="D81" s="258" t="s">
        <v>411</v>
      </c>
      <c r="E81" s="191" t="s">
        <v>774</v>
      </c>
      <c r="F81" s="188" t="s">
        <v>511</v>
      </c>
      <c r="G81" s="296" t="s">
        <v>991</v>
      </c>
      <c r="H81" s="296" t="s">
        <v>709</v>
      </c>
      <c r="J81" s="28"/>
      <c r="L81" s="243">
        <v>35</v>
      </c>
    </row>
    <row r="82" spans="2:12" ht="38.25" x14ac:dyDescent="0.25">
      <c r="B82" s="698"/>
      <c r="C82" s="190" t="s">
        <v>418</v>
      </c>
      <c r="D82" s="196" t="s">
        <v>561</v>
      </c>
      <c r="E82" s="191" t="s">
        <v>749</v>
      </c>
      <c r="F82" s="188" t="s">
        <v>508</v>
      </c>
      <c r="G82" s="296" t="s">
        <v>989</v>
      </c>
      <c r="H82" s="296" t="s">
        <v>709</v>
      </c>
      <c r="L82" s="243">
        <v>36</v>
      </c>
    </row>
    <row r="83" spans="2:12" ht="38.25" x14ac:dyDescent="0.25">
      <c r="B83" s="698"/>
      <c r="C83" s="190" t="s">
        <v>419</v>
      </c>
      <c r="D83" s="196" t="s">
        <v>562</v>
      </c>
      <c r="E83" s="191" t="s">
        <v>750</v>
      </c>
      <c r="F83" s="188" t="s">
        <v>511</v>
      </c>
      <c r="G83" s="296" t="s">
        <v>992</v>
      </c>
      <c r="H83" s="296" t="s">
        <v>709</v>
      </c>
      <c r="L83" s="243">
        <v>37</v>
      </c>
    </row>
    <row r="84" spans="2:12" ht="25.5" x14ac:dyDescent="0.25">
      <c r="B84" s="698"/>
      <c r="C84" s="190" t="s">
        <v>420</v>
      </c>
      <c r="D84" s="196" t="s">
        <v>563</v>
      </c>
      <c r="E84" s="191" t="s">
        <v>775</v>
      </c>
      <c r="F84" s="188" t="s">
        <v>508</v>
      </c>
      <c r="G84" s="296" t="s">
        <v>993</v>
      </c>
      <c r="H84" s="296" t="s">
        <v>709</v>
      </c>
      <c r="L84" s="243">
        <v>38</v>
      </c>
    </row>
    <row r="85" spans="2:12" ht="25.5" x14ac:dyDescent="0.25">
      <c r="B85" s="698"/>
      <c r="C85" s="259" t="s">
        <v>412</v>
      </c>
      <c r="D85" s="258" t="s">
        <v>413</v>
      </c>
      <c r="E85" s="191" t="s">
        <v>751</v>
      </c>
      <c r="F85" s="188" t="s">
        <v>511</v>
      </c>
      <c r="G85" s="296" t="s">
        <v>1045</v>
      </c>
      <c r="H85" s="296" t="s">
        <v>709</v>
      </c>
      <c r="J85" s="28"/>
      <c r="L85" s="243">
        <v>39</v>
      </c>
    </row>
    <row r="86" spans="2:12" ht="26.25" thickBot="1" x14ac:dyDescent="0.3">
      <c r="B86" s="699"/>
      <c r="C86" s="369" t="s">
        <v>782</v>
      </c>
      <c r="D86" s="295" t="s">
        <v>783</v>
      </c>
      <c r="E86" s="307" t="s">
        <v>927</v>
      </c>
      <c r="F86" s="199" t="s">
        <v>511</v>
      </c>
      <c r="G86" s="298" t="s">
        <v>994</v>
      </c>
      <c r="H86" s="298" t="s">
        <v>709</v>
      </c>
      <c r="L86" s="243">
        <v>40</v>
      </c>
    </row>
    <row r="87" spans="2:12" ht="15.75" thickBot="1" x14ac:dyDescent="0.3">
      <c r="E87" s="69" t="s">
        <v>779</v>
      </c>
    </row>
    <row r="88" spans="2:12" ht="38.25" x14ac:dyDescent="0.25">
      <c r="B88" s="682" t="s">
        <v>431</v>
      </c>
      <c r="C88" s="260" t="s">
        <v>321</v>
      </c>
      <c r="D88" s="261" t="s">
        <v>422</v>
      </c>
      <c r="E88" s="201" t="s">
        <v>566</v>
      </c>
      <c r="F88" s="202" t="s">
        <v>508</v>
      </c>
      <c r="G88" s="301" t="s">
        <v>995</v>
      </c>
      <c r="H88" s="301" t="s">
        <v>709</v>
      </c>
      <c r="J88" s="28"/>
      <c r="L88" s="243">
        <v>1</v>
      </c>
    </row>
    <row r="89" spans="2:12" ht="15" x14ac:dyDescent="0.25">
      <c r="B89" s="683"/>
      <c r="C89" s="203" t="s">
        <v>568</v>
      </c>
      <c r="D89" s="204" t="s">
        <v>565</v>
      </c>
      <c r="E89" s="205" t="s">
        <v>567</v>
      </c>
      <c r="F89" s="200" t="s">
        <v>508</v>
      </c>
      <c r="G89" s="300" t="s">
        <v>996</v>
      </c>
      <c r="H89" s="300" t="s">
        <v>709</v>
      </c>
      <c r="L89" s="243">
        <v>2</v>
      </c>
    </row>
    <row r="90" spans="2:12" ht="15" x14ac:dyDescent="0.25">
      <c r="B90" s="683"/>
      <c r="C90" s="203" t="s">
        <v>697</v>
      </c>
      <c r="D90" s="204" t="s">
        <v>701</v>
      </c>
      <c r="E90" s="205" t="s">
        <v>778</v>
      </c>
      <c r="F90" s="200" t="s">
        <v>508</v>
      </c>
      <c r="G90" s="300" t="s">
        <v>997</v>
      </c>
      <c r="H90" s="300" t="s">
        <v>709</v>
      </c>
      <c r="L90" s="243">
        <v>3</v>
      </c>
    </row>
    <row r="91" spans="2:12" ht="15" x14ac:dyDescent="0.25">
      <c r="B91" s="683"/>
      <c r="C91" s="203" t="s">
        <v>698</v>
      </c>
      <c r="D91" s="204" t="s">
        <v>700</v>
      </c>
      <c r="E91" s="205" t="s">
        <v>776</v>
      </c>
      <c r="F91" s="200" t="s">
        <v>508</v>
      </c>
      <c r="G91" s="300" t="s">
        <v>998</v>
      </c>
      <c r="H91" s="300" t="s">
        <v>709</v>
      </c>
      <c r="L91" s="243">
        <v>4</v>
      </c>
    </row>
    <row r="92" spans="2:12" ht="15" x14ac:dyDescent="0.25">
      <c r="B92" s="683"/>
      <c r="C92" s="203" t="s">
        <v>699</v>
      </c>
      <c r="D92" s="204" t="s">
        <v>702</v>
      </c>
      <c r="E92" s="205" t="s">
        <v>777</v>
      </c>
      <c r="F92" s="200" t="s">
        <v>508</v>
      </c>
      <c r="G92" s="300" t="s">
        <v>999</v>
      </c>
      <c r="H92" s="300" t="s">
        <v>709</v>
      </c>
      <c r="L92" s="243">
        <v>5</v>
      </c>
    </row>
    <row r="93" spans="2:12" ht="15" x14ac:dyDescent="0.25">
      <c r="B93" s="683"/>
      <c r="C93" s="203" t="s">
        <v>704</v>
      </c>
      <c r="D93" s="204" t="s">
        <v>703</v>
      </c>
      <c r="E93" s="205" t="s">
        <v>705</v>
      </c>
      <c r="F93" s="200" t="s">
        <v>508</v>
      </c>
      <c r="G93" s="300" t="s">
        <v>1000</v>
      </c>
      <c r="H93" s="300" t="s">
        <v>709</v>
      </c>
      <c r="L93" s="243">
        <v>6</v>
      </c>
    </row>
    <row r="94" spans="2:12" ht="15" x14ac:dyDescent="0.25">
      <c r="B94" s="683"/>
      <c r="C94" s="203" t="s">
        <v>425</v>
      </c>
      <c r="D94" s="204" t="s">
        <v>575</v>
      </c>
      <c r="E94" s="205" t="s">
        <v>569</v>
      </c>
      <c r="F94" s="200" t="s">
        <v>508</v>
      </c>
      <c r="G94" s="300" t="s">
        <v>1001</v>
      </c>
      <c r="H94" s="300" t="s">
        <v>709</v>
      </c>
      <c r="L94" s="243">
        <v>7</v>
      </c>
    </row>
    <row r="95" spans="2:12" ht="15" x14ac:dyDescent="0.25">
      <c r="B95" s="683"/>
      <c r="C95" s="203" t="s">
        <v>426</v>
      </c>
      <c r="D95" s="204" t="s">
        <v>576</v>
      </c>
      <c r="E95" s="205" t="s">
        <v>570</v>
      </c>
      <c r="F95" s="200" t="s">
        <v>508</v>
      </c>
      <c r="G95" s="300" t="s">
        <v>1002</v>
      </c>
      <c r="H95" s="300" t="s">
        <v>709</v>
      </c>
      <c r="L95" s="243">
        <v>8</v>
      </c>
    </row>
    <row r="96" spans="2:12" ht="15" x14ac:dyDescent="0.25">
      <c r="B96" s="683"/>
      <c r="C96" s="203" t="s">
        <v>427</v>
      </c>
      <c r="D96" s="204" t="s">
        <v>580</v>
      </c>
      <c r="E96" s="205" t="s">
        <v>571</v>
      </c>
      <c r="F96" s="200" t="s">
        <v>508</v>
      </c>
      <c r="G96" s="300" t="s">
        <v>1003</v>
      </c>
      <c r="H96" s="300" t="s">
        <v>709</v>
      </c>
      <c r="L96" s="243">
        <v>9</v>
      </c>
    </row>
    <row r="97" spans="2:12" ht="15" x14ac:dyDescent="0.25">
      <c r="B97" s="683"/>
      <c r="C97" s="203" t="s">
        <v>428</v>
      </c>
      <c r="D97" s="204" t="s">
        <v>577</v>
      </c>
      <c r="E97" s="205" t="s">
        <v>572</v>
      </c>
      <c r="F97" s="200" t="s">
        <v>508</v>
      </c>
      <c r="G97" s="300" t="s">
        <v>1004</v>
      </c>
      <c r="H97" s="300" t="s">
        <v>709</v>
      </c>
      <c r="L97" s="243">
        <v>10</v>
      </c>
    </row>
    <row r="98" spans="2:12" ht="15" x14ac:dyDescent="0.25">
      <c r="B98" s="683"/>
      <c r="C98" s="203" t="s">
        <v>429</v>
      </c>
      <c r="D98" s="204" t="s">
        <v>578</v>
      </c>
      <c r="E98" s="205" t="s">
        <v>573</v>
      </c>
      <c r="F98" s="200" t="s">
        <v>508</v>
      </c>
      <c r="G98" s="300" t="s">
        <v>1005</v>
      </c>
      <c r="H98" s="300" t="s">
        <v>709</v>
      </c>
      <c r="L98" s="243">
        <v>11</v>
      </c>
    </row>
    <row r="99" spans="2:12" ht="15" x14ac:dyDescent="0.25">
      <c r="B99" s="683"/>
      <c r="C99" s="203" t="s">
        <v>430</v>
      </c>
      <c r="D99" s="204" t="s">
        <v>579</v>
      </c>
      <c r="E99" s="205" t="s">
        <v>574</v>
      </c>
      <c r="F99" s="200" t="s">
        <v>508</v>
      </c>
      <c r="G99" s="300" t="s">
        <v>1006</v>
      </c>
      <c r="H99" s="300" t="s">
        <v>709</v>
      </c>
      <c r="L99" s="243">
        <v>12</v>
      </c>
    </row>
    <row r="100" spans="2:12" ht="25.5" x14ac:dyDescent="0.25">
      <c r="B100" s="683"/>
      <c r="C100" s="203" t="s">
        <v>581</v>
      </c>
      <c r="D100" s="204" t="s">
        <v>584</v>
      </c>
      <c r="E100" s="205" t="s">
        <v>582</v>
      </c>
      <c r="F100" s="200" t="s">
        <v>512</v>
      </c>
      <c r="G100" s="300" t="s">
        <v>1007</v>
      </c>
      <c r="H100" s="300" t="s">
        <v>709</v>
      </c>
      <c r="L100" s="243">
        <v>13</v>
      </c>
    </row>
    <row r="101" spans="2:12" ht="15" x14ac:dyDescent="0.25">
      <c r="B101" s="683"/>
      <c r="C101" s="203" t="s">
        <v>424</v>
      </c>
      <c r="D101" s="204" t="s">
        <v>583</v>
      </c>
      <c r="E101" s="205" t="s">
        <v>598</v>
      </c>
      <c r="F101" s="200" t="s">
        <v>512</v>
      </c>
      <c r="G101" s="300" t="s">
        <v>1008</v>
      </c>
      <c r="H101" s="300" t="s">
        <v>709</v>
      </c>
      <c r="L101" s="243">
        <v>14</v>
      </c>
    </row>
    <row r="102" spans="2:12" ht="24" x14ac:dyDescent="0.25">
      <c r="B102" s="683"/>
      <c r="C102" s="262" t="s">
        <v>432</v>
      </c>
      <c r="D102" s="263" t="s">
        <v>423</v>
      </c>
      <c r="E102" s="205" t="s">
        <v>599</v>
      </c>
      <c r="F102" s="200" t="s">
        <v>511</v>
      </c>
      <c r="G102" s="300" t="s">
        <v>1009</v>
      </c>
      <c r="H102" s="300" t="s">
        <v>709</v>
      </c>
      <c r="J102" s="28"/>
      <c r="L102" s="243">
        <v>15</v>
      </c>
    </row>
    <row r="103" spans="2:12" ht="15" x14ac:dyDescent="0.25">
      <c r="B103" s="683"/>
      <c r="C103" s="203" t="s">
        <v>589</v>
      </c>
      <c r="D103" s="204" t="s">
        <v>592</v>
      </c>
      <c r="E103" s="205" t="s">
        <v>597</v>
      </c>
      <c r="F103" s="200" t="s">
        <v>508</v>
      </c>
      <c r="G103" s="300" t="s">
        <v>1010</v>
      </c>
      <c r="H103" s="300" t="s">
        <v>709</v>
      </c>
      <c r="L103" s="243">
        <v>16</v>
      </c>
    </row>
    <row r="104" spans="2:12" ht="25.5" x14ac:dyDescent="0.25">
      <c r="B104" s="683"/>
      <c r="C104" s="203" t="s">
        <v>590</v>
      </c>
      <c r="D104" s="204" t="s">
        <v>593</v>
      </c>
      <c r="E104" s="205" t="s">
        <v>607</v>
      </c>
      <c r="F104" s="200" t="s">
        <v>508</v>
      </c>
      <c r="G104" s="300" t="s">
        <v>1011</v>
      </c>
      <c r="H104" s="300" t="s">
        <v>709</v>
      </c>
      <c r="L104" s="243">
        <v>17</v>
      </c>
    </row>
    <row r="105" spans="2:12" ht="15" x14ac:dyDescent="0.25">
      <c r="B105" s="683"/>
      <c r="C105" s="203" t="s">
        <v>591</v>
      </c>
      <c r="D105" s="204" t="s">
        <v>594</v>
      </c>
      <c r="E105" s="205" t="s">
        <v>600</v>
      </c>
      <c r="F105" s="200" t="s">
        <v>508</v>
      </c>
      <c r="G105" s="300" t="s">
        <v>1012</v>
      </c>
      <c r="H105" s="300" t="s">
        <v>709</v>
      </c>
      <c r="L105" s="243">
        <v>18</v>
      </c>
    </row>
    <row r="106" spans="2:12" ht="15" x14ac:dyDescent="0.25">
      <c r="B106" s="683"/>
      <c r="C106" s="203" t="s">
        <v>586</v>
      </c>
      <c r="D106" s="204" t="s">
        <v>585</v>
      </c>
      <c r="E106" s="205" t="s">
        <v>601</v>
      </c>
      <c r="F106" s="200" t="s">
        <v>512</v>
      </c>
      <c r="G106" s="300" t="s">
        <v>1013</v>
      </c>
      <c r="H106" s="300" t="s">
        <v>709</v>
      </c>
      <c r="L106" s="243">
        <v>19</v>
      </c>
    </row>
    <row r="107" spans="2:12" ht="15" x14ac:dyDescent="0.25">
      <c r="B107" s="683"/>
      <c r="C107" s="203" t="s">
        <v>587</v>
      </c>
      <c r="D107" s="204" t="s">
        <v>595</v>
      </c>
      <c r="E107" s="205" t="s">
        <v>605</v>
      </c>
      <c r="F107" s="200" t="s">
        <v>512</v>
      </c>
      <c r="G107" s="300" t="s">
        <v>1014</v>
      </c>
      <c r="H107" s="300" t="s">
        <v>709</v>
      </c>
      <c r="L107" s="243">
        <v>20</v>
      </c>
    </row>
    <row r="108" spans="2:12" ht="24.75" thickBot="1" x14ac:dyDescent="0.3">
      <c r="B108" s="684"/>
      <c r="C108" s="370" t="s">
        <v>588</v>
      </c>
      <c r="D108" s="206" t="s">
        <v>596</v>
      </c>
      <c r="E108" s="207" t="s">
        <v>606</v>
      </c>
      <c r="F108" s="208" t="s">
        <v>511</v>
      </c>
      <c r="G108" s="302" t="s">
        <v>1015</v>
      </c>
      <c r="H108" s="302" t="s">
        <v>709</v>
      </c>
      <c r="L108" s="243">
        <v>21</v>
      </c>
    </row>
    <row r="109" spans="2:12" ht="15.75" thickBot="1" x14ac:dyDescent="0.3"/>
    <row r="110" spans="2:12" ht="25.5" x14ac:dyDescent="0.25">
      <c r="B110" s="685" t="s">
        <v>443</v>
      </c>
      <c r="C110" s="264" t="s">
        <v>433</v>
      </c>
      <c r="D110" s="265" t="s">
        <v>434</v>
      </c>
      <c r="E110" s="212" t="s">
        <v>752</v>
      </c>
      <c r="F110" s="213" t="s">
        <v>508</v>
      </c>
      <c r="G110" s="304" t="s">
        <v>1016</v>
      </c>
      <c r="H110" s="304" t="s">
        <v>709</v>
      </c>
      <c r="J110" s="28"/>
      <c r="L110" s="243">
        <v>1</v>
      </c>
    </row>
    <row r="111" spans="2:12" ht="15" x14ac:dyDescent="0.25">
      <c r="B111" s="686"/>
      <c r="C111" s="214" t="s">
        <v>608</v>
      </c>
      <c r="D111" s="209" t="s">
        <v>609</v>
      </c>
      <c r="E111" s="210" t="s">
        <v>610</v>
      </c>
      <c r="F111" s="211" t="s">
        <v>508</v>
      </c>
      <c r="G111" s="303" t="s">
        <v>1017</v>
      </c>
      <c r="H111" s="303" t="s">
        <v>709</v>
      </c>
      <c r="L111" s="243">
        <v>2</v>
      </c>
    </row>
    <row r="112" spans="2:12" ht="15" x14ac:dyDescent="0.25">
      <c r="B112" s="686"/>
      <c r="C112" s="214" t="s">
        <v>438</v>
      </c>
      <c r="D112" s="209" t="s">
        <v>611</v>
      </c>
      <c r="E112" s="210" t="s">
        <v>753</v>
      </c>
      <c r="F112" s="211" t="s">
        <v>508</v>
      </c>
      <c r="G112" s="303" t="s">
        <v>1018</v>
      </c>
      <c r="H112" s="303" t="s">
        <v>709</v>
      </c>
      <c r="L112" s="243">
        <v>3</v>
      </c>
    </row>
    <row r="113" spans="2:12" ht="15" x14ac:dyDescent="0.25">
      <c r="B113" s="686"/>
      <c r="C113" s="214" t="s">
        <v>780</v>
      </c>
      <c r="D113" s="209" t="s">
        <v>612</v>
      </c>
      <c r="E113" s="210" t="s">
        <v>754</v>
      </c>
      <c r="F113" s="211" t="s">
        <v>508</v>
      </c>
      <c r="G113" s="303" t="s">
        <v>1019</v>
      </c>
      <c r="H113" s="303" t="s">
        <v>709</v>
      </c>
      <c r="L113" s="243">
        <v>4</v>
      </c>
    </row>
    <row r="114" spans="2:12" ht="25.5" x14ac:dyDescent="0.25">
      <c r="B114" s="686"/>
      <c r="C114" s="266" t="s">
        <v>435</v>
      </c>
      <c r="D114" s="267" t="s">
        <v>436</v>
      </c>
      <c r="E114" s="210" t="s">
        <v>755</v>
      </c>
      <c r="F114" s="211" t="s">
        <v>508</v>
      </c>
      <c r="G114" s="303" t="s">
        <v>1020</v>
      </c>
      <c r="H114" s="303" t="s">
        <v>709</v>
      </c>
      <c r="J114" s="28"/>
      <c r="L114" s="243">
        <v>5</v>
      </c>
    </row>
    <row r="115" spans="2:12" ht="15" x14ac:dyDescent="0.25">
      <c r="B115" s="686"/>
      <c r="C115" s="214" t="s">
        <v>613</v>
      </c>
      <c r="D115" s="209" t="s">
        <v>614</v>
      </c>
      <c r="E115" s="210" t="s">
        <v>615</v>
      </c>
      <c r="F115" s="211" t="s">
        <v>508</v>
      </c>
      <c r="G115" s="303" t="s">
        <v>1021</v>
      </c>
      <c r="H115" s="303" t="s">
        <v>709</v>
      </c>
      <c r="L115" s="243">
        <v>6</v>
      </c>
    </row>
    <row r="116" spans="2:12" ht="15" x14ac:dyDescent="0.25">
      <c r="B116" s="686"/>
      <c r="C116" s="214" t="s">
        <v>439</v>
      </c>
      <c r="D116" s="209" t="s">
        <v>616</v>
      </c>
      <c r="E116" s="210" t="s">
        <v>781</v>
      </c>
      <c r="F116" s="211" t="s">
        <v>508</v>
      </c>
      <c r="G116" s="303" t="s">
        <v>1022</v>
      </c>
      <c r="H116" s="303" t="s">
        <v>709</v>
      </c>
      <c r="L116" s="243">
        <v>7</v>
      </c>
    </row>
    <row r="117" spans="2:12" ht="15" x14ac:dyDescent="0.25">
      <c r="B117" s="686"/>
      <c r="C117" s="214" t="s">
        <v>440</v>
      </c>
      <c r="D117" s="209" t="s">
        <v>617</v>
      </c>
      <c r="E117" s="210" t="s">
        <v>756</v>
      </c>
      <c r="F117" s="211" t="s">
        <v>508</v>
      </c>
      <c r="G117" s="303" t="s">
        <v>1023</v>
      </c>
      <c r="H117" s="303" t="s">
        <v>709</v>
      </c>
      <c r="L117" s="243">
        <v>8</v>
      </c>
    </row>
    <row r="118" spans="2:12" ht="15" x14ac:dyDescent="0.25">
      <c r="B118" s="686"/>
      <c r="C118" s="214" t="s">
        <v>445</v>
      </c>
      <c r="D118" s="209" t="s">
        <v>619</v>
      </c>
      <c r="E118" s="210" t="s">
        <v>756</v>
      </c>
      <c r="F118" s="211" t="s">
        <v>508</v>
      </c>
      <c r="G118" s="303" t="s">
        <v>1024</v>
      </c>
      <c r="H118" s="303" t="s">
        <v>709</v>
      </c>
      <c r="L118" s="243">
        <v>9</v>
      </c>
    </row>
    <row r="119" spans="2:12" ht="15" x14ac:dyDescent="0.25">
      <c r="B119" s="686"/>
      <c r="C119" s="214" t="s">
        <v>441</v>
      </c>
      <c r="D119" s="209" t="s">
        <v>618</v>
      </c>
      <c r="E119" s="210" t="s">
        <v>757</v>
      </c>
      <c r="F119" s="211" t="s">
        <v>508</v>
      </c>
      <c r="G119" s="303" t="s">
        <v>1025</v>
      </c>
      <c r="H119" s="303" t="s">
        <v>709</v>
      </c>
      <c r="L119" s="243">
        <v>10</v>
      </c>
    </row>
    <row r="120" spans="2:12" ht="15" x14ac:dyDescent="0.25">
      <c r="B120" s="686"/>
      <c r="C120" s="214" t="s">
        <v>442</v>
      </c>
      <c r="D120" s="209" t="s">
        <v>620</v>
      </c>
      <c r="E120" s="210" t="s">
        <v>758</v>
      </c>
      <c r="F120" s="211" t="s">
        <v>508</v>
      </c>
      <c r="G120" s="303" t="s">
        <v>1026</v>
      </c>
      <c r="H120" s="303" t="s">
        <v>709</v>
      </c>
      <c r="L120" s="243">
        <v>11</v>
      </c>
    </row>
    <row r="121" spans="2:12" ht="15.75" thickBot="1" x14ac:dyDescent="0.3">
      <c r="B121" s="687"/>
      <c r="C121" s="215" t="s">
        <v>444</v>
      </c>
      <c r="D121" s="216" t="s">
        <v>621</v>
      </c>
      <c r="E121" s="217" t="s">
        <v>759</v>
      </c>
      <c r="F121" s="218" t="s">
        <v>508</v>
      </c>
      <c r="G121" s="305" t="s">
        <v>1027</v>
      </c>
      <c r="H121" s="305" t="s">
        <v>709</v>
      </c>
      <c r="L121" s="243">
        <v>12</v>
      </c>
    </row>
    <row r="122" spans="2:12" ht="15.75" thickBot="1" x14ac:dyDescent="0.3">
      <c r="E122" s="69" t="s">
        <v>779</v>
      </c>
    </row>
    <row r="123" spans="2:12" ht="25.5" x14ac:dyDescent="0.25">
      <c r="B123" s="688" t="s">
        <v>461</v>
      </c>
      <c r="C123" s="371" t="s">
        <v>454</v>
      </c>
      <c r="D123" s="221" t="s">
        <v>624</v>
      </c>
      <c r="E123" s="222" t="s">
        <v>760</v>
      </c>
      <c r="F123" s="223" t="s">
        <v>524</v>
      </c>
      <c r="G123" s="309" t="s">
        <v>1028</v>
      </c>
      <c r="H123" s="309" t="s">
        <v>709</v>
      </c>
      <c r="L123" s="243">
        <v>1</v>
      </c>
    </row>
    <row r="124" spans="2:12" ht="15" x14ac:dyDescent="0.25">
      <c r="B124" s="689"/>
      <c r="C124" s="224" t="s">
        <v>622</v>
      </c>
      <c r="D124" s="219" t="s">
        <v>623</v>
      </c>
      <c r="E124" s="225" t="s">
        <v>761</v>
      </c>
      <c r="F124" s="220" t="s">
        <v>511</v>
      </c>
      <c r="G124" s="310" t="s">
        <v>1029</v>
      </c>
      <c r="H124" s="310" t="s">
        <v>709</v>
      </c>
      <c r="L124" s="243">
        <v>2</v>
      </c>
    </row>
    <row r="125" spans="2:12" ht="24" customHeight="1" x14ac:dyDescent="0.25">
      <c r="B125" s="689"/>
      <c r="C125" s="224" t="s">
        <v>455</v>
      </c>
      <c r="D125" s="219" t="s">
        <v>640</v>
      </c>
      <c r="E125" s="225" t="s">
        <v>928</v>
      </c>
      <c r="F125" s="220" t="s">
        <v>524</v>
      </c>
      <c r="G125" s="310" t="s">
        <v>1030</v>
      </c>
      <c r="H125" s="310" t="s">
        <v>709</v>
      </c>
      <c r="L125" s="243">
        <v>3</v>
      </c>
    </row>
    <row r="126" spans="2:12" ht="25.5" x14ac:dyDescent="0.25">
      <c r="B126" s="689"/>
      <c r="C126" s="372" t="s">
        <v>929</v>
      </c>
      <c r="D126" s="219" t="s">
        <v>930</v>
      </c>
      <c r="E126" s="225" t="s">
        <v>1032</v>
      </c>
      <c r="F126" s="220" t="s">
        <v>524</v>
      </c>
      <c r="G126" s="310" t="s">
        <v>1041</v>
      </c>
      <c r="H126" s="310" t="s">
        <v>709</v>
      </c>
      <c r="L126" s="243">
        <v>4</v>
      </c>
    </row>
    <row r="127" spans="2:12" ht="25.5" x14ac:dyDescent="0.25">
      <c r="B127" s="689"/>
      <c r="C127" s="372" t="s">
        <v>931</v>
      </c>
      <c r="D127" s="219" t="s">
        <v>932</v>
      </c>
      <c r="E127" s="225" t="s">
        <v>1031</v>
      </c>
      <c r="F127" s="220" t="s">
        <v>524</v>
      </c>
      <c r="G127" s="310" t="s">
        <v>1042</v>
      </c>
      <c r="H127" s="310" t="s">
        <v>709</v>
      </c>
      <c r="L127" s="243">
        <v>5</v>
      </c>
    </row>
    <row r="128" spans="2:12" ht="30" customHeight="1" x14ac:dyDescent="0.25">
      <c r="B128" s="689"/>
      <c r="C128" s="224" t="s">
        <v>644</v>
      </c>
      <c r="D128" s="219" t="s">
        <v>625</v>
      </c>
      <c r="E128" s="225" t="s">
        <v>762</v>
      </c>
      <c r="F128" s="220" t="s">
        <v>508</v>
      </c>
      <c r="G128" s="310" t="s">
        <v>1046</v>
      </c>
      <c r="H128" s="310" t="s">
        <v>709</v>
      </c>
      <c r="L128" s="243">
        <v>6</v>
      </c>
    </row>
    <row r="129" spans="2:12" ht="30" customHeight="1" x14ac:dyDescent="0.25">
      <c r="B129" s="689"/>
      <c r="C129" s="224" t="s">
        <v>459</v>
      </c>
      <c r="D129" s="219" t="s">
        <v>626</v>
      </c>
      <c r="E129" s="225" t="s">
        <v>763</v>
      </c>
      <c r="F129" s="220" t="s">
        <v>508</v>
      </c>
      <c r="G129" s="310" t="s">
        <v>1047</v>
      </c>
      <c r="H129" s="310" t="s">
        <v>709</v>
      </c>
      <c r="L129" s="243">
        <v>7</v>
      </c>
    </row>
    <row r="130" spans="2:12" ht="28.5" customHeight="1" x14ac:dyDescent="0.25">
      <c r="B130" s="689"/>
      <c r="C130" s="224" t="s">
        <v>460</v>
      </c>
      <c r="D130" s="219" t="s">
        <v>627</v>
      </c>
      <c r="E130" s="225" t="s">
        <v>764</v>
      </c>
      <c r="F130" s="220" t="s">
        <v>508</v>
      </c>
      <c r="G130" s="310" t="s">
        <v>1048</v>
      </c>
      <c r="H130" s="310" t="s">
        <v>709</v>
      </c>
      <c r="L130" s="243">
        <v>8</v>
      </c>
    </row>
    <row r="131" spans="2:12" ht="15" x14ac:dyDescent="0.25">
      <c r="B131" s="689"/>
      <c r="C131" s="224" t="s">
        <v>485</v>
      </c>
      <c r="D131" s="219" t="s">
        <v>628</v>
      </c>
      <c r="E131" s="225" t="s">
        <v>765</v>
      </c>
      <c r="F131" s="220" t="s">
        <v>508</v>
      </c>
      <c r="G131" s="310" t="s">
        <v>1049</v>
      </c>
      <c r="H131" s="310" t="s">
        <v>709</v>
      </c>
      <c r="L131" s="243">
        <v>9</v>
      </c>
    </row>
    <row r="132" spans="2:12" ht="15" x14ac:dyDescent="0.25">
      <c r="B132" s="689"/>
      <c r="C132" s="224" t="s">
        <v>456</v>
      </c>
      <c r="D132" s="219" t="s">
        <v>641</v>
      </c>
      <c r="E132" s="225" t="s">
        <v>629</v>
      </c>
      <c r="F132" s="220" t="s">
        <v>511</v>
      </c>
      <c r="G132" s="310" t="s">
        <v>1050</v>
      </c>
      <c r="H132" s="310" t="s">
        <v>709</v>
      </c>
      <c r="L132" s="243">
        <v>10</v>
      </c>
    </row>
    <row r="133" spans="2:12" ht="25.5" x14ac:dyDescent="0.25">
      <c r="B133" s="689"/>
      <c r="C133" s="224" t="s">
        <v>643</v>
      </c>
      <c r="D133" s="219" t="s">
        <v>630</v>
      </c>
      <c r="E133" s="225" t="s">
        <v>767</v>
      </c>
      <c r="F133" s="220" t="s">
        <v>508</v>
      </c>
      <c r="G133" s="310" t="s">
        <v>1051</v>
      </c>
      <c r="H133" s="310" t="s">
        <v>709</v>
      </c>
      <c r="L133" s="243">
        <v>11</v>
      </c>
    </row>
    <row r="134" spans="2:12" ht="25.5" x14ac:dyDescent="0.25">
      <c r="B134" s="689"/>
      <c r="C134" s="224" t="s">
        <v>642</v>
      </c>
      <c r="D134" s="219" t="s">
        <v>631</v>
      </c>
      <c r="E134" s="225" t="s">
        <v>766</v>
      </c>
      <c r="F134" s="220" t="s">
        <v>508</v>
      </c>
      <c r="G134" s="310" t="s">
        <v>1052</v>
      </c>
      <c r="H134" s="310" t="s">
        <v>709</v>
      </c>
      <c r="L134" s="243">
        <v>12</v>
      </c>
    </row>
    <row r="135" spans="2:12" ht="25.5" x14ac:dyDescent="0.25">
      <c r="B135" s="689"/>
      <c r="C135" s="224" t="s">
        <v>457</v>
      </c>
      <c r="D135" s="219" t="s">
        <v>632</v>
      </c>
      <c r="E135" s="225" t="s">
        <v>768</v>
      </c>
      <c r="F135" s="220" t="s">
        <v>508</v>
      </c>
      <c r="G135" s="310" t="s">
        <v>1053</v>
      </c>
      <c r="H135" s="310" t="s">
        <v>709</v>
      </c>
      <c r="L135" s="243">
        <v>13</v>
      </c>
    </row>
    <row r="136" spans="2:12" ht="25.5" x14ac:dyDescent="0.25">
      <c r="B136" s="689"/>
      <c r="C136" s="268" t="s">
        <v>446</v>
      </c>
      <c r="D136" s="269" t="s">
        <v>447</v>
      </c>
      <c r="E136" s="225" t="s">
        <v>633</v>
      </c>
      <c r="F136" s="220" t="s">
        <v>508</v>
      </c>
      <c r="G136" s="310" t="s">
        <v>1054</v>
      </c>
      <c r="H136" s="310" t="s">
        <v>709</v>
      </c>
      <c r="J136" s="28"/>
      <c r="L136" s="243">
        <v>14</v>
      </c>
    </row>
    <row r="137" spans="2:12" ht="15" x14ac:dyDescent="0.25">
      <c r="B137" s="689"/>
      <c r="C137" s="268" t="s">
        <v>448</v>
      </c>
      <c r="D137" s="269" t="s">
        <v>449</v>
      </c>
      <c r="E137" s="225" t="s">
        <v>634</v>
      </c>
      <c r="F137" s="220" t="s">
        <v>511</v>
      </c>
      <c r="G137" s="310" t="s">
        <v>1055</v>
      </c>
      <c r="H137" s="310" t="s">
        <v>709</v>
      </c>
      <c r="J137" s="28"/>
      <c r="L137" s="243">
        <v>15</v>
      </c>
    </row>
    <row r="138" spans="2:12" ht="25.5" x14ac:dyDescent="0.25">
      <c r="B138" s="689"/>
      <c r="C138" s="268" t="s">
        <v>450</v>
      </c>
      <c r="D138" s="269" t="s">
        <v>451</v>
      </c>
      <c r="E138" s="225" t="s">
        <v>1058</v>
      </c>
      <c r="F138" s="220" t="s">
        <v>508</v>
      </c>
      <c r="G138" s="310" t="s">
        <v>1056</v>
      </c>
      <c r="H138" s="310" t="s">
        <v>709</v>
      </c>
      <c r="J138" s="28"/>
      <c r="L138" s="243">
        <v>16</v>
      </c>
    </row>
    <row r="139" spans="2:12" ht="25.5" x14ac:dyDescent="0.25">
      <c r="B139" s="689"/>
      <c r="C139" s="224" t="s">
        <v>458</v>
      </c>
      <c r="D139" s="219" t="s">
        <v>635</v>
      </c>
      <c r="E139" s="225" t="s">
        <v>1059</v>
      </c>
      <c r="F139" s="220" t="s">
        <v>508</v>
      </c>
      <c r="G139" s="310" t="s">
        <v>1060</v>
      </c>
      <c r="H139" s="310" t="s">
        <v>709</v>
      </c>
      <c r="L139" s="243">
        <v>17</v>
      </c>
    </row>
    <row r="140" spans="2:12" ht="27.75" customHeight="1" x14ac:dyDescent="0.25">
      <c r="B140" s="689"/>
      <c r="C140" s="268" t="s">
        <v>452</v>
      </c>
      <c r="D140" s="269" t="s">
        <v>453</v>
      </c>
      <c r="E140" s="225" t="s">
        <v>1057</v>
      </c>
      <c r="F140" s="220" t="s">
        <v>508</v>
      </c>
      <c r="G140" s="310" t="s">
        <v>1061</v>
      </c>
      <c r="H140" s="310" t="s">
        <v>709</v>
      </c>
      <c r="J140" s="28"/>
      <c r="L140" s="243">
        <v>18</v>
      </c>
    </row>
    <row r="141" spans="2:12" ht="15.75" thickBot="1" x14ac:dyDescent="0.3">
      <c r="B141" s="690"/>
      <c r="C141" s="226" t="s">
        <v>638</v>
      </c>
      <c r="D141" s="227" t="s">
        <v>636</v>
      </c>
      <c r="E141" s="228" t="s">
        <v>637</v>
      </c>
      <c r="F141" s="229" t="s">
        <v>639</v>
      </c>
      <c r="G141" s="306" t="s">
        <v>1062</v>
      </c>
      <c r="H141" s="306" t="s">
        <v>709</v>
      </c>
      <c r="L141" s="243">
        <v>19</v>
      </c>
    </row>
    <row r="142" spans="2:12" ht="15.75" thickBot="1" x14ac:dyDescent="0.3">
      <c r="E142" s="69" t="s">
        <v>779</v>
      </c>
    </row>
    <row r="143" spans="2:12" ht="25.5" x14ac:dyDescent="0.25">
      <c r="B143" s="679" t="s">
        <v>666</v>
      </c>
      <c r="C143" s="233" t="s">
        <v>468</v>
      </c>
      <c r="D143" s="234" t="s">
        <v>645</v>
      </c>
      <c r="E143" s="239" t="s">
        <v>769</v>
      </c>
      <c r="F143" s="237" t="s">
        <v>668</v>
      </c>
      <c r="G143" s="292" t="s">
        <v>1063</v>
      </c>
      <c r="H143" s="292" t="s">
        <v>709</v>
      </c>
      <c r="L143" s="243">
        <v>1</v>
      </c>
    </row>
    <row r="144" spans="2:12" ht="15" x14ac:dyDescent="0.25">
      <c r="B144" s="680"/>
      <c r="C144" s="270" t="s">
        <v>462</v>
      </c>
      <c r="D144" s="271" t="s">
        <v>463</v>
      </c>
      <c r="E144" s="240" t="s">
        <v>770</v>
      </c>
      <c r="F144" s="238" t="s">
        <v>511</v>
      </c>
      <c r="G144" s="293" t="s">
        <v>1064</v>
      </c>
      <c r="H144" s="293" t="s">
        <v>709</v>
      </c>
      <c r="J144" s="28"/>
      <c r="L144" s="243">
        <v>2</v>
      </c>
    </row>
    <row r="145" spans="2:12" ht="25.5" x14ac:dyDescent="0.25">
      <c r="B145" s="680"/>
      <c r="C145" s="235" t="s">
        <v>469</v>
      </c>
      <c r="D145" s="230" t="s">
        <v>646</v>
      </c>
      <c r="E145" s="240" t="s">
        <v>647</v>
      </c>
      <c r="F145" s="238" t="s">
        <v>668</v>
      </c>
      <c r="G145" s="293" t="s">
        <v>1065</v>
      </c>
      <c r="H145" s="293" t="s">
        <v>709</v>
      </c>
      <c r="L145" s="243">
        <v>3</v>
      </c>
    </row>
    <row r="146" spans="2:12" ht="15" x14ac:dyDescent="0.25">
      <c r="B146" s="680"/>
      <c r="C146" s="270" t="s">
        <v>464</v>
      </c>
      <c r="D146" s="271" t="s">
        <v>465</v>
      </c>
      <c r="E146" s="240" t="s">
        <v>648</v>
      </c>
      <c r="F146" s="238" t="s">
        <v>511</v>
      </c>
      <c r="G146" s="293" t="s">
        <v>1066</v>
      </c>
      <c r="H146" s="293" t="s">
        <v>709</v>
      </c>
      <c r="J146" s="28"/>
      <c r="L146" s="243">
        <v>4</v>
      </c>
    </row>
    <row r="147" spans="2:12" ht="25.5" x14ac:dyDescent="0.25">
      <c r="B147" s="680"/>
      <c r="C147" s="235" t="s">
        <v>470</v>
      </c>
      <c r="D147" s="230" t="s">
        <v>652</v>
      </c>
      <c r="E147" s="240" t="s">
        <v>649</v>
      </c>
      <c r="F147" s="238" t="s">
        <v>668</v>
      </c>
      <c r="G147" s="293" t="s">
        <v>1067</v>
      </c>
      <c r="H147" s="293" t="s">
        <v>709</v>
      </c>
      <c r="L147" s="243">
        <v>5</v>
      </c>
    </row>
    <row r="148" spans="2:12" ht="25.5" x14ac:dyDescent="0.25">
      <c r="B148" s="680"/>
      <c r="C148" s="235" t="s">
        <v>471</v>
      </c>
      <c r="D148" s="230" t="s">
        <v>653</v>
      </c>
      <c r="E148" s="240" t="s">
        <v>650</v>
      </c>
      <c r="F148" s="238" t="s">
        <v>508</v>
      </c>
      <c r="G148" s="293" t="s">
        <v>1068</v>
      </c>
      <c r="H148" s="293" t="s">
        <v>709</v>
      </c>
      <c r="L148" s="243">
        <v>6</v>
      </c>
    </row>
    <row r="149" spans="2:12" ht="25.5" x14ac:dyDescent="0.25">
      <c r="B149" s="680"/>
      <c r="C149" s="235" t="s">
        <v>472</v>
      </c>
      <c r="D149" s="230" t="s">
        <v>654</v>
      </c>
      <c r="E149" s="240" t="s">
        <v>651</v>
      </c>
      <c r="F149" s="238" t="s">
        <v>508</v>
      </c>
      <c r="G149" s="293" t="s">
        <v>1069</v>
      </c>
      <c r="H149" s="293" t="s">
        <v>709</v>
      </c>
      <c r="L149" s="243">
        <v>7</v>
      </c>
    </row>
    <row r="150" spans="2:12" ht="48" customHeight="1" x14ac:dyDescent="0.25">
      <c r="B150" s="680"/>
      <c r="C150" s="270" t="s">
        <v>466</v>
      </c>
      <c r="D150" s="271" t="s">
        <v>467</v>
      </c>
      <c r="E150" s="240" t="s">
        <v>1071</v>
      </c>
      <c r="F150" s="238" t="s">
        <v>511</v>
      </c>
      <c r="G150" s="293" t="s">
        <v>1070</v>
      </c>
      <c r="H150" s="293" t="s">
        <v>709</v>
      </c>
      <c r="J150" s="28"/>
      <c r="L150" s="243">
        <v>8</v>
      </c>
    </row>
    <row r="151" spans="2:12" ht="15" customHeight="1" x14ac:dyDescent="0.25">
      <c r="B151" s="680"/>
      <c r="C151" s="272" t="s">
        <v>473</v>
      </c>
      <c r="D151" s="231" t="s">
        <v>655</v>
      </c>
      <c r="E151" s="240" t="s">
        <v>656</v>
      </c>
      <c r="F151" s="238" t="s">
        <v>511</v>
      </c>
      <c r="G151" s="293" t="s">
        <v>1072</v>
      </c>
      <c r="H151" s="293" t="s">
        <v>709</v>
      </c>
      <c r="J151" s="37"/>
      <c r="L151" s="243">
        <v>9</v>
      </c>
    </row>
    <row r="152" spans="2:12" ht="42" customHeight="1" x14ac:dyDescent="0.25">
      <c r="B152" s="680"/>
      <c r="C152" s="272" t="s">
        <v>474</v>
      </c>
      <c r="D152" s="231" t="s">
        <v>657</v>
      </c>
      <c r="E152" s="240" t="s">
        <v>1075</v>
      </c>
      <c r="F152" s="238" t="s">
        <v>511</v>
      </c>
      <c r="G152" s="293" t="s">
        <v>1078</v>
      </c>
      <c r="H152" s="293" t="s">
        <v>709</v>
      </c>
      <c r="J152" s="37"/>
      <c r="L152" s="243">
        <v>10</v>
      </c>
    </row>
    <row r="153" spans="2:12" ht="31.5" customHeight="1" x14ac:dyDescent="0.25">
      <c r="B153" s="680"/>
      <c r="C153" s="272" t="s">
        <v>475</v>
      </c>
      <c r="D153" s="231" t="s">
        <v>658</v>
      </c>
      <c r="E153" s="240" t="s">
        <v>1073</v>
      </c>
      <c r="F153" s="238" t="s">
        <v>511</v>
      </c>
      <c r="G153" s="293" t="s">
        <v>1079</v>
      </c>
      <c r="H153" s="293" t="s">
        <v>709</v>
      </c>
      <c r="J153" s="37"/>
      <c r="L153" s="243">
        <v>11</v>
      </c>
    </row>
    <row r="154" spans="2:12" ht="25.5" x14ac:dyDescent="0.25">
      <c r="B154" s="680"/>
      <c r="C154" s="272" t="s">
        <v>476</v>
      </c>
      <c r="D154" s="231" t="s">
        <v>667</v>
      </c>
      <c r="E154" s="240" t="s">
        <v>1074</v>
      </c>
      <c r="F154" s="238" t="s">
        <v>511</v>
      </c>
      <c r="G154" s="293" t="s">
        <v>1080</v>
      </c>
      <c r="H154" s="293" t="s">
        <v>709</v>
      </c>
      <c r="J154" s="37"/>
      <c r="L154" s="243">
        <v>12</v>
      </c>
    </row>
    <row r="155" spans="2:12" ht="38.25" x14ac:dyDescent="0.25">
      <c r="B155" s="680"/>
      <c r="C155" s="272" t="s">
        <v>477</v>
      </c>
      <c r="D155" s="231" t="s">
        <v>659</v>
      </c>
      <c r="E155" s="240" t="s">
        <v>1076</v>
      </c>
      <c r="F155" s="238" t="s">
        <v>511</v>
      </c>
      <c r="G155" s="293" t="s">
        <v>1081</v>
      </c>
      <c r="H155" s="293" t="s">
        <v>709</v>
      </c>
      <c r="J155" s="37"/>
      <c r="L155" s="243">
        <v>13</v>
      </c>
    </row>
    <row r="156" spans="2:12" ht="25.5" customHeight="1" x14ac:dyDescent="0.25">
      <c r="B156" s="680"/>
      <c r="C156" s="272" t="s">
        <v>478</v>
      </c>
      <c r="D156" s="231" t="s">
        <v>660</v>
      </c>
      <c r="E156" s="240" t="s">
        <v>661</v>
      </c>
      <c r="F156" s="238" t="s">
        <v>511</v>
      </c>
      <c r="G156" s="293" t="s">
        <v>1082</v>
      </c>
      <c r="H156" s="293" t="s">
        <v>709</v>
      </c>
      <c r="J156" s="37"/>
      <c r="L156" s="243">
        <v>14</v>
      </c>
    </row>
    <row r="157" spans="2:12" ht="25.5" x14ac:dyDescent="0.25">
      <c r="B157" s="680"/>
      <c r="C157" s="272" t="s">
        <v>479</v>
      </c>
      <c r="D157" s="231" t="s">
        <v>662</v>
      </c>
      <c r="E157" s="240" t="s">
        <v>1077</v>
      </c>
      <c r="F157" s="238" t="s">
        <v>524</v>
      </c>
      <c r="G157" s="293" t="s">
        <v>1083</v>
      </c>
      <c r="H157" s="293" t="s">
        <v>709</v>
      </c>
      <c r="J157" s="37"/>
      <c r="L157" s="243">
        <v>15</v>
      </c>
    </row>
    <row r="158" spans="2:12" ht="26.25" thickBot="1" x14ac:dyDescent="0.3">
      <c r="B158" s="681"/>
      <c r="C158" s="273" t="s">
        <v>665</v>
      </c>
      <c r="D158" s="236" t="s">
        <v>663</v>
      </c>
      <c r="E158" s="241" t="s">
        <v>664</v>
      </c>
      <c r="F158" s="242" t="s">
        <v>511</v>
      </c>
      <c r="G158" s="294" t="s">
        <v>1084</v>
      </c>
      <c r="H158" s="294" t="s">
        <v>709</v>
      </c>
      <c r="J158" s="37"/>
      <c r="L158" s="243">
        <v>16</v>
      </c>
    </row>
    <row r="159" spans="2:12" ht="21.75" customHeight="1" x14ac:dyDescent="0.25">
      <c r="E159" s="69" t="s">
        <v>779</v>
      </c>
    </row>
    <row r="160" spans="2:12" ht="21.75" customHeight="1" x14ac:dyDescent="0.25">
      <c r="L160" s="299">
        <f>L158+L141+L121+L108+L86+L45+L34+L25</f>
        <v>137</v>
      </c>
    </row>
  </sheetData>
  <mergeCells count="14">
    <mergeCell ref="B143:B158"/>
    <mergeCell ref="B88:B108"/>
    <mergeCell ref="B110:B121"/>
    <mergeCell ref="B123:B141"/>
    <mergeCell ref="B27:B34"/>
    <mergeCell ref="B36:B45"/>
    <mergeCell ref="B47:B86"/>
    <mergeCell ref="B6:B25"/>
    <mergeCell ref="C6:C15"/>
    <mergeCell ref="D6:D15"/>
    <mergeCell ref="F6:F15"/>
    <mergeCell ref="L6:L15"/>
    <mergeCell ref="G6:G15"/>
    <mergeCell ref="H6:H1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Community_County_FullDataMatrix</vt:lpstr>
      <vt:lpstr>Streams_FullDataMatrix</vt:lpstr>
      <vt:lpstr>Watersheds_FullDataMatrix</vt:lpstr>
      <vt:lpstr>Metadata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Anahita Mahmoudi</dc:creator>
  <cp:lastModifiedBy>Behrang Bidadian</cp:lastModifiedBy>
  <dcterms:created xsi:type="dcterms:W3CDTF">2022-04-18T18:00:07Z</dcterms:created>
  <dcterms:modified xsi:type="dcterms:W3CDTF">2025-11-22T00:03:38Z</dcterms:modified>
</cp:coreProperties>
</file>