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U:\userFiles\Behrang\Demographic_Inventory\Population_Growth\"/>
    </mc:Choice>
  </mc:AlternateContent>
  <xr:revisionPtr revIDLastSave="0" documentId="13_ncr:1_{487A3E77-203D-4414-80EA-868C18A30B15}" xr6:coauthVersionLast="47" xr6:coauthVersionMax="47" xr10:uidLastSave="{00000000-0000-0000-0000-000000000000}"/>
  <bookViews>
    <workbookView xWindow="-120" yWindow="-120" windowWidth="29040" windowHeight="15840" xr2:uid="{00000000-000D-0000-FFFF-FFFF00000000}"/>
  </bookViews>
  <sheets>
    <sheet name="Population_Change_2010_2020" sheetId="5" r:id="rId1"/>
    <sheet name="WV_Counties_State_Population" sheetId="6" r:id="rId2"/>
    <sheet name="Metadata" sheetId="2" r:id="rId3"/>
    <sheet name="Pop_2010_2020_with_Fomulas" sheetId="4" r:id="rId4"/>
  </sheets>
  <definedNames>
    <definedName name="_xlnm._FilterDatabase" localSheetId="3" hidden="1">Pop_2010_2020_with_Fomulas!$A$2:$DU$349</definedName>
    <definedName name="_xlnm._FilterDatabase" localSheetId="0" hidden="1">Population_Change_2010_2020!$A$2:$DM$349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7" i="4" l="1"/>
  <c r="M267" i="4"/>
  <c r="N166" i="4"/>
  <c r="M166" i="4"/>
  <c r="J59" i="6"/>
  <c r="F59" i="6"/>
  <c r="E59" i="6"/>
  <c r="G59" i="6" l="1"/>
  <c r="H59" i="6" s="1"/>
  <c r="K59" i="6"/>
  <c r="L59" i="6"/>
  <c r="M59" i="6" s="1"/>
  <c r="T5" i="4" l="1"/>
  <c r="T6" i="4"/>
  <c r="T7" i="4"/>
  <c r="T9" i="4"/>
  <c r="T10" i="4"/>
  <c r="T11" i="4"/>
  <c r="T13" i="4"/>
  <c r="T14" i="4"/>
  <c r="T15" i="4"/>
  <c r="T16" i="4"/>
  <c r="T17" i="4"/>
  <c r="T19" i="4"/>
  <c r="T20" i="4"/>
  <c r="T21" i="4"/>
  <c r="T22" i="4"/>
  <c r="T23" i="4"/>
  <c r="T25" i="4"/>
  <c r="T26" i="4"/>
  <c r="T27" i="4"/>
  <c r="T28" i="4"/>
  <c r="T29" i="4"/>
  <c r="T30" i="4"/>
  <c r="T31" i="4"/>
  <c r="T33" i="4"/>
  <c r="T34" i="4"/>
  <c r="T35" i="4"/>
  <c r="T36" i="4"/>
  <c r="T38" i="4"/>
  <c r="T39" i="4"/>
  <c r="T41" i="4"/>
  <c r="T42" i="4"/>
  <c r="T44" i="4"/>
  <c r="T45" i="4"/>
  <c r="T47" i="4"/>
  <c r="T48" i="4"/>
  <c r="T49" i="4"/>
  <c r="T50" i="4"/>
  <c r="T51" i="4"/>
  <c r="T52" i="4"/>
  <c r="T53" i="4"/>
  <c r="T54" i="4"/>
  <c r="T55" i="4"/>
  <c r="T56" i="4"/>
  <c r="T57" i="4"/>
  <c r="T59" i="4"/>
  <c r="T60" i="4"/>
  <c r="T61" i="4"/>
  <c r="T63" i="4"/>
  <c r="T64" i="4"/>
  <c r="T65" i="4"/>
  <c r="T67" i="4"/>
  <c r="T68" i="4"/>
  <c r="T69" i="4"/>
  <c r="T70" i="4"/>
  <c r="T71" i="4"/>
  <c r="T72" i="4"/>
  <c r="T73" i="4"/>
  <c r="T74" i="4"/>
  <c r="T75" i="4"/>
  <c r="T77" i="4"/>
  <c r="T78" i="4"/>
  <c r="T79" i="4"/>
  <c r="T81" i="4"/>
  <c r="T82" i="4"/>
  <c r="T83" i="4"/>
  <c r="T84" i="4"/>
  <c r="T86" i="4"/>
  <c r="T87" i="4"/>
  <c r="T88" i="4"/>
  <c r="T90" i="4"/>
  <c r="T91" i="4"/>
  <c r="T92" i="4"/>
  <c r="T93" i="4"/>
  <c r="T94" i="4"/>
  <c r="T95" i="4"/>
  <c r="T96" i="4"/>
  <c r="T97" i="4"/>
  <c r="T98" i="4"/>
  <c r="T99" i="4"/>
  <c r="T100" i="4"/>
  <c r="T102" i="4"/>
  <c r="T103" i="4"/>
  <c r="T104" i="4"/>
  <c r="T106" i="4"/>
  <c r="T107" i="4"/>
  <c r="T108" i="4"/>
  <c r="T109" i="4"/>
  <c r="T110" i="4"/>
  <c r="T111" i="4"/>
  <c r="T113" i="4"/>
  <c r="T114" i="4"/>
  <c r="T115" i="4"/>
  <c r="T116" i="4"/>
  <c r="T117" i="4"/>
  <c r="T118" i="4"/>
  <c r="T119" i="4"/>
  <c r="T120" i="4"/>
  <c r="T121" i="4"/>
  <c r="T122" i="4"/>
  <c r="T123" i="4"/>
  <c r="T124" i="4"/>
  <c r="T125" i="4"/>
  <c r="T126" i="4"/>
  <c r="T127" i="4"/>
  <c r="T128" i="4"/>
  <c r="T129" i="4"/>
  <c r="T131" i="4"/>
  <c r="T132" i="4"/>
  <c r="T133" i="4"/>
  <c r="T135" i="4"/>
  <c r="T136" i="4"/>
  <c r="T137" i="4"/>
  <c r="T139" i="4"/>
  <c r="T140" i="4"/>
  <c r="T141" i="4"/>
  <c r="T142" i="4"/>
  <c r="T143" i="4"/>
  <c r="T144" i="4"/>
  <c r="T146" i="4"/>
  <c r="T147" i="4"/>
  <c r="T148" i="4"/>
  <c r="T149" i="4"/>
  <c r="T150" i="4"/>
  <c r="T151" i="4"/>
  <c r="T152" i="4"/>
  <c r="T153" i="4"/>
  <c r="T154" i="4"/>
  <c r="T155" i="4"/>
  <c r="T156" i="4"/>
  <c r="T157" i="4"/>
  <c r="T159" i="4"/>
  <c r="T160" i="4"/>
  <c r="T161" i="4"/>
  <c r="T162" i="4"/>
  <c r="T163" i="4"/>
  <c r="T164" i="4"/>
  <c r="T165" i="4"/>
  <c r="T167" i="4"/>
  <c r="T168" i="4"/>
  <c r="T169" i="4"/>
  <c r="T170" i="4"/>
  <c r="T171" i="4"/>
  <c r="T172" i="4"/>
  <c r="T174" i="4"/>
  <c r="T175" i="4"/>
  <c r="T176" i="4"/>
  <c r="T177" i="4"/>
  <c r="T178" i="4"/>
  <c r="T179" i="4"/>
  <c r="T180" i="4"/>
  <c r="T181" i="4"/>
  <c r="T182" i="4"/>
  <c r="T183" i="4"/>
  <c r="T184" i="4"/>
  <c r="T186" i="4"/>
  <c r="T187" i="4"/>
  <c r="T188" i="4"/>
  <c r="T189" i="4"/>
  <c r="T190" i="4"/>
  <c r="T191" i="4"/>
  <c r="T193" i="4"/>
  <c r="T194" i="4"/>
  <c r="T195" i="4"/>
  <c r="T196" i="4"/>
  <c r="T197" i="4"/>
  <c r="T198" i="4"/>
  <c r="T200" i="4"/>
  <c r="T201" i="4"/>
  <c r="T202" i="4"/>
  <c r="T203" i="4"/>
  <c r="T204" i="4"/>
  <c r="T205" i="4"/>
  <c r="T207" i="4"/>
  <c r="T208" i="4"/>
  <c r="T209" i="4"/>
  <c r="T210" i="4"/>
  <c r="T211" i="4"/>
  <c r="T212" i="4"/>
  <c r="T214" i="4"/>
  <c r="T215" i="4"/>
  <c r="T216" i="4"/>
  <c r="T217" i="4"/>
  <c r="T219" i="4"/>
  <c r="T220" i="4"/>
  <c r="T221" i="4"/>
  <c r="T223" i="4"/>
  <c r="T224" i="4"/>
  <c r="T225" i="4"/>
  <c r="T227" i="4"/>
  <c r="T228" i="4"/>
  <c r="T229" i="4"/>
  <c r="T230" i="4"/>
  <c r="T231" i="4"/>
  <c r="T232" i="4"/>
  <c r="T233" i="4"/>
  <c r="T235" i="4"/>
  <c r="T236" i="4"/>
  <c r="T238" i="4"/>
  <c r="T239" i="4"/>
  <c r="T240" i="4"/>
  <c r="T242" i="4"/>
  <c r="T243" i="4"/>
  <c r="T244" i="4"/>
  <c r="T245" i="4"/>
  <c r="T247" i="4"/>
  <c r="T248" i="4"/>
  <c r="T249" i="4"/>
  <c r="T250" i="4"/>
  <c r="T251" i="4"/>
  <c r="T252" i="4"/>
  <c r="T253" i="4"/>
  <c r="T254" i="4"/>
  <c r="T255" i="4"/>
  <c r="T256" i="4"/>
  <c r="T257" i="4"/>
  <c r="T259" i="4"/>
  <c r="T260" i="4"/>
  <c r="T261" i="4"/>
  <c r="T262" i="4"/>
  <c r="T263" i="4"/>
  <c r="T264" i="4"/>
  <c r="T265" i="4"/>
  <c r="T266" i="4"/>
  <c r="T268" i="4"/>
  <c r="T269" i="4"/>
  <c r="T270" i="4"/>
  <c r="T271" i="4"/>
  <c r="T272" i="4"/>
  <c r="T274" i="4"/>
  <c r="T275" i="4"/>
  <c r="T276" i="4"/>
  <c r="T277" i="4"/>
  <c r="T278" i="4"/>
  <c r="T279" i="4"/>
  <c r="T280" i="4"/>
  <c r="T281" i="4"/>
  <c r="T283" i="4"/>
  <c r="T284" i="4"/>
  <c r="T285" i="4"/>
  <c r="T286" i="4"/>
  <c r="T287" i="4"/>
  <c r="T288" i="4"/>
  <c r="T289" i="4"/>
  <c r="T291" i="4"/>
  <c r="T292" i="4"/>
  <c r="T293" i="4"/>
  <c r="T295" i="4"/>
  <c r="T296" i="4"/>
  <c r="T298" i="4"/>
  <c r="T299" i="4"/>
  <c r="T300" i="4"/>
  <c r="T302" i="4"/>
  <c r="T303" i="4"/>
  <c r="T304" i="4"/>
  <c r="T305" i="4"/>
  <c r="T306" i="4"/>
  <c r="T307" i="4"/>
  <c r="T309" i="4"/>
  <c r="T310" i="4"/>
  <c r="T311" i="4"/>
  <c r="T312" i="4"/>
  <c r="T313" i="4"/>
  <c r="T315" i="4"/>
  <c r="T316" i="4"/>
  <c r="T318" i="4"/>
  <c r="T319" i="4"/>
  <c r="T320" i="4"/>
  <c r="T321" i="4"/>
  <c r="T322" i="4"/>
  <c r="T323" i="4"/>
  <c r="T325" i="4"/>
  <c r="T326" i="4"/>
  <c r="T327" i="4"/>
  <c r="T328" i="4"/>
  <c r="T330" i="4"/>
  <c r="T331" i="4"/>
  <c r="T332" i="4"/>
  <c r="T333" i="4"/>
  <c r="T334" i="4"/>
  <c r="T335" i="4"/>
  <c r="T337" i="4"/>
  <c r="T338" i="4"/>
  <c r="T340" i="4"/>
  <c r="T341" i="4"/>
  <c r="T342" i="4"/>
  <c r="T343" i="4"/>
  <c r="T344" i="4"/>
  <c r="T346" i="4"/>
  <c r="T347" i="4"/>
  <c r="T348" i="4"/>
  <c r="T349" i="4"/>
  <c r="S5" i="4"/>
  <c r="S6" i="4"/>
  <c r="S7" i="4"/>
  <c r="S9" i="4"/>
  <c r="S10" i="4"/>
  <c r="S11" i="4"/>
  <c r="S13" i="4"/>
  <c r="S14" i="4"/>
  <c r="S15" i="4"/>
  <c r="S16" i="4"/>
  <c r="S17" i="4"/>
  <c r="S19" i="4"/>
  <c r="S20" i="4"/>
  <c r="S21" i="4"/>
  <c r="S22" i="4"/>
  <c r="S23" i="4"/>
  <c r="S25" i="4"/>
  <c r="S26" i="4"/>
  <c r="S27" i="4"/>
  <c r="S28" i="4"/>
  <c r="S29" i="4"/>
  <c r="S30" i="4"/>
  <c r="S31" i="4"/>
  <c r="S33" i="4"/>
  <c r="S34" i="4"/>
  <c r="S35" i="4"/>
  <c r="S36" i="4"/>
  <c r="S38" i="4"/>
  <c r="S39" i="4"/>
  <c r="S41" i="4"/>
  <c r="S42" i="4"/>
  <c r="S44" i="4"/>
  <c r="S45" i="4"/>
  <c r="S47" i="4"/>
  <c r="S48" i="4"/>
  <c r="S49" i="4"/>
  <c r="S50" i="4"/>
  <c r="S51" i="4"/>
  <c r="S52" i="4"/>
  <c r="S53" i="4"/>
  <c r="S54" i="4"/>
  <c r="S55" i="4"/>
  <c r="S56" i="4"/>
  <c r="S57" i="4"/>
  <c r="S59" i="4"/>
  <c r="S60" i="4"/>
  <c r="S61" i="4"/>
  <c r="S63" i="4"/>
  <c r="S64" i="4"/>
  <c r="S65" i="4"/>
  <c r="S67" i="4"/>
  <c r="S68" i="4"/>
  <c r="S69" i="4"/>
  <c r="S70" i="4"/>
  <c r="S71" i="4"/>
  <c r="S72" i="4"/>
  <c r="S73" i="4"/>
  <c r="S74" i="4"/>
  <c r="S75" i="4"/>
  <c r="S77" i="4"/>
  <c r="S78" i="4"/>
  <c r="S79" i="4"/>
  <c r="S81" i="4"/>
  <c r="S82" i="4"/>
  <c r="S83" i="4"/>
  <c r="S84" i="4"/>
  <c r="S86" i="4"/>
  <c r="S87" i="4"/>
  <c r="S88" i="4"/>
  <c r="S90" i="4"/>
  <c r="S91" i="4"/>
  <c r="S92" i="4"/>
  <c r="S93" i="4"/>
  <c r="S94" i="4"/>
  <c r="S95" i="4"/>
  <c r="S96" i="4"/>
  <c r="S97" i="4"/>
  <c r="S98" i="4"/>
  <c r="S99" i="4"/>
  <c r="S100" i="4"/>
  <c r="S102" i="4"/>
  <c r="S103" i="4"/>
  <c r="S104" i="4"/>
  <c r="S106" i="4"/>
  <c r="S107" i="4"/>
  <c r="S108" i="4"/>
  <c r="S109" i="4"/>
  <c r="S110" i="4"/>
  <c r="S111" i="4"/>
  <c r="S113" i="4"/>
  <c r="S114" i="4"/>
  <c r="S115" i="4"/>
  <c r="S116" i="4"/>
  <c r="S117" i="4"/>
  <c r="S118" i="4"/>
  <c r="S119" i="4"/>
  <c r="S120" i="4"/>
  <c r="S121" i="4"/>
  <c r="S122" i="4"/>
  <c r="S123" i="4"/>
  <c r="S124" i="4"/>
  <c r="S125" i="4"/>
  <c r="S126" i="4"/>
  <c r="S127" i="4"/>
  <c r="S128" i="4"/>
  <c r="S129" i="4"/>
  <c r="S131" i="4"/>
  <c r="S132" i="4"/>
  <c r="S133" i="4"/>
  <c r="S135" i="4"/>
  <c r="S136" i="4"/>
  <c r="S137" i="4"/>
  <c r="S139" i="4"/>
  <c r="S140" i="4"/>
  <c r="S141" i="4"/>
  <c r="S142" i="4"/>
  <c r="S143" i="4"/>
  <c r="S144" i="4"/>
  <c r="S146" i="4"/>
  <c r="S147" i="4"/>
  <c r="S148" i="4"/>
  <c r="S149" i="4"/>
  <c r="S150" i="4"/>
  <c r="S151" i="4"/>
  <c r="S152" i="4"/>
  <c r="S153" i="4"/>
  <c r="S154" i="4"/>
  <c r="S155" i="4"/>
  <c r="S156" i="4"/>
  <c r="S157" i="4"/>
  <c r="S159" i="4"/>
  <c r="S160" i="4"/>
  <c r="S161" i="4"/>
  <c r="S162" i="4"/>
  <c r="S163" i="4"/>
  <c r="S164" i="4"/>
  <c r="S165" i="4"/>
  <c r="S167" i="4"/>
  <c r="S168" i="4"/>
  <c r="S169" i="4"/>
  <c r="S170" i="4"/>
  <c r="S171" i="4"/>
  <c r="S172" i="4"/>
  <c r="S174" i="4"/>
  <c r="S175" i="4"/>
  <c r="S176" i="4"/>
  <c r="S177" i="4"/>
  <c r="S178" i="4"/>
  <c r="S179" i="4"/>
  <c r="S180" i="4"/>
  <c r="S181" i="4"/>
  <c r="S182" i="4"/>
  <c r="S183" i="4"/>
  <c r="S184" i="4"/>
  <c r="S186" i="4"/>
  <c r="S187" i="4"/>
  <c r="S188" i="4"/>
  <c r="S189" i="4"/>
  <c r="S190" i="4"/>
  <c r="S191" i="4"/>
  <c r="S193" i="4"/>
  <c r="S194" i="4"/>
  <c r="S195" i="4"/>
  <c r="S196" i="4"/>
  <c r="S197" i="4"/>
  <c r="S198" i="4"/>
  <c r="S200" i="4"/>
  <c r="S201" i="4"/>
  <c r="S202" i="4"/>
  <c r="S203" i="4"/>
  <c r="S204" i="4"/>
  <c r="S205" i="4"/>
  <c r="S207" i="4"/>
  <c r="S208" i="4"/>
  <c r="S209" i="4"/>
  <c r="S210" i="4"/>
  <c r="S211" i="4"/>
  <c r="S212" i="4"/>
  <c r="S214" i="4"/>
  <c r="S215" i="4"/>
  <c r="S216" i="4"/>
  <c r="S217" i="4"/>
  <c r="S219" i="4"/>
  <c r="S220" i="4"/>
  <c r="S221" i="4"/>
  <c r="S223" i="4"/>
  <c r="S224" i="4"/>
  <c r="S225" i="4"/>
  <c r="S227" i="4"/>
  <c r="S228" i="4"/>
  <c r="S229" i="4"/>
  <c r="S230" i="4"/>
  <c r="S231" i="4"/>
  <c r="S232" i="4"/>
  <c r="S233" i="4"/>
  <c r="S235" i="4"/>
  <c r="S236" i="4"/>
  <c r="S238" i="4"/>
  <c r="S239" i="4"/>
  <c r="S240" i="4"/>
  <c r="S242" i="4"/>
  <c r="S243" i="4"/>
  <c r="S244" i="4"/>
  <c r="S245" i="4"/>
  <c r="S247" i="4"/>
  <c r="S248" i="4"/>
  <c r="S249" i="4"/>
  <c r="S250" i="4"/>
  <c r="S251" i="4"/>
  <c r="S252" i="4"/>
  <c r="S253" i="4"/>
  <c r="S254" i="4"/>
  <c r="S255" i="4"/>
  <c r="S256" i="4"/>
  <c r="S257" i="4"/>
  <c r="S259" i="4"/>
  <c r="S260" i="4"/>
  <c r="S261" i="4"/>
  <c r="S262" i="4"/>
  <c r="S263" i="4"/>
  <c r="S264" i="4"/>
  <c r="S265" i="4"/>
  <c r="S266" i="4"/>
  <c r="S268" i="4"/>
  <c r="S269" i="4"/>
  <c r="S270" i="4"/>
  <c r="S271" i="4"/>
  <c r="S272" i="4"/>
  <c r="S274" i="4"/>
  <c r="S275" i="4"/>
  <c r="S276" i="4"/>
  <c r="S277" i="4"/>
  <c r="S278" i="4"/>
  <c r="S279" i="4"/>
  <c r="S280" i="4"/>
  <c r="S281" i="4"/>
  <c r="S283" i="4"/>
  <c r="S284" i="4"/>
  <c r="S285" i="4"/>
  <c r="S286" i="4"/>
  <c r="S287" i="4"/>
  <c r="S288" i="4"/>
  <c r="S289" i="4"/>
  <c r="S291" i="4"/>
  <c r="S292" i="4"/>
  <c r="S293" i="4"/>
  <c r="S295" i="4"/>
  <c r="S296" i="4"/>
  <c r="S298" i="4"/>
  <c r="S299" i="4"/>
  <c r="S300" i="4"/>
  <c r="S302" i="4"/>
  <c r="S303" i="4"/>
  <c r="S304" i="4"/>
  <c r="S305" i="4"/>
  <c r="S306" i="4"/>
  <c r="S307" i="4"/>
  <c r="S309" i="4"/>
  <c r="S310" i="4"/>
  <c r="S311" i="4"/>
  <c r="S312" i="4"/>
  <c r="S313" i="4"/>
  <c r="S315" i="4"/>
  <c r="S316" i="4"/>
  <c r="S318" i="4"/>
  <c r="S319" i="4"/>
  <c r="S320" i="4"/>
  <c r="S321" i="4"/>
  <c r="S322" i="4"/>
  <c r="S323" i="4"/>
  <c r="S325" i="4"/>
  <c r="S326" i="4"/>
  <c r="S327" i="4"/>
  <c r="S328" i="4"/>
  <c r="S330" i="4"/>
  <c r="S331" i="4"/>
  <c r="S332" i="4"/>
  <c r="S333" i="4"/>
  <c r="S334" i="4"/>
  <c r="S335" i="4"/>
  <c r="S337" i="4"/>
  <c r="S338" i="4"/>
  <c r="S340" i="4"/>
  <c r="S341" i="4"/>
  <c r="S342" i="4"/>
  <c r="S343" i="4"/>
  <c r="S344" i="4"/>
  <c r="S346" i="4"/>
  <c r="S347" i="4"/>
  <c r="S348" i="4"/>
  <c r="S349" i="4"/>
  <c r="T4" i="4"/>
  <c r="S4" i="4"/>
  <c r="U4" i="4" l="1"/>
  <c r="U327" i="4"/>
  <c r="U283" i="4"/>
  <c r="U228" i="4"/>
  <c r="U198" i="4"/>
  <c r="U171" i="4"/>
  <c r="U146" i="4"/>
  <c r="U104" i="4"/>
  <c r="U61" i="4"/>
  <c r="U17" i="4"/>
  <c r="U298" i="4"/>
  <c r="U270" i="4"/>
  <c r="U212" i="4"/>
  <c r="U184" i="4"/>
  <c r="U159" i="4"/>
  <c r="U131" i="4"/>
  <c r="U75" i="4"/>
  <c r="U48" i="4"/>
  <c r="U31" i="4"/>
  <c r="U312" i="4"/>
  <c r="U243" i="4"/>
  <c r="U118" i="4"/>
  <c r="U342" i="4"/>
  <c r="U256" i="4"/>
  <c r="U91" i="4"/>
  <c r="U341" i="4"/>
  <c r="U311" i="4"/>
  <c r="U296" i="4"/>
  <c r="U281" i="4"/>
  <c r="U269" i="4"/>
  <c r="U255" i="4"/>
  <c r="U242" i="4"/>
  <c r="U227" i="4"/>
  <c r="U211" i="4"/>
  <c r="U197" i="4"/>
  <c r="U183" i="4"/>
  <c r="U170" i="4"/>
  <c r="U157" i="4"/>
  <c r="U144" i="4"/>
  <c r="U129" i="4"/>
  <c r="U254" i="4"/>
  <c r="U239" i="4"/>
  <c r="U224" i="4"/>
  <c r="U209" i="4"/>
  <c r="U340" i="4"/>
  <c r="U295" i="4"/>
  <c r="U268" i="4"/>
  <c r="U196" i="4"/>
  <c r="U182" i="4"/>
  <c r="U156" i="4"/>
  <c r="U116" i="4"/>
  <c r="U88" i="4"/>
  <c r="U15" i="4"/>
  <c r="U323" i="4"/>
  <c r="U293" i="4"/>
  <c r="U253" i="4"/>
  <c r="U181" i="4"/>
  <c r="U142" i="4"/>
  <c r="U57" i="4"/>
  <c r="U325" i="4"/>
  <c r="U280" i="4"/>
  <c r="U210" i="4"/>
  <c r="U169" i="4"/>
  <c r="U128" i="4"/>
  <c r="U102" i="4"/>
  <c r="U29" i="4"/>
  <c r="U338" i="4"/>
  <c r="U309" i="4"/>
  <c r="U279" i="4"/>
  <c r="U266" i="4"/>
  <c r="U195" i="4"/>
  <c r="U168" i="4"/>
  <c r="U155" i="4"/>
  <c r="U127" i="4"/>
  <c r="U115" i="4"/>
  <c r="U100" i="4"/>
  <c r="U87" i="4"/>
  <c r="U72" i="4"/>
  <c r="U44" i="4"/>
  <c r="U240" i="4"/>
  <c r="U59" i="4"/>
  <c r="U310" i="4"/>
  <c r="U225" i="4"/>
  <c r="U143" i="4"/>
  <c r="U45" i="4"/>
  <c r="U73" i="4"/>
  <c r="U343" i="4"/>
  <c r="U328" i="4"/>
  <c r="U313" i="4"/>
  <c r="U299" i="4"/>
  <c r="U284" i="4"/>
  <c r="U257" i="4"/>
  <c r="U244" i="4"/>
  <c r="U229" i="4"/>
  <c r="U214" i="4"/>
  <c r="U200" i="4"/>
  <c r="U186" i="4"/>
  <c r="U172" i="4"/>
  <c r="U160" i="4"/>
  <c r="U147" i="4"/>
  <c r="U132" i="4"/>
  <c r="U119" i="4"/>
  <c r="U106" i="4"/>
  <c r="U92" i="4"/>
  <c r="U77" i="4"/>
  <c r="U63" i="4"/>
  <c r="U49" i="4"/>
  <c r="U33" i="4"/>
  <c r="U19" i="4"/>
  <c r="U326" i="4"/>
  <c r="U117" i="4"/>
  <c r="U103" i="4"/>
  <c r="U90" i="4"/>
  <c r="U74" i="4"/>
  <c r="U60" i="4"/>
  <c r="U47" i="4"/>
  <c r="U30" i="4"/>
  <c r="U16" i="4"/>
  <c r="U28" i="4"/>
  <c r="U14" i="4"/>
  <c r="U337" i="4"/>
  <c r="U322" i="4"/>
  <c r="U307" i="4"/>
  <c r="U292" i="4"/>
  <c r="U278" i="4"/>
  <c r="U265" i="4"/>
  <c r="U252" i="4"/>
  <c r="U238" i="4"/>
  <c r="U223" i="4"/>
  <c r="U208" i="4"/>
  <c r="U194" i="4"/>
  <c r="U180" i="4"/>
  <c r="U154" i="4"/>
  <c r="U141" i="4"/>
  <c r="U126" i="4"/>
  <c r="U114" i="4"/>
  <c r="U99" i="4"/>
  <c r="U86" i="4"/>
  <c r="U71" i="4"/>
  <c r="U56" i="4"/>
  <c r="U42" i="4"/>
  <c r="U27" i="4"/>
  <c r="U13" i="4"/>
  <c r="U335" i="4"/>
  <c r="U321" i="4"/>
  <c r="U306" i="4"/>
  <c r="U291" i="4"/>
  <c r="U277" i="4"/>
  <c r="U264" i="4"/>
  <c r="U251" i="4"/>
  <c r="U236" i="4"/>
  <c r="U221" i="4"/>
  <c r="U207" i="4"/>
  <c r="U193" i="4"/>
  <c r="U179" i="4"/>
  <c r="U167" i="4"/>
  <c r="U153" i="4"/>
  <c r="U140" i="4"/>
  <c r="U125" i="4"/>
  <c r="U113" i="4"/>
  <c r="U98" i="4"/>
  <c r="U84" i="4"/>
  <c r="U70" i="4"/>
  <c r="U55" i="4"/>
  <c r="U41" i="4"/>
  <c r="U26" i="4"/>
  <c r="U11" i="4"/>
  <c r="U305" i="4"/>
  <c r="U289" i="4"/>
  <c r="U276" i="4"/>
  <c r="U263" i="4"/>
  <c r="U250" i="4"/>
  <c r="U235" i="4"/>
  <c r="U220" i="4"/>
  <c r="U205" i="4"/>
  <c r="U191" i="4"/>
  <c r="U178" i="4"/>
  <c r="U165" i="4"/>
  <c r="U152" i="4"/>
  <c r="U139" i="4"/>
  <c r="U124" i="4"/>
  <c r="U111" i="4"/>
  <c r="U97" i="4"/>
  <c r="U83" i="4"/>
  <c r="U69" i="4"/>
  <c r="U54" i="4"/>
  <c r="U39" i="4"/>
  <c r="U25" i="4"/>
  <c r="U10" i="4"/>
  <c r="U320" i="4"/>
  <c r="U348" i="4"/>
  <c r="U333" i="4"/>
  <c r="U319" i="4"/>
  <c r="U304" i="4"/>
  <c r="U288" i="4"/>
  <c r="U275" i="4"/>
  <c r="U262" i="4"/>
  <c r="U249" i="4"/>
  <c r="U233" i="4"/>
  <c r="U219" i="4"/>
  <c r="U204" i="4"/>
  <c r="U190" i="4"/>
  <c r="U177" i="4"/>
  <c r="U164" i="4"/>
  <c r="U151" i="4"/>
  <c r="U137" i="4"/>
  <c r="U123" i="4"/>
  <c r="U110" i="4"/>
  <c r="U96" i="4"/>
  <c r="U82" i="4"/>
  <c r="U68" i="4"/>
  <c r="U53" i="4"/>
  <c r="U38" i="4"/>
  <c r="U23" i="4"/>
  <c r="U9" i="4"/>
  <c r="U349" i="4"/>
  <c r="U332" i="4"/>
  <c r="U318" i="4"/>
  <c r="U303" i="4"/>
  <c r="U274" i="4"/>
  <c r="U248" i="4"/>
  <c r="U232" i="4"/>
  <c r="U217" i="4"/>
  <c r="U203" i="4"/>
  <c r="U189" i="4"/>
  <c r="U176" i="4"/>
  <c r="U163" i="4"/>
  <c r="U150" i="4"/>
  <c r="U136" i="4"/>
  <c r="U122" i="4"/>
  <c r="U109" i="4"/>
  <c r="U95" i="4"/>
  <c r="U81" i="4"/>
  <c r="U67" i="4"/>
  <c r="U52" i="4"/>
  <c r="U36" i="4"/>
  <c r="U22" i="4"/>
  <c r="U7" i="4"/>
  <c r="U287" i="4"/>
  <c r="U346" i="4"/>
  <c r="U331" i="4"/>
  <c r="U316" i="4"/>
  <c r="U302" i="4"/>
  <c r="U286" i="4"/>
  <c r="U272" i="4"/>
  <c r="U260" i="4"/>
  <c r="U247" i="4"/>
  <c r="U231" i="4"/>
  <c r="U216" i="4"/>
  <c r="U202" i="4"/>
  <c r="U188" i="4"/>
  <c r="U175" i="4"/>
  <c r="U162" i="4"/>
  <c r="U149" i="4"/>
  <c r="U135" i="4"/>
  <c r="U121" i="4"/>
  <c r="U108" i="4"/>
  <c r="U94" i="4"/>
  <c r="U79" i="4"/>
  <c r="U65" i="4"/>
  <c r="U51" i="4"/>
  <c r="U35" i="4"/>
  <c r="U21" i="4"/>
  <c r="U6" i="4"/>
  <c r="U334" i="4"/>
  <c r="U347" i="4"/>
  <c r="U261" i="4"/>
  <c r="U344" i="4"/>
  <c r="U330" i="4"/>
  <c r="U315" i="4"/>
  <c r="U300" i="4"/>
  <c r="U285" i="4"/>
  <c r="U271" i="4"/>
  <c r="U259" i="4"/>
  <c r="U245" i="4"/>
  <c r="U230" i="4"/>
  <c r="U215" i="4"/>
  <c r="U201" i="4"/>
  <c r="U187" i="4"/>
  <c r="U174" i="4"/>
  <c r="U161" i="4"/>
  <c r="U148" i="4"/>
  <c r="U133" i="4"/>
  <c r="U120" i="4"/>
  <c r="U107" i="4"/>
  <c r="U93" i="4"/>
  <c r="U78" i="4"/>
  <c r="U64" i="4"/>
  <c r="U50" i="4"/>
  <c r="U34" i="4"/>
  <c r="U20" i="4"/>
  <c r="U5" i="4"/>
  <c r="R359" i="5"/>
  <c r="R358" i="5"/>
  <c r="R357" i="5"/>
  <c r="R356" i="5"/>
  <c r="R355" i="5"/>
  <c r="R354" i="5"/>
  <c r="R353" i="5"/>
  <c r="R352" i="5"/>
  <c r="N345" i="4"/>
  <c r="T345" i="4" s="1"/>
  <c r="M345" i="4"/>
  <c r="S345" i="4" s="1"/>
  <c r="N339" i="4"/>
  <c r="T339" i="4" s="1"/>
  <c r="M339" i="4"/>
  <c r="S339" i="4" s="1"/>
  <c r="N336" i="4"/>
  <c r="T336" i="4" s="1"/>
  <c r="M336" i="4"/>
  <c r="S336" i="4" s="1"/>
  <c r="N329" i="4"/>
  <c r="T329" i="4" s="1"/>
  <c r="M329" i="4"/>
  <c r="S329" i="4" s="1"/>
  <c r="N324" i="4"/>
  <c r="T324" i="4" s="1"/>
  <c r="M324" i="4"/>
  <c r="S324" i="4" s="1"/>
  <c r="N317" i="4"/>
  <c r="T317" i="4" s="1"/>
  <c r="M317" i="4"/>
  <c r="S317" i="4" s="1"/>
  <c r="N314" i="4"/>
  <c r="T314" i="4" s="1"/>
  <c r="M314" i="4"/>
  <c r="S314" i="4" s="1"/>
  <c r="N308" i="4"/>
  <c r="T308" i="4" s="1"/>
  <c r="M308" i="4"/>
  <c r="S308" i="4" s="1"/>
  <c r="N301" i="4"/>
  <c r="T301" i="4" s="1"/>
  <c r="M301" i="4"/>
  <c r="S301" i="4" s="1"/>
  <c r="N297" i="4"/>
  <c r="T297" i="4" s="1"/>
  <c r="M297" i="4"/>
  <c r="S297" i="4" s="1"/>
  <c r="N294" i="4"/>
  <c r="T294" i="4" s="1"/>
  <c r="M294" i="4"/>
  <c r="S294" i="4" s="1"/>
  <c r="N290" i="4"/>
  <c r="T290" i="4" s="1"/>
  <c r="M290" i="4"/>
  <c r="S290" i="4" s="1"/>
  <c r="N282" i="4"/>
  <c r="T282" i="4" s="1"/>
  <c r="M282" i="4"/>
  <c r="S282" i="4" s="1"/>
  <c r="N273" i="4"/>
  <c r="T273" i="4" s="1"/>
  <c r="M273" i="4"/>
  <c r="S273" i="4" s="1"/>
  <c r="T267" i="4"/>
  <c r="S267" i="4"/>
  <c r="N258" i="4"/>
  <c r="T258" i="4" s="1"/>
  <c r="M258" i="4"/>
  <c r="S258" i="4" s="1"/>
  <c r="N246" i="4"/>
  <c r="T246" i="4" s="1"/>
  <c r="M246" i="4"/>
  <c r="S246" i="4" s="1"/>
  <c r="N241" i="4"/>
  <c r="T241" i="4" s="1"/>
  <c r="M241" i="4"/>
  <c r="S241" i="4" s="1"/>
  <c r="N237" i="4"/>
  <c r="T237" i="4" s="1"/>
  <c r="M237" i="4"/>
  <c r="S237" i="4" s="1"/>
  <c r="N234" i="4"/>
  <c r="T234" i="4" s="1"/>
  <c r="M234" i="4"/>
  <c r="S234" i="4" s="1"/>
  <c r="N226" i="4"/>
  <c r="T226" i="4" s="1"/>
  <c r="M226" i="4"/>
  <c r="S226" i="4" s="1"/>
  <c r="O223" i="4"/>
  <c r="P223" i="4" s="1"/>
  <c r="Q223" i="4" s="1"/>
  <c r="N222" i="4"/>
  <c r="T222" i="4" s="1"/>
  <c r="M222" i="4"/>
  <c r="S222" i="4" s="1"/>
  <c r="N218" i="4"/>
  <c r="T218" i="4" s="1"/>
  <c r="M218" i="4"/>
  <c r="S218" i="4" s="1"/>
  <c r="N213" i="4"/>
  <c r="T213" i="4" s="1"/>
  <c r="M213" i="4"/>
  <c r="S213" i="4" s="1"/>
  <c r="N206" i="4"/>
  <c r="T206" i="4" s="1"/>
  <c r="M206" i="4"/>
  <c r="S206" i="4" s="1"/>
  <c r="N199" i="4"/>
  <c r="T199" i="4" s="1"/>
  <c r="M199" i="4"/>
  <c r="S199" i="4" s="1"/>
  <c r="N192" i="4"/>
  <c r="T192" i="4" s="1"/>
  <c r="M192" i="4"/>
  <c r="S192" i="4" s="1"/>
  <c r="N185" i="4"/>
  <c r="T185" i="4" s="1"/>
  <c r="M185" i="4"/>
  <c r="S185" i="4" s="1"/>
  <c r="N173" i="4"/>
  <c r="T173" i="4" s="1"/>
  <c r="M173" i="4"/>
  <c r="S173" i="4" s="1"/>
  <c r="T166" i="4"/>
  <c r="S166" i="4"/>
  <c r="N158" i="4"/>
  <c r="T158" i="4" s="1"/>
  <c r="M158" i="4"/>
  <c r="S158" i="4" s="1"/>
  <c r="N145" i="4"/>
  <c r="T145" i="4" s="1"/>
  <c r="M145" i="4"/>
  <c r="S145" i="4" s="1"/>
  <c r="N138" i="4"/>
  <c r="T138" i="4" s="1"/>
  <c r="M138" i="4"/>
  <c r="S138" i="4" s="1"/>
  <c r="N134" i="4"/>
  <c r="T134" i="4" s="1"/>
  <c r="M134" i="4"/>
  <c r="S134" i="4" s="1"/>
  <c r="N130" i="4"/>
  <c r="T130" i="4" s="1"/>
  <c r="M130" i="4"/>
  <c r="S130" i="4" s="1"/>
  <c r="N112" i="4"/>
  <c r="T112" i="4" s="1"/>
  <c r="M112" i="4"/>
  <c r="S112" i="4" s="1"/>
  <c r="N105" i="4"/>
  <c r="T105" i="4" s="1"/>
  <c r="M105" i="4"/>
  <c r="S105" i="4" s="1"/>
  <c r="N101" i="4"/>
  <c r="T101" i="4" s="1"/>
  <c r="M101" i="4"/>
  <c r="S101" i="4" s="1"/>
  <c r="N89" i="4"/>
  <c r="T89" i="4" s="1"/>
  <c r="M89" i="4"/>
  <c r="S89" i="4" s="1"/>
  <c r="N85" i="4"/>
  <c r="T85" i="4" s="1"/>
  <c r="M85" i="4"/>
  <c r="S85" i="4" s="1"/>
  <c r="N80" i="4"/>
  <c r="T80" i="4" s="1"/>
  <c r="M80" i="4"/>
  <c r="S80" i="4" s="1"/>
  <c r="N76" i="4"/>
  <c r="T76" i="4" s="1"/>
  <c r="M76" i="4"/>
  <c r="S76" i="4" s="1"/>
  <c r="N66" i="4"/>
  <c r="T66" i="4" s="1"/>
  <c r="M66" i="4"/>
  <c r="S66" i="4" s="1"/>
  <c r="N62" i="4"/>
  <c r="T62" i="4" s="1"/>
  <c r="M62" i="4"/>
  <c r="S62" i="4" s="1"/>
  <c r="N58" i="4"/>
  <c r="T58" i="4" s="1"/>
  <c r="M58" i="4"/>
  <c r="S58" i="4" s="1"/>
  <c r="N46" i="4"/>
  <c r="T46" i="4" s="1"/>
  <c r="M46" i="4"/>
  <c r="S46" i="4" s="1"/>
  <c r="N43" i="4"/>
  <c r="T43" i="4" s="1"/>
  <c r="M43" i="4"/>
  <c r="S43" i="4" s="1"/>
  <c r="N40" i="4"/>
  <c r="T40" i="4" s="1"/>
  <c r="M40" i="4"/>
  <c r="S40" i="4" s="1"/>
  <c r="N37" i="4"/>
  <c r="T37" i="4" s="1"/>
  <c r="M37" i="4"/>
  <c r="S37" i="4" s="1"/>
  <c r="N32" i="4"/>
  <c r="T32" i="4" s="1"/>
  <c r="M32" i="4"/>
  <c r="S32" i="4" s="1"/>
  <c r="N24" i="4"/>
  <c r="T24" i="4" s="1"/>
  <c r="M24" i="4"/>
  <c r="S24" i="4" s="1"/>
  <c r="N18" i="4"/>
  <c r="T18" i="4" s="1"/>
  <c r="M18" i="4"/>
  <c r="S18" i="4" s="1"/>
  <c r="N12" i="4"/>
  <c r="T12" i="4" s="1"/>
  <c r="M12" i="4"/>
  <c r="S12" i="4" s="1"/>
  <c r="N8" i="4"/>
  <c r="T8" i="4" s="1"/>
  <c r="M8" i="4"/>
  <c r="S8" i="4" s="1"/>
  <c r="N3" i="4"/>
  <c r="T3" i="4" s="1"/>
  <c r="M3" i="4"/>
  <c r="O332" i="4"/>
  <c r="P332" i="4" s="1"/>
  <c r="Q332" i="4" s="1"/>
  <c r="O311" i="4"/>
  <c r="P311" i="4" s="1"/>
  <c r="Q311" i="4" s="1"/>
  <c r="O232" i="4"/>
  <c r="P232" i="4" s="1"/>
  <c r="Q232" i="4" s="1"/>
  <c r="O164" i="4"/>
  <c r="P164" i="4" s="1"/>
  <c r="Q164" i="4" s="1"/>
  <c r="O263" i="4"/>
  <c r="P263" i="4" s="1"/>
  <c r="Q263" i="4" s="1"/>
  <c r="O124" i="4"/>
  <c r="P124" i="4" s="1"/>
  <c r="Q124" i="4" s="1"/>
  <c r="O214" i="4"/>
  <c r="P214" i="4" s="1"/>
  <c r="Q214" i="4" s="1"/>
  <c r="O67" i="4"/>
  <c r="P67" i="4" s="1"/>
  <c r="Q67" i="4" s="1"/>
  <c r="O126" i="4"/>
  <c r="P126" i="4" s="1"/>
  <c r="Q126" i="4" s="1"/>
  <c r="O55" i="4"/>
  <c r="P55" i="4" s="1"/>
  <c r="Q55" i="4" s="1"/>
  <c r="O123" i="4"/>
  <c r="P123" i="4" s="1"/>
  <c r="Q123" i="4" s="1"/>
  <c r="O51" i="4"/>
  <c r="P51" i="4" s="1"/>
  <c r="Q51" i="4" s="1"/>
  <c r="O9" i="4"/>
  <c r="P9" i="4" s="1"/>
  <c r="O10" i="4"/>
  <c r="P10" i="4" s="1"/>
  <c r="O11" i="4"/>
  <c r="P11" i="4" s="1"/>
  <c r="O13" i="4"/>
  <c r="P13" i="4" s="1"/>
  <c r="O14" i="4"/>
  <c r="P14" i="4" s="1"/>
  <c r="O15" i="4"/>
  <c r="P15" i="4" s="1"/>
  <c r="O16" i="4"/>
  <c r="P16" i="4" s="1"/>
  <c r="O17" i="4"/>
  <c r="P17" i="4" s="1"/>
  <c r="O19" i="4"/>
  <c r="P19" i="4" s="1"/>
  <c r="O20" i="4"/>
  <c r="P20" i="4" s="1"/>
  <c r="O21" i="4"/>
  <c r="P21" i="4" s="1"/>
  <c r="O22" i="4"/>
  <c r="P22" i="4" s="1"/>
  <c r="O23" i="4"/>
  <c r="P23" i="4" s="1"/>
  <c r="O25" i="4"/>
  <c r="P25" i="4" s="1"/>
  <c r="O26" i="4"/>
  <c r="P26" i="4" s="1"/>
  <c r="O27" i="4"/>
  <c r="P27" i="4" s="1"/>
  <c r="O28" i="4"/>
  <c r="P28" i="4" s="1"/>
  <c r="O29" i="4"/>
  <c r="P29" i="4" s="1"/>
  <c r="O30" i="4"/>
  <c r="P30" i="4" s="1"/>
  <c r="O31" i="4"/>
  <c r="P31" i="4" s="1"/>
  <c r="O33" i="4"/>
  <c r="P33" i="4" s="1"/>
  <c r="O34" i="4"/>
  <c r="P34" i="4" s="1"/>
  <c r="O35" i="4"/>
  <c r="P35" i="4" s="1"/>
  <c r="O36" i="4"/>
  <c r="P36" i="4" s="1"/>
  <c r="O38" i="4"/>
  <c r="P38" i="4" s="1"/>
  <c r="O39" i="4"/>
  <c r="P39" i="4" s="1"/>
  <c r="O41" i="4"/>
  <c r="P41" i="4" s="1"/>
  <c r="O42" i="4"/>
  <c r="P42" i="4" s="1"/>
  <c r="O44" i="4"/>
  <c r="P44" i="4" s="1"/>
  <c r="O45" i="4"/>
  <c r="P45" i="4" s="1"/>
  <c r="O47" i="4"/>
  <c r="P47" i="4" s="1"/>
  <c r="O48" i="4"/>
  <c r="P48" i="4" s="1"/>
  <c r="O49" i="4"/>
  <c r="P49" i="4" s="1"/>
  <c r="O50" i="4"/>
  <c r="P50" i="4" s="1"/>
  <c r="O52" i="4"/>
  <c r="P52" i="4" s="1"/>
  <c r="O53" i="4"/>
  <c r="P53" i="4" s="1"/>
  <c r="O54" i="4"/>
  <c r="P54" i="4" s="1"/>
  <c r="O56" i="4"/>
  <c r="P56" i="4" s="1"/>
  <c r="O57" i="4"/>
  <c r="P57" i="4" s="1"/>
  <c r="O59" i="4"/>
  <c r="P59" i="4" s="1"/>
  <c r="O60" i="4"/>
  <c r="P60" i="4" s="1"/>
  <c r="O61" i="4"/>
  <c r="P61" i="4" s="1"/>
  <c r="O63" i="4"/>
  <c r="P63" i="4" s="1"/>
  <c r="O64" i="4"/>
  <c r="P64" i="4" s="1"/>
  <c r="O65" i="4"/>
  <c r="P65" i="4" s="1"/>
  <c r="O68" i="4"/>
  <c r="P68" i="4" s="1"/>
  <c r="O69" i="4"/>
  <c r="P69" i="4" s="1"/>
  <c r="O70" i="4"/>
  <c r="P70" i="4" s="1"/>
  <c r="O71" i="4"/>
  <c r="P71" i="4" s="1"/>
  <c r="O72" i="4"/>
  <c r="P72" i="4" s="1"/>
  <c r="O73" i="4"/>
  <c r="P73" i="4" s="1"/>
  <c r="O74" i="4"/>
  <c r="P74" i="4" s="1"/>
  <c r="O75" i="4"/>
  <c r="P75" i="4" s="1"/>
  <c r="O77" i="4"/>
  <c r="P77" i="4" s="1"/>
  <c r="O78" i="4"/>
  <c r="P78" i="4" s="1"/>
  <c r="O79" i="4"/>
  <c r="P79" i="4" s="1"/>
  <c r="O81" i="4"/>
  <c r="P81" i="4" s="1"/>
  <c r="O82" i="4"/>
  <c r="P82" i="4" s="1"/>
  <c r="O83" i="4"/>
  <c r="P83" i="4" s="1"/>
  <c r="O84" i="4"/>
  <c r="P84" i="4" s="1"/>
  <c r="O86" i="4"/>
  <c r="P86" i="4" s="1"/>
  <c r="O87" i="4"/>
  <c r="P87" i="4" s="1"/>
  <c r="O88" i="4"/>
  <c r="P88" i="4" s="1"/>
  <c r="O90" i="4"/>
  <c r="P90" i="4" s="1"/>
  <c r="O91" i="4"/>
  <c r="P91" i="4" s="1"/>
  <c r="O92" i="4"/>
  <c r="P92" i="4" s="1"/>
  <c r="O93" i="4"/>
  <c r="P93" i="4" s="1"/>
  <c r="O94" i="4"/>
  <c r="P94" i="4" s="1"/>
  <c r="O95" i="4"/>
  <c r="P95" i="4" s="1"/>
  <c r="O96" i="4"/>
  <c r="P96" i="4" s="1"/>
  <c r="O97" i="4"/>
  <c r="P97" i="4" s="1"/>
  <c r="O98" i="4"/>
  <c r="P98" i="4" s="1"/>
  <c r="O99" i="4"/>
  <c r="P99" i="4" s="1"/>
  <c r="O100" i="4"/>
  <c r="P100" i="4" s="1"/>
  <c r="O102" i="4"/>
  <c r="P102" i="4" s="1"/>
  <c r="O103" i="4"/>
  <c r="P103" i="4" s="1"/>
  <c r="O104" i="4"/>
  <c r="P104" i="4" s="1"/>
  <c r="O106" i="4"/>
  <c r="P106" i="4" s="1"/>
  <c r="O107" i="4"/>
  <c r="P107" i="4" s="1"/>
  <c r="O108" i="4"/>
  <c r="P108" i="4" s="1"/>
  <c r="O109" i="4"/>
  <c r="P109" i="4" s="1"/>
  <c r="O110" i="4"/>
  <c r="P110" i="4" s="1"/>
  <c r="O111" i="4"/>
  <c r="P111" i="4" s="1"/>
  <c r="O113" i="4"/>
  <c r="P113" i="4" s="1"/>
  <c r="O114" i="4"/>
  <c r="P114" i="4" s="1"/>
  <c r="O115" i="4"/>
  <c r="P115" i="4" s="1"/>
  <c r="O116" i="4"/>
  <c r="P116" i="4" s="1"/>
  <c r="O117" i="4"/>
  <c r="P117" i="4" s="1"/>
  <c r="O118" i="4"/>
  <c r="P118" i="4" s="1"/>
  <c r="O119" i="4"/>
  <c r="P119" i="4" s="1"/>
  <c r="O120" i="4"/>
  <c r="P120" i="4" s="1"/>
  <c r="O121" i="4"/>
  <c r="P121" i="4" s="1"/>
  <c r="O122" i="4"/>
  <c r="P122" i="4" s="1"/>
  <c r="O125" i="4"/>
  <c r="P125" i="4" s="1"/>
  <c r="O127" i="4"/>
  <c r="P127" i="4" s="1"/>
  <c r="O128" i="4"/>
  <c r="P128" i="4" s="1"/>
  <c r="O129" i="4"/>
  <c r="P129" i="4" s="1"/>
  <c r="O131" i="4"/>
  <c r="P131" i="4" s="1"/>
  <c r="O132" i="4"/>
  <c r="P132" i="4" s="1"/>
  <c r="O133" i="4"/>
  <c r="P133" i="4" s="1"/>
  <c r="O135" i="4"/>
  <c r="P135" i="4" s="1"/>
  <c r="O136" i="4"/>
  <c r="P136" i="4" s="1"/>
  <c r="O137" i="4"/>
  <c r="P137" i="4" s="1"/>
  <c r="O139" i="4"/>
  <c r="P139" i="4" s="1"/>
  <c r="O140" i="4"/>
  <c r="P140" i="4" s="1"/>
  <c r="O141" i="4"/>
  <c r="P141" i="4" s="1"/>
  <c r="O142" i="4"/>
  <c r="P142" i="4" s="1"/>
  <c r="O143" i="4"/>
  <c r="P143" i="4" s="1"/>
  <c r="O144" i="4"/>
  <c r="P144" i="4" s="1"/>
  <c r="O146" i="4"/>
  <c r="P146" i="4" s="1"/>
  <c r="O147" i="4"/>
  <c r="P147" i="4" s="1"/>
  <c r="O148" i="4"/>
  <c r="P148" i="4" s="1"/>
  <c r="O149" i="4"/>
  <c r="P149" i="4" s="1"/>
  <c r="O150" i="4"/>
  <c r="P150" i="4" s="1"/>
  <c r="O151" i="4"/>
  <c r="P151" i="4" s="1"/>
  <c r="O152" i="4"/>
  <c r="P152" i="4" s="1"/>
  <c r="O153" i="4"/>
  <c r="P153" i="4" s="1"/>
  <c r="O154" i="4"/>
  <c r="P154" i="4" s="1"/>
  <c r="O155" i="4"/>
  <c r="P155" i="4" s="1"/>
  <c r="O156" i="4"/>
  <c r="P156" i="4" s="1"/>
  <c r="O157" i="4"/>
  <c r="P157" i="4" s="1"/>
  <c r="O159" i="4"/>
  <c r="P159" i="4" s="1"/>
  <c r="O160" i="4"/>
  <c r="P160" i="4" s="1"/>
  <c r="O161" i="4"/>
  <c r="P161" i="4" s="1"/>
  <c r="O162" i="4"/>
  <c r="P162" i="4" s="1"/>
  <c r="O163" i="4"/>
  <c r="P163" i="4" s="1"/>
  <c r="O165" i="4"/>
  <c r="P165" i="4" s="1"/>
  <c r="O167" i="4"/>
  <c r="P167" i="4" s="1"/>
  <c r="O168" i="4"/>
  <c r="P168" i="4" s="1"/>
  <c r="O169" i="4"/>
  <c r="P169" i="4" s="1"/>
  <c r="O170" i="4"/>
  <c r="P170" i="4" s="1"/>
  <c r="O171" i="4"/>
  <c r="P171" i="4" s="1"/>
  <c r="O172" i="4"/>
  <c r="P172" i="4" s="1"/>
  <c r="O174" i="4"/>
  <c r="P174" i="4" s="1"/>
  <c r="O175" i="4"/>
  <c r="P175" i="4" s="1"/>
  <c r="O176" i="4"/>
  <c r="P176" i="4" s="1"/>
  <c r="O177" i="4"/>
  <c r="P177" i="4" s="1"/>
  <c r="O178" i="4"/>
  <c r="P178" i="4" s="1"/>
  <c r="O179" i="4"/>
  <c r="P179" i="4" s="1"/>
  <c r="O180" i="4"/>
  <c r="P180" i="4" s="1"/>
  <c r="O181" i="4"/>
  <c r="P181" i="4" s="1"/>
  <c r="O182" i="4"/>
  <c r="P182" i="4" s="1"/>
  <c r="O183" i="4"/>
  <c r="P183" i="4" s="1"/>
  <c r="O184" i="4"/>
  <c r="P184" i="4" s="1"/>
  <c r="O186" i="4"/>
  <c r="P186" i="4" s="1"/>
  <c r="O187" i="4"/>
  <c r="P187" i="4" s="1"/>
  <c r="O188" i="4"/>
  <c r="P188" i="4" s="1"/>
  <c r="O189" i="4"/>
  <c r="P189" i="4" s="1"/>
  <c r="O190" i="4"/>
  <c r="P190" i="4" s="1"/>
  <c r="O191" i="4"/>
  <c r="P191" i="4" s="1"/>
  <c r="O193" i="4"/>
  <c r="P193" i="4" s="1"/>
  <c r="O194" i="4"/>
  <c r="P194" i="4" s="1"/>
  <c r="O195" i="4"/>
  <c r="P195" i="4" s="1"/>
  <c r="O196" i="4"/>
  <c r="P196" i="4" s="1"/>
  <c r="O197" i="4"/>
  <c r="P197" i="4" s="1"/>
  <c r="O198" i="4"/>
  <c r="P198" i="4" s="1"/>
  <c r="O200" i="4"/>
  <c r="P200" i="4" s="1"/>
  <c r="O201" i="4"/>
  <c r="P201" i="4" s="1"/>
  <c r="O202" i="4"/>
  <c r="P202" i="4" s="1"/>
  <c r="O203" i="4"/>
  <c r="P203" i="4" s="1"/>
  <c r="O204" i="4"/>
  <c r="P204" i="4" s="1"/>
  <c r="O205" i="4"/>
  <c r="P205" i="4" s="1"/>
  <c r="O207" i="4"/>
  <c r="P207" i="4" s="1"/>
  <c r="O208" i="4"/>
  <c r="P208" i="4" s="1"/>
  <c r="O209" i="4"/>
  <c r="P209" i="4" s="1"/>
  <c r="O210" i="4"/>
  <c r="P210" i="4" s="1"/>
  <c r="O211" i="4"/>
  <c r="P211" i="4" s="1"/>
  <c r="O212" i="4"/>
  <c r="P212" i="4" s="1"/>
  <c r="O215" i="4"/>
  <c r="P215" i="4" s="1"/>
  <c r="O216" i="4"/>
  <c r="P216" i="4" s="1"/>
  <c r="O217" i="4"/>
  <c r="P217" i="4" s="1"/>
  <c r="O219" i="4"/>
  <c r="P219" i="4" s="1"/>
  <c r="O220" i="4"/>
  <c r="P220" i="4" s="1"/>
  <c r="O221" i="4"/>
  <c r="P221" i="4" s="1"/>
  <c r="O224" i="4"/>
  <c r="P224" i="4" s="1"/>
  <c r="O225" i="4"/>
  <c r="P225" i="4" s="1"/>
  <c r="O227" i="4"/>
  <c r="P227" i="4" s="1"/>
  <c r="O228" i="4"/>
  <c r="P228" i="4" s="1"/>
  <c r="O229" i="4"/>
  <c r="P229" i="4" s="1"/>
  <c r="O230" i="4"/>
  <c r="P230" i="4" s="1"/>
  <c r="O231" i="4"/>
  <c r="P231" i="4" s="1"/>
  <c r="O233" i="4"/>
  <c r="P233" i="4" s="1"/>
  <c r="O235" i="4"/>
  <c r="P235" i="4" s="1"/>
  <c r="O236" i="4"/>
  <c r="P236" i="4" s="1"/>
  <c r="O238" i="4"/>
  <c r="P238" i="4" s="1"/>
  <c r="O239" i="4"/>
  <c r="P239" i="4" s="1"/>
  <c r="O240" i="4"/>
  <c r="P240" i="4" s="1"/>
  <c r="O242" i="4"/>
  <c r="P242" i="4" s="1"/>
  <c r="O243" i="4"/>
  <c r="P243" i="4" s="1"/>
  <c r="O244" i="4"/>
  <c r="P244" i="4" s="1"/>
  <c r="O245" i="4"/>
  <c r="P245" i="4" s="1"/>
  <c r="O247" i="4"/>
  <c r="P247" i="4" s="1"/>
  <c r="O248" i="4"/>
  <c r="P248" i="4" s="1"/>
  <c r="O249" i="4"/>
  <c r="P249" i="4" s="1"/>
  <c r="O250" i="4"/>
  <c r="P250" i="4" s="1"/>
  <c r="O251" i="4"/>
  <c r="P251" i="4" s="1"/>
  <c r="O252" i="4"/>
  <c r="P252" i="4" s="1"/>
  <c r="O253" i="4"/>
  <c r="P253" i="4" s="1"/>
  <c r="O254" i="4"/>
  <c r="P254" i="4" s="1"/>
  <c r="O255" i="4"/>
  <c r="P255" i="4" s="1"/>
  <c r="O256" i="4"/>
  <c r="P256" i="4" s="1"/>
  <c r="O257" i="4"/>
  <c r="P257" i="4" s="1"/>
  <c r="O259" i="4"/>
  <c r="P259" i="4" s="1"/>
  <c r="O260" i="4"/>
  <c r="P260" i="4" s="1"/>
  <c r="O261" i="4"/>
  <c r="P261" i="4" s="1"/>
  <c r="O262" i="4"/>
  <c r="P262" i="4" s="1"/>
  <c r="O264" i="4"/>
  <c r="P264" i="4" s="1"/>
  <c r="O265" i="4"/>
  <c r="P265" i="4" s="1"/>
  <c r="O266" i="4"/>
  <c r="P266" i="4" s="1"/>
  <c r="O268" i="4"/>
  <c r="P268" i="4" s="1"/>
  <c r="O269" i="4"/>
  <c r="P269" i="4" s="1"/>
  <c r="O270" i="4"/>
  <c r="P270" i="4" s="1"/>
  <c r="O271" i="4"/>
  <c r="P271" i="4" s="1"/>
  <c r="O272" i="4"/>
  <c r="P272" i="4" s="1"/>
  <c r="O274" i="4"/>
  <c r="P274" i="4" s="1"/>
  <c r="O275" i="4"/>
  <c r="P275" i="4" s="1"/>
  <c r="O276" i="4"/>
  <c r="P276" i="4" s="1"/>
  <c r="O277" i="4"/>
  <c r="P277" i="4" s="1"/>
  <c r="O278" i="4"/>
  <c r="P278" i="4" s="1"/>
  <c r="O279" i="4"/>
  <c r="P279" i="4" s="1"/>
  <c r="O280" i="4"/>
  <c r="P280" i="4" s="1"/>
  <c r="O281" i="4"/>
  <c r="P281" i="4" s="1"/>
  <c r="O283" i="4"/>
  <c r="P283" i="4" s="1"/>
  <c r="O284" i="4"/>
  <c r="P284" i="4" s="1"/>
  <c r="O285" i="4"/>
  <c r="P285" i="4" s="1"/>
  <c r="O286" i="4"/>
  <c r="P286" i="4" s="1"/>
  <c r="O287" i="4"/>
  <c r="P287" i="4" s="1"/>
  <c r="O288" i="4"/>
  <c r="P288" i="4" s="1"/>
  <c r="O289" i="4"/>
  <c r="P289" i="4" s="1"/>
  <c r="O291" i="4"/>
  <c r="P291" i="4" s="1"/>
  <c r="O292" i="4"/>
  <c r="P292" i="4" s="1"/>
  <c r="O293" i="4"/>
  <c r="P293" i="4" s="1"/>
  <c r="O295" i="4"/>
  <c r="P295" i="4" s="1"/>
  <c r="O296" i="4"/>
  <c r="P296" i="4" s="1"/>
  <c r="O298" i="4"/>
  <c r="P298" i="4" s="1"/>
  <c r="O299" i="4"/>
  <c r="P299" i="4" s="1"/>
  <c r="O300" i="4"/>
  <c r="P300" i="4" s="1"/>
  <c r="O302" i="4"/>
  <c r="P302" i="4" s="1"/>
  <c r="O303" i="4"/>
  <c r="P303" i="4" s="1"/>
  <c r="O304" i="4"/>
  <c r="P304" i="4" s="1"/>
  <c r="O305" i="4"/>
  <c r="P305" i="4" s="1"/>
  <c r="O306" i="4"/>
  <c r="P306" i="4" s="1"/>
  <c r="O307" i="4"/>
  <c r="P307" i="4" s="1"/>
  <c r="O309" i="4"/>
  <c r="P309" i="4" s="1"/>
  <c r="O310" i="4"/>
  <c r="P310" i="4" s="1"/>
  <c r="O312" i="4"/>
  <c r="P312" i="4" s="1"/>
  <c r="O313" i="4"/>
  <c r="P313" i="4" s="1"/>
  <c r="O315" i="4"/>
  <c r="P315" i="4" s="1"/>
  <c r="O316" i="4"/>
  <c r="P316" i="4" s="1"/>
  <c r="O318" i="4"/>
  <c r="P318" i="4" s="1"/>
  <c r="O319" i="4"/>
  <c r="P319" i="4" s="1"/>
  <c r="O320" i="4"/>
  <c r="P320" i="4" s="1"/>
  <c r="O321" i="4"/>
  <c r="P321" i="4" s="1"/>
  <c r="O322" i="4"/>
  <c r="P322" i="4" s="1"/>
  <c r="O323" i="4"/>
  <c r="P323" i="4" s="1"/>
  <c r="O325" i="4"/>
  <c r="P325" i="4" s="1"/>
  <c r="O326" i="4"/>
  <c r="P326" i="4" s="1"/>
  <c r="O327" i="4"/>
  <c r="P327" i="4" s="1"/>
  <c r="O328" i="4"/>
  <c r="P328" i="4" s="1"/>
  <c r="O330" i="4"/>
  <c r="P330" i="4" s="1"/>
  <c r="O331" i="4"/>
  <c r="P331" i="4" s="1"/>
  <c r="O333" i="4"/>
  <c r="P333" i="4" s="1"/>
  <c r="O334" i="4"/>
  <c r="P334" i="4" s="1"/>
  <c r="O335" i="4"/>
  <c r="P335" i="4" s="1"/>
  <c r="O337" i="4"/>
  <c r="P337" i="4" s="1"/>
  <c r="O338" i="4"/>
  <c r="P338" i="4" s="1"/>
  <c r="O340" i="4"/>
  <c r="P340" i="4" s="1"/>
  <c r="O341" i="4"/>
  <c r="P341" i="4" s="1"/>
  <c r="O342" i="4"/>
  <c r="P342" i="4" s="1"/>
  <c r="O343" i="4"/>
  <c r="P343" i="4" s="1"/>
  <c r="O344" i="4"/>
  <c r="P344" i="4" s="1"/>
  <c r="O346" i="4"/>
  <c r="P346" i="4" s="1"/>
  <c r="O347" i="4"/>
  <c r="P347" i="4" s="1"/>
  <c r="O348" i="4"/>
  <c r="P348" i="4" s="1"/>
  <c r="O349" i="4"/>
  <c r="P349" i="4" s="1"/>
  <c r="O352" i="4"/>
  <c r="P352" i="4" s="1"/>
  <c r="O353" i="4"/>
  <c r="P353" i="4" s="1"/>
  <c r="O354" i="4"/>
  <c r="P354" i="4" s="1"/>
  <c r="O355" i="4"/>
  <c r="P355" i="4" s="1"/>
  <c r="O356" i="4"/>
  <c r="P356" i="4" s="1"/>
  <c r="O357" i="4"/>
  <c r="P357" i="4" s="1"/>
  <c r="O358" i="4"/>
  <c r="P358" i="4" s="1"/>
  <c r="O359" i="4"/>
  <c r="P359" i="4" s="1"/>
  <c r="O5" i="4"/>
  <c r="P5" i="4" s="1"/>
  <c r="O6" i="4"/>
  <c r="P6" i="4" s="1"/>
  <c r="O7" i="4"/>
  <c r="P7" i="4" s="1"/>
  <c r="O4" i="4"/>
  <c r="P4" i="4" s="1"/>
  <c r="U241" i="4" l="1"/>
  <c r="U237" i="4"/>
  <c r="U282" i="4"/>
  <c r="U24" i="4"/>
  <c r="U58" i="4"/>
  <c r="U32" i="4"/>
  <c r="U62" i="4"/>
  <c r="U101" i="4"/>
  <c r="U145" i="4"/>
  <c r="U199" i="4"/>
  <c r="U8" i="4"/>
  <c r="U40" i="4"/>
  <c r="U76" i="4"/>
  <c r="U112" i="4"/>
  <c r="U166" i="4"/>
  <c r="U213" i="4"/>
  <c r="U290" i="4"/>
  <c r="U317" i="4"/>
  <c r="U173" i="4"/>
  <c r="U12" i="4"/>
  <c r="U246" i="4"/>
  <c r="U18" i="4"/>
  <c r="U46" i="4"/>
  <c r="U85" i="4"/>
  <c r="U134" i="4"/>
  <c r="U185" i="4"/>
  <c r="U222" i="4"/>
  <c r="U43" i="4"/>
  <c r="U258" i="4"/>
  <c r="U297" i="4"/>
  <c r="U329" i="4"/>
  <c r="U80" i="4"/>
  <c r="U324" i="4"/>
  <c r="U89" i="4"/>
  <c r="U138" i="4"/>
  <c r="U192" i="4"/>
  <c r="U226" i="4"/>
  <c r="U267" i="4"/>
  <c r="U301" i="4"/>
  <c r="U336" i="4"/>
  <c r="U130" i="4"/>
  <c r="U294" i="4"/>
  <c r="U234" i="4"/>
  <c r="U273" i="4"/>
  <c r="U308" i="4"/>
  <c r="U339" i="4"/>
  <c r="U37" i="4"/>
  <c r="U66" i="4"/>
  <c r="U105" i="4"/>
  <c r="U158" i="4"/>
  <c r="U206" i="4"/>
  <c r="U218" i="4"/>
  <c r="U314" i="4"/>
  <c r="U345" i="4"/>
  <c r="O158" i="4"/>
  <c r="P158" i="4" s="1"/>
  <c r="Q158" i="4" s="1"/>
  <c r="O339" i="4"/>
  <c r="P339" i="4" s="1"/>
  <c r="Q339" i="4" s="1"/>
  <c r="O18" i="4"/>
  <c r="P18" i="4" s="1"/>
  <c r="Q18" i="4" s="1"/>
  <c r="O76" i="4"/>
  <c r="P76" i="4" s="1"/>
  <c r="Q76" i="4" s="1"/>
  <c r="O58" i="4"/>
  <c r="P58" i="4" s="1"/>
  <c r="Q58" i="4" s="1"/>
  <c r="O290" i="4"/>
  <c r="P290" i="4" s="1"/>
  <c r="Q290" i="4" s="1"/>
  <c r="O246" i="4"/>
  <c r="P246" i="4" s="1"/>
  <c r="Q246" i="4" s="1"/>
  <c r="O199" i="4"/>
  <c r="P199" i="4" s="1"/>
  <c r="Q199" i="4" s="1"/>
  <c r="O226" i="4"/>
  <c r="P226" i="4" s="1"/>
  <c r="Q226" i="4" s="1"/>
  <c r="O314" i="4"/>
  <c r="P314" i="4" s="1"/>
  <c r="Q314" i="4" s="1"/>
  <c r="O62" i="4"/>
  <c r="P62" i="4" s="1"/>
  <c r="Q62" i="4" s="1"/>
  <c r="O130" i="4"/>
  <c r="P130" i="4" s="1"/>
  <c r="Q130" i="4" s="1"/>
  <c r="O294" i="4"/>
  <c r="P294" i="4" s="1"/>
  <c r="Q294" i="4" s="1"/>
  <c r="O234" i="4"/>
  <c r="P234" i="4" s="1"/>
  <c r="Q234" i="4" s="1"/>
  <c r="O173" i="4"/>
  <c r="P173" i="4" s="1"/>
  <c r="Q173" i="4" s="1"/>
  <c r="O297" i="4"/>
  <c r="P297" i="4" s="1"/>
  <c r="Q297" i="4" s="1"/>
  <c r="O273" i="4"/>
  <c r="P273" i="4" s="1"/>
  <c r="Q273" i="4" s="1"/>
  <c r="O80" i="4"/>
  <c r="P80" i="4" s="1"/>
  <c r="Q80" i="4" s="1"/>
  <c r="O112" i="4"/>
  <c r="P112" i="4" s="1"/>
  <c r="Q112" i="4" s="1"/>
  <c r="O32" i="4"/>
  <c r="P32" i="4" s="1"/>
  <c r="Q32" i="4" s="1"/>
  <c r="O43" i="4"/>
  <c r="P43" i="4" s="1"/>
  <c r="Q43" i="4" s="1"/>
  <c r="O101" i="4"/>
  <c r="P101" i="4" s="1"/>
  <c r="Q101" i="4" s="1"/>
  <c r="O138" i="4"/>
  <c r="P138" i="4" s="1"/>
  <c r="Q138" i="4" s="1"/>
  <c r="O218" i="4"/>
  <c r="P218" i="4" s="1"/>
  <c r="Q218" i="4" s="1"/>
  <c r="O258" i="4"/>
  <c r="P258" i="4" s="1"/>
  <c r="Q258" i="4" s="1"/>
  <c r="O329" i="4"/>
  <c r="P329" i="4" s="1"/>
  <c r="Q329" i="4" s="1"/>
  <c r="O66" i="4"/>
  <c r="P66" i="4" s="1"/>
  <c r="Q66" i="4" s="1"/>
  <c r="O85" i="4"/>
  <c r="P85" i="4" s="1"/>
  <c r="Q85" i="4" s="1"/>
  <c r="O206" i="4"/>
  <c r="P206" i="4" s="1"/>
  <c r="Q206" i="4" s="1"/>
  <c r="O317" i="4"/>
  <c r="P317" i="4" s="1"/>
  <c r="Q317" i="4" s="1"/>
  <c r="O3" i="4"/>
  <c r="P3" i="4" s="1"/>
  <c r="Q3" i="4" s="1"/>
  <c r="S3" i="4"/>
  <c r="U3" i="4" s="1"/>
  <c r="O46" i="4"/>
  <c r="P46" i="4" s="1"/>
  <c r="Q46" i="4" s="1"/>
  <c r="O166" i="4"/>
  <c r="P166" i="4" s="1"/>
  <c r="Q166" i="4" s="1"/>
  <c r="O282" i="4"/>
  <c r="P282" i="4" s="1"/>
  <c r="Q282" i="4" s="1"/>
  <c r="O345" i="4"/>
  <c r="P345" i="4" s="1"/>
  <c r="Q345" i="4" s="1"/>
  <c r="O192" i="4"/>
  <c r="P192" i="4" s="1"/>
  <c r="Q192" i="4" s="1"/>
  <c r="O241" i="4"/>
  <c r="P241" i="4" s="1"/>
  <c r="Q241" i="4" s="1"/>
  <c r="O308" i="4"/>
  <c r="P308" i="4" s="1"/>
  <c r="Q308" i="4" s="1"/>
  <c r="O37" i="4"/>
  <c r="P37" i="4" s="1"/>
  <c r="Q37" i="4" s="1"/>
  <c r="O105" i="4"/>
  <c r="P105" i="4" s="1"/>
  <c r="Q105" i="4" s="1"/>
  <c r="O145" i="4"/>
  <c r="P145" i="4" s="1"/>
  <c r="Q145" i="4" s="1"/>
  <c r="O267" i="4"/>
  <c r="P267" i="4" s="1"/>
  <c r="Q267" i="4" s="1"/>
  <c r="O336" i="4"/>
  <c r="P336" i="4" s="1"/>
  <c r="Q336" i="4" s="1"/>
  <c r="O8" i="4"/>
  <c r="P8" i="4" s="1"/>
  <c r="Q8" i="4" s="1"/>
  <c r="O24" i="4"/>
  <c r="P24" i="4" s="1"/>
  <c r="Q24" i="4" s="1"/>
  <c r="O40" i="4"/>
  <c r="P40" i="4" s="1"/>
  <c r="Q40" i="4" s="1"/>
  <c r="O89" i="4"/>
  <c r="P89" i="4" s="1"/>
  <c r="Q89" i="4" s="1"/>
  <c r="O134" i="4"/>
  <c r="P134" i="4" s="1"/>
  <c r="Q134" i="4" s="1"/>
  <c r="O213" i="4"/>
  <c r="P213" i="4" s="1"/>
  <c r="Q213" i="4" s="1"/>
  <c r="O324" i="4"/>
  <c r="P324" i="4" s="1"/>
  <c r="Q324" i="4" s="1"/>
  <c r="O222" i="4"/>
  <c r="P222" i="4" s="1"/>
  <c r="Q222" i="4" s="1"/>
  <c r="O12" i="4"/>
  <c r="P12" i="4" s="1"/>
  <c r="Q12" i="4" s="1"/>
  <c r="O185" i="4"/>
  <c r="P185" i="4" s="1"/>
  <c r="Q185" i="4" s="1"/>
  <c r="O237" i="4"/>
  <c r="P237" i="4" s="1"/>
  <c r="Q237" i="4" s="1"/>
  <c r="O301" i="4"/>
  <c r="P301" i="4" s="1"/>
  <c r="Q301" i="4" s="1"/>
  <c r="Q320" i="4"/>
  <c r="Q34" i="4"/>
  <c r="Q83" i="4"/>
  <c r="Q28" i="4"/>
  <c r="R359" i="4"/>
  <c r="R358" i="4"/>
  <c r="R357" i="4"/>
  <c r="R356" i="4"/>
  <c r="R355" i="4"/>
  <c r="R354" i="4"/>
  <c r="R353" i="4"/>
  <c r="R352" i="4"/>
  <c r="T352" i="4" l="1"/>
  <c r="S352" i="4"/>
  <c r="S353" i="4"/>
  <c r="T353" i="4"/>
  <c r="S357" i="4"/>
  <c r="T357" i="4"/>
  <c r="T358" i="4"/>
  <c r="S358" i="4"/>
  <c r="T359" i="4"/>
  <c r="S359" i="4"/>
  <c r="T354" i="4"/>
  <c r="S354" i="4"/>
  <c r="S355" i="4"/>
  <c r="T355" i="4"/>
  <c r="T356" i="4"/>
  <c r="S356" i="4"/>
  <c r="Q356" i="4"/>
  <c r="U357" i="4" l="1"/>
  <c r="U353" i="4"/>
  <c r="U352" i="4"/>
  <c r="U358" i="4"/>
  <c r="U354" i="4"/>
  <c r="U359" i="4"/>
  <c r="U356" i="4"/>
  <c r="U355" i="4"/>
  <c r="Q189" i="4"/>
  <c r="Q357" i="4"/>
  <c r="Q359" i="4"/>
  <c r="Q125" i="4"/>
  <c r="Q355" i="4"/>
  <c r="Q4" i="4"/>
  <c r="Q9" i="4"/>
  <c r="Q10" i="4"/>
  <c r="Q11" i="4"/>
  <c r="Q13" i="4"/>
  <c r="Q14" i="4"/>
  <c r="Q15" i="4"/>
  <c r="Q16" i="4"/>
  <c r="Q17" i="4"/>
  <c r="Q19" i="4"/>
  <c r="Q20" i="4"/>
  <c r="Q21" i="4"/>
  <c r="Q22" i="4"/>
  <c r="Q23" i="4"/>
  <c r="Q25" i="4"/>
  <c r="Q26" i="4"/>
  <c r="Q27" i="4"/>
  <c r="Q29" i="4"/>
  <c r="Q30" i="4"/>
  <c r="Q31" i="4"/>
  <c r="Q33" i="4"/>
  <c r="Q35" i="4"/>
  <c r="Q36" i="4"/>
  <c r="Q38" i="4"/>
  <c r="Q39" i="4"/>
  <c r="Q41" i="4"/>
  <c r="Q42" i="4"/>
  <c r="Q44" i="4"/>
  <c r="Q45" i="4"/>
  <c r="Q47" i="4"/>
  <c r="Q48" i="4"/>
  <c r="Q49" i="4"/>
  <c r="Q50" i="4"/>
  <c r="Q52" i="4"/>
  <c r="Q53" i="4"/>
  <c r="Q54" i="4"/>
  <c r="Q56" i="4"/>
  <c r="Q57" i="4"/>
  <c r="Q59" i="4"/>
  <c r="Q60" i="4"/>
  <c r="Q61" i="4"/>
  <c r="Q63" i="4"/>
  <c r="Q64" i="4"/>
  <c r="Q65" i="4"/>
  <c r="Q68" i="4"/>
  <c r="Q69" i="4"/>
  <c r="Q70" i="4"/>
  <c r="Q71" i="4"/>
  <c r="Q72" i="4"/>
  <c r="Q73" i="4"/>
  <c r="Q74" i="4"/>
  <c r="Q75" i="4"/>
  <c r="Q77" i="4"/>
  <c r="Q78" i="4"/>
  <c r="Q79" i="4"/>
  <c r="Q81" i="4"/>
  <c r="Q82" i="4"/>
  <c r="Q84" i="4"/>
  <c r="Q86" i="4"/>
  <c r="Q87" i="4"/>
  <c r="Q88" i="4"/>
  <c r="Q90" i="4"/>
  <c r="Q91" i="4"/>
  <c r="Q92" i="4"/>
  <c r="Q93" i="4"/>
  <c r="Q94" i="4"/>
  <c r="Q95" i="4"/>
  <c r="Q96" i="4"/>
  <c r="Q97" i="4"/>
  <c r="Q98" i="4"/>
  <c r="Q99" i="4"/>
  <c r="Q100" i="4"/>
  <c r="Q102" i="4"/>
  <c r="Q103" i="4"/>
  <c r="Q104" i="4"/>
  <c r="Q106" i="4"/>
  <c r="Q107" i="4"/>
  <c r="Q108" i="4"/>
  <c r="Q109" i="4"/>
  <c r="Q110" i="4"/>
  <c r="Q111" i="4"/>
  <c r="Q113" i="4"/>
  <c r="Q114" i="4"/>
  <c r="Q115" i="4"/>
  <c r="Q116" i="4"/>
  <c r="Q117" i="4"/>
  <c r="Q118" i="4"/>
  <c r="Q119" i="4"/>
  <c r="Q120" i="4"/>
  <c r="Q121" i="4"/>
  <c r="Q122" i="4"/>
  <c r="Q127" i="4"/>
  <c r="Q128" i="4"/>
  <c r="Q129" i="4"/>
  <c r="Q131" i="4"/>
  <c r="Q132" i="4"/>
  <c r="Q133" i="4"/>
  <c r="Q135" i="4"/>
  <c r="Q136" i="4"/>
  <c r="Q137" i="4"/>
  <c r="Q139" i="4"/>
  <c r="Q140" i="4"/>
  <c r="Q141" i="4"/>
  <c r="Q142" i="4"/>
  <c r="Q143" i="4"/>
  <c r="Q144" i="4"/>
  <c r="Q146" i="4"/>
  <c r="Q147" i="4"/>
  <c r="Q148" i="4"/>
  <c r="Q149" i="4"/>
  <c r="Q150" i="4"/>
  <c r="Q151" i="4"/>
  <c r="Q152" i="4"/>
  <c r="Q153" i="4"/>
  <c r="Q154" i="4"/>
  <c r="Q155" i="4"/>
  <c r="Q156" i="4"/>
  <c r="Q157" i="4"/>
  <c r="Q159" i="4"/>
  <c r="Q160" i="4"/>
  <c r="Q161" i="4"/>
  <c r="Q162" i="4"/>
  <c r="Q163" i="4"/>
  <c r="Q165" i="4"/>
  <c r="Q167" i="4"/>
  <c r="Q168" i="4"/>
  <c r="Q169" i="4"/>
  <c r="Q170" i="4"/>
  <c r="Q171" i="4"/>
  <c r="Q172" i="4"/>
  <c r="Q174" i="4"/>
  <c r="Q175" i="4"/>
  <c r="Q176" i="4"/>
  <c r="Q177" i="4"/>
  <c r="Q178" i="4"/>
  <c r="Q179" i="4"/>
  <c r="Q180" i="4"/>
  <c r="Q181" i="4"/>
  <c r="Q182" i="4"/>
  <c r="Q183" i="4"/>
  <c r="Q184" i="4"/>
  <c r="Q186" i="4"/>
  <c r="Q187" i="4"/>
  <c r="Q188" i="4"/>
  <c r="Q190" i="4"/>
  <c r="Q191" i="4"/>
  <c r="Q193" i="4"/>
  <c r="Q194" i="4"/>
  <c r="Q195" i="4"/>
  <c r="Q196" i="4"/>
  <c r="Q197" i="4"/>
  <c r="Q198" i="4"/>
  <c r="Q200" i="4"/>
  <c r="Q201" i="4"/>
  <c r="Q202" i="4"/>
  <c r="Q203" i="4"/>
  <c r="Q204" i="4"/>
  <c r="Q205" i="4"/>
  <c r="Q207" i="4"/>
  <c r="Q208" i="4"/>
  <c r="Q209" i="4"/>
  <c r="Q210" i="4"/>
  <c r="Q211" i="4"/>
  <c r="Q212" i="4"/>
  <c r="Q215" i="4"/>
  <c r="Q216" i="4"/>
  <c r="Q217" i="4"/>
  <c r="Q219" i="4"/>
  <c r="Q220" i="4"/>
  <c r="Q221" i="4"/>
  <c r="Q224" i="4"/>
  <c r="Q225" i="4"/>
  <c r="Q227" i="4"/>
  <c r="Q228" i="4"/>
  <c r="Q229" i="4"/>
  <c r="Q230" i="4"/>
  <c r="Q231" i="4"/>
  <c r="Q233" i="4"/>
  <c r="Q235" i="4"/>
  <c r="Q236" i="4"/>
  <c r="Q238" i="4"/>
  <c r="Q239" i="4"/>
  <c r="Q240" i="4"/>
  <c r="Q242" i="4"/>
  <c r="Q243" i="4"/>
  <c r="Q244" i="4"/>
  <c r="Q245" i="4"/>
  <c r="Q247" i="4"/>
  <c r="Q248" i="4"/>
  <c r="Q249" i="4"/>
  <c r="Q250" i="4"/>
  <c r="Q251" i="4"/>
  <c r="Q252" i="4"/>
  <c r="Q253" i="4"/>
  <c r="Q254" i="4"/>
  <c r="Q255" i="4"/>
  <c r="Q256" i="4"/>
  <c r="Q257" i="4"/>
  <c r="Q259" i="4"/>
  <c r="Q260" i="4"/>
  <c r="Q261" i="4"/>
  <c r="Q262" i="4"/>
  <c r="Q264" i="4"/>
  <c r="Q265" i="4"/>
  <c r="Q266" i="4"/>
  <c r="Q268" i="4"/>
  <c r="Q269" i="4"/>
  <c r="Q270" i="4"/>
  <c r="Q271" i="4"/>
  <c r="Q272" i="4"/>
  <c r="Q274" i="4"/>
  <c r="Q275" i="4"/>
  <c r="Q276" i="4"/>
  <c r="Q277" i="4"/>
  <c r="Q278" i="4"/>
  <c r="Q279" i="4"/>
  <c r="Q280" i="4"/>
  <c r="Q281" i="4"/>
  <c r="Q283" i="4"/>
  <c r="Q284" i="4"/>
  <c r="Q285" i="4"/>
  <c r="Q286" i="4"/>
  <c r="Q287" i="4"/>
  <c r="Q288" i="4"/>
  <c r="Q289" i="4"/>
  <c r="Q291" i="4"/>
  <c r="Q292" i="4"/>
  <c r="Q293" i="4"/>
  <c r="Q295" i="4"/>
  <c r="Q296" i="4"/>
  <c r="Q298" i="4"/>
  <c r="Q299" i="4"/>
  <c r="Q300" i="4"/>
  <c r="Q302" i="4"/>
  <c r="Q303" i="4"/>
  <c r="Q304" i="4"/>
  <c r="Q305" i="4"/>
  <c r="Q306" i="4"/>
  <c r="Q307" i="4"/>
  <c r="Q309" i="4"/>
  <c r="Q310" i="4"/>
  <c r="Q312" i="4"/>
  <c r="Q313" i="4"/>
  <c r="Q315" i="4"/>
  <c r="Q316" i="4"/>
  <c r="Q318" i="4"/>
  <c r="Q319" i="4"/>
  <c r="Q321" i="4"/>
  <c r="Q322" i="4"/>
  <c r="Q323" i="4"/>
  <c r="Q325" i="4"/>
  <c r="Q326" i="4"/>
  <c r="Q327" i="4"/>
  <c r="Q328" i="4"/>
  <c r="Q330" i="4"/>
  <c r="Q331" i="4"/>
  <c r="Q333" i="4"/>
  <c r="Q334" i="4"/>
  <c r="Q335" i="4"/>
  <c r="Q337" i="4"/>
  <c r="Q338" i="4"/>
  <c r="Q340" i="4"/>
  <c r="Q341" i="4"/>
  <c r="Q342" i="4"/>
  <c r="Q343" i="4"/>
  <c r="Q344" i="4"/>
  <c r="Q346" i="4"/>
  <c r="Q347" i="4"/>
  <c r="Q348" i="4"/>
  <c r="Q349" i="4"/>
  <c r="Q358" i="4"/>
  <c r="Q354" i="4"/>
  <c r="Q7" i="4"/>
  <c r="Q5" i="4"/>
  <c r="Q6" i="4"/>
  <c r="Q352" i="4"/>
  <c r="Q353" i="4"/>
</calcChain>
</file>

<file path=xl/sharedStrings.xml><?xml version="1.0" encoding="utf-8"?>
<sst xmlns="http://schemas.openxmlformats.org/spreadsheetml/2006/main" count="7825" uniqueCount="1979">
  <si>
    <t>GEO.id</t>
  </si>
  <si>
    <t>GEO.id2</t>
  </si>
  <si>
    <t>0500000US54001</t>
  </si>
  <si>
    <t>Barbour County, West Virginia</t>
  </si>
  <si>
    <t>0500000US54003</t>
  </si>
  <si>
    <t>Berkeley County, West Virginia</t>
  </si>
  <si>
    <t>0500000US54005</t>
  </si>
  <si>
    <t>Boone County, West Virginia</t>
  </si>
  <si>
    <t>0500000US54007</t>
  </si>
  <si>
    <t>Braxton County, West Virginia</t>
  </si>
  <si>
    <t>0500000US54009</t>
  </si>
  <si>
    <t>Brooke County, West Virginia</t>
  </si>
  <si>
    <t>0500000US54011</t>
  </si>
  <si>
    <t>Cabell County, West Virginia</t>
  </si>
  <si>
    <t>0500000US54013</t>
  </si>
  <si>
    <t>Calhoun County, West Virginia</t>
  </si>
  <si>
    <t>0500000US54015</t>
  </si>
  <si>
    <t>Clay County, West Virginia</t>
  </si>
  <si>
    <t>0500000US54017</t>
  </si>
  <si>
    <t>Doddridge County, West Virginia</t>
  </si>
  <si>
    <t>0500000US54019</t>
  </si>
  <si>
    <t>Fayette County, West Virginia</t>
  </si>
  <si>
    <t>0500000US54021</t>
  </si>
  <si>
    <t>Gilmer County, West Virginia</t>
  </si>
  <si>
    <t>0500000US54023</t>
  </si>
  <si>
    <t>Grant County, West Virginia</t>
  </si>
  <si>
    <t>0500000US54025</t>
  </si>
  <si>
    <t>Greenbrier County, West Virginia</t>
  </si>
  <si>
    <t>0500000US54027</t>
  </si>
  <si>
    <t>Hampshire County, West Virginia</t>
  </si>
  <si>
    <t>0500000US54029</t>
  </si>
  <si>
    <t>Hancock County, West Virginia</t>
  </si>
  <si>
    <t>0500000US54031</t>
  </si>
  <si>
    <t>Hardy County, West Virginia</t>
  </si>
  <si>
    <t>0500000US54033</t>
  </si>
  <si>
    <t>Harrison County, West Virginia</t>
  </si>
  <si>
    <t>0500000US54035</t>
  </si>
  <si>
    <t>Jackson County, West Virginia</t>
  </si>
  <si>
    <t>0500000US54037</t>
  </si>
  <si>
    <t>Jefferson County, West Virginia</t>
  </si>
  <si>
    <t>0500000US54039</t>
  </si>
  <si>
    <t>Kanawha County, West Virginia</t>
  </si>
  <si>
    <t>0500000US54041</t>
  </si>
  <si>
    <t>Lewis County, West Virginia</t>
  </si>
  <si>
    <t>0500000US54043</t>
  </si>
  <si>
    <t>Lincoln County, West Virginia</t>
  </si>
  <si>
    <t>0500000US54045</t>
  </si>
  <si>
    <t>Logan County, West Virginia</t>
  </si>
  <si>
    <t>0500000US54047</t>
  </si>
  <si>
    <t>McDowell County, West Virginia</t>
  </si>
  <si>
    <t>0500000US54049</t>
  </si>
  <si>
    <t>Marion County, West Virginia</t>
  </si>
  <si>
    <t>0500000US54051</t>
  </si>
  <si>
    <t>Marshall County, West Virginia</t>
  </si>
  <si>
    <t>0500000US54053</t>
  </si>
  <si>
    <t>Mason County, West Virginia</t>
  </si>
  <si>
    <t>0500000US54055</t>
  </si>
  <si>
    <t>Mercer County, West Virginia</t>
  </si>
  <si>
    <t>0500000US54057</t>
  </si>
  <si>
    <t>Mineral County, West Virginia</t>
  </si>
  <si>
    <t>0500000US54059</t>
  </si>
  <si>
    <t>Mingo County, West Virginia</t>
  </si>
  <si>
    <t>0500000US54061</t>
  </si>
  <si>
    <t>Monongalia County, West Virginia</t>
  </si>
  <si>
    <t>0500000US54063</t>
  </si>
  <si>
    <t>Monroe County, West Virginia</t>
  </si>
  <si>
    <t>0500000US54065</t>
  </si>
  <si>
    <t>Morgan County, West Virginia</t>
  </si>
  <si>
    <t>0500000US54067</t>
  </si>
  <si>
    <t>Nicholas County, West Virginia</t>
  </si>
  <si>
    <t>0500000US54069</t>
  </si>
  <si>
    <t>Ohio County, West Virginia</t>
  </si>
  <si>
    <t>0500000US54071</t>
  </si>
  <si>
    <t>Pendleton County, West Virginia</t>
  </si>
  <si>
    <t>0500000US54073</t>
  </si>
  <si>
    <t>Pleasants County, West Virginia</t>
  </si>
  <si>
    <t>0500000US54075</t>
  </si>
  <si>
    <t>Pocahontas County, West Virginia</t>
  </si>
  <si>
    <t>0500000US54077</t>
  </si>
  <si>
    <t>Preston County, West Virginia</t>
  </si>
  <si>
    <t>0500000US54079</t>
  </si>
  <si>
    <t>Putnam County, West Virginia</t>
  </si>
  <si>
    <t>0500000US54081</t>
  </si>
  <si>
    <t>Raleigh County, West Virginia</t>
  </si>
  <si>
    <t>0500000US54083</t>
  </si>
  <si>
    <t>Randolph County, West Virginia</t>
  </si>
  <si>
    <t>0500000US54085</t>
  </si>
  <si>
    <t>Ritchie County, West Virginia</t>
  </si>
  <si>
    <t>0500000US54087</t>
  </si>
  <si>
    <t>Roane County, West Virginia</t>
  </si>
  <si>
    <t>0500000US54089</t>
  </si>
  <si>
    <t>Summers County, West Virginia</t>
  </si>
  <si>
    <t>0500000US54091</t>
  </si>
  <si>
    <t>Taylor County, West Virginia</t>
  </si>
  <si>
    <t>0500000US54093</t>
  </si>
  <si>
    <t>Tucker County, West Virginia</t>
  </si>
  <si>
    <t>0500000US54095</t>
  </si>
  <si>
    <t>Tyler County, West Virginia</t>
  </si>
  <si>
    <t>0500000US54097</t>
  </si>
  <si>
    <t>Upshur County, West Virginia</t>
  </si>
  <si>
    <t>0500000US54099</t>
  </si>
  <si>
    <t>Wayne County, West Virginia</t>
  </si>
  <si>
    <t>0500000US54101</t>
  </si>
  <si>
    <t>Webster County, West Virginia</t>
  </si>
  <si>
    <t>0500000US54103</t>
  </si>
  <si>
    <t>Wetzel County, West Virginia</t>
  </si>
  <si>
    <t>0500000US54105</t>
  </si>
  <si>
    <t>Wirt County, West Virginia</t>
  </si>
  <si>
    <t>0500000US54107</t>
  </si>
  <si>
    <t>Wood County, West Virginia</t>
  </si>
  <si>
    <t>0500000US54109</t>
  </si>
  <si>
    <t>Wyoming County, West Virginia</t>
  </si>
  <si>
    <t>1600000US5400364</t>
  </si>
  <si>
    <t>1600000US5400748</t>
  </si>
  <si>
    <t>1600000US5400772</t>
  </si>
  <si>
    <t>1600000US5401780</t>
  </si>
  <si>
    <t>1600000US5401900</t>
  </si>
  <si>
    <t>1600000US5401996</t>
  </si>
  <si>
    <t>1600000US5403292</t>
  </si>
  <si>
    <t>1600000US5403364</t>
  </si>
  <si>
    <t>1600000US5404204</t>
  </si>
  <si>
    <t>1600000US5404276</t>
  </si>
  <si>
    <t>1600000US5404612</t>
  </si>
  <si>
    <t>1600000US5404876</t>
  </si>
  <si>
    <t>1600000US5404924</t>
  </si>
  <si>
    <t>1600000US5405332</t>
  </si>
  <si>
    <t>1600000US5405452</t>
  </si>
  <si>
    <t>1600000US5405788</t>
  </si>
  <si>
    <t>1600000US5405836</t>
  </si>
  <si>
    <t>1600000US5406004</t>
  </si>
  <si>
    <t>1600000US5406340</t>
  </si>
  <si>
    <t>1600000US5406844</t>
  </si>
  <si>
    <t>1600000US5406940</t>
  </si>
  <si>
    <t>1600000US5406988</t>
  </si>
  <si>
    <t>1600000US5408092</t>
  </si>
  <si>
    <t>1600000US5408524</t>
  </si>
  <si>
    <t>1600000US5408932</t>
  </si>
  <si>
    <t>1600000US5409700</t>
  </si>
  <si>
    <t>1600000US5409796</t>
  </si>
  <si>
    <t>1600000US5409844</t>
  </si>
  <si>
    <t>1600000US5410180</t>
  </si>
  <si>
    <t>1600000US5410852</t>
  </si>
  <si>
    <t>1600000US5411188</t>
  </si>
  <si>
    <t>1600000US5411284</t>
  </si>
  <si>
    <t>1600000US5411716</t>
  </si>
  <si>
    <t>1600000US5412124</t>
  </si>
  <si>
    <t>1600000US5412436</t>
  </si>
  <si>
    <t>1600000US5412484</t>
  </si>
  <si>
    <t>1600000US5413108</t>
  </si>
  <si>
    <t>1600000US5413525</t>
  </si>
  <si>
    <t>1600000US5413924</t>
  </si>
  <si>
    <t>1600000US5414308</t>
  </si>
  <si>
    <t>1600000US5414524</t>
  </si>
  <si>
    <t>1600000US5414600</t>
  </si>
  <si>
    <t>1600000US5414610</t>
  </si>
  <si>
    <t>1600000US5415028</t>
  </si>
  <si>
    <t>1600000US5415076</t>
  </si>
  <si>
    <t>1600000US5415628</t>
  </si>
  <si>
    <t>1600000US5415676</t>
  </si>
  <si>
    <t>1600000US5415916</t>
  </si>
  <si>
    <t>1600000US5416012</t>
  </si>
  <si>
    <t>1600000US5418412</t>
  </si>
  <si>
    <t>1600000US5420212</t>
  </si>
  <si>
    <t>1600000US5420428</t>
  </si>
  <si>
    <t>1600000US5420500</t>
  </si>
  <si>
    <t>1600000US5420980</t>
  </si>
  <si>
    <t>1600000US5422564</t>
  </si>
  <si>
    <t>1600000US5422852</t>
  </si>
  <si>
    <t>1600000US5423092</t>
  </si>
  <si>
    <t>1600000US5424292</t>
  </si>
  <si>
    <t>1600000US5424364</t>
  </si>
  <si>
    <t>1600000US5424484</t>
  </si>
  <si>
    <t>1600000US5424580</t>
  </si>
  <si>
    <t>1600000US5424844</t>
  </si>
  <si>
    <t>1600000US5426452</t>
  </si>
  <si>
    <t>1600000US5426524</t>
  </si>
  <si>
    <t>1600000US5426692</t>
  </si>
  <si>
    <t>1600000US5426932</t>
  </si>
  <si>
    <t>1600000US5427028</t>
  </si>
  <si>
    <t>1600000US5427868</t>
  </si>
  <si>
    <t>1600000US5427940</t>
  </si>
  <si>
    <t>1600000US5428204</t>
  </si>
  <si>
    <t>1600000US5428516</t>
  </si>
  <si>
    <t>1600000US5429044</t>
  </si>
  <si>
    <t>1600000US5429404</t>
  </si>
  <si>
    <t>1600000US5430196</t>
  </si>
  <si>
    <t>1600000US5430220</t>
  </si>
  <si>
    <t>1600000US5430364</t>
  </si>
  <si>
    <t>1600000US5430772</t>
  </si>
  <si>
    <t>1600000US5431324</t>
  </si>
  <si>
    <t>1600000US5431492</t>
  </si>
  <si>
    <t>1600000US5432044</t>
  </si>
  <si>
    <t>1600000US5432716</t>
  </si>
  <si>
    <t>1600000US5432884</t>
  </si>
  <si>
    <t>1600000US5432908</t>
  </si>
  <si>
    <t>1600000US5432932</t>
  </si>
  <si>
    <t>1600000US5434492</t>
  </si>
  <si>
    <t>1600000US5434516</t>
  </si>
  <si>
    <t>1600000US5434756</t>
  </si>
  <si>
    <t>1600000US5435092</t>
  </si>
  <si>
    <t>1600000US5435284</t>
  </si>
  <si>
    <t>1600000US5435428</t>
  </si>
  <si>
    <t>1600000US5435500</t>
  </si>
  <si>
    <t>1600000US5436220</t>
  </si>
  <si>
    <t>1600000US5436460</t>
  </si>
  <si>
    <t>1600000US5437372</t>
  </si>
  <si>
    <t>1600000US5437636</t>
  </si>
  <si>
    <t>1600000US5439340</t>
  </si>
  <si>
    <t>1600000US5439460</t>
  </si>
  <si>
    <t>1600000US5439532</t>
  </si>
  <si>
    <t>1600000US5439628</t>
  </si>
  <si>
    <t>1600000US5439652</t>
  </si>
  <si>
    <t>1600000US5440828</t>
  </si>
  <si>
    <t>1600000US5442244</t>
  </si>
  <si>
    <t>1600000US5443180</t>
  </si>
  <si>
    <t>1600000US5443300</t>
  </si>
  <si>
    <t>1600000US5443492</t>
  </si>
  <si>
    <t>1600000US5443516</t>
  </si>
  <si>
    <t>1600000US5443780</t>
  </si>
  <si>
    <t>1600000US5444044</t>
  </si>
  <si>
    <t>1600000US5446300</t>
  </si>
  <si>
    <t>1600000US5446468</t>
  </si>
  <si>
    <t>1600000US5446636</t>
  </si>
  <si>
    <t>1600000US5448148</t>
  </si>
  <si>
    <t>1600000US5448748</t>
  </si>
  <si>
    <t>1600000US5449252</t>
  </si>
  <si>
    <t>1600000US5449492</t>
  </si>
  <si>
    <t>1600000US5450260</t>
  </si>
  <si>
    <t>1600000US5450524</t>
  </si>
  <si>
    <t>1600000US5450932</t>
  </si>
  <si>
    <t>1600000US5451100</t>
  </si>
  <si>
    <t>1600000US5451676</t>
  </si>
  <si>
    <t>1600000US5451724</t>
  </si>
  <si>
    <t>1600000US5452060</t>
  </si>
  <si>
    <t>1600000US5452180</t>
  </si>
  <si>
    <t>1600000US5452228</t>
  </si>
  <si>
    <t>1600000US5452324</t>
  </si>
  <si>
    <t>1600000US5452780</t>
  </si>
  <si>
    <t>1600000US5453572</t>
  </si>
  <si>
    <t>1600000US5454100</t>
  </si>
  <si>
    <t>1600000US5454484</t>
  </si>
  <si>
    <t>1600000US5454892</t>
  </si>
  <si>
    <t>1600000US5455276</t>
  </si>
  <si>
    <t>1600000US5455468</t>
  </si>
  <si>
    <t>1600000US5455540</t>
  </si>
  <si>
    <t>1600000US5455588</t>
  </si>
  <si>
    <t>1600000US5455756</t>
  </si>
  <si>
    <t>1600000US5456020</t>
  </si>
  <si>
    <t>1600000US5456404</t>
  </si>
  <si>
    <t>1600000US5457148</t>
  </si>
  <si>
    <t>1600000US5458300</t>
  </si>
  <si>
    <t>1600000US5458372</t>
  </si>
  <si>
    <t>1600000US5458564</t>
  </si>
  <si>
    <t>1600000US5458684</t>
  </si>
  <si>
    <t>1600000US5459068</t>
  </si>
  <si>
    <t>1600000US5459428</t>
  </si>
  <si>
    <t>1600000US5459458</t>
  </si>
  <si>
    <t>1600000US5459836</t>
  </si>
  <si>
    <t>1600000US5460028</t>
  </si>
  <si>
    <t>1600000US5460196</t>
  </si>
  <si>
    <t>1600000US5460364</t>
  </si>
  <si>
    <t>1600000US5461636</t>
  </si>
  <si>
    <t>1600000US5462140</t>
  </si>
  <si>
    <t>1600000US5462284</t>
  </si>
  <si>
    <t>1600000US5462332</t>
  </si>
  <si>
    <t>1600000US5462356</t>
  </si>
  <si>
    <t>1600000US5462764</t>
  </si>
  <si>
    <t>1600000US5462956</t>
  </si>
  <si>
    <t>1600000US5463052</t>
  </si>
  <si>
    <t>1600000US5463292</t>
  </si>
  <si>
    <t>1600000US5463604</t>
  </si>
  <si>
    <t>1600000US5463892</t>
  </si>
  <si>
    <t>1600000US5463940</t>
  </si>
  <si>
    <t>1600000US5464228</t>
  </si>
  <si>
    <t>1600000US5464516</t>
  </si>
  <si>
    <t>1600000US5464708</t>
  </si>
  <si>
    <t>1600000US5465356</t>
  </si>
  <si>
    <t>1600000US5465692</t>
  </si>
  <si>
    <t>1600000US5465956</t>
  </si>
  <si>
    <t>1600000US5466412</t>
  </si>
  <si>
    <t>1600000US5466652</t>
  </si>
  <si>
    <t>1600000US5466988</t>
  </si>
  <si>
    <t>1600000US5467108</t>
  </si>
  <si>
    <t>1600000US5467636</t>
  </si>
  <si>
    <t>1600000US5467660</t>
  </si>
  <si>
    <t>1600000US5468116</t>
  </si>
  <si>
    <t>1600000US5468260</t>
  </si>
  <si>
    <t>1600000US5468596</t>
  </si>
  <si>
    <t>1600000US5468908</t>
  </si>
  <si>
    <t>1600000US5470084</t>
  </si>
  <si>
    <t>1600000US5470156</t>
  </si>
  <si>
    <t>1600000US5470588</t>
  </si>
  <si>
    <t>1600000US5470828</t>
  </si>
  <si>
    <t>1600000US5471212</t>
  </si>
  <si>
    <t>1600000US5471356</t>
  </si>
  <si>
    <t>1600000US5471380</t>
  </si>
  <si>
    <t>1600000US5471620</t>
  </si>
  <si>
    <t>1600000US5473468</t>
  </si>
  <si>
    <t>1600000US5473636</t>
  </si>
  <si>
    <t>1600000US5474380</t>
  </si>
  <si>
    <t>1600000US5474740</t>
  </si>
  <si>
    <t>1600000US5474788</t>
  </si>
  <si>
    <t>1600000US5475172</t>
  </si>
  <si>
    <t>1600000US5475292</t>
  </si>
  <si>
    <t>1600000US5475820</t>
  </si>
  <si>
    <t>1600000US5476516</t>
  </si>
  <si>
    <t>1600000US5477188</t>
  </si>
  <si>
    <t>1600000US5477980</t>
  </si>
  <si>
    <t>1600000US5478580</t>
  </si>
  <si>
    <t>1600000US5478964</t>
  </si>
  <si>
    <t>1600000US5479708</t>
  </si>
  <si>
    <t>1600000US5480020</t>
  </si>
  <si>
    <t>1600000US5480284</t>
  </si>
  <si>
    <t>1600000US5480932</t>
  </si>
  <si>
    <t>1600000US5481268</t>
  </si>
  <si>
    <t>1600000US5481940</t>
  </si>
  <si>
    <t>1600000US5482732</t>
  </si>
  <si>
    <t>1600000US5483500</t>
  </si>
  <si>
    <t>1600000US5484484</t>
  </si>
  <si>
    <t>1600000US5484580</t>
  </si>
  <si>
    <t>1600000US5484940</t>
  </si>
  <si>
    <t>1600000US5485156</t>
  </si>
  <si>
    <t>1600000US5485228</t>
  </si>
  <si>
    <t>1600000US5485324</t>
  </si>
  <si>
    <t>1600000US5485804</t>
  </si>
  <si>
    <t>1600000US5485876</t>
  </si>
  <si>
    <t>1600000US5485900</t>
  </si>
  <si>
    <t>1600000US5485924</t>
  </si>
  <si>
    <t>1600000US5485972</t>
  </si>
  <si>
    <t>1600000US5485996</t>
  </si>
  <si>
    <t>1600000US5486116</t>
  </si>
  <si>
    <t>1600000US5486452</t>
  </si>
  <si>
    <t>1600000US5486620</t>
  </si>
  <si>
    <t>1600000US5486812</t>
  </si>
  <si>
    <t>1600000US5486836</t>
  </si>
  <si>
    <t>1600000US5487508</t>
  </si>
  <si>
    <t>1600000US5487556</t>
  </si>
  <si>
    <t>1600000US5487892</t>
  </si>
  <si>
    <t>1600000US5487988</t>
  </si>
  <si>
    <t>1600000US5488324</t>
  </si>
  <si>
    <t>1600000US5488708</t>
  </si>
  <si>
    <t>GEO_ID</t>
  </si>
  <si>
    <t>Census_ID</t>
  </si>
  <si>
    <r>
      <rPr>
        <b/>
        <sz val="11"/>
        <color theme="1"/>
        <rFont val="Calibri"/>
        <family val="2"/>
        <scheme val="minor"/>
      </rPr>
      <t>Census_ID:</t>
    </r>
    <r>
      <rPr>
        <sz val="11"/>
        <color theme="1"/>
        <rFont val="Calibri"/>
        <family val="2"/>
        <scheme val="minor"/>
      </rPr>
      <t xml:space="preserve"> Census ID</t>
    </r>
  </si>
  <si>
    <r>
      <rPr>
        <b/>
        <sz val="11"/>
        <color theme="1"/>
        <rFont val="Calibri"/>
        <family val="2"/>
        <scheme val="minor"/>
      </rPr>
      <t>GEO_ID:</t>
    </r>
    <r>
      <rPr>
        <sz val="11"/>
        <color theme="1"/>
        <rFont val="Calibri"/>
        <family val="2"/>
        <scheme val="minor"/>
      </rPr>
      <t xml:space="preserve"> Detailed Geographic ID (Census ID2)</t>
    </r>
  </si>
  <si>
    <t>CID</t>
  </si>
  <si>
    <t>Addison (Webster Springs) town</t>
  </si>
  <si>
    <t>ADDISON, TOWN OF (WEBSTER SPRINGS)</t>
  </si>
  <si>
    <t>Incorporated-540204-02/16/90-WEBSTER COUNTY</t>
  </si>
  <si>
    <t>WEBSTER COUNTY</t>
  </si>
  <si>
    <t>101</t>
  </si>
  <si>
    <t>54</t>
  </si>
  <si>
    <t>0204</t>
  </si>
  <si>
    <t>540204</t>
  </si>
  <si>
    <t>Albright town</t>
  </si>
  <si>
    <t>ALBRIGHT,TOWN OF</t>
  </si>
  <si>
    <t>Incorporated-540161-08/01/87-PRESTON COUNTY</t>
  </si>
  <si>
    <t>PRESTON COUNTY</t>
  </si>
  <si>
    <t>077</t>
  </si>
  <si>
    <t>0161</t>
  </si>
  <si>
    <t>540161</t>
  </si>
  <si>
    <t>Alderson town</t>
  </si>
  <si>
    <t>ALDERSON, TOWN OF</t>
  </si>
  <si>
    <t>Incorporated-540041-09/27/91-GREENBRIER COUNTY</t>
  </si>
  <si>
    <t>MONROE COUNTY/GREENBRIER COUNTY</t>
  </si>
  <si>
    <t>025</t>
  </si>
  <si>
    <t>0041</t>
  </si>
  <si>
    <t>540041</t>
  </si>
  <si>
    <t>Incorporated-540041-09/27/91-MONROE COUNTY</t>
  </si>
  <si>
    <t>063</t>
  </si>
  <si>
    <t>Anawalt town</t>
  </si>
  <si>
    <t>ANAWALT, TOWN OF</t>
  </si>
  <si>
    <t>Incorporated-540115-02/01/85-MCDOWELL COUNTY</t>
  </si>
  <si>
    <t>MCDOWELL COUNTY</t>
  </si>
  <si>
    <t>047</t>
  </si>
  <si>
    <t>0115</t>
  </si>
  <si>
    <t>540115</t>
  </si>
  <si>
    <t>Anmoore town</t>
  </si>
  <si>
    <t>ANMOORE, TOWN OF</t>
  </si>
  <si>
    <t>Incorporated-540054-09/03/80-HARRISON COUNTY</t>
  </si>
  <si>
    <t>HARRISON COUNTY</t>
  </si>
  <si>
    <t>033</t>
  </si>
  <si>
    <t>0054</t>
  </si>
  <si>
    <t>540054</t>
  </si>
  <si>
    <t>Ansted town</t>
  </si>
  <si>
    <t>ANSTED, TOWN OF</t>
  </si>
  <si>
    <t>Incorporated-540027-10/30/1981-FAYETTE COUNTY</t>
  </si>
  <si>
    <t>FAYETTE COUNTY</t>
  </si>
  <si>
    <t>019</t>
  </si>
  <si>
    <t>0027</t>
  </si>
  <si>
    <t>540027</t>
  </si>
  <si>
    <t>Athens town</t>
  </si>
  <si>
    <t>ATHENS, TOWN OF</t>
  </si>
  <si>
    <t>Incorporated-540172-03/02/05-MERCER COUNTY</t>
  </si>
  <si>
    <t>MERCER COUNTY</t>
  </si>
  <si>
    <t>055</t>
  </si>
  <si>
    <t>0172</t>
  </si>
  <si>
    <t>540172</t>
  </si>
  <si>
    <t>Auburn town</t>
  </si>
  <si>
    <t>AUBURN, TOWN OF</t>
  </si>
  <si>
    <t>Incorporated-540262-09/24/84-RITCHIE COUNTY</t>
  </si>
  <si>
    <t>RITCHIE COUNTY</t>
  </si>
  <si>
    <t>085</t>
  </si>
  <si>
    <t>0262</t>
  </si>
  <si>
    <t>540262</t>
  </si>
  <si>
    <t>Bancroft town</t>
  </si>
  <si>
    <t>BANCROFT, TOWN OF</t>
  </si>
  <si>
    <t>Incorporated-540165-12/18/1985-PUTNAM COUNTY</t>
  </si>
  <si>
    <t>PUTNAM COUNTY</t>
  </si>
  <si>
    <t>079</t>
  </si>
  <si>
    <t>0165</t>
  </si>
  <si>
    <t>540165</t>
  </si>
  <si>
    <t>Barboursville village</t>
  </si>
  <si>
    <t>BARBOURSVILLE, VILLAGE OF</t>
  </si>
  <si>
    <t>Incorporated-540017-06/03/88-CABELL COUNTY</t>
  </si>
  <si>
    <t>CABELL COUNTY</t>
  </si>
  <si>
    <t>011</t>
  </si>
  <si>
    <t>0017</t>
  </si>
  <si>
    <t>540017</t>
  </si>
  <si>
    <t>Barrackville town</t>
  </si>
  <si>
    <t>BARRACKVILLE, TOWN OF</t>
  </si>
  <si>
    <t>Incorporated-540098-03/16/88-MARION COUNTY</t>
  </si>
  <si>
    <t>MARION COUNTY</t>
  </si>
  <si>
    <t>049</t>
  </si>
  <si>
    <t>0098</t>
  </si>
  <si>
    <t>540098</t>
  </si>
  <si>
    <t>Bath (Berkeley Springs) town</t>
  </si>
  <si>
    <t>BATH, TOWN OF</t>
  </si>
  <si>
    <t>Incorporated-540005-01/02/80-MORGAN COUNTY</t>
  </si>
  <si>
    <t>MORGAN COUNTY</t>
  </si>
  <si>
    <t>065</t>
  </si>
  <si>
    <t>0005</t>
  </si>
  <si>
    <t>540005</t>
  </si>
  <si>
    <t>Bayard town</t>
  </si>
  <si>
    <t>BAYARD, TOWN OF</t>
  </si>
  <si>
    <t>Incorporated-540240-08/10/79-GRANT COUNTY</t>
  </si>
  <si>
    <t>GRANT COUNTY</t>
  </si>
  <si>
    <t>023</t>
  </si>
  <si>
    <t>0240</t>
  </si>
  <si>
    <t>540240</t>
  </si>
  <si>
    <t>Beckley city</t>
  </si>
  <si>
    <t>BECKLEY, CITY OF</t>
  </si>
  <si>
    <t>Incorporated-540170-11/1/1984-RALEIGH COUNTY</t>
  </si>
  <si>
    <t>RALEIGH COUNTY</t>
  </si>
  <si>
    <t>081</t>
  </si>
  <si>
    <t>0170</t>
  </si>
  <si>
    <t>540170</t>
  </si>
  <si>
    <t>Beech Bottom village</t>
  </si>
  <si>
    <t>BEECH BOTTOM, VILLAGE OF</t>
  </si>
  <si>
    <t>Incorporated-540093-04/19/10-BROOKE COUNTY</t>
  </si>
  <si>
    <t>BROOKE COUNTY</t>
  </si>
  <si>
    <t>009</t>
  </si>
  <si>
    <t>0093</t>
  </si>
  <si>
    <t>540093</t>
  </si>
  <si>
    <t>Belington town</t>
  </si>
  <si>
    <t>BELINGTON, TOWN OF</t>
  </si>
  <si>
    <t>Incorporated-540002-08/01/79-BARBOUR COUNTY</t>
  </si>
  <si>
    <t>BARBOUR COUNTY</t>
  </si>
  <si>
    <t>001</t>
  </si>
  <si>
    <t>0002</t>
  </si>
  <si>
    <t>540002</t>
  </si>
  <si>
    <t>Belle town</t>
  </si>
  <si>
    <t>BELLE, TOWN OF</t>
  </si>
  <si>
    <t>Incorporated-540071-04/15/82-KANAWHA COUNTY</t>
  </si>
  <si>
    <t>KANAWHA COUNTY</t>
  </si>
  <si>
    <t>039</t>
  </si>
  <si>
    <t>0071</t>
  </si>
  <si>
    <t>540071</t>
  </si>
  <si>
    <t>Belmont city</t>
  </si>
  <si>
    <t>BELMONT, CITY OF</t>
  </si>
  <si>
    <t>Incorporated-540253-06/03/91-PLEASANTS COUNTY</t>
  </si>
  <si>
    <t>PLEASANTS COUNTY</t>
  </si>
  <si>
    <t>073</t>
  </si>
  <si>
    <t>0253</t>
  </si>
  <si>
    <t>540253</t>
  </si>
  <si>
    <t>Benwood city</t>
  </si>
  <si>
    <t>BENWOOD, CITY OF</t>
  </si>
  <si>
    <t>Incorporated-540108-05/01/80-MARSHALL COUNTY</t>
  </si>
  <si>
    <t>MARSHALL COUNTY</t>
  </si>
  <si>
    <t>051</t>
  </si>
  <si>
    <t>0108</t>
  </si>
  <si>
    <t>540108</t>
  </si>
  <si>
    <t>Bethany town</t>
  </si>
  <si>
    <t>BETHANY, TOWN OF</t>
  </si>
  <si>
    <t>Incorporated-540012-09/28/79-BROOKE COUNTY</t>
  </si>
  <si>
    <t>0012</t>
  </si>
  <si>
    <t>540012</t>
  </si>
  <si>
    <t>Bethlehem village</t>
  </si>
  <si>
    <t>BETHLEHEM, VILLAGE OF</t>
  </si>
  <si>
    <t>Incorporated-540275-07/17/06-OHIO COUNTY</t>
  </si>
  <si>
    <t>OHIO COUNTY</t>
  </si>
  <si>
    <t>069</t>
  </si>
  <si>
    <t>0275</t>
  </si>
  <si>
    <t>540275</t>
  </si>
  <si>
    <t>Beverly town</t>
  </si>
  <si>
    <t>BEVERLY, TOWN OF</t>
  </si>
  <si>
    <t>Incorporated-540267-12/3/1991-RANDOLPH COUNTY</t>
  </si>
  <si>
    <t>RANDOLPH COUNTY</t>
  </si>
  <si>
    <t>083</t>
  </si>
  <si>
    <t>0267</t>
  </si>
  <si>
    <t>540267</t>
  </si>
  <si>
    <t>Blacksville town</t>
  </si>
  <si>
    <t>BLACKSVILLE, CITY OF</t>
  </si>
  <si>
    <t>Incorporated-540140-01/20/10-MONONGALIA COUNTY</t>
  </si>
  <si>
    <t>MONONGALIA COUNTY</t>
  </si>
  <si>
    <t>061</t>
  </si>
  <si>
    <t>0140</t>
  </si>
  <si>
    <t>540140</t>
  </si>
  <si>
    <t>Bluefield city</t>
  </si>
  <si>
    <t>BLUEFIELD, CITY OF</t>
  </si>
  <si>
    <t>Incorporated-540285-03/02/05-MERCER COUNTY</t>
  </si>
  <si>
    <t>0285</t>
  </si>
  <si>
    <t>540285</t>
  </si>
  <si>
    <t>Bolivar town</t>
  </si>
  <si>
    <t>BOLIVAR, TOWN OF</t>
  </si>
  <si>
    <t>Incorporated-540030-12/18/2009-JEFFERSON COUNTY</t>
  </si>
  <si>
    <t>JEFFERSON COUNTY</t>
  </si>
  <si>
    <t>037</t>
  </si>
  <si>
    <t>0030</t>
  </si>
  <si>
    <t>540030</t>
  </si>
  <si>
    <t>Bradshaw town</t>
  </si>
  <si>
    <t>BRADSHAW, TOWN OF</t>
  </si>
  <si>
    <t>Incorporated-540291-09/18/86-MCDOWELL COUNTY</t>
  </si>
  <si>
    <t>0291</t>
  </si>
  <si>
    <t>540291</t>
  </si>
  <si>
    <t>Bramwell town</t>
  </si>
  <si>
    <t>BRAMWELL, TOWN OF</t>
  </si>
  <si>
    <t>Incorporated-540125-12/1/1983-MERCER COUNTY</t>
  </si>
  <si>
    <t>0125</t>
  </si>
  <si>
    <t>540125</t>
  </si>
  <si>
    <t>Brandonville town</t>
  </si>
  <si>
    <t>BRANDONVILLE, TOWN OF</t>
  </si>
  <si>
    <t>Incorporated-540284-06/05/12-PRESTON COUNTY</t>
  </si>
  <si>
    <t>0284</t>
  </si>
  <si>
    <t>540284</t>
  </si>
  <si>
    <t>Bridgeport city</t>
  </si>
  <si>
    <t>BRIDGEPORT, CITY OF</t>
  </si>
  <si>
    <t>Incorporated-540055-03/04/88-HARRISON COUNTY</t>
  </si>
  <si>
    <t>0055</t>
  </si>
  <si>
    <t>540055</t>
  </si>
  <si>
    <t>Bruceton Mills town</t>
  </si>
  <si>
    <t>BRUCETON MILLS, TOWN OF</t>
  </si>
  <si>
    <t>Incorporated-540162-08/01/87-PRESTON COUNTY</t>
  </si>
  <si>
    <t>0162</t>
  </si>
  <si>
    <t>540162</t>
  </si>
  <si>
    <t>Buckhannon city</t>
  </si>
  <si>
    <t>BUCKHANNON, CITY OF</t>
  </si>
  <si>
    <t>Incorporated-540199-09/04/86-UPSHUR COUNTY</t>
  </si>
  <si>
    <t>UPSHUR COUNTY</t>
  </si>
  <si>
    <t>097</t>
  </si>
  <si>
    <t>0199</t>
  </si>
  <si>
    <t>540199</t>
  </si>
  <si>
    <t>Buffalo town</t>
  </si>
  <si>
    <t>BUFFALO, TOWN OF</t>
  </si>
  <si>
    <t>Incorporated-540166-12/18/1985-PUTNAM COUNTY</t>
  </si>
  <si>
    <t>0166</t>
  </si>
  <si>
    <t>540166</t>
  </si>
  <si>
    <t>Burnsville town</t>
  </si>
  <si>
    <t>BURNSVILLE, TOWN OF</t>
  </si>
  <si>
    <t>Incorporated-540010-04/19/10-BRAXTON COUNTY</t>
  </si>
  <si>
    <t>BRAXTON COUNTY</t>
  </si>
  <si>
    <t>007</t>
  </si>
  <si>
    <t>0010</t>
  </si>
  <si>
    <t>540010</t>
  </si>
  <si>
    <t>Cairo town</t>
  </si>
  <si>
    <t>CAIRO, TOWN OF</t>
  </si>
  <si>
    <t>Incorporated-540179-03/18/91-RITCHIE COUNTY</t>
  </si>
  <si>
    <t>0179</t>
  </si>
  <si>
    <t>540179</t>
  </si>
  <si>
    <t>Camden-on-Gauley town</t>
  </si>
  <si>
    <t>CAMDEN-ON-GAULEY, TOWN OF</t>
  </si>
  <si>
    <t>Incorporated-540205-08/24/84-WEBSTER COUNTY</t>
  </si>
  <si>
    <t>0205</t>
  </si>
  <si>
    <t>540205</t>
  </si>
  <si>
    <t>Cameron city</t>
  </si>
  <si>
    <t>CAMERON, CITY OF</t>
  </si>
  <si>
    <t>Incorporated-540287-09/25/09-MARSHALL COUNTY</t>
  </si>
  <si>
    <t>0287</t>
  </si>
  <si>
    <t>540287</t>
  </si>
  <si>
    <t>Capon Bridge town</t>
  </si>
  <si>
    <t>CAPON BRIDGE TOWN</t>
  </si>
  <si>
    <t>Incorporated-540046-04/01/88-HAMPSHIRE COUNTY</t>
  </si>
  <si>
    <t>HAMPSHIRE COUNTY</t>
  </si>
  <si>
    <t>027</t>
  </si>
  <si>
    <t>0046</t>
  </si>
  <si>
    <t>540046</t>
  </si>
  <si>
    <t>Carpendale town</t>
  </si>
  <si>
    <t>CARPENDALE, TOWN OF</t>
  </si>
  <si>
    <t>Incorporated-545555-09/27/91-MINERAL COUNTY</t>
  </si>
  <si>
    <t>MINERAL COUNTY</t>
  </si>
  <si>
    <t>057</t>
  </si>
  <si>
    <t>5555</t>
  </si>
  <si>
    <t>545555</t>
  </si>
  <si>
    <t>Cedar Grove town</t>
  </si>
  <si>
    <t>CEDAR GROVE, TOWN OF</t>
  </si>
  <si>
    <t>Incorporated-540072-06/01/82-KANAWHA COUNTY</t>
  </si>
  <si>
    <t>0072</t>
  </si>
  <si>
    <t>540072</t>
  </si>
  <si>
    <t>Ceredo city</t>
  </si>
  <si>
    <t>CEREDO, TOWN OF</t>
  </si>
  <si>
    <t>Incorporated-540232-05/17/89-WAYNE COUNTY</t>
  </si>
  <si>
    <t>WAYNE COUNTY</t>
  </si>
  <si>
    <t>099</t>
  </si>
  <si>
    <t>0232</t>
  </si>
  <si>
    <t>540232</t>
  </si>
  <si>
    <t>Chapmanville town</t>
  </si>
  <si>
    <t>CHAPMANVILLE, TOWN OF</t>
  </si>
  <si>
    <t>Incorporated-540092-08/27/71-LOGAN COUNTY</t>
  </si>
  <si>
    <t>LOGAN COUNTY</t>
  </si>
  <si>
    <t>045</t>
  </si>
  <si>
    <t>0092</t>
  </si>
  <si>
    <t>540092</t>
  </si>
  <si>
    <t>Charleston city</t>
  </si>
  <si>
    <t>CHARLESTON, CITY OF</t>
  </si>
  <si>
    <t>Incorporated-540073-06/15/83-KANAWHA COUNTY</t>
  </si>
  <si>
    <t>0073</t>
  </si>
  <si>
    <t>540073</t>
  </si>
  <si>
    <t>Charles Town city</t>
  </si>
  <si>
    <t>CHARLES TOWN, CITY OF</t>
  </si>
  <si>
    <t>Incorporated-540066-12/4/1979-JEFFERSON COUNTY</t>
  </si>
  <si>
    <t>0066</t>
  </si>
  <si>
    <t>540066</t>
  </si>
  <si>
    <t>Chesapeake town</t>
  </si>
  <si>
    <t>CHESAPEAKE, TOWN OF</t>
  </si>
  <si>
    <t>Incorporated-540074-06/01/82-KANAWHA COUNTY</t>
  </si>
  <si>
    <t>0074</t>
  </si>
  <si>
    <t>540074</t>
  </si>
  <si>
    <t>Chester city</t>
  </si>
  <si>
    <t>CHESTER, CITY OF</t>
  </si>
  <si>
    <t>Incorporated-540048-12/1/1982-HANCOCK COUNTY</t>
  </si>
  <si>
    <t>HANCOCK COUNTY</t>
  </si>
  <si>
    <t>029</t>
  </si>
  <si>
    <t>0048</t>
  </si>
  <si>
    <t>540048</t>
  </si>
  <si>
    <t>Clarksburg city</t>
  </si>
  <si>
    <t>CLARKSBURG, CITY OF</t>
  </si>
  <si>
    <t>Incorporated-540056-02/15/78-HARRISON COUNTY</t>
  </si>
  <si>
    <t>0056</t>
  </si>
  <si>
    <t>540056</t>
  </si>
  <si>
    <t>Clay town</t>
  </si>
  <si>
    <t>CLAY, TOWN OF</t>
  </si>
  <si>
    <t>Incorporated-540023-03/18/91-CLAY COUNTY</t>
  </si>
  <si>
    <t>CLAY COUNTY</t>
  </si>
  <si>
    <t>015</t>
  </si>
  <si>
    <t>0023</t>
  </si>
  <si>
    <t>540023</t>
  </si>
  <si>
    <t>Clearview village</t>
  </si>
  <si>
    <t>CLEARVIEW, VILLAGE OF</t>
  </si>
  <si>
    <t>Incorporated-540080-07/17/06-OHIO COUNTY</t>
  </si>
  <si>
    <t>0080</t>
  </si>
  <si>
    <t>540080</t>
  </si>
  <si>
    <t>Clendenin town</t>
  </si>
  <si>
    <t>CLENDENIN, TOWN OF</t>
  </si>
  <si>
    <t>Incorporated-540075-07/16/84-KANAWHA COUNTY</t>
  </si>
  <si>
    <t>0075</t>
  </si>
  <si>
    <t>540075</t>
  </si>
  <si>
    <t>Cowen town</t>
  </si>
  <si>
    <t>COWEN, TOWN OF</t>
  </si>
  <si>
    <t>Incorporated-540206-08/24/84-WEBSTER COUNTY</t>
  </si>
  <si>
    <t>0206</t>
  </si>
  <si>
    <t>540206</t>
  </si>
  <si>
    <t>Danville town</t>
  </si>
  <si>
    <t>DANVILLE, TOWN OF</t>
  </si>
  <si>
    <t>Incorporated-540230-04/16/91-BOONE COUNTY</t>
  </si>
  <si>
    <t>BOONE COUNTY</t>
  </si>
  <si>
    <t>005</t>
  </si>
  <si>
    <t>0230</t>
  </si>
  <si>
    <t>540230</t>
  </si>
  <si>
    <t>Davis town</t>
  </si>
  <si>
    <t>DAVIS, TOWN OF</t>
  </si>
  <si>
    <t>Incorporated-540260-07/20/84-TUCKER COUNTY</t>
  </si>
  <si>
    <t>TUCKER COUNTY</t>
  </si>
  <si>
    <t>093</t>
  </si>
  <si>
    <t>0260</t>
  </si>
  <si>
    <t>540260</t>
  </si>
  <si>
    <t>Davy town</t>
  </si>
  <si>
    <t>DAVY, TOWN OF</t>
  </si>
  <si>
    <t>Incorporated-540116-09/28/84-MCDOWELL COUNTY</t>
  </si>
  <si>
    <t>0116</t>
  </si>
  <si>
    <t>540116</t>
  </si>
  <si>
    <t>Delbarton town</t>
  </si>
  <si>
    <t>DELBARTON, TOWN OF</t>
  </si>
  <si>
    <t>Incorporated-540134-03/15/77-MINGO COUNTY</t>
  </si>
  <si>
    <t>MINGO COUNTY</t>
  </si>
  <si>
    <t>059</t>
  </si>
  <si>
    <t>0134</t>
  </si>
  <si>
    <t>540134</t>
  </si>
  <si>
    <t>Dunbar city</t>
  </si>
  <si>
    <t>DUNBAR, CITY OF</t>
  </si>
  <si>
    <t>Incorporated-540076-06/01/82-KANAWHA COUNTY</t>
  </si>
  <si>
    <t>0076</t>
  </si>
  <si>
    <t>540076</t>
  </si>
  <si>
    <t>Durbin town</t>
  </si>
  <si>
    <t>DURBIN, TOWN OF</t>
  </si>
  <si>
    <t>Incorporated-540158-08/24/84-POCAHONTAS COUNTY</t>
  </si>
  <si>
    <t>POCAHONTAS COUNTY</t>
  </si>
  <si>
    <t>075</t>
  </si>
  <si>
    <t>0158</t>
  </si>
  <si>
    <t>540158</t>
  </si>
  <si>
    <t>East Bank town</t>
  </si>
  <si>
    <t>EAST BANK, TOWN OF</t>
  </si>
  <si>
    <t>Incorporated-540077-06/01/82-KANAWHA COUNTY</t>
  </si>
  <si>
    <t>0077</t>
  </si>
  <si>
    <t>540077</t>
  </si>
  <si>
    <t>Eleanor town</t>
  </si>
  <si>
    <t>ELEANOR, TOWN OF</t>
  </si>
  <si>
    <t>Incorporated-540222-02/06/84-PUTNAM COUNTY</t>
  </si>
  <si>
    <t>0222</t>
  </si>
  <si>
    <t>540222</t>
  </si>
  <si>
    <t>Elizabeth town</t>
  </si>
  <si>
    <t>ELIZABETH, TOWN OF</t>
  </si>
  <si>
    <t>Incorporated-540212-01/17/91-WIRT COUNTY</t>
  </si>
  <si>
    <t>WIRT COUNTY</t>
  </si>
  <si>
    <t>105</t>
  </si>
  <si>
    <t>0212</t>
  </si>
  <si>
    <t>540212</t>
  </si>
  <si>
    <t>Elk Garden town</t>
  </si>
  <si>
    <t>ELK GARDEN, TOWN OF</t>
  </si>
  <si>
    <t>Incorporated-Town of Elk Garden-MINERAL COUNTY</t>
  </si>
  <si>
    <t>0091</t>
  </si>
  <si>
    <t>540091</t>
  </si>
  <si>
    <t>Elkins city</t>
  </si>
  <si>
    <t>ELKINS, CITY OF</t>
  </si>
  <si>
    <t>Incorporated-540177-04/03/87-RANDOLPH COUNTY</t>
  </si>
  <si>
    <t>0177</t>
  </si>
  <si>
    <t>540177</t>
  </si>
  <si>
    <t>Ellenboro town</t>
  </si>
  <si>
    <t>ELLENBORO, TOWN OF</t>
  </si>
  <si>
    <t>Incorporated-540180-08/24/84-RITCHIE COUNTY</t>
  </si>
  <si>
    <t>0180</t>
  </si>
  <si>
    <t>540180</t>
  </si>
  <si>
    <t>Fairmont city</t>
  </si>
  <si>
    <t>FAIRMONT,CITY OF</t>
  </si>
  <si>
    <t>Incorporated-540099-07/02/87-MARION COUNTY</t>
  </si>
  <si>
    <t>0099</t>
  </si>
  <si>
    <t>540099</t>
  </si>
  <si>
    <t>Fairview town</t>
  </si>
  <si>
    <t>FAIRVIEW, TOWN OF</t>
  </si>
  <si>
    <t>Incorporated-540100-03/16/88-MARION COUNTY</t>
  </si>
  <si>
    <t>0100</t>
  </si>
  <si>
    <t>540100</t>
  </si>
  <si>
    <t>Falling Spring town</t>
  </si>
  <si>
    <t>FALLING SPRINGS CORPORATION, CITY OF</t>
  </si>
  <si>
    <t>Incorporated-540243-09/24/84-GREENBRIER COUNTY</t>
  </si>
  <si>
    <t>GREENBRIER COUNTY</t>
  </si>
  <si>
    <t>0243</t>
  </si>
  <si>
    <t>540243</t>
  </si>
  <si>
    <t>Farmington town</t>
  </si>
  <si>
    <t>FARMINGTON, TOWN OF</t>
  </si>
  <si>
    <t>Incorporated-540101-03/16/88-MARION COUNTY</t>
  </si>
  <si>
    <t>0101</t>
  </si>
  <si>
    <t>540101</t>
  </si>
  <si>
    <t>Fayetteville town</t>
  </si>
  <si>
    <t>FAYETTEVILLE, TOWN OF</t>
  </si>
  <si>
    <t>Incorporated-540293-03/04/88-FAYETTE COUNTY</t>
  </si>
  <si>
    <t>0293</t>
  </si>
  <si>
    <t>540293</t>
  </si>
  <si>
    <t>Flatwoods town</t>
  </si>
  <si>
    <t>FLATWOODS, TOWN OF</t>
  </si>
  <si>
    <t>Incorporated-540235-04/19/10-BRAXTON COUNTY</t>
  </si>
  <si>
    <t>0235</t>
  </si>
  <si>
    <t>540235</t>
  </si>
  <si>
    <t>Flemington town</t>
  </si>
  <si>
    <t>FLEMINGTON, TOWN OF</t>
  </si>
  <si>
    <t>Incorporated-540189-09/25/09-TAYLOR COUNTY</t>
  </si>
  <si>
    <t>TAYLOR COUNTY</t>
  </si>
  <si>
    <t>091</t>
  </si>
  <si>
    <t>0189</t>
  </si>
  <si>
    <t>540189</t>
  </si>
  <si>
    <t>Follansbee city</t>
  </si>
  <si>
    <t>FOLLANSBEE, CITY OF</t>
  </si>
  <si>
    <t>Incorporated-540013-09/30/82-BROOKE COUNTY</t>
  </si>
  <si>
    <t>0013</t>
  </si>
  <si>
    <t>540013</t>
  </si>
  <si>
    <t>Fort Gay town</t>
  </si>
  <si>
    <t>FORT GAY, TOWN OF</t>
  </si>
  <si>
    <t>Incorporated-540202-01/03/79-WAYNE COUNTY</t>
  </si>
  <si>
    <t>0202</t>
  </si>
  <si>
    <t>540202</t>
  </si>
  <si>
    <t>Franklin town</t>
  </si>
  <si>
    <t>FRANKLIN, TOWN OF</t>
  </si>
  <si>
    <t>Incorporated-540154-09/01/87-PENDLETON COUNTY</t>
  </si>
  <si>
    <t>PENDLETON COUNTY</t>
  </si>
  <si>
    <t>071</t>
  </si>
  <si>
    <t>0154</t>
  </si>
  <si>
    <t>540154</t>
  </si>
  <si>
    <t>Friendly town</t>
  </si>
  <si>
    <t>FRIENDLY, TOWN OF</t>
  </si>
  <si>
    <t>Incorporated-540259-11/4/1988-TYLER COUNTY</t>
  </si>
  <si>
    <t>TYLER COUNTY</t>
  </si>
  <si>
    <t>095</t>
  </si>
  <si>
    <t>0259</t>
  </si>
  <si>
    <t>540259</t>
  </si>
  <si>
    <t>Gary city</t>
  </si>
  <si>
    <t>GARY, CITY OF</t>
  </si>
  <si>
    <t>Incorporated-540117-02/01/85-MCDOWELL COUNTY</t>
  </si>
  <si>
    <t>0117</t>
  </si>
  <si>
    <t>540117</t>
  </si>
  <si>
    <t>Gassaway town</t>
  </si>
  <si>
    <t>GASSAWAY, TOWN OF</t>
  </si>
  <si>
    <t>Incorporated-540237-04/19/10-BRAXTON COUNTY</t>
  </si>
  <si>
    <t>0237</t>
  </si>
  <si>
    <t>540237</t>
  </si>
  <si>
    <t>Gauley Bridge town</t>
  </si>
  <si>
    <t>GAULEY BRIDGE, TOWN OF</t>
  </si>
  <si>
    <t>Incorporated-540294-09/18/91-FAYETTE COUNTY</t>
  </si>
  <si>
    <t>0294</t>
  </si>
  <si>
    <t>540294</t>
  </si>
  <si>
    <t>Gilbert town</t>
  </si>
  <si>
    <t>GILBERT, TOWN OF</t>
  </si>
  <si>
    <t>Incorporated-540135-05/02/77-MINGO COUNTY</t>
  </si>
  <si>
    <t>0135</t>
  </si>
  <si>
    <t>540135</t>
  </si>
  <si>
    <t>Glasgow town</t>
  </si>
  <si>
    <t>GLASGOW, TOWN OF</t>
  </si>
  <si>
    <t>Incorporated-540078-06/15/82-KANAWHA COUNTY</t>
  </si>
  <si>
    <t>0078</t>
  </si>
  <si>
    <t>540078</t>
  </si>
  <si>
    <t>Glen Dale city</t>
  </si>
  <si>
    <t>GLEN DALE, CITY OF</t>
  </si>
  <si>
    <t>Incorporated-540109-06/28/74-MARSHALL COUNTY</t>
  </si>
  <si>
    <t>0109</t>
  </si>
  <si>
    <t>540109</t>
  </si>
  <si>
    <t>Glenville town</t>
  </si>
  <si>
    <t>GLENVILLE, CITY OF</t>
  </si>
  <si>
    <t>Incorporated-540036-04/16/91-GILMER COUNTY</t>
  </si>
  <si>
    <t>GILMER COUNTY</t>
  </si>
  <si>
    <t>021</t>
  </si>
  <si>
    <t>0036</t>
  </si>
  <si>
    <t>540036</t>
  </si>
  <si>
    <t>Grafton city</t>
  </si>
  <si>
    <t>GRAFTON, CITY OF</t>
  </si>
  <si>
    <t>Incorporated-540190-08/01/87-TAYLOR COUNTY</t>
  </si>
  <si>
    <t>0190</t>
  </si>
  <si>
    <t>540190</t>
  </si>
  <si>
    <t>Grantsville town</t>
  </si>
  <si>
    <t>GRANTSVILLE, TOWN OF</t>
  </si>
  <si>
    <t>Incorporated-540021-03/18/91-CALHOUN COUNTY</t>
  </si>
  <si>
    <t>CALHOUN COUNTY</t>
  </si>
  <si>
    <t>013</t>
  </si>
  <si>
    <t>0021</t>
  </si>
  <si>
    <t>540021</t>
  </si>
  <si>
    <t>Grant Town town</t>
  </si>
  <si>
    <t>GRANT,  TOWN OF</t>
  </si>
  <si>
    <t>Incorporated-540102-03/04/88-MARION COUNTY</t>
  </si>
  <si>
    <t>0102</t>
  </si>
  <si>
    <t>540102</t>
  </si>
  <si>
    <t>Granville town</t>
  </si>
  <si>
    <t>GRANVILLE, TOWN OF</t>
  </si>
  <si>
    <t>Incorporated-540272-12/15/1983-MONONGALIA COUNTY</t>
  </si>
  <si>
    <t>0272</t>
  </si>
  <si>
    <t>540272</t>
  </si>
  <si>
    <t>Hambleton town</t>
  </si>
  <si>
    <t>HAMBLETON, TOWN OF</t>
  </si>
  <si>
    <t>Incorporated-540192-07/20/84-TUCKER COUNTY</t>
  </si>
  <si>
    <t>0192</t>
  </si>
  <si>
    <t>540192</t>
  </si>
  <si>
    <t>Hamlin town</t>
  </si>
  <si>
    <t>HAMLIN, TOWN OF</t>
  </si>
  <si>
    <t>Incorporated-540089-09/04/87-LINCOLN COUNTY</t>
  </si>
  <si>
    <t>LINCOLN COUNTY</t>
  </si>
  <si>
    <t>043</t>
  </si>
  <si>
    <t>0089</t>
  </si>
  <si>
    <t>540089</t>
  </si>
  <si>
    <t>Handley town</t>
  </si>
  <si>
    <t>HANDLEY, TOWN OF</t>
  </si>
  <si>
    <t>Incorporated-540279-07/05/84-KANAWHA COUNTY</t>
  </si>
  <si>
    <t>0279</t>
  </si>
  <si>
    <t>540279</t>
  </si>
  <si>
    <t>Harman town</t>
  </si>
  <si>
    <t>HARMAN, TOWN OF</t>
  </si>
  <si>
    <t>Incorporated-540178-08/24/84-RANDOLPH COUNTY</t>
  </si>
  <si>
    <t>0178</t>
  </si>
  <si>
    <t>540178</t>
  </si>
  <si>
    <t>Harpers Ferry town</t>
  </si>
  <si>
    <t>HARPERS FERRY, TOWN OF</t>
  </si>
  <si>
    <t>Incorporated-540067-08/24/84-JEFFERSON COUNTY</t>
  </si>
  <si>
    <t>0067</t>
  </si>
  <si>
    <t>540067</t>
  </si>
  <si>
    <t>Harrisville town</t>
  </si>
  <si>
    <t>HARRISVILLE, TOWN OF</t>
  </si>
  <si>
    <t>Incorporated-540132-02/07/06-RITCHIE COUNTY</t>
  </si>
  <si>
    <t>0132</t>
  </si>
  <si>
    <t>540132</t>
  </si>
  <si>
    <t>Hartford City town</t>
  </si>
  <si>
    <t>HARTFORD, TOWN OF</t>
  </si>
  <si>
    <t>Incorporated-540247-02/15/78-MASON COUNTY</t>
  </si>
  <si>
    <t>MASON COUNTY</t>
  </si>
  <si>
    <t>053</t>
  </si>
  <si>
    <t>0247</t>
  </si>
  <si>
    <t>540247</t>
  </si>
  <si>
    <t>Hedgesville town</t>
  </si>
  <si>
    <t>HEDGESVILLE, TOWN OF</t>
  </si>
  <si>
    <t>Incorporated-Town of Hedgesville-BERKELEY COUNTY</t>
  </si>
  <si>
    <t>BERKELEY COUNTY</t>
  </si>
  <si>
    <t>003</t>
  </si>
  <si>
    <t>5550</t>
  </si>
  <si>
    <t>545550</t>
  </si>
  <si>
    <t>Hendricks town</t>
  </si>
  <si>
    <t>HENDRICKS,TOWN OF</t>
  </si>
  <si>
    <t>Incorporated-540193-08/01/87-TUCKER COUNTY</t>
  </si>
  <si>
    <t>0193</t>
  </si>
  <si>
    <t>540193</t>
  </si>
  <si>
    <t>Hillsboro town</t>
  </si>
  <si>
    <t>HILSBORO, TOWN OF</t>
  </si>
  <si>
    <t>Incorporated-Town of Hilsboro-POCAHONTAS COUNTY</t>
  </si>
  <si>
    <t>0288</t>
  </si>
  <si>
    <t>540288</t>
  </si>
  <si>
    <t>Hinton city</t>
  </si>
  <si>
    <t>HINTON, CITY OF</t>
  </si>
  <si>
    <t>Incorporated-540187-08/01/79-SUMMERS COUNTY</t>
  </si>
  <si>
    <t>SUMMERS COUNTY</t>
  </si>
  <si>
    <t>089</t>
  </si>
  <si>
    <t>0187</t>
  </si>
  <si>
    <t>540187</t>
  </si>
  <si>
    <t>Hundred town</t>
  </si>
  <si>
    <t>HUNDRED, TOWN OF</t>
  </si>
  <si>
    <t>Incorporated-540256-04/01/88-WETZEL COUNTY</t>
  </si>
  <si>
    <t>WETZEL COUNTY</t>
  </si>
  <si>
    <t>103</t>
  </si>
  <si>
    <t>0256</t>
  </si>
  <si>
    <t>540256</t>
  </si>
  <si>
    <t>Huntington city</t>
  </si>
  <si>
    <t>HUNTINGTON, CITY OF</t>
  </si>
  <si>
    <t>Incorporated-540018-01/17/90-CABELL COUNTY</t>
  </si>
  <si>
    <t>WAYNE COUNTY/CABELL COUNTY</t>
  </si>
  <si>
    <t>0018</t>
  </si>
  <si>
    <t>540018</t>
  </si>
  <si>
    <t>Incorporated-540018-01/17/90-WAYNE COUNTY</t>
  </si>
  <si>
    <t>Hurricane city</t>
  </si>
  <si>
    <t>HURRICANE, CITY OF</t>
  </si>
  <si>
    <t>Incorporated-540167-03/04/86-PUTNAM COUNTY</t>
  </si>
  <si>
    <t>0167</t>
  </si>
  <si>
    <t>540167</t>
  </si>
  <si>
    <t>Huttonsville town</t>
  </si>
  <si>
    <t>HUTTONSVILLE, TOWN OF</t>
  </si>
  <si>
    <t>Incorporated-540264-08/24/84-RANDOLPH COUNTY</t>
  </si>
  <si>
    <t>0264</t>
  </si>
  <si>
    <t>540264</t>
  </si>
  <si>
    <t>Iaeger town</t>
  </si>
  <si>
    <t>IAEGER, TOWN OF</t>
  </si>
  <si>
    <t>Incorporated-540118-09/28/84-MCDOWELL COUNTY</t>
  </si>
  <si>
    <t>0118</t>
  </si>
  <si>
    <t>540118</t>
  </si>
  <si>
    <t>Jane Lew town</t>
  </si>
  <si>
    <t>JANE LEW, TOWN OF</t>
  </si>
  <si>
    <t>Incorporated-540086-09/24/84-LEWIS COUNTY</t>
  </si>
  <si>
    <t>LEWIS COUNTY</t>
  </si>
  <si>
    <t>041</t>
  </si>
  <si>
    <t>0086</t>
  </si>
  <si>
    <t>540086</t>
  </si>
  <si>
    <t>Junior town</t>
  </si>
  <si>
    <t>JUNIOR, TOWN OF</t>
  </si>
  <si>
    <t>Incorporated-540003-04/17/87-BARBOUR COUNTY</t>
  </si>
  <si>
    <t>0003</t>
  </si>
  <si>
    <t>540003</t>
  </si>
  <si>
    <t>Kenova city</t>
  </si>
  <si>
    <t>KENOVA, CITY OF</t>
  </si>
  <si>
    <t>Incorporated-540221-05/17/89-WAYNE COUNTY</t>
  </si>
  <si>
    <t>0221</t>
  </si>
  <si>
    <t>540221</t>
  </si>
  <si>
    <t>Kermit town</t>
  </si>
  <si>
    <t>KERMIT, TOWN OF</t>
  </si>
  <si>
    <t>Incorporated-540136-03/01/78-MINGO COUNTY</t>
  </si>
  <si>
    <t>0136</t>
  </si>
  <si>
    <t>540136</t>
  </si>
  <si>
    <t>Keyser city</t>
  </si>
  <si>
    <t>KEYSER, CITY OF</t>
  </si>
  <si>
    <t>Incorporated-540130-09/27/91-MINERAL COUNTY</t>
  </si>
  <si>
    <t>0130</t>
  </si>
  <si>
    <t>540130</t>
  </si>
  <si>
    <t>Keystone city</t>
  </si>
  <si>
    <t>KEYSTONE, TOWN OF</t>
  </si>
  <si>
    <t>Incorporated-540119-02/01/85-MCDOWELL COUNTY</t>
  </si>
  <si>
    <t>0119</t>
  </si>
  <si>
    <t>540119</t>
  </si>
  <si>
    <t>Kimball town</t>
  </si>
  <si>
    <t>KIMBALL, TOWN OF</t>
  </si>
  <si>
    <t>Incorporated-540120-02/01/85-MCDOWELL COUNTY</t>
  </si>
  <si>
    <t>0120</t>
  </si>
  <si>
    <t>540120</t>
  </si>
  <si>
    <t>Kingwood city</t>
  </si>
  <si>
    <t>KINGWOOD, CITY OF</t>
  </si>
  <si>
    <t>Incorporated-540254-06/05/12-PRESTON COUNTY</t>
  </si>
  <si>
    <t>0254</t>
  </si>
  <si>
    <t>540254</t>
  </si>
  <si>
    <t>Leon town</t>
  </si>
  <si>
    <t>LEON, TOWN OF</t>
  </si>
  <si>
    <t>Incorporated-540113-08/15/78-MASON COUNTY</t>
  </si>
  <si>
    <t>0113</t>
  </si>
  <si>
    <t>540113</t>
  </si>
  <si>
    <t>Lester town</t>
  </si>
  <si>
    <t>LESTER, TOWN OF</t>
  </si>
  <si>
    <t>Incorporated-540171-04/01/88-RALEIGH COUNTY</t>
  </si>
  <si>
    <t>0171</t>
  </si>
  <si>
    <t>540171</t>
  </si>
  <si>
    <t>Lewisburg city</t>
  </si>
  <si>
    <t>LEWISBURG, CITY OF</t>
  </si>
  <si>
    <t>Incorporated-540281-10/16/2012-GREENBRIER COUNTY</t>
  </si>
  <si>
    <t>0281</t>
  </si>
  <si>
    <t>540281</t>
  </si>
  <si>
    <t>Logan city</t>
  </si>
  <si>
    <t>LOGAN, CITY OF</t>
  </si>
  <si>
    <t>Incorporated-545535-07/16/71-LOGAN COUNTY</t>
  </si>
  <si>
    <t>5535</t>
  </si>
  <si>
    <t>545535</t>
  </si>
  <si>
    <t>Lost Creek town</t>
  </si>
  <si>
    <t>LOST CREEK, TOWN OF</t>
  </si>
  <si>
    <t>Incorporated-540057-03/04/88-HARRISON COUNTY</t>
  </si>
  <si>
    <t>0057</t>
  </si>
  <si>
    <t>540057</t>
  </si>
  <si>
    <t>Lumberport town</t>
  </si>
  <si>
    <t>LUMBERPORT, TOWN OF</t>
  </si>
  <si>
    <t>Incorporated-540058-03/04/88-HARRISON COUNTY</t>
  </si>
  <si>
    <t>0058</t>
  </si>
  <si>
    <t>540058</t>
  </si>
  <si>
    <t>Mabscott town</t>
  </si>
  <si>
    <t>MABSCOTT, TOWN OF</t>
  </si>
  <si>
    <t>Incorporated-540286-03/04/85-RALEIGH COUNTY</t>
  </si>
  <si>
    <t>0286</t>
  </si>
  <si>
    <t>540286</t>
  </si>
  <si>
    <t>McMechen city</t>
  </si>
  <si>
    <t>MCMECHEN, TOWN OF</t>
  </si>
  <si>
    <t>Incorporated-540110-09/25/09-MARSHALL COUNTY</t>
  </si>
  <si>
    <t>0110</t>
  </si>
  <si>
    <t>540110</t>
  </si>
  <si>
    <t>Madison city</t>
  </si>
  <si>
    <t>MADISON, TOWN OF</t>
  </si>
  <si>
    <t>Incorporated-540008-04/16/91-BOONE COUNTY</t>
  </si>
  <si>
    <t>0008</t>
  </si>
  <si>
    <t>540008</t>
  </si>
  <si>
    <t>Man town</t>
  </si>
  <si>
    <t>MAN, TOWN OF</t>
  </si>
  <si>
    <t>Incorporated-545537-09/10/71-LOGAN COUNTY</t>
  </si>
  <si>
    <t>5537</t>
  </si>
  <si>
    <t>545537</t>
  </si>
  <si>
    <t>Mannington city</t>
  </si>
  <si>
    <t>MANNINGTON, CITY OF</t>
  </si>
  <si>
    <t>Incorporated-540103-11/19/1986-MARION COUNTY</t>
  </si>
  <si>
    <t>0103</t>
  </si>
  <si>
    <t>540103</t>
  </si>
  <si>
    <t>Marlinton town</t>
  </si>
  <si>
    <t>MARLINTON, TOWN OF</t>
  </si>
  <si>
    <t>Incorporated-540159-10/17/1989-POCAHONTAS COUNTY</t>
  </si>
  <si>
    <t>0159</t>
  </si>
  <si>
    <t>540159</t>
  </si>
  <si>
    <t>Marmet city</t>
  </si>
  <si>
    <t>MARMET, TOWN OF</t>
  </si>
  <si>
    <t>Incorporated-540079-04/15/82-KANAWHA COUNTY</t>
  </si>
  <si>
    <t>0079</t>
  </si>
  <si>
    <t>540079</t>
  </si>
  <si>
    <t>Martinsburg city</t>
  </si>
  <si>
    <t>MARTINSBURG, CITY OF</t>
  </si>
  <si>
    <t>Incorporated-540006-12/18/1979-BERKELEY COUNTY</t>
  </si>
  <si>
    <t>0006</t>
  </si>
  <si>
    <t>540006</t>
  </si>
  <si>
    <t>Mason town</t>
  </si>
  <si>
    <t>MASON, TOWN OF</t>
  </si>
  <si>
    <t>Incorporated-540248-02/15/78-MASON COUNTY</t>
  </si>
  <si>
    <t>0248</t>
  </si>
  <si>
    <t>540248</t>
  </si>
  <si>
    <t>Masontown town</t>
  </si>
  <si>
    <t>MASONTOWN, TOWN OF</t>
  </si>
  <si>
    <t>Incorporated-540270-06/05/12-PRESTON COUNTY</t>
  </si>
  <si>
    <t>0270</t>
  </si>
  <si>
    <t>540270</t>
  </si>
  <si>
    <t>Matewan town</t>
  </si>
  <si>
    <t>MATEWAN, TOWN OF</t>
  </si>
  <si>
    <t>Incorporated-545538-02/03/70-MINGO COUNTY</t>
  </si>
  <si>
    <t>5538</t>
  </si>
  <si>
    <t>545538</t>
  </si>
  <si>
    <t>Meadow Bridge town</t>
  </si>
  <si>
    <t>MEADOW BRIDGE, TOWN OF</t>
  </si>
  <si>
    <t>Incorporated-540028-01/02/91-FAYETTE COUNTY</t>
  </si>
  <si>
    <t>0028</t>
  </si>
  <si>
    <t>540028</t>
  </si>
  <si>
    <t>Middlebourne town</t>
  </si>
  <si>
    <t>MIDDLEBOURNE, TOWN OF</t>
  </si>
  <si>
    <t>Incorporated-540195-11/4/1988-TYLER COUNTY</t>
  </si>
  <si>
    <t>0195</t>
  </si>
  <si>
    <t>540195</t>
  </si>
  <si>
    <t>Mill Creek town</t>
  </si>
  <si>
    <t>MILL CREEK, TOWN OF</t>
  </si>
  <si>
    <t>Incorporated-540266-08/24/84-RANDOLPH COUNTY</t>
  </si>
  <si>
    <t>0266</t>
  </si>
  <si>
    <t>540266</t>
  </si>
  <si>
    <t>Milton town</t>
  </si>
  <si>
    <t>MILTON, CITY OF</t>
  </si>
  <si>
    <t>Incorporated-540019-09/30/87-CABELL COUNTY</t>
  </si>
  <si>
    <t>0019</t>
  </si>
  <si>
    <t>540019</t>
  </si>
  <si>
    <t>Mitchell Heights town</t>
  </si>
  <si>
    <t>MITCHELL HEIGHTS, TOWN OF</t>
  </si>
  <si>
    <t>Incorporated-540095-08/13/71-LOGAN COUNTY</t>
  </si>
  <si>
    <t>0095</t>
  </si>
  <si>
    <t>540095</t>
  </si>
  <si>
    <t>Monongah town</t>
  </si>
  <si>
    <t>MONONGAH, TOWN OF</t>
  </si>
  <si>
    <t>Incorporated-540104-03/16/88-MARION COUNTY</t>
  </si>
  <si>
    <t>0104</t>
  </si>
  <si>
    <t>540104</t>
  </si>
  <si>
    <t>Montgomery city</t>
  </si>
  <si>
    <t>MONTGOMERY, CITY OF</t>
  </si>
  <si>
    <t>Incorporated-540029-06/01/82-FAYETTE COUNTY</t>
  </si>
  <si>
    <t>KANAWHA COUNTY/FAYETTE COUNTY</t>
  </si>
  <si>
    <t>0029</t>
  </si>
  <si>
    <t>540029</t>
  </si>
  <si>
    <t>Incorporated-540029-06/01/82-KANAWHA COUNTY</t>
  </si>
  <si>
    <t>Montrose town</t>
  </si>
  <si>
    <t>MONTROSE, TOWN OF</t>
  </si>
  <si>
    <t>Incorporated-540265-09/24/84-RANDOLPH COUNTY</t>
  </si>
  <si>
    <t>0265</t>
  </si>
  <si>
    <t>540265</t>
  </si>
  <si>
    <t>Moorefield town</t>
  </si>
  <si>
    <t>MOOREFIELD, TOWN OF</t>
  </si>
  <si>
    <t>Incorporated-540052-12/15/1990-HARDY COUNTY</t>
  </si>
  <si>
    <t>HARDY COUNTY</t>
  </si>
  <si>
    <t>031</t>
  </si>
  <si>
    <t>0052</t>
  </si>
  <si>
    <t>540052</t>
  </si>
  <si>
    <t>Morgantown city</t>
  </si>
  <si>
    <t>MORGANTOWN, CITY OF</t>
  </si>
  <si>
    <t>Incorporated-540141-08/01/79-MONONGALIA COUNTY</t>
  </si>
  <si>
    <t>0141</t>
  </si>
  <si>
    <t>540141</t>
  </si>
  <si>
    <t>Moundsville city</t>
  </si>
  <si>
    <t>MOUNDSVILLE, CITY OF</t>
  </si>
  <si>
    <t>Incorporated-540111-03/22/74-MARSHALL COUNTY</t>
  </si>
  <si>
    <t>0111</t>
  </si>
  <si>
    <t>540111</t>
  </si>
  <si>
    <t>Mount Hope city</t>
  </si>
  <si>
    <t>MOUNT HOPE, CITY OF</t>
  </si>
  <si>
    <t>Incorporated-540280-08/10/79-FAYETTE COUNTY</t>
  </si>
  <si>
    <t>0280</t>
  </si>
  <si>
    <t>540280</t>
  </si>
  <si>
    <t>Mullens city</t>
  </si>
  <si>
    <t>MULLENS, CITY OF</t>
  </si>
  <si>
    <t>Incorporated-540218-08/01/79-WYOMING COUNTY</t>
  </si>
  <si>
    <t>WYOMING COUNTY</t>
  </si>
  <si>
    <t>109</t>
  </si>
  <si>
    <t>0218</t>
  </si>
  <si>
    <t>540218</t>
  </si>
  <si>
    <t>Newburg town</t>
  </si>
  <si>
    <t>NEWBURG,TOWN OF</t>
  </si>
  <si>
    <t>Incorporated-540268-08/01/87-PRESTON COUNTY</t>
  </si>
  <si>
    <t>0268</t>
  </si>
  <si>
    <t>540268</t>
  </si>
  <si>
    <t>New Cumberland city</t>
  </si>
  <si>
    <t>NEW CUMBERLAND, CITY OF</t>
  </si>
  <si>
    <t>Incorporated-540049-05/15/80-HANCOCK COUNTY</t>
  </si>
  <si>
    <t>0049</t>
  </si>
  <si>
    <t>540049</t>
  </si>
  <si>
    <t>New Haven town</t>
  </si>
  <si>
    <t>NEW HAVEN, TOWN OF</t>
  </si>
  <si>
    <t>Incorporated-540249-07/03/78-MASON COUNTY</t>
  </si>
  <si>
    <t>0249</t>
  </si>
  <si>
    <t>540249</t>
  </si>
  <si>
    <t>New Martinsville city</t>
  </si>
  <si>
    <t>NEW MARTINSVILLE, CITY OF</t>
  </si>
  <si>
    <t>Incorporated-540208-09/02/82-WETZEL COUNTY</t>
  </si>
  <si>
    <t>0208</t>
  </si>
  <si>
    <t>540208</t>
  </si>
  <si>
    <t>Nitro city</t>
  </si>
  <si>
    <t>NITRO, CITY OF</t>
  </si>
  <si>
    <t>Incorporated-540081-04/15/82-KANAWHA COUNTY</t>
  </si>
  <si>
    <t>PUTNAM COUNTY/KANAWHA COUNTY</t>
  </si>
  <si>
    <t>0081</t>
  </si>
  <si>
    <t>540081</t>
  </si>
  <si>
    <t>Incorporated-540081-04/15/82-PUTNAM COUNTY</t>
  </si>
  <si>
    <t>Northfork town</t>
  </si>
  <si>
    <t>NORTHFORK, TOWN OF</t>
  </si>
  <si>
    <t>Incorporated-540121-04/03/85-MCDOWELL COUNTY</t>
  </si>
  <si>
    <t>0121</t>
  </si>
  <si>
    <t>540121</t>
  </si>
  <si>
    <t>North Hills town</t>
  </si>
  <si>
    <t>NORTH HILLS, TOWN OF</t>
  </si>
  <si>
    <t>Incorporated-540042-11/6/2013-WOOD COUNTY</t>
  </si>
  <si>
    <t>WOOD COUNTY</t>
  </si>
  <si>
    <t>107</t>
  </si>
  <si>
    <t>0042</t>
  </si>
  <si>
    <t>540042</t>
  </si>
  <si>
    <t>Nutter Fort town</t>
  </si>
  <si>
    <t>NUTTER FORT, TOWN OF</t>
  </si>
  <si>
    <t>Incorporated-540059-09/17/80-HARRISON COUNTY</t>
  </si>
  <si>
    <t>0059</t>
  </si>
  <si>
    <t>540059</t>
  </si>
  <si>
    <t>Oak Hill city</t>
  </si>
  <si>
    <t>OAK HILL, CITY OF</t>
  </si>
  <si>
    <t>Incorporated-540031-01/18/80-FAYETTE COUNTY</t>
  </si>
  <si>
    <t>0031</t>
  </si>
  <si>
    <t>540031</t>
  </si>
  <si>
    <t>Oakvale town</t>
  </si>
  <si>
    <t>OAKVALE, TOWN OF</t>
  </si>
  <si>
    <t>Incorporated-540127-12/15/1983-MERCER COUNTY</t>
  </si>
  <si>
    <t>0127</t>
  </si>
  <si>
    <t>540127</t>
  </si>
  <si>
    <t>Oceana town</t>
  </si>
  <si>
    <t>OCEANA, TOWN OF</t>
  </si>
  <si>
    <t>Incorporated-540219-10/16/1979-WYOMING COUNTY</t>
  </si>
  <si>
    <t>0219</t>
  </si>
  <si>
    <t>540219</t>
  </si>
  <si>
    <t>Paden City</t>
  </si>
  <si>
    <t>PADEN CITY, CITY OF</t>
  </si>
  <si>
    <t>Incorporated-540196-03/16/89-TYLER COUNTY</t>
  </si>
  <si>
    <t>WETZEL COUNTY/TYLER COUNTY</t>
  </si>
  <si>
    <t>0196</t>
  </si>
  <si>
    <t>540196</t>
  </si>
  <si>
    <t>Incorporated-540196-03/16/89-WETZEL COUNTY</t>
  </si>
  <si>
    <t>Parkersburg city</t>
  </si>
  <si>
    <t>PARKERSBURG, CITY OF</t>
  </si>
  <si>
    <t>Incorporated-540214-09/04/86-WOOD COUNTY</t>
  </si>
  <si>
    <t>0214</t>
  </si>
  <si>
    <t>540214</t>
  </si>
  <si>
    <t>Parsons city</t>
  </si>
  <si>
    <t>PARSONS, CITY OF</t>
  </si>
  <si>
    <t>Incorporated-540194-08/15/79-TUCKER COUNTY</t>
  </si>
  <si>
    <t>0194</t>
  </si>
  <si>
    <t>540194</t>
  </si>
  <si>
    <t>Paw Paw town</t>
  </si>
  <si>
    <t>PAW PAW, TOWN OF</t>
  </si>
  <si>
    <t>Incorporated-540252-11/2/1984-MORGAN COUNTY</t>
  </si>
  <si>
    <t>0252</t>
  </si>
  <si>
    <t>540252</t>
  </si>
  <si>
    <t>Pax town</t>
  </si>
  <si>
    <t>PAX, TOWN OF</t>
  </si>
  <si>
    <t>Incorporated-540032-08/10/79-FAYETTE COUNTY</t>
  </si>
  <si>
    <t>0032</t>
  </si>
  <si>
    <t>540032</t>
  </si>
  <si>
    <t>Pennsboro city</t>
  </si>
  <si>
    <t>PENNSBORO, CITY OF</t>
  </si>
  <si>
    <t>Incorporated-540182-09/16/88-RITCHIE COUNTY</t>
  </si>
  <si>
    <t>0182</t>
  </si>
  <si>
    <t>540182</t>
  </si>
  <si>
    <t>Petersburg city</t>
  </si>
  <si>
    <t>PETERSBURG, TOWN OF</t>
  </si>
  <si>
    <t>Incorporated-540039-05/03/90-GRANT COUNTY</t>
  </si>
  <si>
    <t>0039</t>
  </si>
  <si>
    <t>540039</t>
  </si>
  <si>
    <t>Peterstown town</t>
  </si>
  <si>
    <t>PETERSTOWN, TOWN OF</t>
  </si>
  <si>
    <t>Incorporated-540143-08/01/79-MONROE COUNTY</t>
  </si>
  <si>
    <t>MONROE COUNTY</t>
  </si>
  <si>
    <t>0143</t>
  </si>
  <si>
    <t>540143</t>
  </si>
  <si>
    <t>Philippi city</t>
  </si>
  <si>
    <t>PHILIPPI, CITY OF</t>
  </si>
  <si>
    <t>Incorporated-540004-09/04/86-BARBOUR COUNTY</t>
  </si>
  <si>
    <t>0004</t>
  </si>
  <si>
    <t>540004</t>
  </si>
  <si>
    <t>Piedmont town</t>
  </si>
  <si>
    <t>PIEDMONT, CITY OF</t>
  </si>
  <si>
    <t>Incorporated-540131-09/27/91-MINERAL COUNTY</t>
  </si>
  <si>
    <t>0131</t>
  </si>
  <si>
    <t>540131</t>
  </si>
  <si>
    <t>Pine Grove town</t>
  </si>
  <si>
    <t>PINE GROVE, TOWN OF</t>
  </si>
  <si>
    <t>Incorporated-540210-04/01/88-WETZEL COUNTY</t>
  </si>
  <si>
    <t>0210</t>
  </si>
  <si>
    <t>540210</t>
  </si>
  <si>
    <t>Pineville town</t>
  </si>
  <si>
    <t>PINEVILLE, CITY OF</t>
  </si>
  <si>
    <t>Incorporated-540220-09/30/83-WYOMING COUNTY</t>
  </si>
  <si>
    <t>0220</t>
  </si>
  <si>
    <t>540220</t>
  </si>
  <si>
    <t>Pleasant Valley city</t>
  </si>
  <si>
    <t>PLEASANT VALLEY, CITY OF</t>
  </si>
  <si>
    <t>Incorporated-540292-06/19/12-MARION COUNTY</t>
  </si>
  <si>
    <t>0292</t>
  </si>
  <si>
    <t>540292</t>
  </si>
  <si>
    <t>Poca town</t>
  </si>
  <si>
    <t>POCA, TOWN OF</t>
  </si>
  <si>
    <t>Incorporated-540168-12/18/1985-PUTNAM COUNTY</t>
  </si>
  <si>
    <t>0168</t>
  </si>
  <si>
    <t>540168</t>
  </si>
  <si>
    <t>Point Pleasant city</t>
  </si>
  <si>
    <t>POINT PLEASANT, CITY OF</t>
  </si>
  <si>
    <t>Incorporated-540250-05/15/78-MASON COUNTY</t>
  </si>
  <si>
    <t>0250</t>
  </si>
  <si>
    <t>540250</t>
  </si>
  <si>
    <t>Pratt town</t>
  </si>
  <si>
    <t>PRATT, TOWN OF</t>
  </si>
  <si>
    <t>Incorporated-540082-05/01/84-KANAWHA COUNTY</t>
  </si>
  <si>
    <t>0082</t>
  </si>
  <si>
    <t>540082</t>
  </si>
  <si>
    <t>Princeton city</t>
  </si>
  <si>
    <t>PRINCETON, CITY OF</t>
  </si>
  <si>
    <t>Incorporated-540128-02/01/84-MERCER COUNTY</t>
  </si>
  <si>
    <t>0128</t>
  </si>
  <si>
    <t>540128</t>
  </si>
  <si>
    <t>Pullman town</t>
  </si>
  <si>
    <t>PULLMAN, TOWN OF</t>
  </si>
  <si>
    <t>Incorporated-540263-09/10/84-RITCHIE COUNTY</t>
  </si>
  <si>
    <t>0263</t>
  </si>
  <si>
    <t>540263</t>
  </si>
  <si>
    <t>Quinwood town</t>
  </si>
  <si>
    <t>QUINWOOD, TOWN OF</t>
  </si>
  <si>
    <t>Incorporated-540244-02/27/81-GREENBRIER COUNTY</t>
  </si>
  <si>
    <t>0244</t>
  </si>
  <si>
    <t>540244</t>
  </si>
  <si>
    <t>Rainelle town</t>
  </si>
  <si>
    <t>RAINELLE, TOWN OF</t>
  </si>
  <si>
    <t>Incorporated-540228-11/19/1987-GREENBRIER COUNTY</t>
  </si>
  <si>
    <t>0228</t>
  </si>
  <si>
    <t>540228</t>
  </si>
  <si>
    <t>Ranson corporation</t>
  </si>
  <si>
    <t>RANSON, CITY OF</t>
  </si>
  <si>
    <t>Incorporated-540068-06/15/79-JEFFERSON COUNTY</t>
  </si>
  <si>
    <t>0068</t>
  </si>
  <si>
    <t>540068</t>
  </si>
  <si>
    <t>Ravenswood city</t>
  </si>
  <si>
    <t>RAVENSWOOD, CITY OF</t>
  </si>
  <si>
    <t>Incorporated-540241-03/18/91-JACKSON COUNTY</t>
  </si>
  <si>
    <t>JACKSON COUNTY</t>
  </si>
  <si>
    <t>035</t>
  </si>
  <si>
    <t>0241</t>
  </si>
  <si>
    <t>540241</t>
  </si>
  <si>
    <t>Reedsville town</t>
  </si>
  <si>
    <t>REEDSVILLE, TOWN OF</t>
  </si>
  <si>
    <t>Incorporated-540269-08/01/87-PRESTON COUNTY</t>
  </si>
  <si>
    <t>0269</t>
  </si>
  <si>
    <t>540269</t>
  </si>
  <si>
    <t>Reedy town</t>
  </si>
  <si>
    <t>REEDY, TOWN OF</t>
  </si>
  <si>
    <t>Incorporated-540184-12/1/1978-ROANE COUNTY</t>
  </si>
  <si>
    <t>ROANE COUNTY</t>
  </si>
  <si>
    <t>087</t>
  </si>
  <si>
    <t>0184</t>
  </si>
  <si>
    <t>540184</t>
  </si>
  <si>
    <t>Richwood city</t>
  </si>
  <si>
    <t>RICHWOOD, CITY OF</t>
  </si>
  <si>
    <t>Incorporated-540147-09/27/91-NICHOLAS COUNTY</t>
  </si>
  <si>
    <t>NICHOLAS COUNTY</t>
  </si>
  <si>
    <t>067</t>
  </si>
  <si>
    <t>0147</t>
  </si>
  <si>
    <t>540147</t>
  </si>
  <si>
    <t>Ridgeley town</t>
  </si>
  <si>
    <t>RIDGELEY, TOWN OF</t>
  </si>
  <si>
    <t>Incorporated-540155-09/27/91-MINERAL COUNTY</t>
  </si>
  <si>
    <t>0155</t>
  </si>
  <si>
    <t>540155</t>
  </si>
  <si>
    <t>Ripley city</t>
  </si>
  <si>
    <t>RIPLEY, CITY OF</t>
  </si>
  <si>
    <t>Incorporated-540064-09/01/77-JACKSON COUNTY</t>
  </si>
  <si>
    <t>0064</t>
  </si>
  <si>
    <t>540064</t>
  </si>
  <si>
    <t>Rivesville town</t>
  </si>
  <si>
    <t>RIVESVILLE, TOWN OF</t>
  </si>
  <si>
    <t>Incorporated-540105-03/16/88-MARION COUNTY</t>
  </si>
  <si>
    <t>0105</t>
  </si>
  <si>
    <t>540105</t>
  </si>
  <si>
    <t>Romney city</t>
  </si>
  <si>
    <t>ROMNEY, TOWN OF</t>
  </si>
  <si>
    <t>Incorporated-540276-06/15/88-HAMPSHIRE COUNTY</t>
  </si>
  <si>
    <t>0276</t>
  </si>
  <si>
    <t>540276</t>
  </si>
  <si>
    <t>Ronceverte city</t>
  </si>
  <si>
    <t>RONCEVERTE, CITY OF</t>
  </si>
  <si>
    <t>Incorporated-540043-05/17/90-GREENBRIER COUNTY</t>
  </si>
  <si>
    <t>0043</t>
  </si>
  <si>
    <t>540043</t>
  </si>
  <si>
    <t>Rowlesburg town</t>
  </si>
  <si>
    <t>ROWLESBURG, TOWN OF</t>
  </si>
  <si>
    <t>Incorporated-540163-08/01/79-PRESTON COUNTY</t>
  </si>
  <si>
    <t>0163</t>
  </si>
  <si>
    <t>540163</t>
  </si>
  <si>
    <t>Rupert town</t>
  </si>
  <si>
    <t>RUPERT, TOWN OF</t>
  </si>
  <si>
    <t>Incorporated-540044-08/24/84-GREENBRIER COUNTY</t>
  </si>
  <si>
    <t>0044</t>
  </si>
  <si>
    <t>540044</t>
  </si>
  <si>
    <t>St. Albans city</t>
  </si>
  <si>
    <t>ST. ALBANS, CITY OF</t>
  </si>
  <si>
    <t>Incorporated-540083-06/15/82-KANAWHA COUNTY</t>
  </si>
  <si>
    <t>0083</t>
  </si>
  <si>
    <t>540083</t>
  </si>
  <si>
    <t>St. Marys city</t>
  </si>
  <si>
    <t>ST. MARY'S, CITY OF</t>
  </si>
  <si>
    <t>Incorporated-540156-06/03/91-PLEASANTS COUNTY</t>
  </si>
  <si>
    <t>0156</t>
  </si>
  <si>
    <t>540156</t>
  </si>
  <si>
    <t>Salem city</t>
  </si>
  <si>
    <t>SALEM, CITY OF</t>
  </si>
  <si>
    <t>Incorporated-540242-12/4/1985-HARRISON COUNTY</t>
  </si>
  <si>
    <t>0242</t>
  </si>
  <si>
    <t>540242</t>
  </si>
  <si>
    <t>Sand Fork town</t>
  </si>
  <si>
    <t>SAND FORK, TOWN OF</t>
  </si>
  <si>
    <t>Incorporated-540037-04/16/91-GILMER COUNTY</t>
  </si>
  <si>
    <t>0037</t>
  </si>
  <si>
    <t>540037</t>
  </si>
  <si>
    <t>Shepherdstown town</t>
  </si>
  <si>
    <t>SHEPHERDSTOWN, TOWN OF</t>
  </si>
  <si>
    <t>Incorporated-540069-03/18/80-JEFFERSON COUNTY</t>
  </si>
  <si>
    <t>0069</t>
  </si>
  <si>
    <t>540069</t>
  </si>
  <si>
    <t>Shinnston city</t>
  </si>
  <si>
    <t>SHINNSTON, CITY OF</t>
  </si>
  <si>
    <t>Incorporated-540060-03/16/88-HARRISON COUNTY</t>
  </si>
  <si>
    <t>0060</t>
  </si>
  <si>
    <t>540060</t>
  </si>
  <si>
    <t>Sistersville city</t>
  </si>
  <si>
    <t>SISTERSVILLE, CITY OF</t>
  </si>
  <si>
    <t>Incorporated-540197-11/4/1988-TYLER COUNTY</t>
  </si>
  <si>
    <t>0197</t>
  </si>
  <si>
    <t>540197</t>
  </si>
  <si>
    <t>Smithers city</t>
  </si>
  <si>
    <t>SMITHERS, TOWN OF</t>
  </si>
  <si>
    <t>Incorporated-540033-04/15/82-FAYETTE COUNTY</t>
  </si>
  <si>
    <t>0033</t>
  </si>
  <si>
    <t>540033</t>
  </si>
  <si>
    <t>Incorporated-540033-04/15/82-KANAWHA COUNTY</t>
  </si>
  <si>
    <t>Smithfield town</t>
  </si>
  <si>
    <t>SMITHFIELD, TOWN OF</t>
  </si>
  <si>
    <t>Incorporated-540258-04/01/88-WETZEL COUNTY</t>
  </si>
  <si>
    <t>0258</t>
  </si>
  <si>
    <t>540258</t>
  </si>
  <si>
    <t>Sophia town</t>
  </si>
  <si>
    <t>SOPHIA, TOWN OF</t>
  </si>
  <si>
    <t>Incorporated-540174-04/16/91-RALEIGH COUNTY</t>
  </si>
  <si>
    <t>0174</t>
  </si>
  <si>
    <t>540174</t>
  </si>
  <si>
    <t>South Charleston city</t>
  </si>
  <si>
    <t>SOUTH CHARLESTON, CITY OF</t>
  </si>
  <si>
    <t>Incorporated-540223-06/15/82-KANAWHA COUNTY</t>
  </si>
  <si>
    <t>0223</t>
  </si>
  <si>
    <t>540223</t>
  </si>
  <si>
    <t>Spencer city</t>
  </si>
  <si>
    <t>SPENCER, CITY OF</t>
  </si>
  <si>
    <t>Incorporated-540185-01/03/79-ROANE COUNTY</t>
  </si>
  <si>
    <t>0185</t>
  </si>
  <si>
    <t>540185</t>
  </si>
  <si>
    <t>Star City town</t>
  </si>
  <si>
    <t>STAR CITY, TOWN OF</t>
  </si>
  <si>
    <t>Incorporated-540273-08/01/78-MONONGALIA COUNTY</t>
  </si>
  <si>
    <t>0273</t>
  </si>
  <si>
    <t>540273</t>
  </si>
  <si>
    <t>Stonewood city</t>
  </si>
  <si>
    <t>STONEWOOD, CITY OF</t>
  </si>
  <si>
    <t>Incorporated-540061-09/05/79-HARRISON COUNTY</t>
  </si>
  <si>
    <t>0061</t>
  </si>
  <si>
    <t>540061</t>
  </si>
  <si>
    <t>Summersville city</t>
  </si>
  <si>
    <t>SUMMERSVILLE, CITY OF</t>
  </si>
  <si>
    <t>Incorporated-540148-08/24/84-NICHOLAS COUNTY</t>
  </si>
  <si>
    <t>0148</t>
  </si>
  <si>
    <t>540148</t>
  </si>
  <si>
    <t>Sutton town</t>
  </si>
  <si>
    <t>SUTTON, TOWN OF</t>
  </si>
  <si>
    <t>Incorporated-540236-04/19/10-BRAXTON COUNTY</t>
  </si>
  <si>
    <t>0236</t>
  </si>
  <si>
    <t>540236</t>
  </si>
  <si>
    <t>Sylvester town</t>
  </si>
  <si>
    <t>SYLVESTER, TOWN OF</t>
  </si>
  <si>
    <t>Incorporated-540238-04/16/91-BOONE COUNTY</t>
  </si>
  <si>
    <t>0238</t>
  </si>
  <si>
    <t>540238</t>
  </si>
  <si>
    <t>Terra Alta town</t>
  </si>
  <si>
    <t>TERRA ALTA, TOWN OF</t>
  </si>
  <si>
    <t>Incorporated-540257-08/01/87-PRESTON COUNTY</t>
  </si>
  <si>
    <t>0257</t>
  </si>
  <si>
    <t>540257</t>
  </si>
  <si>
    <t>Thomas city</t>
  </si>
  <si>
    <t>THOMAS, CITY OF</t>
  </si>
  <si>
    <t>Incorporated-540261-09/10/84-TUCKER COUNTY</t>
  </si>
  <si>
    <t>0261</t>
  </si>
  <si>
    <t>540261</t>
  </si>
  <si>
    <t>Thurmond town</t>
  </si>
  <si>
    <t>THURMOND, TOWN OF</t>
  </si>
  <si>
    <t>Incorporated-540050-03/04/88-FAYETTE COUNTY</t>
  </si>
  <si>
    <t>0050</t>
  </si>
  <si>
    <t>540050</t>
  </si>
  <si>
    <t>Triadelphia town</t>
  </si>
  <si>
    <t>TRIADELPHIA, TOWN OF</t>
  </si>
  <si>
    <t>Incorporated-540150-01/18/84-OHIO COUNTY</t>
  </si>
  <si>
    <t>0150</t>
  </si>
  <si>
    <t>540150</t>
  </si>
  <si>
    <t>Tunnelton town</t>
  </si>
  <si>
    <t>TUNNELTON, TOWN OF</t>
  </si>
  <si>
    <t>Incorporated-540137-06/05/12-PRESTON COUNTY</t>
  </si>
  <si>
    <t>0137</t>
  </si>
  <si>
    <t>540137</t>
  </si>
  <si>
    <t>Union town</t>
  </si>
  <si>
    <t>UNION, TOWN OF</t>
  </si>
  <si>
    <t>Incorporated-540290-06/17/02-MONROE COUNTY</t>
  </si>
  <si>
    <t>0290</t>
  </si>
  <si>
    <t>540290</t>
  </si>
  <si>
    <t>Valley Grove village</t>
  </si>
  <si>
    <t>VALLEY GROVE, TOWN OF</t>
  </si>
  <si>
    <t>Incorporated-540151-09/28/79-OHIO COUNTY</t>
  </si>
  <si>
    <t>0151</t>
  </si>
  <si>
    <t>540151</t>
  </si>
  <si>
    <t>Vienna city</t>
  </si>
  <si>
    <t>VIENNA, CITY OF</t>
  </si>
  <si>
    <t>Incorporated-540215-12/18/1985-WOOD COUNTY</t>
  </si>
  <si>
    <t>0215</t>
  </si>
  <si>
    <t>540215</t>
  </si>
  <si>
    <t>War city</t>
  </si>
  <si>
    <t>WAR, TOWN OF</t>
  </si>
  <si>
    <t>Incorporated-540122-09/28/84-MCDOWELL COUNTY</t>
  </si>
  <si>
    <t>0122</t>
  </si>
  <si>
    <t>540122</t>
  </si>
  <si>
    <t>Wardensville town</t>
  </si>
  <si>
    <t>WARDENSVILLE, TOWN OF</t>
  </si>
  <si>
    <t>Incorporated-540245-08/01/87-HARDY COUNTY</t>
  </si>
  <si>
    <t>0245</t>
  </si>
  <si>
    <t>540245</t>
  </si>
  <si>
    <t>Wayne town</t>
  </si>
  <si>
    <t>WAYNE, TOWN OF</t>
  </si>
  <si>
    <t>Incorporated-540231-09/30/87-WAYNE COUNTY</t>
  </si>
  <si>
    <t>0231</t>
  </si>
  <si>
    <t>540231</t>
  </si>
  <si>
    <t>Weirton city</t>
  </si>
  <si>
    <t>WEIRTON, CITY OF</t>
  </si>
  <si>
    <t>Incorporated-540014-09/28/79-BROOKE COUNTY</t>
  </si>
  <si>
    <t>BROOKE COUNTY/HANCOCK COUNTY</t>
  </si>
  <si>
    <t>0014</t>
  </si>
  <si>
    <t>540014</t>
  </si>
  <si>
    <t>Incorporated-540014-09/28/79-HANCOCK COUNTY</t>
  </si>
  <si>
    <t>Welch city</t>
  </si>
  <si>
    <t>WELCH, CITY OF</t>
  </si>
  <si>
    <t>Incorporated-540123-09/01/83-MCDOWELL COUNTY</t>
  </si>
  <si>
    <t>0123</t>
  </si>
  <si>
    <t>540123</t>
  </si>
  <si>
    <t>Wellsburg city</t>
  </si>
  <si>
    <t>WELLSBURG, CITY OF</t>
  </si>
  <si>
    <t>Incorporated-540015-11/17/1982-BROOKE COUNTY</t>
  </si>
  <si>
    <t>0015</t>
  </si>
  <si>
    <t>540015</t>
  </si>
  <si>
    <t>West Hamlin town</t>
  </si>
  <si>
    <t>WEST HAMLIN, TOWN OF</t>
  </si>
  <si>
    <t>Incorporated-540090-09/04/87-LINCOLN COUNTY</t>
  </si>
  <si>
    <t>0090</t>
  </si>
  <si>
    <t>540090</t>
  </si>
  <si>
    <t>West Liberty town</t>
  </si>
  <si>
    <t>WEST LIBERTY, TOWN OF</t>
  </si>
  <si>
    <t>Incorporated-540094-07/17/06-OHIO COUNTY</t>
  </si>
  <si>
    <t>0094</t>
  </si>
  <si>
    <t>540094</t>
  </si>
  <si>
    <t>West Logan town</t>
  </si>
  <si>
    <t>WEST LOGAN, TOWN OF</t>
  </si>
  <si>
    <t>Incorporated-545539-06/02/72-LOGAN COUNTY</t>
  </si>
  <si>
    <t>5539</t>
  </si>
  <si>
    <t>545539</t>
  </si>
  <si>
    <t>West Milford town</t>
  </si>
  <si>
    <t>WEST MILFORD, TOWN OF</t>
  </si>
  <si>
    <t>Incorporated-540062-04/01/88-HARRISON COUNTY</t>
  </si>
  <si>
    <t>0062</t>
  </si>
  <si>
    <t>540062</t>
  </si>
  <si>
    <t>Weston city</t>
  </si>
  <si>
    <t>WESTON, CITY OF</t>
  </si>
  <si>
    <t>Incorporated-540087-04/15/82-LEWIS COUNTY</t>
  </si>
  <si>
    <t>0087</t>
  </si>
  <si>
    <t>540087</t>
  </si>
  <si>
    <t>Westover city</t>
  </si>
  <si>
    <t>WESTOVER, CITY OF</t>
  </si>
  <si>
    <t>Incorporated-540274-08/01/78-MONONGALIA COUNTY</t>
  </si>
  <si>
    <t>0274</t>
  </si>
  <si>
    <t>540274</t>
  </si>
  <si>
    <t>West Union town</t>
  </si>
  <si>
    <t>WEST UNION, TOWN OF</t>
  </si>
  <si>
    <t>Incorporated-540025-03/18/91-DODDRIDGE COUNTY</t>
  </si>
  <si>
    <t>DODDRIDGE COUNTY</t>
  </si>
  <si>
    <t>017</t>
  </si>
  <si>
    <t>0025</t>
  </si>
  <si>
    <t>540025</t>
  </si>
  <si>
    <t>Wheeling city</t>
  </si>
  <si>
    <t>WHEELING, CITY OF</t>
  </si>
  <si>
    <t>Incorporated-540152-02/18/81-OHIO COUNTY</t>
  </si>
  <si>
    <t>0152</t>
  </si>
  <si>
    <t>540152</t>
  </si>
  <si>
    <t>Incorporated-540152-02/18/81-MARSHALL COUNTY</t>
  </si>
  <si>
    <t>White Hall town</t>
  </si>
  <si>
    <t>WHITE HALL, TOWN OF</t>
  </si>
  <si>
    <t>Incorporated-545556-06/19/12-MARION COUNTY</t>
  </si>
  <si>
    <t>5556</t>
  </si>
  <si>
    <t>545556</t>
  </si>
  <si>
    <t>White Sulphur Springs city</t>
  </si>
  <si>
    <t>WHITE SULPHUR SPRINGS, CITY OF</t>
  </si>
  <si>
    <t>Incorporated-540045-08/01/78-GREENBRIER COUNTY</t>
  </si>
  <si>
    <t>0045</t>
  </si>
  <si>
    <t>540045</t>
  </si>
  <si>
    <t>Whitesville town</t>
  </si>
  <si>
    <t>WHITESVILLE, TOWN OF</t>
  </si>
  <si>
    <t>Incorporated-540229-04/16/91-BOONE COUNTY</t>
  </si>
  <si>
    <t>0229</t>
  </si>
  <si>
    <t>540229</t>
  </si>
  <si>
    <t>Williamson city</t>
  </si>
  <si>
    <t>WILLIAMSON, CITY OF</t>
  </si>
  <si>
    <t>Incorporated-540138-01/16/81-MINGO COUNTY</t>
  </si>
  <si>
    <t>0138</t>
  </si>
  <si>
    <t>540138</t>
  </si>
  <si>
    <t>Williamstown city</t>
  </si>
  <si>
    <t>WILLIAMSTOWN, CITY OF</t>
  </si>
  <si>
    <t>Incorporated-540216-10/18/1983-WOOD COUNTY</t>
  </si>
  <si>
    <t>0216</t>
  </si>
  <si>
    <t>540216</t>
  </si>
  <si>
    <t>Windsor Heights village</t>
  </si>
  <si>
    <t>WINDSOR HEIGHTS, VILLAGE OF</t>
  </si>
  <si>
    <t>Incorporated-Village of Windsor Heights-BROOKE COUNTY</t>
  </si>
  <si>
    <t>0084</t>
  </si>
  <si>
    <t>540084</t>
  </si>
  <si>
    <t>Winfield town</t>
  </si>
  <si>
    <t>WINFIELD, TOWN OF</t>
  </si>
  <si>
    <t>Incorporated-540271-12/18/1985-PUTNAM COUNTY</t>
  </si>
  <si>
    <t>0271</t>
  </si>
  <si>
    <t>540271</t>
  </si>
  <si>
    <t>Womelsdorf (Coalton) town</t>
  </si>
  <si>
    <t>WOMELSDORF (COALTON), TOWN OF</t>
  </si>
  <si>
    <t>Incorporated-540176-09/10/84-RANDOLPH COUNTY</t>
  </si>
  <si>
    <t>0176</t>
  </si>
  <si>
    <t>540176</t>
  </si>
  <si>
    <t>Worthington town</t>
  </si>
  <si>
    <t>WORTHINGTON, TOWN OF</t>
  </si>
  <si>
    <t>Incorporated-540106-03/16/88-MARION COUNTY</t>
  </si>
  <si>
    <t>0106</t>
  </si>
  <si>
    <t>540106</t>
  </si>
  <si>
    <t>Barbour</t>
  </si>
  <si>
    <t>BARBOUR COUNTY*</t>
  </si>
  <si>
    <t>Unincorporated-540001-07/01/87-BARBOUR COUNTY</t>
  </si>
  <si>
    <t>0001</t>
  </si>
  <si>
    <t>540001</t>
  </si>
  <si>
    <t>Boone</t>
  </si>
  <si>
    <t>BOONE COUNTY *</t>
  </si>
  <si>
    <t>Unincorporated-540007-04/16/91-BOONE COUNTY</t>
  </si>
  <si>
    <t>0007</t>
  </si>
  <si>
    <t>540007</t>
  </si>
  <si>
    <t>Braxton</t>
  </si>
  <si>
    <t>BRAXTON COUNTY *</t>
  </si>
  <si>
    <t>Unincorporated-540009-04/19/10-BRAXTON COUNTY</t>
  </si>
  <si>
    <t>0009</t>
  </si>
  <si>
    <t>540009</t>
  </si>
  <si>
    <t>Brooke</t>
  </si>
  <si>
    <t>BROOKE COUNTY *</t>
  </si>
  <si>
    <t>Unincorporated-540011-12/15/1983-BROOKE COUNTY</t>
  </si>
  <si>
    <t>0011</t>
  </si>
  <si>
    <t>540011</t>
  </si>
  <si>
    <t>Cabell</t>
  </si>
  <si>
    <t>CABELL COUNTY*</t>
  </si>
  <si>
    <t>Unincorporated-540016-09/30/87-CABELL COUNTY</t>
  </si>
  <si>
    <t>0016</t>
  </si>
  <si>
    <t>540016</t>
  </si>
  <si>
    <t>Calhoun</t>
  </si>
  <si>
    <t>CALHOUN COUNTY *</t>
  </si>
  <si>
    <t>Unincorporated-540020-03/18/91-CALHOUN COUNTY</t>
  </si>
  <si>
    <t>0020</t>
  </si>
  <si>
    <t>540020</t>
  </si>
  <si>
    <t>Clay</t>
  </si>
  <si>
    <t>CLAY COUNTY *</t>
  </si>
  <si>
    <t>Unincorporated-540022-03/18/91-CLAY COUNTY</t>
  </si>
  <si>
    <t>0022</t>
  </si>
  <si>
    <t>540022</t>
  </si>
  <si>
    <t>Doddridge</t>
  </si>
  <si>
    <t>DODDRIDGE COUNTY *</t>
  </si>
  <si>
    <t>Unincorporated-540024-03/18/91-DODDRIDGE COUNTY</t>
  </si>
  <si>
    <t>0024</t>
  </si>
  <si>
    <t>540024</t>
  </si>
  <si>
    <t>Fayette</t>
  </si>
  <si>
    <t>FAYETTE COUNTY*</t>
  </si>
  <si>
    <t>Unincorporated-540026-03/04/88-FAYETTE COUNTY</t>
  </si>
  <si>
    <t>0026</t>
  </si>
  <si>
    <t>540026</t>
  </si>
  <si>
    <t>Gilmer</t>
  </si>
  <si>
    <t>GILMER COUNTY *</t>
  </si>
  <si>
    <t>Unincorporated-540035-04/16/91-GILMER COUNTY</t>
  </si>
  <si>
    <t>0035</t>
  </si>
  <si>
    <t>540035</t>
  </si>
  <si>
    <t>Grant</t>
  </si>
  <si>
    <t>GRANT COUNTY*</t>
  </si>
  <si>
    <t>Unincorporated-540038-08/01/87-GRANT COUNTY</t>
  </si>
  <si>
    <t>0038</t>
  </si>
  <si>
    <t>540038</t>
  </si>
  <si>
    <t>Greenbrier</t>
  </si>
  <si>
    <t>GREENBRIER COUNTY*</t>
  </si>
  <si>
    <t>Unincorporated-540040-01/15/88-GREENBRIER COUNTY</t>
  </si>
  <si>
    <t>0040</t>
  </si>
  <si>
    <t>540040</t>
  </si>
  <si>
    <t>Hancock</t>
  </si>
  <si>
    <t>HANCOCK COUNTY *</t>
  </si>
  <si>
    <t>Unincorporated-540047-06/15/84-HANCOCK COUNTY</t>
  </si>
  <si>
    <t>0047</t>
  </si>
  <si>
    <t>540047</t>
  </si>
  <si>
    <t>Hardy</t>
  </si>
  <si>
    <t>HARDY COUNTY *</t>
  </si>
  <si>
    <t>Unincorporated-540051-06/19/85-HARDY COUNTY</t>
  </si>
  <si>
    <t>0051</t>
  </si>
  <si>
    <t>540051</t>
  </si>
  <si>
    <t>Harrison</t>
  </si>
  <si>
    <t>HARRISON COUNTY*</t>
  </si>
  <si>
    <t>Unincorporated-540053-07/04/88-HARRISON COUNTY</t>
  </si>
  <si>
    <t>0053</t>
  </si>
  <si>
    <t>540053</t>
  </si>
  <si>
    <t>Jackson</t>
  </si>
  <si>
    <t>JACKSON COUNTY *</t>
  </si>
  <si>
    <t>Unincorporated-540063-05/01/85-JACKSON COUNTY</t>
  </si>
  <si>
    <t>0063</t>
  </si>
  <si>
    <t>540063</t>
  </si>
  <si>
    <t>Jefferson</t>
  </si>
  <si>
    <t>JEFFERSON COUNTY *</t>
  </si>
  <si>
    <t>Unincorporated-540065-10/15/1980-JEFFERSON COUNTY</t>
  </si>
  <si>
    <t>0065</t>
  </si>
  <si>
    <t>540065</t>
  </si>
  <si>
    <t>Kanawha</t>
  </si>
  <si>
    <t>KANAWHA COUNTY *</t>
  </si>
  <si>
    <t>Unincorporated-540070-03/18/85-KANAWHA COUNTY</t>
  </si>
  <si>
    <t>0070</t>
  </si>
  <si>
    <t>540070</t>
  </si>
  <si>
    <t>Lewis</t>
  </si>
  <si>
    <t>LEWIS COUNTY*</t>
  </si>
  <si>
    <t>Unincorporated-540085-07/01/87-LEWIS COUNTY</t>
  </si>
  <si>
    <t>0085</t>
  </si>
  <si>
    <t>540085</t>
  </si>
  <si>
    <t>Lincoln</t>
  </si>
  <si>
    <t>LINCOLN COUNTY*</t>
  </si>
  <si>
    <t>Unincorporated-540088-09/18/87-LINCOLN COUNTY</t>
  </si>
  <si>
    <t>0088</t>
  </si>
  <si>
    <t>540088</t>
  </si>
  <si>
    <t>Marion</t>
  </si>
  <si>
    <t>MARION COUNTY*</t>
  </si>
  <si>
    <t>Unincorporated-540097-07/04/88-MARION COUNTY</t>
  </si>
  <si>
    <t>0097</t>
  </si>
  <si>
    <t>540097</t>
  </si>
  <si>
    <t>Marshall</t>
  </si>
  <si>
    <t>MARSHALL COUNTY *</t>
  </si>
  <si>
    <t>Unincorporated-540107-12/20/1974-MARSHALL COUNTY</t>
  </si>
  <si>
    <t>0107</t>
  </si>
  <si>
    <t>540107</t>
  </si>
  <si>
    <t>Mason</t>
  </si>
  <si>
    <t>MASON COUNTY *</t>
  </si>
  <si>
    <t>Unincorporated-540112-01/02/80-MASON COUNTY</t>
  </si>
  <si>
    <t>0112</t>
  </si>
  <si>
    <t>540112</t>
  </si>
  <si>
    <t>McDowell</t>
  </si>
  <si>
    <t>MCDOWELL COUNTY *</t>
  </si>
  <si>
    <t>Unincorporated-540114-09/18/86-MCDOWELL COUNTY</t>
  </si>
  <si>
    <t>0114</t>
  </si>
  <si>
    <t>540114</t>
  </si>
  <si>
    <t>Mercer</t>
  </si>
  <si>
    <t>MERCER COUNTY*</t>
  </si>
  <si>
    <t>Unincorporated-540124-02/01/85-MERCER COUNTY</t>
  </si>
  <si>
    <t>0124</t>
  </si>
  <si>
    <t>540124</t>
  </si>
  <si>
    <t>Mineral</t>
  </si>
  <si>
    <t>MINERAL COUNTY *</t>
  </si>
  <si>
    <t>Unincorporated-540129-09/27/91-MINERAL COUNTY</t>
  </si>
  <si>
    <t>0129</t>
  </si>
  <si>
    <t>540129</t>
  </si>
  <si>
    <t>Mingo</t>
  </si>
  <si>
    <t>MINGO COUNTY *</t>
  </si>
  <si>
    <t>Unincorporated-540133-12/2/1980-MINGO COUNTY</t>
  </si>
  <si>
    <t>0133</t>
  </si>
  <si>
    <t>540133</t>
  </si>
  <si>
    <t>Monongalia</t>
  </si>
  <si>
    <t>MONONGALIA COUNTY *</t>
  </si>
  <si>
    <t>Unincorporated-540139-05/01/84-MONONGALIA COUNTY</t>
  </si>
  <si>
    <t>0139</t>
  </si>
  <si>
    <t>540139</t>
  </si>
  <si>
    <t>Morgan</t>
  </si>
  <si>
    <t>MORGAN COUNTY*</t>
  </si>
  <si>
    <t>Unincorporated-540144-07/01/87-MORGAN COUNTY</t>
  </si>
  <si>
    <t>0144</t>
  </si>
  <si>
    <t>540144</t>
  </si>
  <si>
    <t>Nicholas</t>
  </si>
  <si>
    <t>NICHOLAS COUNTY*</t>
  </si>
  <si>
    <t>Unincorporated-540146-11/6/1991-NICHOLAS COUNTY</t>
  </si>
  <si>
    <t>0146</t>
  </si>
  <si>
    <t>540146</t>
  </si>
  <si>
    <t>Ohio</t>
  </si>
  <si>
    <t>OHIO COUNTY *</t>
  </si>
  <si>
    <t>Unincorporated-540149-04/04/83-OHIO COUNTY</t>
  </si>
  <si>
    <t>0149</t>
  </si>
  <si>
    <t>540149</t>
  </si>
  <si>
    <t>Pendleton</t>
  </si>
  <si>
    <t>PENDLETON COUNTY*</t>
  </si>
  <si>
    <t>Unincorporated-540153-07/01/87-PENDLETON COUNTY</t>
  </si>
  <si>
    <t>0153</t>
  </si>
  <si>
    <t>540153</t>
  </si>
  <si>
    <t>Preston</t>
  </si>
  <si>
    <t>PRESTON COUNTY*</t>
  </si>
  <si>
    <t>Unincorporated-540160-03/01/87-PRESTON COUNTY</t>
  </si>
  <si>
    <t>0160</t>
  </si>
  <si>
    <t>540160</t>
  </si>
  <si>
    <t>Putnam</t>
  </si>
  <si>
    <t>PUTNAM COUNTY*</t>
  </si>
  <si>
    <t>Unincorporated-540164-06/18/87-PUTNAM COUNTY</t>
  </si>
  <si>
    <t>0164</t>
  </si>
  <si>
    <t>540164</t>
  </si>
  <si>
    <t>Raleigh</t>
  </si>
  <si>
    <t>RALEIGH COUNTY *</t>
  </si>
  <si>
    <t>Unincorporated-540169-12/18/1984-RALEIGH COUNTY</t>
  </si>
  <si>
    <t>0169</t>
  </si>
  <si>
    <t>540169</t>
  </si>
  <si>
    <t>Randolph</t>
  </si>
  <si>
    <t>RANDOLPH COUNTY *</t>
  </si>
  <si>
    <t>Unincorporated-540175-09/27/91-RANDOLPH COUNTY</t>
  </si>
  <si>
    <t>0175</t>
  </si>
  <si>
    <t>540175</t>
  </si>
  <si>
    <t>Roane</t>
  </si>
  <si>
    <t>ROANE COUNTY *</t>
  </si>
  <si>
    <t>Unincorporated-540183-09/10/84-ROANE COUNTY</t>
  </si>
  <si>
    <t>0183</t>
  </si>
  <si>
    <t>540183</t>
  </si>
  <si>
    <t>Summers</t>
  </si>
  <si>
    <t>SUMMERS COUNTY *</t>
  </si>
  <si>
    <t>Unincorporated-540186-11/5/1980-SUMMERS COUNTY</t>
  </si>
  <si>
    <t>0186</t>
  </si>
  <si>
    <t>540186</t>
  </si>
  <si>
    <t>Taylor</t>
  </si>
  <si>
    <t>TAYLOR COUNTY*</t>
  </si>
  <si>
    <t>Unincorporated-540188-07/01/87-TAYLOR COUNTY</t>
  </si>
  <si>
    <t>0188</t>
  </si>
  <si>
    <t>540188</t>
  </si>
  <si>
    <t>Upshur</t>
  </si>
  <si>
    <t>UPSHUR COUNTY*</t>
  </si>
  <si>
    <t>Unincorporated-540198-07/01/87-UPSHUR COUNTY</t>
  </si>
  <si>
    <t>0198</t>
  </si>
  <si>
    <t>540198</t>
  </si>
  <si>
    <t>Wayne</t>
  </si>
  <si>
    <t>WAYNE COUNTY*</t>
  </si>
  <si>
    <t>Unincorporated-540200-09/18/87-WAYNE COUNTY</t>
  </si>
  <si>
    <t>0200</t>
  </si>
  <si>
    <t>540200</t>
  </si>
  <si>
    <t>Webster</t>
  </si>
  <si>
    <t>WEBSTER COUNTY *</t>
  </si>
  <si>
    <t>Unincorporated-540203-02/16/90-WEBSTER COUNTY</t>
  </si>
  <si>
    <t>0203</t>
  </si>
  <si>
    <t>540203</t>
  </si>
  <si>
    <t>Wetzel</t>
  </si>
  <si>
    <t>WETZEL COUNTY *</t>
  </si>
  <si>
    <t>Unincorporated-540207-04/04/83-WETZEL COUNTY</t>
  </si>
  <si>
    <t>0207</t>
  </si>
  <si>
    <t>540207</t>
  </si>
  <si>
    <t>Wirt</t>
  </si>
  <si>
    <t>WIRT COUNTY*</t>
  </si>
  <si>
    <t>Unincorporated-540211-04/01/88-WIRT COUNTY</t>
  </si>
  <si>
    <t>0211</t>
  </si>
  <si>
    <t>540211</t>
  </si>
  <si>
    <t>Wood</t>
  </si>
  <si>
    <t>WOOD COUNTY *</t>
  </si>
  <si>
    <t>Unincorporated-540213-03/04/85-WOOD COUNTY</t>
  </si>
  <si>
    <t>0213</t>
  </si>
  <si>
    <t>540213</t>
  </si>
  <si>
    <t>Wyoming</t>
  </si>
  <si>
    <t>WYOMING COUNTY *</t>
  </si>
  <si>
    <t>Unincorporated-540217-03/15/84-WYOMING COUNTY</t>
  </si>
  <si>
    <t>0217</t>
  </si>
  <si>
    <t>540217</t>
  </si>
  <si>
    <t>Ritchie</t>
  </si>
  <si>
    <t>RITCHIE COUNTY *</t>
  </si>
  <si>
    <t>Unincorporated-540224-01/01/91-RITCHIE COUNTY</t>
  </si>
  <si>
    <t>0224</t>
  </si>
  <si>
    <t>540224</t>
  </si>
  <si>
    <t>Pleasants</t>
  </si>
  <si>
    <t>PLEASANTS COUNTY *</t>
  </si>
  <si>
    <t>Unincorporated-540225-06/03/91-PLEASANTS COUNTY</t>
  </si>
  <si>
    <t>0225</t>
  </si>
  <si>
    <t>540225</t>
  </si>
  <si>
    <t>Hampshire</t>
  </si>
  <si>
    <t>HAMPSHIRE COUNTY*</t>
  </si>
  <si>
    <t>Unincorporated-540226-08/01/87-HAMPSHIRE COUNTY</t>
  </si>
  <si>
    <t>0226</t>
  </si>
  <si>
    <t>540226</t>
  </si>
  <si>
    <t>Tyler</t>
  </si>
  <si>
    <t>TYLER COUNTY *</t>
  </si>
  <si>
    <t>Unincorporated-540277-11/4/1988-TYLER COUNTY</t>
  </si>
  <si>
    <t>0277</t>
  </si>
  <si>
    <t>540277</t>
  </si>
  <si>
    <t>Monroe</t>
  </si>
  <si>
    <t>MONROE COUNTY *</t>
  </si>
  <si>
    <t>Unincorporated-540278-01/14/83-MONROE COUNTY</t>
  </si>
  <si>
    <t>0278</t>
  </si>
  <si>
    <t>540278</t>
  </si>
  <si>
    <t>Berkeley</t>
  </si>
  <si>
    <t>BERKELEY COUNTY *</t>
  </si>
  <si>
    <t>Unincorporated-540282-08/04/88-BERKELEY COUNTY</t>
  </si>
  <si>
    <t>0282</t>
  </si>
  <si>
    <t>540282</t>
  </si>
  <si>
    <t>Pocahontas</t>
  </si>
  <si>
    <t>POCAHONTAS COUNTY *</t>
  </si>
  <si>
    <t>Unincorporated-540283-10/17/1989-POCAHONTAS COUNTY</t>
  </si>
  <si>
    <t>0283</t>
  </si>
  <si>
    <t>540283</t>
  </si>
  <si>
    <t>Logan</t>
  </si>
  <si>
    <t>LOGAN COUNTY *</t>
  </si>
  <si>
    <t>Unincorporated-545536-04/07/72-LOGAN COUNTY</t>
  </si>
  <si>
    <t>5536</t>
  </si>
  <si>
    <t>545536</t>
  </si>
  <si>
    <t>Tucker</t>
  </si>
  <si>
    <t>TUCKER COUNTY*</t>
  </si>
  <si>
    <t>Unincorporated-540191-07/01/87-TUCKER COUNTY</t>
  </si>
  <si>
    <t>0191</t>
  </si>
  <si>
    <t>540191</t>
  </si>
  <si>
    <t>COMM_NO</t>
  </si>
  <si>
    <t>CO_FIPS</t>
  </si>
  <si>
    <t>COUNTY</t>
  </si>
  <si>
    <t>ST_FIPS</t>
  </si>
  <si>
    <t>CID_InitIncorpUnicrop_county</t>
  </si>
  <si>
    <t>Name_Census</t>
  </si>
  <si>
    <t>COMMUNITY_NAME_1</t>
  </si>
  <si>
    <r>
      <rPr>
        <b/>
        <sz val="11"/>
        <color theme="1"/>
        <rFont val="Calibri"/>
        <family val="2"/>
        <scheme val="minor"/>
      </rPr>
      <t>Name_Census:</t>
    </r>
    <r>
      <rPr>
        <sz val="11"/>
        <color theme="1"/>
        <rFont val="Calibri"/>
        <family val="2"/>
        <scheme val="minor"/>
      </rPr>
      <t xml:space="preserve"> The name of the community as in census data</t>
    </r>
  </si>
  <si>
    <t>CID_InitIncorpUnicrop_county:</t>
  </si>
  <si>
    <r>
      <t xml:space="preserve">COUNTY: </t>
    </r>
    <r>
      <rPr>
        <sz val="11"/>
        <color theme="1"/>
        <rFont val="Calibri"/>
        <family val="2"/>
        <scheme val="minor"/>
      </rPr>
      <t>County where the community is located</t>
    </r>
  </si>
  <si>
    <r>
      <rPr>
        <b/>
        <sz val="11"/>
        <color theme="1"/>
        <rFont val="Calibri"/>
        <family val="2"/>
        <scheme val="minor"/>
      </rPr>
      <t>ST_FIPS:</t>
    </r>
    <r>
      <rPr>
        <sz val="11"/>
        <color theme="1"/>
        <rFont val="Calibri"/>
        <family val="2"/>
        <scheme val="minor"/>
      </rPr>
      <t xml:space="preserve"> State's code</t>
    </r>
  </si>
  <si>
    <r>
      <rPr>
        <b/>
        <sz val="11"/>
        <color theme="1"/>
        <rFont val="Calibri"/>
        <family val="2"/>
        <scheme val="minor"/>
      </rPr>
      <t xml:space="preserve">CO_FIPS: </t>
    </r>
    <r>
      <rPr>
        <sz val="11"/>
        <color theme="1"/>
        <rFont val="Calibri"/>
        <family val="2"/>
        <scheme val="minor"/>
      </rPr>
      <t>County's code</t>
    </r>
  </si>
  <si>
    <r>
      <rPr>
        <b/>
        <sz val="11"/>
        <color theme="1"/>
        <rFont val="Calibri"/>
        <family val="2"/>
        <scheme val="minor"/>
      </rPr>
      <t xml:space="preserve">COMM_NO: </t>
    </r>
    <r>
      <rPr>
        <sz val="11"/>
        <color theme="1"/>
        <rFont val="Calibri"/>
        <family val="2"/>
        <scheme val="minor"/>
      </rPr>
      <t>Community number</t>
    </r>
  </si>
  <si>
    <r>
      <rPr>
        <b/>
        <sz val="11"/>
        <color theme="1"/>
        <rFont val="Calibri"/>
        <family val="2"/>
        <scheme val="minor"/>
      </rPr>
      <t>COMMUNITY_NAME_1:</t>
    </r>
    <r>
      <rPr>
        <sz val="11"/>
        <color theme="1"/>
        <rFont val="Calibri"/>
        <family val="2"/>
        <scheme val="minor"/>
      </rPr>
      <t xml:space="preserve"> Community name; Unincorporated areas are displayed as the county name followed by an asterisk (e.g. BARBOUR COUNTY*)</t>
    </r>
  </si>
  <si>
    <t>N/A</t>
  </si>
  <si>
    <t>Area_Sqmi</t>
  </si>
  <si>
    <r>
      <rPr>
        <b/>
        <sz val="11"/>
        <color theme="1"/>
        <rFont val="Calibri"/>
        <family val="2"/>
        <scheme val="minor"/>
      </rPr>
      <t>CID:</t>
    </r>
    <r>
      <rPr>
        <sz val="11"/>
        <color theme="1"/>
        <rFont val="Calibri"/>
        <family val="2"/>
        <scheme val="minor"/>
      </rPr>
      <t xml:space="preserve"> Community code (from the GIS data)</t>
    </r>
  </si>
  <si>
    <t xml:space="preserve">Colors: </t>
  </si>
  <si>
    <t>Description of the fields:</t>
  </si>
  <si>
    <t>Total</t>
  </si>
  <si>
    <t xml:space="preserve">Data source: </t>
  </si>
  <si>
    <t>Note 1:</t>
  </si>
  <si>
    <t>Note 2:</t>
  </si>
  <si>
    <r>
      <rPr>
        <sz val="11"/>
        <color theme="7" tint="-0.499984740745262"/>
        <rFont val="Calibri"/>
        <family val="2"/>
        <scheme val="minor"/>
      </rPr>
      <t>Brown --&gt; Unincorporated areas,</t>
    </r>
    <r>
      <rPr>
        <sz val="11"/>
        <color theme="7" tint="-0.249977111117893"/>
        <rFont val="Calibri"/>
        <family val="2"/>
        <scheme val="minor"/>
      </rPr>
      <t xml:space="preserve"> </t>
    </r>
    <r>
      <rPr>
        <sz val="11"/>
        <color theme="1"/>
        <rFont val="Calibri"/>
        <family val="2"/>
        <scheme val="minor"/>
      </rPr>
      <t xml:space="preserve">Black --&gt; Incorporated areas, </t>
    </r>
    <r>
      <rPr>
        <sz val="11"/>
        <color theme="9" tint="-0.249977111117893"/>
        <rFont val="Calibri"/>
        <family val="2"/>
        <scheme val="minor"/>
      </rPr>
      <t>Green --&gt; Counties (Total)</t>
    </r>
    <r>
      <rPr>
        <sz val="11"/>
        <color theme="1"/>
        <rFont val="Calibri"/>
        <family val="2"/>
        <scheme val="minor"/>
      </rPr>
      <t xml:space="preserve">, </t>
    </r>
    <r>
      <rPr>
        <sz val="11"/>
        <color rgb="FFFF0000"/>
        <rFont val="Calibri"/>
        <family val="2"/>
        <scheme val="minor"/>
      </rPr>
      <t>Red --&gt; Split communities</t>
    </r>
  </si>
  <si>
    <t>CID_WVGISTC</t>
  </si>
  <si>
    <t>540014B</t>
  </si>
  <si>
    <t>540018C</t>
  </si>
  <si>
    <t>540029F</t>
  </si>
  <si>
    <t>540033F</t>
  </si>
  <si>
    <t>540041G</t>
  </si>
  <si>
    <t>540014H</t>
  </si>
  <si>
    <t>540029K</t>
  </si>
  <si>
    <t>540081K</t>
  </si>
  <si>
    <t>540033K</t>
  </si>
  <si>
    <t>540152M</t>
  </si>
  <si>
    <t>540041M</t>
  </si>
  <si>
    <t>540152O</t>
  </si>
  <si>
    <t>540081P</t>
  </si>
  <si>
    <t>540196T</t>
  </si>
  <si>
    <t>540018W</t>
  </si>
  <si>
    <t>540196W</t>
  </si>
  <si>
    <t>Population_2010</t>
  </si>
  <si>
    <t>Population_2020</t>
  </si>
  <si>
    <t>Change_Status</t>
  </si>
  <si>
    <t>Alderson town**</t>
  </si>
  <si>
    <t>Huntington city**</t>
  </si>
  <si>
    <t>Montgomery city**</t>
  </si>
  <si>
    <t>Nitro city**</t>
  </si>
  <si>
    <t>Smithers city**</t>
  </si>
  <si>
    <t>Weirton city**</t>
  </si>
  <si>
    <t>Wheeling city**</t>
  </si>
  <si>
    <t>Census Bureau’s data of decennial census (DEC) 2010 and 2020 downloaded from https://data.census.gov/cedsci/advanced?g=0400000US54%241600000</t>
  </si>
  <si>
    <r>
      <t>Population_2010:</t>
    </r>
    <r>
      <rPr>
        <sz val="11"/>
        <color theme="1"/>
        <rFont val="Calibri"/>
        <family val="2"/>
        <scheme val="minor"/>
      </rPr>
      <t xml:space="preserve"> Total population according to 2010 decennial census (DEC) </t>
    </r>
  </si>
  <si>
    <r>
      <t>Population_2020:</t>
    </r>
    <r>
      <rPr>
        <sz val="11"/>
        <color theme="1"/>
        <rFont val="Calibri"/>
        <family val="2"/>
        <scheme val="minor"/>
      </rPr>
      <t xml:space="preserve"> Total population according to 2020 decennial census (DEC) </t>
    </r>
  </si>
  <si>
    <r>
      <t xml:space="preserve">Change_Status: </t>
    </r>
    <r>
      <rPr>
        <sz val="11"/>
        <color theme="1"/>
        <rFont val="Calibri"/>
        <family val="2"/>
        <scheme val="minor"/>
      </rPr>
      <t>General trend of population change from 2010 to 2020 (Increase or Decrease)</t>
    </r>
  </si>
  <si>
    <t>Paden City**</t>
  </si>
  <si>
    <t>SPLIT COMMUNITIES (Population values are the sum of both parts):</t>
  </si>
  <si>
    <r>
      <rPr>
        <b/>
        <sz val="11"/>
        <color theme="1"/>
        <rFont val="Calibri"/>
        <family val="2"/>
        <scheme val="minor"/>
      </rPr>
      <t>Area_Sqmi:</t>
    </r>
    <r>
      <rPr>
        <sz val="11"/>
        <color theme="1"/>
        <rFont val="Calibri"/>
        <family val="2"/>
        <scheme val="minor"/>
      </rPr>
      <t xml:space="preserve"> Area in square miles (from the GIS data)</t>
    </r>
  </si>
  <si>
    <t>Decrease</t>
  </si>
  <si>
    <t>Pop_Growth_Rate</t>
  </si>
  <si>
    <t>Change_Persons</t>
  </si>
  <si>
    <r>
      <t xml:space="preserve">Change_Persons: </t>
    </r>
    <r>
      <rPr>
        <sz val="11"/>
        <color theme="1"/>
        <rFont val="Calibri"/>
        <family val="2"/>
        <scheme val="minor"/>
      </rPr>
      <t>Number of persons changed from 2010 to 2020 (Negative numbers show decrease in population)</t>
    </r>
  </si>
  <si>
    <r>
      <t xml:space="preserve">Pop_Growth_Rate: </t>
    </r>
    <r>
      <rPr>
        <sz val="11"/>
        <color theme="1"/>
        <rFont val="Calibri"/>
        <family val="2"/>
        <scheme val="minor"/>
      </rPr>
      <t>Percentage of population change calculated as:       (Population 2020 - Population 2010) / Population 2010 * 100</t>
    </r>
    <r>
      <rPr>
        <b/>
        <sz val="11"/>
        <color theme="1"/>
        <rFont val="Calibri"/>
        <family val="2"/>
        <scheme val="minor"/>
      </rPr>
      <t xml:space="preserve">                         </t>
    </r>
    <r>
      <rPr>
        <sz val="11"/>
        <color theme="1"/>
        <rFont val="Calibri"/>
        <family val="2"/>
        <scheme val="minor"/>
      </rPr>
      <t xml:space="preserve">    (Negative percentages show decrease in population)</t>
    </r>
  </si>
  <si>
    <t>Increase</t>
  </si>
  <si>
    <t>Pop_Density_2010</t>
  </si>
  <si>
    <t>Pop_Density_2020</t>
  </si>
  <si>
    <r>
      <t xml:space="preserve">Pop_Density_2010: </t>
    </r>
    <r>
      <rPr>
        <sz val="11"/>
        <color theme="1"/>
        <rFont val="Calibri"/>
        <family val="2"/>
        <scheme val="minor"/>
      </rPr>
      <t>Population density in 2010 (persons per square mile)</t>
    </r>
  </si>
  <si>
    <r>
      <t xml:space="preserve">Pop_Density_2020: </t>
    </r>
    <r>
      <rPr>
        <sz val="11"/>
        <color theme="1"/>
        <rFont val="Calibri"/>
        <family val="2"/>
        <scheme val="minor"/>
      </rPr>
      <t>Population density in 2020 (persons per square mile)</t>
    </r>
  </si>
  <si>
    <t>Community_Type</t>
  </si>
  <si>
    <t>Incorporated/Unincorporated</t>
  </si>
  <si>
    <t>Unincorporated</t>
  </si>
  <si>
    <t>Incorporated</t>
  </si>
  <si>
    <t>County</t>
  </si>
  <si>
    <t>Split</t>
  </si>
  <si>
    <r>
      <rPr>
        <b/>
        <sz val="11"/>
        <color theme="1"/>
        <rFont val="Calibri"/>
        <family val="2"/>
        <scheme val="minor"/>
      </rPr>
      <t>Community_Type:</t>
    </r>
    <r>
      <rPr>
        <sz val="11"/>
        <color theme="1"/>
        <rFont val="Calibri"/>
        <family val="2"/>
        <scheme val="minor"/>
      </rPr>
      <t xml:space="preserve"> Community type (Incorporated, Unincorporated, or Split) </t>
    </r>
  </si>
  <si>
    <t>Pop_Density_Change</t>
  </si>
  <si>
    <r>
      <t xml:space="preserve">Pop_Density_Change: </t>
    </r>
    <r>
      <rPr>
        <sz val="11"/>
        <color theme="1"/>
        <rFont val="Calibri"/>
        <family val="2"/>
        <scheme val="minor"/>
      </rPr>
      <t>Change in population density (persons per square mile) from 2010 to 2020</t>
    </r>
  </si>
  <si>
    <t>Split, both parts</t>
  </si>
  <si>
    <t>For the split communities (Alderson, Huntington, Montgomery, Nitro, Paden, Smithers, Weirton, and Wheeling), population values were calculated in proportion to the area of the community in each county. The sum values of population for both parts of the split communities (from census) are mentioned at the bottom end of the table.</t>
  </si>
  <si>
    <t>West Virginia, TOTAL (1)</t>
  </si>
  <si>
    <t>West Virginia (2), DOWNLOADED FROM CENSUS</t>
  </si>
  <si>
    <t xml:space="preserve">   For West Virginia, TOTAL (1), the population fields are calculated adding values of the counties. </t>
  </si>
  <si>
    <t xml:space="preserve">   For West Virginia (2), the population fields were downloaded from the census data (DEC 2010 &amp; DEC 2020) separately.</t>
  </si>
  <si>
    <t xml:space="preserve">   The added fields completely match the downloaded data.</t>
  </si>
  <si>
    <t xml:space="preserve"> </t>
  </si>
  <si>
    <t>Note 3:</t>
  </si>
  <si>
    <r>
      <t xml:space="preserve">The census data were available for the incorporated areas (as </t>
    </r>
    <r>
      <rPr>
        <i/>
        <sz val="11"/>
        <rFont val="Calibri"/>
        <family val="2"/>
        <scheme val="minor"/>
      </rPr>
      <t>"Places"</t>
    </r>
    <r>
      <rPr>
        <sz val="11"/>
        <rFont val="Calibri"/>
        <family val="2"/>
        <scheme val="minor"/>
      </rPr>
      <t>) and the entire counties. Population fields for the unincorporated areas were calculated by subtracting the population of the communities from those of the county.</t>
    </r>
  </si>
  <si>
    <r>
      <rPr>
        <b/>
        <sz val="11"/>
        <rFont val="Calibri"/>
        <family val="2"/>
        <scheme val="minor"/>
      </rPr>
      <t>Rhodell</t>
    </r>
    <r>
      <rPr>
        <sz val="11"/>
        <rFont val="Calibri"/>
        <family val="2"/>
        <scheme val="minor"/>
      </rPr>
      <t xml:space="preserve"> and </t>
    </r>
    <r>
      <rPr>
        <b/>
        <sz val="11"/>
        <rFont val="Calibri"/>
        <family val="2"/>
        <scheme val="minor"/>
      </rPr>
      <t>Henderson</t>
    </r>
    <r>
      <rPr>
        <sz val="11"/>
        <rFont val="Calibri"/>
        <family val="2"/>
        <scheme val="minor"/>
      </rPr>
      <t xml:space="preserve"> were removed from the incorporated communities dataset on 1/12/2024 as they were dissolved in Raleigh and Mason counties, respectively. The values related to these two communities were combined with the unincorporated areas of Raleigh and Mason in this new dataset.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</si>
</sst>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1" x14ac:knownFonts="1">
    <font>
      <sz val="11"/>
      <color theme="1"/>
      <name val="Calibri"/>
      <family val="2"/>
      <scheme val="minor"/>
    </font>
    <font>
      <b/>
      <sz val="11"/>
      <color theme="1"/>
      <name val="Calibri"/>
      <family val="2"/>
      <scheme val="minor"/>
    </font>
    <font>
      <sz val="11"/>
      <color rgb="FFFF0000"/>
      <name val="Calibri"/>
      <family val="2"/>
      <scheme val="minor"/>
    </font>
    <font>
      <b/>
      <sz val="12"/>
      <name val="Calibri"/>
      <family val="2"/>
    </font>
    <font>
      <sz val="11"/>
      <color theme="9" tint="-0.249977111117893"/>
      <name val="Calibri"/>
      <family val="2"/>
      <scheme val="minor"/>
    </font>
    <font>
      <sz val="11"/>
      <color theme="7" tint="-0.249977111117893"/>
      <name val="Calibri"/>
      <family val="2"/>
      <scheme val="minor"/>
    </font>
    <font>
      <sz val="11"/>
      <name val="Calibri"/>
      <family val="2"/>
      <scheme val="minor"/>
    </font>
    <font>
      <b/>
      <sz val="11"/>
      <color theme="0" tint="-0.499984740745262"/>
      <name val="Calibri"/>
      <family val="2"/>
      <scheme val="minor"/>
    </font>
    <font>
      <i/>
      <sz val="11"/>
      <color theme="9" tint="-0.249977111117893"/>
      <name val="Calibri"/>
      <family val="2"/>
      <scheme val="minor"/>
    </font>
    <font>
      <i/>
      <sz val="11"/>
      <name val="Calibri"/>
      <family val="2"/>
      <scheme val="minor"/>
    </font>
    <font>
      <sz val="11"/>
      <color rgb="FF3F3F76"/>
      <name val="Calibri"/>
      <family val="2"/>
      <scheme val="minor"/>
    </font>
    <font>
      <sz val="11"/>
      <color theme="7" tint="-0.499984740745262"/>
      <name val="Calibri"/>
      <family val="2"/>
      <scheme val="minor"/>
    </font>
    <font>
      <b/>
      <i/>
      <sz val="11"/>
      <color theme="0" tint="-0.499984740745262"/>
      <name val="Calibri"/>
      <family val="2"/>
      <scheme val="minor"/>
    </font>
    <font>
      <b/>
      <sz val="11"/>
      <color rgb="FF3F3F76"/>
      <name val="Calibri"/>
      <family val="2"/>
      <scheme val="minor"/>
    </font>
    <font>
      <b/>
      <sz val="11"/>
      <color theme="7" tint="-0.499984740745262"/>
      <name val="Calibri"/>
      <family val="2"/>
      <scheme val="minor"/>
    </font>
    <font>
      <b/>
      <sz val="11"/>
      <color rgb="FFFF0000"/>
      <name val="Calibri"/>
      <family val="2"/>
      <scheme val="minor"/>
    </font>
    <font>
      <b/>
      <sz val="11"/>
      <name val="Calibri"/>
      <family val="2"/>
      <scheme val="minor"/>
    </font>
    <font>
      <sz val="11"/>
      <color rgb="FF548235"/>
      <name val="Calibri"/>
      <family val="2"/>
      <scheme val="minor"/>
    </font>
    <font>
      <b/>
      <sz val="11"/>
      <color rgb="FF548235"/>
      <name val="Calibri"/>
      <family val="2"/>
      <scheme val="minor"/>
    </font>
    <font>
      <b/>
      <sz val="14"/>
      <color theme="2" tint="-0.499984740745262"/>
      <name val="Calibri"/>
      <family val="2"/>
      <scheme val="minor"/>
    </font>
    <font>
      <b/>
      <sz val="14"/>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rgb="FFE6E6E6"/>
        <bgColor rgb="FFE6E6E6"/>
      </patternFill>
    </fill>
    <fill>
      <patternFill patternType="solid">
        <fgColor theme="0" tint="-0.14999847407452621"/>
        <bgColor indexed="64"/>
      </patternFill>
    </fill>
    <fill>
      <patternFill patternType="solid">
        <fgColor rgb="FFFFCC99"/>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CC"/>
        <bgColor indexed="64"/>
      </patternFill>
    </fill>
    <fill>
      <patternFill patternType="solid">
        <fgColor rgb="FFFFF2CC"/>
        <bgColor indexed="64"/>
      </patternFill>
    </fill>
    <fill>
      <patternFill patternType="solid">
        <fgColor theme="4" tint="0.79998168889431442"/>
        <bgColor indexed="64"/>
      </patternFill>
    </fill>
  </fills>
  <borders count="7">
    <border>
      <left/>
      <right/>
      <top/>
      <bottom/>
      <diagonal/>
    </border>
    <border>
      <left/>
      <right/>
      <top/>
      <bottom style="medium">
        <color rgb="FF000000"/>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1">
      <alignment horizontal="left"/>
    </xf>
    <xf numFmtId="0" fontId="10" fillId="5" borderId="2" applyNumberFormat="0" applyAlignment="0" applyProtection="0"/>
  </cellStyleXfs>
  <cellXfs count="154">
    <xf numFmtId="0" fontId="0" fillId="0" borderId="0" xfId="0"/>
    <xf numFmtId="0" fontId="0" fillId="0" borderId="0" xfId="0" applyAlignment="1">
      <alignment horizontal="left"/>
    </xf>
    <xf numFmtId="0" fontId="1" fillId="0" borderId="0" xfId="0" applyFont="1" applyAlignment="1">
      <alignment horizontal="left"/>
    </xf>
    <xf numFmtId="0" fontId="1" fillId="0" borderId="0" xfId="0" applyFont="1"/>
    <xf numFmtId="0" fontId="0" fillId="0" borderId="0" xfId="0" applyAlignment="1">
      <alignment horizontal="center"/>
    </xf>
    <xf numFmtId="0" fontId="2" fillId="0" borderId="0" xfId="0" applyFont="1"/>
    <xf numFmtId="0" fontId="4" fillId="0" borderId="0" xfId="0" applyFont="1"/>
    <xf numFmtId="0" fontId="7" fillId="0" borderId="0" xfId="0" applyFont="1"/>
    <xf numFmtId="0" fontId="6" fillId="0" borderId="0" xfId="0" applyFont="1"/>
    <xf numFmtId="0" fontId="6" fillId="0" borderId="0" xfId="0" applyFont="1" applyAlignment="1">
      <alignment horizontal="left" wrapText="1"/>
    </xf>
    <xf numFmtId="0" fontId="6" fillId="0" borderId="0" xfId="0" applyFont="1" applyAlignment="1">
      <alignment wrapText="1"/>
    </xf>
    <xf numFmtId="0" fontId="1" fillId="2" borderId="3" xfId="0" applyFont="1" applyFill="1" applyBorder="1" applyAlignment="1">
      <alignment horizontal="left"/>
    </xf>
    <xf numFmtId="0" fontId="0" fillId="4" borderId="3" xfId="0" applyFill="1" applyBorder="1" applyAlignment="1">
      <alignment horizontal="left"/>
    </xf>
    <xf numFmtId="0" fontId="0" fillId="0" borderId="3" xfId="0" applyBorder="1" applyAlignment="1">
      <alignment horizontal="left"/>
    </xf>
    <xf numFmtId="0" fontId="2" fillId="0" borderId="3" xfId="0" applyFont="1" applyBorder="1" applyAlignment="1">
      <alignment horizontal="left"/>
    </xf>
    <xf numFmtId="0" fontId="4" fillId="6" borderId="3" xfId="0" applyFont="1" applyFill="1" applyBorder="1" applyAlignment="1">
      <alignment horizontal="left"/>
    </xf>
    <xf numFmtId="0" fontId="8" fillId="6" borderId="3" xfId="0" applyFont="1" applyFill="1" applyBorder="1" applyAlignment="1">
      <alignment horizontal="right"/>
    </xf>
    <xf numFmtId="0" fontId="11" fillId="0" borderId="3" xfId="0" applyFont="1" applyBorder="1" applyAlignment="1">
      <alignment horizontal="left"/>
    </xf>
    <xf numFmtId="0" fontId="11" fillId="0" borderId="0" xfId="0" applyFont="1"/>
    <xf numFmtId="0" fontId="12" fillId="0" borderId="0" xfId="0" applyFont="1"/>
    <xf numFmtId="0" fontId="0" fillId="4" borderId="3" xfId="0" applyFill="1" applyBorder="1" applyAlignment="1">
      <alignment horizontal="center"/>
    </xf>
    <xf numFmtId="0" fontId="11" fillId="0" borderId="3" xfId="0" applyFont="1" applyBorder="1" applyAlignment="1">
      <alignment horizontal="center"/>
    </xf>
    <xf numFmtId="0" fontId="0" fillId="0" borderId="3" xfId="0" applyBorder="1" applyAlignment="1">
      <alignment horizontal="center"/>
    </xf>
    <xf numFmtId="0" fontId="4" fillId="6" borderId="3" xfId="0" applyFont="1" applyFill="1" applyBorder="1" applyAlignment="1">
      <alignment horizontal="center"/>
    </xf>
    <xf numFmtId="0" fontId="2" fillId="0" borderId="3" xfId="0" applyFont="1" applyBorder="1" applyAlignment="1">
      <alignment horizontal="center"/>
    </xf>
    <xf numFmtId="0" fontId="11" fillId="0" borderId="3" xfId="0" applyFont="1" applyFill="1" applyBorder="1" applyAlignment="1">
      <alignment horizontal="left"/>
    </xf>
    <xf numFmtId="0" fontId="11" fillId="0" borderId="3" xfId="0" applyFont="1" applyFill="1" applyBorder="1" applyAlignment="1">
      <alignment horizontal="center"/>
    </xf>
    <xf numFmtId="0" fontId="11" fillId="0" borderId="0" xfId="0" applyFont="1" applyFill="1"/>
    <xf numFmtId="0" fontId="0" fillId="0" borderId="3" xfId="0" applyFill="1" applyBorder="1" applyAlignment="1">
      <alignment horizontal="left"/>
    </xf>
    <xf numFmtId="0" fontId="0" fillId="0" borderId="3" xfId="0" applyFill="1" applyBorder="1" applyAlignment="1">
      <alignment horizontal="center"/>
    </xf>
    <xf numFmtId="0" fontId="0" fillId="0" borderId="0" xfId="0" applyFill="1"/>
    <xf numFmtId="0" fontId="1" fillId="7" borderId="0" xfId="0" applyFont="1" applyFill="1"/>
    <xf numFmtId="0" fontId="10" fillId="2" borderId="2" xfId="2" applyFill="1" applyAlignment="1">
      <alignment horizontal="left"/>
    </xf>
    <xf numFmtId="0" fontId="13" fillId="2" borderId="2" xfId="2" applyFont="1" applyFill="1" applyAlignment="1">
      <alignment horizontal="center"/>
    </xf>
    <xf numFmtId="165" fontId="1" fillId="9" borderId="3" xfId="0" applyNumberFormat="1" applyFont="1" applyFill="1" applyBorder="1" applyAlignment="1">
      <alignment horizontal="center"/>
    </xf>
    <xf numFmtId="165" fontId="1" fillId="4" borderId="3" xfId="0" applyNumberFormat="1" applyFont="1" applyFill="1" applyBorder="1" applyAlignment="1">
      <alignment horizontal="center"/>
    </xf>
    <xf numFmtId="165" fontId="14" fillId="0" borderId="3" xfId="0" applyNumberFormat="1" applyFont="1" applyBorder="1" applyAlignment="1">
      <alignment horizontal="center"/>
    </xf>
    <xf numFmtId="165" fontId="1" fillId="0" borderId="3" xfId="0" applyNumberFormat="1" applyFont="1" applyBorder="1" applyAlignment="1">
      <alignment horizontal="center"/>
    </xf>
    <xf numFmtId="165" fontId="15" fillId="0" borderId="3" xfId="0" applyNumberFormat="1" applyFont="1" applyBorder="1" applyAlignment="1">
      <alignment horizontal="center"/>
    </xf>
    <xf numFmtId="165" fontId="1" fillId="0" borderId="0" xfId="0" applyNumberFormat="1" applyFont="1" applyAlignment="1">
      <alignment horizontal="center"/>
    </xf>
    <xf numFmtId="3" fontId="0" fillId="4" borderId="3" xfId="0" applyNumberFormat="1" applyFill="1" applyBorder="1" applyAlignment="1">
      <alignment horizontal="right"/>
    </xf>
    <xf numFmtId="3" fontId="11" fillId="0" borderId="3" xfId="0" applyNumberFormat="1" applyFont="1" applyBorder="1" applyAlignment="1">
      <alignment horizontal="right"/>
    </xf>
    <xf numFmtId="3" fontId="0" fillId="0" borderId="3" xfId="0" applyNumberFormat="1" applyBorder="1" applyAlignment="1">
      <alignment horizontal="right"/>
    </xf>
    <xf numFmtId="3" fontId="4" fillId="6" borderId="3" xfId="0" applyNumberFormat="1" applyFont="1" applyFill="1" applyBorder="1" applyAlignment="1">
      <alignment horizontal="right"/>
    </xf>
    <xf numFmtId="3" fontId="11" fillId="0" borderId="3" xfId="0" applyNumberFormat="1" applyFont="1" applyFill="1" applyBorder="1" applyAlignment="1">
      <alignment horizontal="right"/>
    </xf>
    <xf numFmtId="3" fontId="0" fillId="0" borderId="3" xfId="0" applyNumberFormat="1" applyFill="1" applyBorder="1" applyAlignment="1">
      <alignment horizontal="right"/>
    </xf>
    <xf numFmtId="3" fontId="0" fillId="0" borderId="0" xfId="0" applyNumberFormat="1" applyAlignment="1">
      <alignment horizontal="right"/>
    </xf>
    <xf numFmtId="164" fontId="0" fillId="4" borderId="3" xfId="0" applyNumberFormat="1" applyFill="1" applyBorder="1" applyAlignment="1">
      <alignment horizontal="right"/>
    </xf>
    <xf numFmtId="164" fontId="4" fillId="6" borderId="3" xfId="0" applyNumberFormat="1" applyFont="1" applyFill="1" applyBorder="1" applyAlignment="1">
      <alignment horizontal="right"/>
    </xf>
    <xf numFmtId="164" fontId="2" fillId="0" borderId="3" xfId="0" applyNumberFormat="1" applyFont="1" applyBorder="1" applyAlignment="1">
      <alignment horizontal="right"/>
    </xf>
    <xf numFmtId="164" fontId="11" fillId="0" borderId="3" xfId="0" applyNumberFormat="1" applyFont="1" applyFill="1" applyBorder="1" applyAlignment="1">
      <alignment horizontal="right"/>
    </xf>
    <xf numFmtId="164" fontId="0" fillId="0" borderId="0" xfId="0" applyNumberFormat="1" applyAlignment="1">
      <alignment horizontal="right"/>
    </xf>
    <xf numFmtId="0" fontId="2" fillId="10" borderId="3" xfId="0" applyFont="1" applyFill="1" applyBorder="1" applyAlignment="1">
      <alignment horizontal="left"/>
    </xf>
    <xf numFmtId="0" fontId="2" fillId="10" borderId="3" xfId="0" applyFont="1" applyFill="1" applyBorder="1" applyAlignment="1">
      <alignment horizontal="center"/>
    </xf>
    <xf numFmtId="3" fontId="2" fillId="10" borderId="3" xfId="0" applyNumberFormat="1" applyFont="1" applyFill="1" applyBorder="1" applyAlignment="1">
      <alignment horizontal="right"/>
    </xf>
    <xf numFmtId="165" fontId="15" fillId="10" borderId="3" xfId="0" applyNumberFormat="1" applyFont="1" applyFill="1" applyBorder="1" applyAlignment="1">
      <alignment horizontal="center"/>
    </xf>
    <xf numFmtId="164" fontId="2" fillId="10" borderId="3" xfId="0" applyNumberFormat="1" applyFont="1" applyFill="1" applyBorder="1" applyAlignment="1">
      <alignment horizontal="right"/>
    </xf>
    <xf numFmtId="0" fontId="4" fillId="7" borderId="0" xfId="0" applyFont="1" applyFill="1" applyBorder="1" applyAlignment="1">
      <alignment horizontal="left"/>
    </xf>
    <xf numFmtId="0" fontId="8" fillId="7" borderId="0" xfId="0" applyFont="1" applyFill="1" applyBorder="1" applyAlignment="1">
      <alignment horizontal="right"/>
    </xf>
    <xf numFmtId="0" fontId="4" fillId="7" borderId="0" xfId="0" applyFont="1" applyFill="1" applyBorder="1" applyAlignment="1">
      <alignment horizontal="center"/>
    </xf>
    <xf numFmtId="3" fontId="4" fillId="7" borderId="0" xfId="0" applyNumberFormat="1" applyFont="1" applyFill="1" applyBorder="1" applyAlignment="1">
      <alignment horizontal="right"/>
    </xf>
    <xf numFmtId="164" fontId="4" fillId="7" borderId="0" xfId="0" applyNumberFormat="1" applyFont="1" applyFill="1" applyBorder="1" applyAlignment="1">
      <alignment horizontal="right"/>
    </xf>
    <xf numFmtId="0" fontId="4" fillId="7" borderId="0" xfId="0" applyFont="1" applyFill="1"/>
    <xf numFmtId="0" fontId="16" fillId="7" borderId="0" xfId="0" applyFont="1" applyFill="1" applyBorder="1" applyAlignment="1">
      <alignment horizontal="left"/>
    </xf>
    <xf numFmtId="0" fontId="0" fillId="7" borderId="3" xfId="0" applyFill="1" applyBorder="1" applyAlignment="1">
      <alignment horizontal="left"/>
    </xf>
    <xf numFmtId="0" fontId="0" fillId="7" borderId="3" xfId="0" applyFill="1" applyBorder="1" applyAlignment="1">
      <alignment horizontal="center"/>
    </xf>
    <xf numFmtId="3" fontId="0" fillId="7" borderId="3" xfId="0" applyNumberFormat="1" applyFill="1" applyBorder="1" applyAlignment="1">
      <alignment horizontal="right"/>
    </xf>
    <xf numFmtId="0" fontId="0" fillId="7" borderId="0" xfId="0" applyFill="1"/>
    <xf numFmtId="165" fontId="0" fillId="4" borderId="3" xfId="0" applyNumberFormat="1" applyFont="1" applyFill="1" applyBorder="1" applyAlignment="1">
      <alignment horizontal="center"/>
    </xf>
    <xf numFmtId="165" fontId="11" fillId="0" borderId="3" xfId="0" applyNumberFormat="1" applyFont="1" applyBorder="1" applyAlignment="1">
      <alignment horizontal="center"/>
    </xf>
    <xf numFmtId="165" fontId="0" fillId="0" borderId="3" xfId="0" applyNumberFormat="1" applyFont="1" applyBorder="1" applyAlignment="1">
      <alignment horizontal="center"/>
    </xf>
    <xf numFmtId="165" fontId="0" fillId="0" borderId="0" xfId="0" applyNumberFormat="1" applyFont="1" applyAlignment="1">
      <alignment horizontal="center"/>
    </xf>
    <xf numFmtId="165" fontId="2" fillId="10" borderId="3" xfId="0" applyNumberFormat="1" applyFont="1" applyFill="1" applyBorder="1" applyAlignment="1">
      <alignment horizontal="center"/>
    </xf>
    <xf numFmtId="3" fontId="0" fillId="8" borderId="3" xfId="0" applyNumberFormat="1" applyFont="1" applyFill="1" applyBorder="1" applyAlignment="1">
      <alignment horizontal="center"/>
    </xf>
    <xf numFmtId="3" fontId="2" fillId="0" borderId="3" xfId="0" applyNumberFormat="1" applyFont="1" applyBorder="1" applyAlignment="1"/>
    <xf numFmtId="165" fontId="2" fillId="0" borderId="3" xfId="0" applyNumberFormat="1" applyFont="1" applyBorder="1" applyAlignment="1">
      <alignment horizontal="center"/>
    </xf>
    <xf numFmtId="0" fontId="2" fillId="0" borderId="3" xfId="0" applyFont="1" applyBorder="1"/>
    <xf numFmtId="3" fontId="17" fillId="11" borderId="3" xfId="0" applyNumberFormat="1" applyFont="1" applyFill="1" applyBorder="1" applyAlignment="1">
      <alignment horizontal="right"/>
    </xf>
    <xf numFmtId="165" fontId="18" fillId="11" borderId="3" xfId="0" applyNumberFormat="1" applyFont="1" applyFill="1" applyBorder="1" applyAlignment="1">
      <alignment horizontal="center"/>
    </xf>
    <xf numFmtId="3" fontId="2" fillId="0" borderId="3" xfId="0" applyNumberFormat="1" applyFont="1" applyBorder="1" applyAlignment="1">
      <alignment horizontal="right"/>
    </xf>
    <xf numFmtId="3" fontId="4" fillId="0" borderId="0" xfId="0" applyNumberFormat="1" applyFont="1"/>
    <xf numFmtId="164" fontId="4" fillId="0" borderId="0" xfId="0" applyNumberFormat="1" applyFont="1"/>
    <xf numFmtId="165" fontId="4" fillId="7" borderId="0" xfId="0" applyNumberFormat="1" applyFont="1" applyFill="1"/>
    <xf numFmtId="165" fontId="0" fillId="0" borderId="0" xfId="0" applyNumberFormat="1" applyAlignment="1">
      <alignment horizontal="right"/>
    </xf>
    <xf numFmtId="3" fontId="1" fillId="6" borderId="3" xfId="0" applyNumberFormat="1" applyFont="1" applyFill="1" applyBorder="1" applyAlignment="1">
      <alignment horizontal="center"/>
    </xf>
    <xf numFmtId="3" fontId="1" fillId="12" borderId="3" xfId="0" applyNumberFormat="1" applyFont="1" applyFill="1" applyBorder="1" applyAlignment="1">
      <alignment horizontal="center"/>
    </xf>
    <xf numFmtId="3" fontId="1" fillId="8" borderId="3" xfId="0" applyNumberFormat="1" applyFont="1" applyFill="1" applyBorder="1" applyAlignment="1">
      <alignment horizontal="center"/>
    </xf>
    <xf numFmtId="164" fontId="0" fillId="4" borderId="4" xfId="0" applyNumberFormat="1" applyFill="1" applyBorder="1" applyAlignment="1">
      <alignment horizontal="right"/>
    </xf>
    <xf numFmtId="164" fontId="11" fillId="0" borderId="4" xfId="0" applyNumberFormat="1" applyFont="1" applyBorder="1" applyAlignment="1">
      <alignment horizontal="right"/>
    </xf>
    <xf numFmtId="164" fontId="0" fillId="0" borderId="4" xfId="0" applyNumberFormat="1" applyBorder="1" applyAlignment="1">
      <alignment horizontal="right"/>
    </xf>
    <xf numFmtId="164" fontId="4" fillId="6" borderId="4" xfId="0" applyNumberFormat="1" applyFont="1" applyFill="1" applyBorder="1" applyAlignment="1">
      <alignment horizontal="right"/>
    </xf>
    <xf numFmtId="164" fontId="2" fillId="0" borderId="4" xfId="0" applyNumberFormat="1" applyFont="1" applyBorder="1" applyAlignment="1">
      <alignment horizontal="right"/>
    </xf>
    <xf numFmtId="164" fontId="11" fillId="0" borderId="4" xfId="0" applyNumberFormat="1" applyFont="1" applyFill="1" applyBorder="1" applyAlignment="1">
      <alignment horizontal="right"/>
    </xf>
    <xf numFmtId="164" fontId="0" fillId="0" borderId="4" xfId="0" applyNumberFormat="1" applyFill="1" applyBorder="1" applyAlignment="1">
      <alignment horizontal="right"/>
    </xf>
    <xf numFmtId="164" fontId="0" fillId="7" borderId="4" xfId="0" applyNumberFormat="1" applyFill="1" applyBorder="1" applyAlignment="1">
      <alignment horizontal="right"/>
    </xf>
    <xf numFmtId="164" fontId="2" fillId="10" borderId="4" xfId="0" applyNumberFormat="1" applyFont="1" applyFill="1" applyBorder="1" applyAlignment="1">
      <alignment horizontal="right"/>
    </xf>
    <xf numFmtId="164" fontId="4" fillId="11" borderId="4" xfId="0" applyNumberFormat="1" applyFont="1" applyFill="1" applyBorder="1" applyAlignment="1">
      <alignment horizontal="right"/>
    </xf>
    <xf numFmtId="166" fontId="1" fillId="6" borderId="3" xfId="0" applyNumberFormat="1" applyFont="1" applyFill="1" applyBorder="1" applyAlignment="1">
      <alignment horizontal="center"/>
    </xf>
    <xf numFmtId="166" fontId="1" fillId="12" borderId="3" xfId="0" applyNumberFormat="1" applyFont="1" applyFill="1" applyBorder="1" applyAlignment="1">
      <alignment horizontal="center"/>
    </xf>
    <xf numFmtId="166" fontId="0" fillId="4" borderId="3" xfId="0" applyNumberFormat="1" applyFill="1" applyBorder="1" applyAlignment="1">
      <alignment horizontal="right"/>
    </xf>
    <xf numFmtId="166" fontId="11" fillId="0" borderId="3" xfId="0" applyNumberFormat="1" applyFont="1" applyBorder="1"/>
    <xf numFmtId="166" fontId="0" fillId="0" borderId="3" xfId="0" applyNumberFormat="1" applyFont="1" applyBorder="1"/>
    <xf numFmtId="166" fontId="17" fillId="11" borderId="3" xfId="0" applyNumberFormat="1" applyFont="1" applyFill="1" applyBorder="1"/>
    <xf numFmtId="166" fontId="4" fillId="7" borderId="0" xfId="0" applyNumberFormat="1" applyFont="1" applyFill="1" applyBorder="1" applyAlignment="1">
      <alignment horizontal="right"/>
    </xf>
    <xf numFmtId="166" fontId="0" fillId="0" borderId="0" xfId="0" applyNumberFormat="1"/>
    <xf numFmtId="166" fontId="2" fillId="0" borderId="3" xfId="0" applyNumberFormat="1" applyFont="1" applyBorder="1"/>
    <xf numFmtId="166" fontId="2" fillId="10" borderId="3" xfId="0" applyNumberFormat="1" applyFont="1" applyFill="1" applyBorder="1"/>
    <xf numFmtId="164" fontId="1" fillId="2" borderId="4" xfId="0" applyNumberFormat="1" applyFont="1" applyFill="1" applyBorder="1" applyAlignment="1">
      <alignment horizontal="center"/>
    </xf>
    <xf numFmtId="0" fontId="8" fillId="6" borderId="3" xfId="0" applyFont="1" applyFill="1" applyBorder="1" applyAlignment="1">
      <alignment horizontal="left"/>
    </xf>
    <xf numFmtId="3" fontId="4" fillId="11" borderId="3" xfId="0" applyNumberFormat="1" applyFont="1" applyFill="1" applyBorder="1"/>
    <xf numFmtId="166" fontId="4" fillId="11" borderId="3" xfId="0" applyNumberFormat="1" applyFont="1" applyFill="1" applyBorder="1"/>
    <xf numFmtId="166" fontId="4" fillId="7" borderId="0" xfId="0" applyNumberFormat="1" applyFont="1" applyFill="1"/>
    <xf numFmtId="3" fontId="11" fillId="0" borderId="3" xfId="0" applyNumberFormat="1" applyFont="1" applyBorder="1"/>
    <xf numFmtId="3" fontId="0" fillId="0" borderId="3" xfId="0" applyNumberFormat="1" applyFont="1" applyBorder="1"/>
    <xf numFmtId="3" fontId="17" fillId="11" borderId="3" xfId="0" applyNumberFormat="1" applyFont="1" applyFill="1" applyBorder="1"/>
    <xf numFmtId="3" fontId="2" fillId="0" borderId="3" xfId="0" applyNumberFormat="1" applyFont="1" applyBorder="1"/>
    <xf numFmtId="3" fontId="2" fillId="10" borderId="3" xfId="0" applyNumberFormat="1" applyFont="1" applyFill="1" applyBorder="1"/>
    <xf numFmtId="3" fontId="0" fillId="0" borderId="0" xfId="0" applyNumberFormat="1"/>
    <xf numFmtId="0" fontId="6" fillId="0" borderId="3" xfId="0" applyFont="1" applyBorder="1" applyAlignment="1">
      <alignment horizontal="left"/>
    </xf>
    <xf numFmtId="0" fontId="6" fillId="0" borderId="3" xfId="0" applyFont="1" applyBorder="1" applyAlignment="1">
      <alignment horizontal="center"/>
    </xf>
    <xf numFmtId="3" fontId="6" fillId="0" borderId="3" xfId="0" applyNumberFormat="1" applyFont="1" applyBorder="1" applyAlignment="1">
      <alignment horizontal="right"/>
    </xf>
    <xf numFmtId="165" fontId="16" fillId="0" borderId="3" xfId="0" applyNumberFormat="1" applyFont="1" applyBorder="1" applyAlignment="1">
      <alignment horizontal="center"/>
    </xf>
    <xf numFmtId="165" fontId="6" fillId="0" borderId="3" xfId="0" applyNumberFormat="1" applyFont="1" applyBorder="1" applyAlignment="1">
      <alignment horizontal="center"/>
    </xf>
    <xf numFmtId="164" fontId="6" fillId="0" borderId="3" xfId="0" applyNumberFormat="1" applyFont="1" applyBorder="1" applyAlignment="1">
      <alignment horizontal="right"/>
    </xf>
    <xf numFmtId="0" fontId="6" fillId="0" borderId="3" xfId="0" applyFont="1" applyFill="1" applyBorder="1" applyAlignment="1">
      <alignment horizontal="left"/>
    </xf>
    <xf numFmtId="0" fontId="6" fillId="0" borderId="3" xfId="0" applyFont="1" applyFill="1" applyBorder="1" applyAlignment="1">
      <alignment horizontal="center"/>
    </xf>
    <xf numFmtId="3" fontId="6" fillId="0" borderId="3" xfId="0" applyNumberFormat="1" applyFont="1" applyFill="1" applyBorder="1" applyAlignment="1">
      <alignment horizontal="right"/>
    </xf>
    <xf numFmtId="164" fontId="6" fillId="0" borderId="3" xfId="0" applyNumberFormat="1" applyFont="1" applyFill="1" applyBorder="1" applyAlignment="1">
      <alignment horizontal="right"/>
    </xf>
    <xf numFmtId="3" fontId="6" fillId="0" borderId="3" xfId="0" applyNumberFormat="1" applyFont="1" applyBorder="1"/>
    <xf numFmtId="0" fontId="6" fillId="7" borderId="3" xfId="0" applyFont="1" applyFill="1" applyBorder="1" applyAlignment="1">
      <alignment horizontal="left"/>
    </xf>
    <xf numFmtId="0" fontId="6" fillId="7" borderId="3" xfId="0" applyFont="1" applyFill="1" applyBorder="1" applyAlignment="1">
      <alignment horizontal="center"/>
    </xf>
    <xf numFmtId="3" fontId="6" fillId="7" borderId="3" xfId="0" applyNumberFormat="1" applyFont="1" applyFill="1" applyBorder="1" applyAlignment="1">
      <alignment horizontal="right"/>
    </xf>
    <xf numFmtId="164" fontId="6" fillId="7" borderId="3" xfId="0" applyNumberFormat="1" applyFont="1" applyFill="1" applyBorder="1" applyAlignment="1">
      <alignment horizontal="right"/>
    </xf>
    <xf numFmtId="165" fontId="14" fillId="0" borderId="3" xfId="0" applyNumberFormat="1" applyFont="1" applyFill="1" applyBorder="1" applyAlignment="1">
      <alignment horizontal="center"/>
    </xf>
    <xf numFmtId="165" fontId="11" fillId="0" borderId="3" xfId="0" applyNumberFormat="1" applyFont="1" applyFill="1" applyBorder="1" applyAlignment="1">
      <alignment horizontal="center"/>
    </xf>
    <xf numFmtId="166" fontId="11" fillId="0" borderId="3" xfId="0" applyNumberFormat="1" applyFont="1" applyFill="1" applyBorder="1"/>
    <xf numFmtId="166" fontId="6" fillId="0" borderId="3" xfId="0" applyNumberFormat="1" applyFont="1" applyBorder="1"/>
    <xf numFmtId="166" fontId="6" fillId="0" borderId="3" xfId="0" applyNumberFormat="1" applyFont="1" applyFill="1" applyBorder="1"/>
    <xf numFmtId="3" fontId="11" fillId="0" borderId="3" xfId="0" applyNumberFormat="1" applyFont="1" applyFill="1" applyBorder="1"/>
    <xf numFmtId="3" fontId="6" fillId="0" borderId="3" xfId="0" applyNumberFormat="1" applyFont="1" applyFill="1" applyBorder="1"/>
    <xf numFmtId="3" fontId="4" fillId="7" borderId="0" xfId="0" applyNumberFormat="1" applyFont="1" applyFill="1"/>
    <xf numFmtId="165" fontId="19" fillId="0" borderId="3" xfId="0" applyNumberFormat="1" applyFont="1" applyFill="1" applyBorder="1" applyAlignment="1">
      <alignment horizontal="center"/>
    </xf>
    <xf numFmtId="3" fontId="19" fillId="0" borderId="3" xfId="0" applyNumberFormat="1" applyFont="1" applyFill="1" applyBorder="1" applyAlignment="1">
      <alignment horizontal="right"/>
    </xf>
    <xf numFmtId="164" fontId="19" fillId="0" borderId="3" xfId="0" applyNumberFormat="1" applyFont="1" applyBorder="1" applyAlignment="1">
      <alignment horizontal="left"/>
    </xf>
    <xf numFmtId="3" fontId="19" fillId="0" borderId="3" xfId="0" applyNumberFormat="1" applyFont="1" applyBorder="1"/>
    <xf numFmtId="166" fontId="19" fillId="0" borderId="3" xfId="0" applyNumberFormat="1" applyFont="1" applyBorder="1"/>
    <xf numFmtId="3" fontId="20" fillId="0" borderId="3" xfId="0" applyNumberFormat="1" applyFont="1" applyFill="1" applyBorder="1" applyAlignment="1">
      <alignment horizontal="right"/>
    </xf>
    <xf numFmtId="164" fontId="1" fillId="2" borderId="3" xfId="0" applyNumberFormat="1" applyFont="1" applyFill="1" applyBorder="1" applyAlignment="1">
      <alignment horizontal="center"/>
    </xf>
    <xf numFmtId="0" fontId="19" fillId="0" borderId="4" xfId="0" applyFont="1" applyBorder="1" applyAlignment="1">
      <alignment horizontal="left"/>
    </xf>
    <xf numFmtId="0" fontId="19" fillId="0" borderId="5" xfId="0" applyFont="1" applyBorder="1" applyAlignment="1">
      <alignment horizontal="left"/>
    </xf>
    <xf numFmtId="0" fontId="19" fillId="0" borderId="6" xfId="0" applyFont="1" applyBorder="1" applyAlignment="1">
      <alignment horizontal="left"/>
    </xf>
    <xf numFmtId="0" fontId="20" fillId="0" borderId="4" xfId="0" applyFont="1" applyBorder="1" applyAlignment="1">
      <alignment horizontal="left"/>
    </xf>
    <xf numFmtId="0" fontId="20" fillId="0" borderId="5" xfId="0" applyFont="1" applyBorder="1" applyAlignment="1">
      <alignment horizontal="left"/>
    </xf>
    <xf numFmtId="0" fontId="20" fillId="0" borderId="6" xfId="0" applyFont="1" applyBorder="1" applyAlignment="1">
      <alignment horizontal="left"/>
    </xf>
  </cellXfs>
  <cellStyles count="3">
    <cellStyle name="Input" xfId="2" builtinId="20"/>
    <cellStyle name="Normal" xfId="0" builtinId="0"/>
    <cellStyle name="Style0" xfId="1" xr:uid="{00000000-0005-0000-0000-000004000000}"/>
  </cellStyles>
  <dxfs count="0"/>
  <tableStyles count="0" defaultTableStyle="TableStyleMedium2" defaultPivotStyle="PivotStyleLight16"/>
  <colors>
    <mruColors>
      <color rgb="FFFFFFCC"/>
      <color rgb="FFFFF2CC"/>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C74A-C09F-41B8-9734-1C08F93BEEAE}">
  <dimension ref="A1:DM359"/>
  <sheetViews>
    <sheetView tabSelected="1"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30.7109375" customWidth="1"/>
    <col min="2" max="2" width="38.42578125" bestFit="1" customWidth="1"/>
    <col min="3" max="3" width="27.7109375" style="1" bestFit="1" customWidth="1"/>
    <col min="4" max="4" width="54.28515625" bestFit="1" customWidth="1"/>
    <col min="5" max="5" width="37.140625" bestFit="1" customWidth="1"/>
    <col min="6" max="6" width="8.28515625" bestFit="1" customWidth="1"/>
    <col min="7" max="7" width="7.7109375" bestFit="1" customWidth="1"/>
    <col min="8" max="8" width="11.140625" bestFit="1" customWidth="1"/>
    <col min="9" max="9" width="7" bestFit="1" customWidth="1"/>
    <col min="10" max="10" width="13.5703125" bestFit="1" customWidth="1"/>
    <col min="11" max="11" width="10.140625" bestFit="1" customWidth="1"/>
    <col min="12" max="12" width="17.5703125" bestFit="1" customWidth="1"/>
    <col min="13" max="14" width="15.85546875" bestFit="1" customWidth="1"/>
    <col min="15" max="15" width="15.7109375" bestFit="1" customWidth="1"/>
    <col min="16" max="16" width="17.42578125" bestFit="1" customWidth="1"/>
    <col min="17" max="17" width="14.140625" bestFit="1" customWidth="1"/>
    <col min="18" max="18" width="10.5703125" bestFit="1" customWidth="1"/>
    <col min="19" max="20" width="17.42578125" style="104" bestFit="1" customWidth="1"/>
    <col min="21" max="21" width="20" style="117" bestFit="1" customWidth="1"/>
  </cols>
  <sheetData>
    <row r="1" spans="1:21" s="31" customFormat="1" x14ac:dyDescent="0.25">
      <c r="A1" s="11" t="s">
        <v>1896</v>
      </c>
      <c r="B1" s="11" t="s">
        <v>1897</v>
      </c>
      <c r="C1" s="11" t="s">
        <v>1959</v>
      </c>
      <c r="D1" s="11" t="s">
        <v>1895</v>
      </c>
      <c r="E1" s="11" t="s">
        <v>1893</v>
      </c>
      <c r="F1" s="11" t="s">
        <v>1892</v>
      </c>
      <c r="G1" s="11" t="s">
        <v>1894</v>
      </c>
      <c r="H1" s="11" t="s">
        <v>1891</v>
      </c>
      <c r="I1" s="32" t="s">
        <v>345</v>
      </c>
      <c r="J1" s="33" t="s">
        <v>1915</v>
      </c>
      <c r="K1" s="32" t="s">
        <v>342</v>
      </c>
      <c r="L1" s="11" t="s">
        <v>341</v>
      </c>
      <c r="M1" s="84" t="s">
        <v>1932</v>
      </c>
      <c r="N1" s="85" t="s">
        <v>1933</v>
      </c>
      <c r="O1" s="86" t="s">
        <v>1951</v>
      </c>
      <c r="P1" s="34" t="s">
        <v>1950</v>
      </c>
      <c r="Q1" s="73" t="s">
        <v>1934</v>
      </c>
      <c r="R1" s="147" t="s">
        <v>1906</v>
      </c>
      <c r="S1" s="97" t="s">
        <v>1955</v>
      </c>
      <c r="T1" s="98" t="s">
        <v>1956</v>
      </c>
      <c r="U1" s="73" t="s">
        <v>1966</v>
      </c>
    </row>
    <row r="2" spans="1:21" x14ac:dyDescent="0.25">
      <c r="A2" s="12"/>
      <c r="B2" s="12"/>
      <c r="C2" s="12" t="s">
        <v>1960</v>
      </c>
      <c r="D2" s="12"/>
      <c r="E2" s="12"/>
      <c r="F2" s="12"/>
      <c r="G2" s="12"/>
      <c r="H2" s="12"/>
      <c r="I2" s="12"/>
      <c r="J2" s="20"/>
      <c r="K2" s="12" t="s">
        <v>1</v>
      </c>
      <c r="L2" s="12" t="s">
        <v>0</v>
      </c>
      <c r="M2" s="40"/>
      <c r="N2" s="40"/>
      <c r="O2" s="40"/>
      <c r="P2" s="35"/>
      <c r="Q2" s="68"/>
      <c r="R2" s="47"/>
      <c r="S2" s="99"/>
      <c r="T2" s="99"/>
      <c r="U2" s="40"/>
    </row>
    <row r="3" spans="1:21" s="18" customFormat="1" x14ac:dyDescent="0.25">
      <c r="A3" s="25" t="s">
        <v>1616</v>
      </c>
      <c r="B3" s="25" t="s">
        <v>1617</v>
      </c>
      <c r="C3" s="25" t="s">
        <v>1961</v>
      </c>
      <c r="D3" s="25" t="s">
        <v>1618</v>
      </c>
      <c r="E3" s="25" t="s">
        <v>457</v>
      </c>
      <c r="F3" s="25" t="s">
        <v>458</v>
      </c>
      <c r="G3" s="25" t="s">
        <v>351</v>
      </c>
      <c r="H3" s="25" t="s">
        <v>1619</v>
      </c>
      <c r="I3" s="25" t="s">
        <v>1620</v>
      </c>
      <c r="J3" s="26" t="s">
        <v>1620</v>
      </c>
      <c r="K3" s="25" t="s">
        <v>1905</v>
      </c>
      <c r="L3" s="25" t="s">
        <v>1905</v>
      </c>
      <c r="M3" s="44">
        <v>11182</v>
      </c>
      <c r="N3" s="44">
        <v>10347</v>
      </c>
      <c r="O3" s="44">
        <v>-835</v>
      </c>
      <c r="P3" s="133">
        <v>-7.4673582543373279E-2</v>
      </c>
      <c r="Q3" s="134" t="s">
        <v>1949</v>
      </c>
      <c r="R3" s="50">
        <v>337.15723785250202</v>
      </c>
      <c r="S3" s="135">
        <v>33.165534488367854</v>
      </c>
      <c r="T3" s="135">
        <v>30.688945211155627</v>
      </c>
      <c r="U3" s="138">
        <v>-2.4765892772122271</v>
      </c>
    </row>
    <row r="4" spans="1:21" x14ac:dyDescent="0.25">
      <c r="A4" s="118" t="s">
        <v>454</v>
      </c>
      <c r="B4" s="118" t="s">
        <v>455</v>
      </c>
      <c r="C4" s="118" t="s">
        <v>1962</v>
      </c>
      <c r="D4" s="118" t="s">
        <v>456</v>
      </c>
      <c r="E4" s="118" t="s">
        <v>457</v>
      </c>
      <c r="F4" s="118" t="s">
        <v>458</v>
      </c>
      <c r="G4" s="118" t="s">
        <v>351</v>
      </c>
      <c r="H4" s="118" t="s">
        <v>459</v>
      </c>
      <c r="I4" s="118" t="s">
        <v>460</v>
      </c>
      <c r="J4" s="119" t="s">
        <v>460</v>
      </c>
      <c r="K4" s="118">
        <v>5405788</v>
      </c>
      <c r="L4" s="118" t="s">
        <v>127</v>
      </c>
      <c r="M4" s="120">
        <v>1921</v>
      </c>
      <c r="N4" s="120">
        <v>1805</v>
      </c>
      <c r="O4" s="120">
        <v>-116</v>
      </c>
      <c r="P4" s="121">
        <v>-6.038521603331598E-2</v>
      </c>
      <c r="Q4" s="122" t="s">
        <v>1949</v>
      </c>
      <c r="R4" s="123">
        <v>2.1281813070914062</v>
      </c>
      <c r="S4" s="136">
        <v>902.64865761152578</v>
      </c>
      <c r="T4" s="136">
        <v>848.14202341947112</v>
      </c>
      <c r="U4" s="128">
        <v>-54.506634192054662</v>
      </c>
    </row>
    <row r="5" spans="1:21" x14ac:dyDescent="0.25">
      <c r="A5" s="118" t="s">
        <v>951</v>
      </c>
      <c r="B5" s="118" t="s">
        <v>952</v>
      </c>
      <c r="C5" s="118" t="s">
        <v>1962</v>
      </c>
      <c r="D5" s="118" t="s">
        <v>953</v>
      </c>
      <c r="E5" s="118" t="s">
        <v>457</v>
      </c>
      <c r="F5" s="118" t="s">
        <v>458</v>
      </c>
      <c r="G5" s="118" t="s">
        <v>351</v>
      </c>
      <c r="H5" s="118" t="s">
        <v>954</v>
      </c>
      <c r="I5" s="118" t="s">
        <v>955</v>
      </c>
      <c r="J5" s="119" t="s">
        <v>955</v>
      </c>
      <c r="K5" s="118">
        <v>5442244</v>
      </c>
      <c r="L5" s="118" t="s">
        <v>213</v>
      </c>
      <c r="M5" s="120">
        <v>520</v>
      </c>
      <c r="N5" s="120">
        <v>384</v>
      </c>
      <c r="O5" s="120">
        <v>-136</v>
      </c>
      <c r="P5" s="121">
        <v>-0.26153846153846155</v>
      </c>
      <c r="Q5" s="122" t="s">
        <v>1949</v>
      </c>
      <c r="R5" s="123">
        <v>0.33795204829391901</v>
      </c>
      <c r="S5" s="136">
        <v>1538.6798293577815</v>
      </c>
      <c r="T5" s="136">
        <v>1136.2558739872848</v>
      </c>
      <c r="U5" s="128">
        <v>-402.42395537049674</v>
      </c>
    </row>
    <row r="6" spans="1:21" x14ac:dyDescent="0.25">
      <c r="A6" s="118" t="s">
        <v>1244</v>
      </c>
      <c r="B6" s="118" t="s">
        <v>1245</v>
      </c>
      <c r="C6" s="118" t="s">
        <v>1962</v>
      </c>
      <c r="D6" s="118" t="s">
        <v>1246</v>
      </c>
      <c r="E6" s="118" t="s">
        <v>457</v>
      </c>
      <c r="F6" s="118" t="s">
        <v>458</v>
      </c>
      <c r="G6" s="118" t="s">
        <v>351</v>
      </c>
      <c r="H6" s="118" t="s">
        <v>1247</v>
      </c>
      <c r="I6" s="118" t="s">
        <v>1248</v>
      </c>
      <c r="J6" s="119" t="s">
        <v>1248</v>
      </c>
      <c r="K6" s="118">
        <v>5463292</v>
      </c>
      <c r="L6" s="118" t="s">
        <v>269</v>
      </c>
      <c r="M6" s="120">
        <v>2966</v>
      </c>
      <c r="N6" s="120">
        <v>2929</v>
      </c>
      <c r="O6" s="120">
        <v>-37</v>
      </c>
      <c r="P6" s="121">
        <v>-1.2474713418745786E-2</v>
      </c>
      <c r="Q6" s="122" t="s">
        <v>1949</v>
      </c>
      <c r="R6" s="123">
        <v>2.9198078970211125</v>
      </c>
      <c r="S6" s="136">
        <v>1015.8202541427518</v>
      </c>
      <c r="T6" s="136">
        <v>1003.1481875873634</v>
      </c>
      <c r="U6" s="128">
        <v>-12.672066555388369</v>
      </c>
    </row>
    <row r="7" spans="1:21" s="6" customFormat="1" x14ac:dyDescent="0.25">
      <c r="A7" s="15" t="s">
        <v>3</v>
      </c>
      <c r="B7" s="16" t="s">
        <v>1910</v>
      </c>
      <c r="C7" s="108" t="s">
        <v>1963</v>
      </c>
      <c r="D7" s="15"/>
      <c r="E7" s="15"/>
      <c r="F7" s="15"/>
      <c r="G7" s="15"/>
      <c r="H7" s="15"/>
      <c r="I7" s="15"/>
      <c r="J7" s="23"/>
      <c r="K7" s="15">
        <v>54001</v>
      </c>
      <c r="L7" s="15" t="s">
        <v>2</v>
      </c>
      <c r="M7" s="43">
        <v>16589</v>
      </c>
      <c r="N7" s="43">
        <v>15465</v>
      </c>
      <c r="O7" s="77">
        <v>-1124</v>
      </c>
      <c r="P7" s="78">
        <v>-6.7755741756585691E-2</v>
      </c>
      <c r="Q7" s="23" t="s">
        <v>1949</v>
      </c>
      <c r="R7" s="48">
        <v>342.5431791049084</v>
      </c>
      <c r="S7" s="110">
        <v>48.428931042644983</v>
      </c>
      <c r="T7" s="110">
        <v>45.147592897372036</v>
      </c>
      <c r="U7" s="109">
        <v>-3.2813381452729473</v>
      </c>
    </row>
    <row r="8" spans="1:21" s="18" customFormat="1" x14ac:dyDescent="0.25">
      <c r="A8" s="25" t="s">
        <v>1871</v>
      </c>
      <c r="B8" s="25" t="s">
        <v>1872</v>
      </c>
      <c r="C8" s="25" t="s">
        <v>1961</v>
      </c>
      <c r="D8" s="25" t="s">
        <v>1873</v>
      </c>
      <c r="E8" s="25" t="s">
        <v>894</v>
      </c>
      <c r="F8" s="25" t="s">
        <v>895</v>
      </c>
      <c r="G8" s="25" t="s">
        <v>351</v>
      </c>
      <c r="H8" s="25" t="s">
        <v>1874</v>
      </c>
      <c r="I8" s="25" t="s">
        <v>1875</v>
      </c>
      <c r="J8" s="26" t="s">
        <v>1875</v>
      </c>
      <c r="K8" s="25" t="s">
        <v>1905</v>
      </c>
      <c r="L8" s="25" t="s">
        <v>1905</v>
      </c>
      <c r="M8" s="44">
        <v>86624</v>
      </c>
      <c r="N8" s="44">
        <v>102999</v>
      </c>
      <c r="O8" s="44">
        <v>16375</v>
      </c>
      <c r="P8" s="133">
        <v>0.18903537125969708</v>
      </c>
      <c r="Q8" s="134" t="s">
        <v>1954</v>
      </c>
      <c r="R8" s="50">
        <v>314.97390559739125</v>
      </c>
      <c r="S8" s="135">
        <v>275.01960784880163</v>
      </c>
      <c r="T8" s="135">
        <v>327.00804152219609</v>
      </c>
      <c r="U8" s="138">
        <v>51.988433673394468</v>
      </c>
    </row>
    <row r="9" spans="1:21" x14ac:dyDescent="0.25">
      <c r="A9" s="118" t="s">
        <v>891</v>
      </c>
      <c r="B9" s="118" t="s">
        <v>892</v>
      </c>
      <c r="C9" s="118" t="s">
        <v>1962</v>
      </c>
      <c r="D9" s="118" t="s">
        <v>893</v>
      </c>
      <c r="E9" s="118" t="s">
        <v>894</v>
      </c>
      <c r="F9" s="118" t="s">
        <v>895</v>
      </c>
      <c r="G9" s="118" t="s">
        <v>351</v>
      </c>
      <c r="H9" s="118" t="s">
        <v>896</v>
      </c>
      <c r="I9" s="118" t="s">
        <v>897</v>
      </c>
      <c r="J9" s="119" t="s">
        <v>897</v>
      </c>
      <c r="K9" s="118">
        <v>5436220</v>
      </c>
      <c r="L9" s="118" t="s">
        <v>203</v>
      </c>
      <c r="M9" s="120">
        <v>318</v>
      </c>
      <c r="N9" s="120">
        <v>300</v>
      </c>
      <c r="O9" s="120">
        <v>-18</v>
      </c>
      <c r="P9" s="121">
        <v>-5.6603773584905662E-2</v>
      </c>
      <c r="Q9" s="122" t="s">
        <v>1949</v>
      </c>
      <c r="R9" s="123">
        <v>0.13155723435839012</v>
      </c>
      <c r="S9" s="136">
        <v>2417.1988834433828</v>
      </c>
      <c r="T9" s="136">
        <v>2280.3763051352666</v>
      </c>
      <c r="U9" s="128">
        <v>-136.82257830811614</v>
      </c>
    </row>
    <row r="10" spans="1:21" x14ac:dyDescent="0.25">
      <c r="A10" s="118" t="s">
        <v>1051</v>
      </c>
      <c r="B10" s="118" t="s">
        <v>1052</v>
      </c>
      <c r="C10" s="118" t="s">
        <v>1962</v>
      </c>
      <c r="D10" s="118" t="s">
        <v>1053</v>
      </c>
      <c r="E10" s="118" t="s">
        <v>894</v>
      </c>
      <c r="F10" s="118" t="s">
        <v>895</v>
      </c>
      <c r="G10" s="118" t="s">
        <v>351</v>
      </c>
      <c r="H10" s="118" t="s">
        <v>1054</v>
      </c>
      <c r="I10" s="118" t="s">
        <v>1055</v>
      </c>
      <c r="J10" s="119" t="s">
        <v>1055</v>
      </c>
      <c r="K10" s="118">
        <v>5452060</v>
      </c>
      <c r="L10" s="118" t="s">
        <v>233</v>
      </c>
      <c r="M10" s="120">
        <v>17227</v>
      </c>
      <c r="N10" s="120">
        <v>18777</v>
      </c>
      <c r="O10" s="120">
        <v>1550</v>
      </c>
      <c r="P10" s="121">
        <v>8.9975039182678351E-2</v>
      </c>
      <c r="Q10" s="122" t="s">
        <v>1954</v>
      </c>
      <c r="R10" s="123">
        <v>6.6533681422668094</v>
      </c>
      <c r="S10" s="136">
        <v>2589.2149106498628</v>
      </c>
      <c r="T10" s="136">
        <v>2822.1796236879591</v>
      </c>
      <c r="U10" s="128">
        <v>232.96471303809631</v>
      </c>
    </row>
    <row r="11" spans="1:21" s="6" customFormat="1" x14ac:dyDescent="0.25">
      <c r="A11" s="15" t="s">
        <v>5</v>
      </c>
      <c r="B11" s="16" t="s">
        <v>1910</v>
      </c>
      <c r="C11" s="108" t="s">
        <v>1963</v>
      </c>
      <c r="D11" s="15"/>
      <c r="E11" s="15"/>
      <c r="F11" s="15"/>
      <c r="G11" s="15"/>
      <c r="H11" s="15"/>
      <c r="I11" s="15"/>
      <c r="J11" s="23"/>
      <c r="K11" s="15">
        <v>54003</v>
      </c>
      <c r="L11" s="15" t="s">
        <v>4</v>
      </c>
      <c r="M11" s="43">
        <v>104169</v>
      </c>
      <c r="N11" s="43">
        <v>122076</v>
      </c>
      <c r="O11" s="77">
        <v>17907</v>
      </c>
      <c r="P11" s="78">
        <v>0.17190334936497423</v>
      </c>
      <c r="Q11" s="23" t="s">
        <v>1954</v>
      </c>
      <c r="R11" s="48">
        <v>321.75883097401646</v>
      </c>
      <c r="S11" s="110">
        <v>323.7486899261271</v>
      </c>
      <c r="T11" s="110">
        <v>379.40217407695087</v>
      </c>
      <c r="U11" s="109">
        <v>55.653484150823772</v>
      </c>
    </row>
    <row r="12" spans="1:21" s="18" customFormat="1" x14ac:dyDescent="0.25">
      <c r="A12" s="25" t="s">
        <v>1621</v>
      </c>
      <c r="B12" s="25" t="s">
        <v>1622</v>
      </c>
      <c r="C12" s="25" t="s">
        <v>1961</v>
      </c>
      <c r="D12" s="25" t="s">
        <v>1623</v>
      </c>
      <c r="E12" s="25" t="s">
        <v>664</v>
      </c>
      <c r="F12" s="25" t="s">
        <v>665</v>
      </c>
      <c r="G12" s="25" t="s">
        <v>351</v>
      </c>
      <c r="H12" s="25" t="s">
        <v>1624</v>
      </c>
      <c r="I12" s="25" t="s">
        <v>1625</v>
      </c>
      <c r="J12" s="26" t="s">
        <v>1625</v>
      </c>
      <c r="K12" s="25" t="s">
        <v>1905</v>
      </c>
      <c r="L12" s="25" t="s">
        <v>1905</v>
      </c>
      <c r="M12" s="44">
        <v>20188</v>
      </c>
      <c r="N12" s="44">
        <v>17692</v>
      </c>
      <c r="O12" s="44">
        <v>-2496</v>
      </c>
      <c r="P12" s="133">
        <v>-0.12363780463641767</v>
      </c>
      <c r="Q12" s="134" t="s">
        <v>1949</v>
      </c>
      <c r="R12" s="50">
        <v>494.14161930152795</v>
      </c>
      <c r="S12" s="135">
        <v>40.854684591303716</v>
      </c>
      <c r="T12" s="135">
        <v>35.803501079321641</v>
      </c>
      <c r="U12" s="138">
        <v>-5.0511835119820745</v>
      </c>
    </row>
    <row r="13" spans="1:21" x14ac:dyDescent="0.25">
      <c r="A13" s="118" t="s">
        <v>661</v>
      </c>
      <c r="B13" s="118" t="s">
        <v>662</v>
      </c>
      <c r="C13" s="118" t="s">
        <v>1962</v>
      </c>
      <c r="D13" s="118" t="s">
        <v>663</v>
      </c>
      <c r="E13" s="118" t="s">
        <v>664</v>
      </c>
      <c r="F13" s="118" t="s">
        <v>665</v>
      </c>
      <c r="G13" s="118" t="s">
        <v>351</v>
      </c>
      <c r="H13" s="118" t="s">
        <v>666</v>
      </c>
      <c r="I13" s="118" t="s">
        <v>667</v>
      </c>
      <c r="J13" s="119" t="s">
        <v>667</v>
      </c>
      <c r="K13" s="118">
        <v>5420212</v>
      </c>
      <c r="L13" s="118" t="s">
        <v>162</v>
      </c>
      <c r="M13" s="120">
        <v>691</v>
      </c>
      <c r="N13" s="120">
        <v>672</v>
      </c>
      <c r="O13" s="120">
        <v>-19</v>
      </c>
      <c r="P13" s="121">
        <v>-2.7496382054992764E-2</v>
      </c>
      <c r="Q13" s="122" t="s">
        <v>1949</v>
      </c>
      <c r="R13" s="123">
        <v>1.0836961017438609</v>
      </c>
      <c r="S13" s="136">
        <v>637.63263417489225</v>
      </c>
      <c r="T13" s="136">
        <v>620.10004365488794</v>
      </c>
      <c r="U13" s="128">
        <v>-17.532590520004305</v>
      </c>
    </row>
    <row r="14" spans="1:21" x14ac:dyDescent="0.25">
      <c r="A14" s="118" t="s">
        <v>1026</v>
      </c>
      <c r="B14" s="118" t="s">
        <v>1027</v>
      </c>
      <c r="C14" s="118" t="s">
        <v>1962</v>
      </c>
      <c r="D14" s="118" t="s">
        <v>1028</v>
      </c>
      <c r="E14" s="118" t="s">
        <v>664</v>
      </c>
      <c r="F14" s="118" t="s">
        <v>665</v>
      </c>
      <c r="G14" s="118" t="s">
        <v>351</v>
      </c>
      <c r="H14" s="118" t="s">
        <v>1029</v>
      </c>
      <c r="I14" s="118" t="s">
        <v>1030</v>
      </c>
      <c r="J14" s="119" t="s">
        <v>1030</v>
      </c>
      <c r="K14" s="118">
        <v>5450524</v>
      </c>
      <c r="L14" s="118" t="s">
        <v>228</v>
      </c>
      <c r="M14" s="120">
        <v>3076</v>
      </c>
      <c r="N14" s="120">
        <v>2913</v>
      </c>
      <c r="O14" s="120">
        <v>-163</v>
      </c>
      <c r="P14" s="121">
        <v>-5.2990897269180756E-2</v>
      </c>
      <c r="Q14" s="122" t="s">
        <v>1949</v>
      </c>
      <c r="R14" s="123">
        <v>7.0571509489561288</v>
      </c>
      <c r="S14" s="136">
        <v>435.86994556988924</v>
      </c>
      <c r="T14" s="136">
        <v>412.77280606147184</v>
      </c>
      <c r="U14" s="128">
        <v>-23.097139508417399</v>
      </c>
    </row>
    <row r="15" spans="1:21" x14ac:dyDescent="0.25">
      <c r="A15" s="118" t="s">
        <v>1451</v>
      </c>
      <c r="B15" s="118" t="s">
        <v>1452</v>
      </c>
      <c r="C15" s="118" t="s">
        <v>1962</v>
      </c>
      <c r="D15" s="118" t="s">
        <v>1453</v>
      </c>
      <c r="E15" s="118" t="s">
        <v>664</v>
      </c>
      <c r="F15" s="118" t="s">
        <v>665</v>
      </c>
      <c r="G15" s="118" t="s">
        <v>351</v>
      </c>
      <c r="H15" s="118" t="s">
        <v>1454</v>
      </c>
      <c r="I15" s="118" t="s">
        <v>1455</v>
      </c>
      <c r="J15" s="119" t="s">
        <v>1455</v>
      </c>
      <c r="K15" s="118">
        <v>5478964</v>
      </c>
      <c r="L15" s="118" t="s">
        <v>309</v>
      </c>
      <c r="M15" s="120">
        <v>160</v>
      </c>
      <c r="N15" s="120">
        <v>171</v>
      </c>
      <c r="O15" s="120">
        <v>11</v>
      </c>
      <c r="P15" s="121">
        <v>6.8750000000000006E-2</v>
      </c>
      <c r="Q15" s="122" t="s">
        <v>1954</v>
      </c>
      <c r="R15" s="123">
        <v>0.25747154219322915</v>
      </c>
      <c r="S15" s="136">
        <v>621.42790087427215</v>
      </c>
      <c r="T15" s="136">
        <v>664.15106905937841</v>
      </c>
      <c r="U15" s="128">
        <v>42.72316818510626</v>
      </c>
    </row>
    <row r="16" spans="1:21" x14ac:dyDescent="0.25">
      <c r="A16" s="118" t="s">
        <v>1581</v>
      </c>
      <c r="B16" s="118" t="s">
        <v>1582</v>
      </c>
      <c r="C16" s="118" t="s">
        <v>1962</v>
      </c>
      <c r="D16" s="118" t="s">
        <v>1583</v>
      </c>
      <c r="E16" s="118" t="s">
        <v>664</v>
      </c>
      <c r="F16" s="118" t="s">
        <v>665</v>
      </c>
      <c r="G16" s="118" t="s">
        <v>351</v>
      </c>
      <c r="H16" s="118" t="s">
        <v>1584</v>
      </c>
      <c r="I16" s="118" t="s">
        <v>1585</v>
      </c>
      <c r="J16" s="119" t="s">
        <v>1585</v>
      </c>
      <c r="K16" s="118">
        <v>5486836</v>
      </c>
      <c r="L16" s="118" t="s">
        <v>334</v>
      </c>
      <c r="M16" s="120">
        <v>514</v>
      </c>
      <c r="N16" s="120">
        <v>361</v>
      </c>
      <c r="O16" s="120">
        <v>-153</v>
      </c>
      <c r="P16" s="121">
        <v>-0.29766536964980544</v>
      </c>
      <c r="Q16" s="122" t="s">
        <v>1949</v>
      </c>
      <c r="R16" s="123">
        <v>0.33093362939791682</v>
      </c>
      <c r="S16" s="136">
        <v>1553.1815274716701</v>
      </c>
      <c r="T16" s="136">
        <v>1090.853173963566</v>
      </c>
      <c r="U16" s="128">
        <v>-462.3283535081041</v>
      </c>
    </row>
    <row r="17" spans="1:21" s="6" customFormat="1" x14ac:dyDescent="0.25">
      <c r="A17" s="15" t="s">
        <v>7</v>
      </c>
      <c r="B17" s="16" t="s">
        <v>1910</v>
      </c>
      <c r="C17" s="108" t="s">
        <v>1963</v>
      </c>
      <c r="D17" s="15"/>
      <c r="E17" s="15"/>
      <c r="F17" s="15"/>
      <c r="G17" s="15"/>
      <c r="H17" s="15"/>
      <c r="I17" s="15"/>
      <c r="J17" s="23"/>
      <c r="K17" s="15">
        <v>54005</v>
      </c>
      <c r="L17" s="15" t="s">
        <v>6</v>
      </c>
      <c r="M17" s="43">
        <v>24629</v>
      </c>
      <c r="N17" s="43">
        <v>21809</v>
      </c>
      <c r="O17" s="77">
        <v>-2820</v>
      </c>
      <c r="P17" s="78">
        <v>-0.11449916764789476</v>
      </c>
      <c r="Q17" s="23" t="s">
        <v>1949</v>
      </c>
      <c r="R17" s="48">
        <v>502.87087152381906</v>
      </c>
      <c r="S17" s="110">
        <v>48.976787868758905</v>
      </c>
      <c r="T17" s="110">
        <v>43.368986423718503</v>
      </c>
      <c r="U17" s="109">
        <v>-5.6078014450404012</v>
      </c>
    </row>
    <row r="18" spans="1:21" s="18" customFormat="1" x14ac:dyDescent="0.25">
      <c r="A18" s="25" t="s">
        <v>1626</v>
      </c>
      <c r="B18" s="25" t="s">
        <v>1627</v>
      </c>
      <c r="C18" s="25" t="s">
        <v>1961</v>
      </c>
      <c r="D18" s="25" t="s">
        <v>1628</v>
      </c>
      <c r="E18" s="25" t="s">
        <v>560</v>
      </c>
      <c r="F18" s="25" t="s">
        <v>561</v>
      </c>
      <c r="G18" s="25" t="s">
        <v>351</v>
      </c>
      <c r="H18" s="25" t="s">
        <v>1629</v>
      </c>
      <c r="I18" s="25" t="s">
        <v>1630</v>
      </c>
      <c r="J18" s="26" t="s">
        <v>1630</v>
      </c>
      <c r="K18" s="25" t="s">
        <v>1905</v>
      </c>
      <c r="L18" s="25" t="s">
        <v>1905</v>
      </c>
      <c r="M18" s="44">
        <v>11834</v>
      </c>
      <c r="N18" s="44">
        <v>10167</v>
      </c>
      <c r="O18" s="44">
        <v>-1667</v>
      </c>
      <c r="P18" s="133">
        <v>-0.14086530336319081</v>
      </c>
      <c r="Q18" s="134" t="s">
        <v>1949</v>
      </c>
      <c r="R18" s="50">
        <v>512.45301512490619</v>
      </c>
      <c r="S18" s="135">
        <v>23.09284880900849</v>
      </c>
      <c r="T18" s="135">
        <v>19.839867656007211</v>
      </c>
      <c r="U18" s="138">
        <v>-3.2529811530012793</v>
      </c>
    </row>
    <row r="19" spans="1:21" x14ac:dyDescent="0.25">
      <c r="A19" s="118" t="s">
        <v>557</v>
      </c>
      <c r="B19" s="118" t="s">
        <v>558</v>
      </c>
      <c r="C19" s="118" t="s">
        <v>1962</v>
      </c>
      <c r="D19" s="118" t="s">
        <v>559</v>
      </c>
      <c r="E19" s="118" t="s">
        <v>560</v>
      </c>
      <c r="F19" s="118" t="s">
        <v>561</v>
      </c>
      <c r="G19" s="118" t="s">
        <v>351</v>
      </c>
      <c r="H19" s="118" t="s">
        <v>562</v>
      </c>
      <c r="I19" s="118" t="s">
        <v>563</v>
      </c>
      <c r="J19" s="119" t="s">
        <v>563</v>
      </c>
      <c r="K19" s="118">
        <v>5411716</v>
      </c>
      <c r="L19" s="118" t="s">
        <v>144</v>
      </c>
      <c r="M19" s="120">
        <v>510</v>
      </c>
      <c r="N19" s="120">
        <v>394</v>
      </c>
      <c r="O19" s="120">
        <v>-116</v>
      </c>
      <c r="P19" s="121">
        <v>-0.22745098039215686</v>
      </c>
      <c r="Q19" s="122" t="s">
        <v>1949</v>
      </c>
      <c r="R19" s="123">
        <v>1.0891731154131634</v>
      </c>
      <c r="S19" s="136">
        <v>468.24512355553162</v>
      </c>
      <c r="T19" s="136">
        <v>361.74231113897935</v>
      </c>
      <c r="U19" s="128">
        <v>-106.50281241655227</v>
      </c>
    </row>
    <row r="20" spans="1:21" x14ac:dyDescent="0.25">
      <c r="A20" s="118" t="s">
        <v>757</v>
      </c>
      <c r="B20" s="118" t="s">
        <v>758</v>
      </c>
      <c r="C20" s="118" t="s">
        <v>1962</v>
      </c>
      <c r="D20" s="118" t="s">
        <v>759</v>
      </c>
      <c r="E20" s="118" t="s">
        <v>560</v>
      </c>
      <c r="F20" s="118" t="s">
        <v>561</v>
      </c>
      <c r="G20" s="118" t="s">
        <v>351</v>
      </c>
      <c r="H20" s="118" t="s">
        <v>760</v>
      </c>
      <c r="I20" s="118" t="s">
        <v>761</v>
      </c>
      <c r="J20" s="119" t="s">
        <v>761</v>
      </c>
      <c r="K20" s="118">
        <v>5427868</v>
      </c>
      <c r="L20" s="118" t="s">
        <v>179</v>
      </c>
      <c r="M20" s="120">
        <v>277</v>
      </c>
      <c r="N20" s="120">
        <v>264</v>
      </c>
      <c r="O20" s="120">
        <v>-13</v>
      </c>
      <c r="P20" s="121">
        <v>-4.6931407942238268E-2</v>
      </c>
      <c r="Q20" s="122" t="s">
        <v>1949</v>
      </c>
      <c r="R20" s="123">
        <v>0.65546742934552948</v>
      </c>
      <c r="S20" s="136">
        <v>422.59918281001194</v>
      </c>
      <c r="T20" s="136">
        <v>402.76600816549876</v>
      </c>
      <c r="U20" s="128">
        <v>-19.833174644513178</v>
      </c>
    </row>
    <row r="21" spans="1:21" x14ac:dyDescent="0.25">
      <c r="A21" s="118" t="s">
        <v>798</v>
      </c>
      <c r="B21" s="118" t="s">
        <v>799</v>
      </c>
      <c r="C21" s="118" t="s">
        <v>1962</v>
      </c>
      <c r="D21" s="118" t="s">
        <v>800</v>
      </c>
      <c r="E21" s="118" t="s">
        <v>560</v>
      </c>
      <c r="F21" s="118" t="s">
        <v>561</v>
      </c>
      <c r="G21" s="118" t="s">
        <v>351</v>
      </c>
      <c r="H21" s="118" t="s">
        <v>801</v>
      </c>
      <c r="I21" s="118" t="s">
        <v>802</v>
      </c>
      <c r="J21" s="119" t="s">
        <v>802</v>
      </c>
      <c r="K21" s="118">
        <v>5430220</v>
      </c>
      <c r="L21" s="118" t="s">
        <v>186</v>
      </c>
      <c r="M21" s="120">
        <v>908</v>
      </c>
      <c r="N21" s="120">
        <v>759</v>
      </c>
      <c r="O21" s="120">
        <v>-149</v>
      </c>
      <c r="P21" s="121">
        <v>-0.16409691629955947</v>
      </c>
      <c r="Q21" s="122" t="s">
        <v>1949</v>
      </c>
      <c r="R21" s="123">
        <v>1.2162745023788388</v>
      </c>
      <c r="S21" s="136">
        <v>746.54200036595103</v>
      </c>
      <c r="T21" s="136">
        <v>624.03676021779381</v>
      </c>
      <c r="U21" s="128">
        <v>-122.50524014815721</v>
      </c>
    </row>
    <row r="22" spans="1:21" x14ac:dyDescent="0.25">
      <c r="A22" s="118" t="s">
        <v>1446</v>
      </c>
      <c r="B22" s="118" t="s">
        <v>1447</v>
      </c>
      <c r="C22" s="118" t="s">
        <v>1962</v>
      </c>
      <c r="D22" s="118" t="s">
        <v>1448</v>
      </c>
      <c r="E22" s="118" t="s">
        <v>560</v>
      </c>
      <c r="F22" s="118" t="s">
        <v>561</v>
      </c>
      <c r="G22" s="118" t="s">
        <v>351</v>
      </c>
      <c r="H22" s="118" t="s">
        <v>1449</v>
      </c>
      <c r="I22" s="118" t="s">
        <v>1450</v>
      </c>
      <c r="J22" s="119" t="s">
        <v>1450</v>
      </c>
      <c r="K22" s="118">
        <v>5478580</v>
      </c>
      <c r="L22" s="118" t="s">
        <v>308</v>
      </c>
      <c r="M22" s="120">
        <v>994</v>
      </c>
      <c r="N22" s="120">
        <v>863</v>
      </c>
      <c r="O22" s="120">
        <v>-131</v>
      </c>
      <c r="P22" s="121">
        <v>-0.13179074446680081</v>
      </c>
      <c r="Q22" s="122" t="s">
        <v>1949</v>
      </c>
      <c r="R22" s="123">
        <v>0.82121338835938074</v>
      </c>
      <c r="S22" s="136">
        <v>1210.4040363806198</v>
      </c>
      <c r="T22" s="136">
        <v>1050.8839873203974</v>
      </c>
      <c r="U22" s="128">
        <v>-159.52004906022239</v>
      </c>
    </row>
    <row r="23" spans="1:21" s="6" customFormat="1" x14ac:dyDescent="0.25">
      <c r="A23" s="15" t="s">
        <v>9</v>
      </c>
      <c r="B23" s="16" t="s">
        <v>1910</v>
      </c>
      <c r="C23" s="108" t="s">
        <v>1963</v>
      </c>
      <c r="D23" s="15"/>
      <c r="E23" s="15"/>
      <c r="F23" s="15"/>
      <c r="G23" s="15"/>
      <c r="H23" s="15"/>
      <c r="I23" s="15"/>
      <c r="J23" s="23"/>
      <c r="K23" s="15">
        <v>54007</v>
      </c>
      <c r="L23" s="15" t="s">
        <v>8</v>
      </c>
      <c r="M23" s="43">
        <v>14523</v>
      </c>
      <c r="N23" s="43">
        <v>12447</v>
      </c>
      <c r="O23" s="77">
        <v>-2076</v>
      </c>
      <c r="P23" s="78">
        <v>-0.1429456723817393</v>
      </c>
      <c r="Q23" s="23" t="s">
        <v>1949</v>
      </c>
      <c r="R23" s="48">
        <v>516.23514356040312</v>
      </c>
      <c r="S23" s="110">
        <v>28.13252871518366</v>
      </c>
      <c r="T23" s="110">
        <v>24.111105482193143</v>
      </c>
      <c r="U23" s="109">
        <v>-4.021423232990518</v>
      </c>
    </row>
    <row r="24" spans="1:21" s="18" customFormat="1" x14ac:dyDescent="0.25">
      <c r="A24" s="25" t="s">
        <v>1631</v>
      </c>
      <c r="B24" s="25" t="s">
        <v>1632</v>
      </c>
      <c r="C24" s="25" t="s">
        <v>1961</v>
      </c>
      <c r="D24" s="25" t="s">
        <v>1633</v>
      </c>
      <c r="E24" s="25" t="s">
        <v>450</v>
      </c>
      <c r="F24" s="25" t="s">
        <v>451</v>
      </c>
      <c r="G24" s="25" t="s">
        <v>351</v>
      </c>
      <c r="H24" s="25" t="s">
        <v>1634</v>
      </c>
      <c r="I24" s="25" t="s">
        <v>1635</v>
      </c>
      <c r="J24" s="26" t="s">
        <v>1635</v>
      </c>
      <c r="K24" s="25" t="s">
        <v>1905</v>
      </c>
      <c r="L24" s="25" t="s">
        <v>1905</v>
      </c>
      <c r="M24" s="44">
        <v>9153</v>
      </c>
      <c r="N24" s="44">
        <v>8634</v>
      </c>
      <c r="O24" s="44">
        <v>-519</v>
      </c>
      <c r="P24" s="133">
        <v>-5.6702720419534579E-2</v>
      </c>
      <c r="Q24" s="134" t="s">
        <v>1949</v>
      </c>
      <c r="R24" s="50">
        <v>79.690392721197</v>
      </c>
      <c r="S24" s="135">
        <v>114.85700706762078</v>
      </c>
      <c r="T24" s="135">
        <v>108.34430230764097</v>
      </c>
      <c r="U24" s="138">
        <v>-6.5127047599798118</v>
      </c>
    </row>
    <row r="25" spans="1:21" x14ac:dyDescent="0.25">
      <c r="A25" s="118" t="s">
        <v>447</v>
      </c>
      <c r="B25" s="118" t="s">
        <v>448</v>
      </c>
      <c r="C25" s="118" t="s">
        <v>1962</v>
      </c>
      <c r="D25" s="118" t="s">
        <v>449</v>
      </c>
      <c r="E25" s="118" t="s">
        <v>450</v>
      </c>
      <c r="F25" s="118" t="s">
        <v>451</v>
      </c>
      <c r="G25" s="118" t="s">
        <v>351</v>
      </c>
      <c r="H25" s="118" t="s">
        <v>452</v>
      </c>
      <c r="I25" s="118" t="s">
        <v>453</v>
      </c>
      <c r="J25" s="119" t="s">
        <v>453</v>
      </c>
      <c r="K25" s="118">
        <v>5405452</v>
      </c>
      <c r="L25" s="118" t="s">
        <v>126</v>
      </c>
      <c r="M25" s="120">
        <v>523</v>
      </c>
      <c r="N25" s="120">
        <v>553</v>
      </c>
      <c r="O25" s="120">
        <v>30</v>
      </c>
      <c r="P25" s="121">
        <v>5.736137667304015E-2</v>
      </c>
      <c r="Q25" s="122" t="s">
        <v>1954</v>
      </c>
      <c r="R25" s="123">
        <v>1.8636346850347416</v>
      </c>
      <c r="S25" s="136">
        <v>280.63439911253334</v>
      </c>
      <c r="T25" s="136">
        <v>296.73197458743965</v>
      </c>
      <c r="U25" s="128">
        <v>16.097575474906307</v>
      </c>
    </row>
    <row r="26" spans="1:21" x14ac:dyDescent="0.25">
      <c r="A26" s="118" t="s">
        <v>482</v>
      </c>
      <c r="B26" s="118" t="s">
        <v>483</v>
      </c>
      <c r="C26" s="118" t="s">
        <v>1962</v>
      </c>
      <c r="D26" s="118" t="s">
        <v>484</v>
      </c>
      <c r="E26" s="118" t="s">
        <v>450</v>
      </c>
      <c r="F26" s="118" t="s">
        <v>451</v>
      </c>
      <c r="G26" s="118" t="s">
        <v>351</v>
      </c>
      <c r="H26" s="118" t="s">
        <v>485</v>
      </c>
      <c r="I26" s="118" t="s">
        <v>486</v>
      </c>
      <c r="J26" s="119" t="s">
        <v>486</v>
      </c>
      <c r="K26" s="118">
        <v>5406844</v>
      </c>
      <c r="L26" s="118" t="s">
        <v>131</v>
      </c>
      <c r="M26" s="120">
        <v>1036</v>
      </c>
      <c r="N26" s="120">
        <v>781</v>
      </c>
      <c r="O26" s="120">
        <v>-255</v>
      </c>
      <c r="P26" s="121">
        <v>-0.24613899613899615</v>
      </c>
      <c r="Q26" s="122" t="s">
        <v>1949</v>
      </c>
      <c r="R26" s="123">
        <v>0.7344861239997621</v>
      </c>
      <c r="S26" s="136">
        <v>1410.5099690083941</v>
      </c>
      <c r="T26" s="136">
        <v>1063.3284611926215</v>
      </c>
      <c r="U26" s="128">
        <v>-347.18150781577265</v>
      </c>
    </row>
    <row r="27" spans="1:21" x14ac:dyDescent="0.25">
      <c r="A27" s="118" t="s">
        <v>769</v>
      </c>
      <c r="B27" s="118" t="s">
        <v>770</v>
      </c>
      <c r="C27" s="118" t="s">
        <v>1962</v>
      </c>
      <c r="D27" s="118" t="s">
        <v>771</v>
      </c>
      <c r="E27" s="118" t="s">
        <v>450</v>
      </c>
      <c r="F27" s="118" t="s">
        <v>451</v>
      </c>
      <c r="G27" s="118" t="s">
        <v>351</v>
      </c>
      <c r="H27" s="118" t="s">
        <v>772</v>
      </c>
      <c r="I27" s="118" t="s">
        <v>773</v>
      </c>
      <c r="J27" s="119" t="s">
        <v>773</v>
      </c>
      <c r="K27" s="118">
        <v>5428204</v>
      </c>
      <c r="L27" s="118" t="s">
        <v>181</v>
      </c>
      <c r="M27" s="120">
        <v>2986</v>
      </c>
      <c r="N27" s="120">
        <v>2848</v>
      </c>
      <c r="O27" s="120">
        <v>-138</v>
      </c>
      <c r="P27" s="121">
        <v>-4.6215673141326186E-2</v>
      </c>
      <c r="Q27" s="122" t="s">
        <v>1949</v>
      </c>
      <c r="R27" s="123">
        <v>2.0887728018185237</v>
      </c>
      <c r="S27" s="136">
        <v>1429.5475302054556</v>
      </c>
      <c r="T27" s="136">
        <v>1363.48002880949</v>
      </c>
      <c r="U27" s="128">
        <v>-66.067501395965564</v>
      </c>
    </row>
    <row r="28" spans="1:21" s="5" customFormat="1" x14ac:dyDescent="0.25">
      <c r="A28" s="14" t="s">
        <v>1511</v>
      </c>
      <c r="B28" s="14" t="s">
        <v>1512</v>
      </c>
      <c r="C28" s="14" t="s">
        <v>1964</v>
      </c>
      <c r="D28" s="14" t="s">
        <v>1513</v>
      </c>
      <c r="E28" s="14" t="s">
        <v>1514</v>
      </c>
      <c r="F28" s="14" t="s">
        <v>631</v>
      </c>
      <c r="G28" s="14" t="s">
        <v>351</v>
      </c>
      <c r="H28" s="14" t="s">
        <v>1515</v>
      </c>
      <c r="I28" s="14">
        <v>540014</v>
      </c>
      <c r="J28" s="24" t="s">
        <v>1916</v>
      </c>
      <c r="K28" s="14">
        <v>5485156</v>
      </c>
      <c r="L28" s="14" t="s">
        <v>321</v>
      </c>
      <c r="M28" s="74">
        <v>7143</v>
      </c>
      <c r="N28" s="74">
        <v>6932</v>
      </c>
      <c r="O28" s="79">
        <v>-211</v>
      </c>
      <c r="P28" s="38">
        <v>-2.9539409211815762E-2</v>
      </c>
      <c r="Q28" s="75" t="s">
        <v>1949</v>
      </c>
      <c r="R28" s="49">
        <v>6.8848665104384335</v>
      </c>
      <c r="S28" s="105">
        <v>1037.4928822759598</v>
      </c>
      <c r="T28" s="105">
        <v>1006.845955472064</v>
      </c>
      <c r="U28" s="115">
        <v>-30.646926803895781</v>
      </c>
    </row>
    <row r="29" spans="1:21" x14ac:dyDescent="0.25">
      <c r="A29" s="118" t="s">
        <v>1523</v>
      </c>
      <c r="B29" s="118" t="s">
        <v>1524</v>
      </c>
      <c r="C29" s="118" t="s">
        <v>1962</v>
      </c>
      <c r="D29" s="118" t="s">
        <v>1525</v>
      </c>
      <c r="E29" s="118" t="s">
        <v>450</v>
      </c>
      <c r="F29" s="118" t="s">
        <v>451</v>
      </c>
      <c r="G29" s="118" t="s">
        <v>351</v>
      </c>
      <c r="H29" s="118" t="s">
        <v>1526</v>
      </c>
      <c r="I29" s="118" t="s">
        <v>1527</v>
      </c>
      <c r="J29" s="119" t="s">
        <v>1527</v>
      </c>
      <c r="K29" s="118">
        <v>5485324</v>
      </c>
      <c r="L29" s="118" t="s">
        <v>323</v>
      </c>
      <c r="M29" s="120">
        <v>2805</v>
      </c>
      <c r="N29" s="120">
        <v>2450</v>
      </c>
      <c r="O29" s="120">
        <v>-355</v>
      </c>
      <c r="P29" s="121">
        <v>-0.12655971479500891</v>
      </c>
      <c r="Q29" s="122" t="s">
        <v>1949</v>
      </c>
      <c r="R29" s="123">
        <v>1.3278982683030653</v>
      </c>
      <c r="S29" s="136">
        <v>2112.3606129741684</v>
      </c>
      <c r="T29" s="136">
        <v>1845.0208562519476</v>
      </c>
      <c r="U29" s="128">
        <v>-267.33975672222073</v>
      </c>
    </row>
    <row r="30" spans="1:21" x14ac:dyDescent="0.25">
      <c r="A30" s="118" t="s">
        <v>1596</v>
      </c>
      <c r="B30" s="118" t="s">
        <v>1597</v>
      </c>
      <c r="C30" s="118" t="s">
        <v>1962</v>
      </c>
      <c r="D30" s="118" t="s">
        <v>1598</v>
      </c>
      <c r="E30" s="118" t="s">
        <v>450</v>
      </c>
      <c r="F30" s="118" t="s">
        <v>451</v>
      </c>
      <c r="G30" s="118" t="s">
        <v>351</v>
      </c>
      <c r="H30" s="118" t="s">
        <v>1599</v>
      </c>
      <c r="I30" s="118" t="s">
        <v>1600</v>
      </c>
      <c r="J30" s="119" t="s">
        <v>1600</v>
      </c>
      <c r="K30" s="118">
        <v>5487892</v>
      </c>
      <c r="L30" s="118" t="s">
        <v>337</v>
      </c>
      <c r="M30" s="120">
        <v>423</v>
      </c>
      <c r="N30" s="120">
        <v>361</v>
      </c>
      <c r="O30" s="120">
        <v>-62</v>
      </c>
      <c r="P30" s="121">
        <v>-0.14657210401891252</v>
      </c>
      <c r="Q30" s="122" t="s">
        <v>1949</v>
      </c>
      <c r="R30" s="123">
        <v>0.1428014770705138</v>
      </c>
      <c r="S30" s="136">
        <v>2962.1542345190678</v>
      </c>
      <c r="T30" s="136">
        <v>2527.9850559370766</v>
      </c>
      <c r="U30" s="128">
        <v>-434.16917858199122</v>
      </c>
    </row>
    <row r="31" spans="1:21" s="6" customFormat="1" x14ac:dyDescent="0.25">
      <c r="A31" s="15" t="s">
        <v>11</v>
      </c>
      <c r="B31" s="16" t="s">
        <v>1910</v>
      </c>
      <c r="C31" s="108" t="s">
        <v>1963</v>
      </c>
      <c r="D31" s="15"/>
      <c r="E31" s="15"/>
      <c r="F31" s="15"/>
      <c r="G31" s="15"/>
      <c r="H31" s="15"/>
      <c r="I31" s="15"/>
      <c r="J31" s="23"/>
      <c r="K31" s="15">
        <v>54009</v>
      </c>
      <c r="L31" s="15" t="s">
        <v>10</v>
      </c>
      <c r="M31" s="43">
        <v>24069</v>
      </c>
      <c r="N31" s="43">
        <v>22559</v>
      </c>
      <c r="O31" s="77">
        <v>-1510</v>
      </c>
      <c r="P31" s="78">
        <v>-6.2736299804728071E-2</v>
      </c>
      <c r="Q31" s="23" t="s">
        <v>1949</v>
      </c>
      <c r="R31" s="48">
        <v>92.732852587862027</v>
      </c>
      <c r="S31" s="110">
        <v>259.55202852403613</v>
      </c>
      <c r="T31" s="110">
        <v>243.26869464762683</v>
      </c>
      <c r="U31" s="109">
        <v>-16.283333876409301</v>
      </c>
    </row>
    <row r="32" spans="1:21" s="18" customFormat="1" x14ac:dyDescent="0.25">
      <c r="A32" s="25" t="s">
        <v>1636</v>
      </c>
      <c r="B32" s="25" t="s">
        <v>1637</v>
      </c>
      <c r="C32" s="25" t="s">
        <v>1961</v>
      </c>
      <c r="D32" s="25" t="s">
        <v>1638</v>
      </c>
      <c r="E32" s="25" t="s">
        <v>415</v>
      </c>
      <c r="F32" s="25" t="s">
        <v>416</v>
      </c>
      <c r="G32" s="25" t="s">
        <v>351</v>
      </c>
      <c r="H32" s="25" t="s">
        <v>1639</v>
      </c>
      <c r="I32" s="25" t="s">
        <v>1640</v>
      </c>
      <c r="J32" s="26" t="s">
        <v>1640</v>
      </c>
      <c r="K32" s="25" t="s">
        <v>1905</v>
      </c>
      <c r="L32" s="25" t="s">
        <v>1905</v>
      </c>
      <c r="M32" s="44">
        <v>44374</v>
      </c>
      <c r="N32" s="44">
        <v>43654</v>
      </c>
      <c r="O32" s="44">
        <v>-720</v>
      </c>
      <c r="P32" s="133">
        <v>-1.6225717762653805E-2</v>
      </c>
      <c r="Q32" s="134" t="s">
        <v>1949</v>
      </c>
      <c r="R32" s="50">
        <v>265.03821272465291</v>
      </c>
      <c r="S32" s="135">
        <v>167.42491410512176</v>
      </c>
      <c r="T32" s="135">
        <v>164.7083247024155</v>
      </c>
      <c r="U32" s="138">
        <v>-2.716589402706262</v>
      </c>
    </row>
    <row r="33" spans="1:21" x14ac:dyDescent="0.25">
      <c r="A33" s="118" t="s">
        <v>412</v>
      </c>
      <c r="B33" s="118" t="s">
        <v>413</v>
      </c>
      <c r="C33" s="118" t="s">
        <v>1962</v>
      </c>
      <c r="D33" s="118" t="s">
        <v>414</v>
      </c>
      <c r="E33" s="118" t="s">
        <v>415</v>
      </c>
      <c r="F33" s="118" t="s">
        <v>416</v>
      </c>
      <c r="G33" s="118" t="s">
        <v>351</v>
      </c>
      <c r="H33" s="118" t="s">
        <v>417</v>
      </c>
      <c r="I33" s="118" t="s">
        <v>418</v>
      </c>
      <c r="J33" s="119" t="s">
        <v>418</v>
      </c>
      <c r="K33" s="118">
        <v>5404276</v>
      </c>
      <c r="L33" s="118" t="s">
        <v>121</v>
      </c>
      <c r="M33" s="120">
        <v>3964</v>
      </c>
      <c r="N33" s="120">
        <v>4456</v>
      </c>
      <c r="O33" s="120">
        <v>492</v>
      </c>
      <c r="P33" s="121">
        <v>0.12411705348133199</v>
      </c>
      <c r="Q33" s="122" t="s">
        <v>1954</v>
      </c>
      <c r="R33" s="123">
        <v>4.1844626244946816</v>
      </c>
      <c r="S33" s="136">
        <v>947.31399362867899</v>
      </c>
      <c r="T33" s="136">
        <v>1064.8918152395038</v>
      </c>
      <c r="U33" s="128">
        <v>117.5778216108248</v>
      </c>
    </row>
    <row r="34" spans="1:21" s="5" customFormat="1" x14ac:dyDescent="0.25">
      <c r="A34" s="14" t="s">
        <v>922</v>
      </c>
      <c r="B34" s="14" t="s">
        <v>923</v>
      </c>
      <c r="C34" s="14" t="s">
        <v>1964</v>
      </c>
      <c r="D34" s="14" t="s">
        <v>924</v>
      </c>
      <c r="E34" s="14" t="s">
        <v>925</v>
      </c>
      <c r="F34" s="14" t="s">
        <v>416</v>
      </c>
      <c r="G34" s="14" t="s">
        <v>351</v>
      </c>
      <c r="H34" s="14" t="s">
        <v>926</v>
      </c>
      <c r="I34" s="14" t="s">
        <v>927</v>
      </c>
      <c r="J34" s="24" t="s">
        <v>1917</v>
      </c>
      <c r="K34" s="14">
        <v>5439460</v>
      </c>
      <c r="L34" s="14" t="s">
        <v>208</v>
      </c>
      <c r="M34" s="74">
        <v>45558</v>
      </c>
      <c r="N34" s="74">
        <v>43429</v>
      </c>
      <c r="O34" s="79">
        <v>-2129</v>
      </c>
      <c r="P34" s="38">
        <v>-4.6731638790113703E-2</v>
      </c>
      <c r="Q34" s="75" t="s">
        <v>1949</v>
      </c>
      <c r="R34" s="49">
        <v>17.068851532910667</v>
      </c>
      <c r="S34" s="105">
        <v>2669.0723691725275</v>
      </c>
      <c r="T34" s="105">
        <v>2544.3422433116839</v>
      </c>
      <c r="U34" s="115">
        <v>-124.7301258608436</v>
      </c>
    </row>
    <row r="35" spans="1:21" x14ac:dyDescent="0.25">
      <c r="A35" s="118" t="s">
        <v>1086</v>
      </c>
      <c r="B35" s="118" t="s">
        <v>1087</v>
      </c>
      <c r="C35" s="118" t="s">
        <v>1962</v>
      </c>
      <c r="D35" s="118" t="s">
        <v>1088</v>
      </c>
      <c r="E35" s="118" t="s">
        <v>415</v>
      </c>
      <c r="F35" s="118" t="s">
        <v>416</v>
      </c>
      <c r="G35" s="118" t="s">
        <v>351</v>
      </c>
      <c r="H35" s="118" t="s">
        <v>1089</v>
      </c>
      <c r="I35" s="118" t="s">
        <v>1090</v>
      </c>
      <c r="J35" s="119" t="s">
        <v>1090</v>
      </c>
      <c r="K35" s="118">
        <v>5454484</v>
      </c>
      <c r="L35" s="118" t="s">
        <v>240</v>
      </c>
      <c r="M35" s="120">
        <v>2423</v>
      </c>
      <c r="N35" s="120">
        <v>2811</v>
      </c>
      <c r="O35" s="120">
        <v>388</v>
      </c>
      <c r="P35" s="121">
        <v>0.16013206768468841</v>
      </c>
      <c r="Q35" s="122" t="s">
        <v>1954</v>
      </c>
      <c r="R35" s="123">
        <v>1.5694563158958368</v>
      </c>
      <c r="S35" s="136">
        <v>1543.846729252203</v>
      </c>
      <c r="T35" s="136">
        <v>1791.0660981956016</v>
      </c>
      <c r="U35" s="128">
        <v>247.21936894339865</v>
      </c>
    </row>
    <row r="36" spans="1:21" s="6" customFormat="1" x14ac:dyDescent="0.25">
      <c r="A36" s="15" t="s">
        <v>13</v>
      </c>
      <c r="B36" s="16" t="s">
        <v>1910</v>
      </c>
      <c r="C36" s="108" t="s">
        <v>1963</v>
      </c>
      <c r="D36" s="15"/>
      <c r="E36" s="15"/>
      <c r="F36" s="15"/>
      <c r="G36" s="15"/>
      <c r="H36" s="15"/>
      <c r="I36" s="15"/>
      <c r="J36" s="23"/>
      <c r="K36" s="15">
        <v>54011</v>
      </c>
      <c r="L36" s="15" t="s">
        <v>12</v>
      </c>
      <c r="M36" s="43">
        <v>96319</v>
      </c>
      <c r="N36" s="43">
        <v>94350</v>
      </c>
      <c r="O36" s="77">
        <v>-1969</v>
      </c>
      <c r="P36" s="78">
        <v>-2.0442487982641016E-2</v>
      </c>
      <c r="Q36" s="23" t="s">
        <v>1949</v>
      </c>
      <c r="R36" s="48">
        <v>287.86098319795411</v>
      </c>
      <c r="S36" s="110">
        <v>334.60248391413319</v>
      </c>
      <c r="T36" s="110">
        <v>327.76237665775665</v>
      </c>
      <c r="U36" s="109">
        <v>-6.840107256376541</v>
      </c>
    </row>
    <row r="37" spans="1:21" s="18" customFormat="1" x14ac:dyDescent="0.25">
      <c r="A37" s="25" t="s">
        <v>1641</v>
      </c>
      <c r="B37" s="25" t="s">
        <v>1642</v>
      </c>
      <c r="C37" s="25" t="s">
        <v>1961</v>
      </c>
      <c r="D37" s="25" t="s">
        <v>1643</v>
      </c>
      <c r="E37" s="25" t="s">
        <v>838</v>
      </c>
      <c r="F37" s="25" t="s">
        <v>839</v>
      </c>
      <c r="G37" s="25" t="s">
        <v>351</v>
      </c>
      <c r="H37" s="25" t="s">
        <v>1644</v>
      </c>
      <c r="I37" s="25" t="s">
        <v>1645</v>
      </c>
      <c r="J37" s="26" t="s">
        <v>1645</v>
      </c>
      <c r="K37" s="25" t="s">
        <v>1905</v>
      </c>
      <c r="L37" s="25" t="s">
        <v>1905</v>
      </c>
      <c r="M37" s="44">
        <v>7066</v>
      </c>
      <c r="N37" s="44">
        <v>5735</v>
      </c>
      <c r="O37" s="44">
        <v>-1331</v>
      </c>
      <c r="P37" s="133">
        <v>-0.18836682705915653</v>
      </c>
      <c r="Q37" s="134" t="s">
        <v>1949</v>
      </c>
      <c r="R37" s="50">
        <v>279.81012937132573</v>
      </c>
      <c r="S37" s="135">
        <v>25.252838472559265</v>
      </c>
      <c r="T37" s="135">
        <v>20.49604141524588</v>
      </c>
      <c r="U37" s="138">
        <v>-4.7567970573133849</v>
      </c>
    </row>
    <row r="38" spans="1:21" x14ac:dyDescent="0.25">
      <c r="A38" s="118" t="s">
        <v>835</v>
      </c>
      <c r="B38" s="118" t="s">
        <v>836</v>
      </c>
      <c r="C38" s="118" t="s">
        <v>1962</v>
      </c>
      <c r="D38" s="118" t="s">
        <v>837</v>
      </c>
      <c r="E38" s="118" t="s">
        <v>838</v>
      </c>
      <c r="F38" s="118" t="s">
        <v>839</v>
      </c>
      <c r="G38" s="118" t="s">
        <v>351</v>
      </c>
      <c r="H38" s="118" t="s">
        <v>840</v>
      </c>
      <c r="I38" s="118" t="s">
        <v>841</v>
      </c>
      <c r="J38" s="119" t="s">
        <v>841</v>
      </c>
      <c r="K38" s="118">
        <v>5432884</v>
      </c>
      <c r="L38" s="118" t="s">
        <v>193</v>
      </c>
      <c r="M38" s="120">
        <v>561</v>
      </c>
      <c r="N38" s="120">
        <v>494</v>
      </c>
      <c r="O38" s="120">
        <v>-67</v>
      </c>
      <c r="P38" s="121">
        <v>-0.11942959001782531</v>
      </c>
      <c r="Q38" s="122" t="s">
        <v>1949</v>
      </c>
      <c r="R38" s="123">
        <v>0.46144171353345187</v>
      </c>
      <c r="S38" s="136">
        <v>1215.754847354802</v>
      </c>
      <c r="T38" s="136">
        <v>1070.5577443730342</v>
      </c>
      <c r="U38" s="128">
        <v>-145.19710298176778</v>
      </c>
    </row>
    <row r="39" spans="1:21" s="6" customFormat="1" x14ac:dyDescent="0.25">
      <c r="A39" s="15" t="s">
        <v>15</v>
      </c>
      <c r="B39" s="16" t="s">
        <v>1910</v>
      </c>
      <c r="C39" s="108" t="s">
        <v>1963</v>
      </c>
      <c r="D39" s="15"/>
      <c r="E39" s="15"/>
      <c r="F39" s="15"/>
      <c r="G39" s="15"/>
      <c r="H39" s="15"/>
      <c r="I39" s="15"/>
      <c r="J39" s="23"/>
      <c r="K39" s="15">
        <v>54013</v>
      </c>
      <c r="L39" s="15" t="s">
        <v>14</v>
      </c>
      <c r="M39" s="43">
        <v>7627</v>
      </c>
      <c r="N39" s="43">
        <v>6229</v>
      </c>
      <c r="O39" s="77">
        <v>-1398</v>
      </c>
      <c r="P39" s="78">
        <v>-0.18329618460731611</v>
      </c>
      <c r="Q39" s="23" t="s">
        <v>1949</v>
      </c>
      <c r="R39" s="48">
        <v>280.2715710848592</v>
      </c>
      <c r="S39" s="110">
        <v>27.212892019257765</v>
      </c>
      <c r="T39" s="110">
        <v>22.224872739996933</v>
      </c>
      <c r="U39" s="109">
        <v>-4.9880192792608327</v>
      </c>
    </row>
    <row r="40" spans="1:21" s="18" customFormat="1" x14ac:dyDescent="0.25">
      <c r="A40" s="25" t="s">
        <v>1646</v>
      </c>
      <c r="B40" s="25" t="s">
        <v>1647</v>
      </c>
      <c r="C40" s="25" t="s">
        <v>1961</v>
      </c>
      <c r="D40" s="25" t="s">
        <v>1648</v>
      </c>
      <c r="E40" s="25" t="s">
        <v>642</v>
      </c>
      <c r="F40" s="25" t="s">
        <v>643</v>
      </c>
      <c r="G40" s="25" t="s">
        <v>351</v>
      </c>
      <c r="H40" s="25" t="s">
        <v>1649</v>
      </c>
      <c r="I40" s="25" t="s">
        <v>1650</v>
      </c>
      <c r="J40" s="26" t="s">
        <v>1650</v>
      </c>
      <c r="K40" s="25" t="s">
        <v>1905</v>
      </c>
      <c r="L40" s="25" t="s">
        <v>1905</v>
      </c>
      <c r="M40" s="44">
        <v>8895</v>
      </c>
      <c r="N40" s="44">
        <v>7655</v>
      </c>
      <c r="O40" s="44">
        <v>-1240</v>
      </c>
      <c r="P40" s="133">
        <v>-0.13940415964024733</v>
      </c>
      <c r="Q40" s="134" t="s">
        <v>1949</v>
      </c>
      <c r="R40" s="50">
        <v>342.98739680840686</v>
      </c>
      <c r="S40" s="135">
        <v>25.933897521513764</v>
      </c>
      <c r="T40" s="135">
        <v>22.318604331330842</v>
      </c>
      <c r="U40" s="138">
        <v>-3.6152931901829213</v>
      </c>
    </row>
    <row r="41" spans="1:21" x14ac:dyDescent="0.25">
      <c r="A41" s="118" t="s">
        <v>639</v>
      </c>
      <c r="B41" s="118" t="s">
        <v>640</v>
      </c>
      <c r="C41" s="118" t="s">
        <v>1962</v>
      </c>
      <c r="D41" s="118" t="s">
        <v>641</v>
      </c>
      <c r="E41" s="118" t="s">
        <v>642</v>
      </c>
      <c r="F41" s="118" t="s">
        <v>643</v>
      </c>
      <c r="G41" s="118" t="s">
        <v>351</v>
      </c>
      <c r="H41" s="118" t="s">
        <v>644</v>
      </c>
      <c r="I41" s="118" t="s">
        <v>645</v>
      </c>
      <c r="J41" s="119" t="s">
        <v>645</v>
      </c>
      <c r="K41" s="118">
        <v>5415676</v>
      </c>
      <c r="L41" s="118" t="s">
        <v>158</v>
      </c>
      <c r="M41" s="120">
        <v>491</v>
      </c>
      <c r="N41" s="120">
        <v>396</v>
      </c>
      <c r="O41" s="120">
        <v>-95</v>
      </c>
      <c r="P41" s="121">
        <v>-0.19348268839103869</v>
      </c>
      <c r="Q41" s="122" t="s">
        <v>1949</v>
      </c>
      <c r="R41" s="123">
        <v>0.61435526202115986</v>
      </c>
      <c r="S41" s="136">
        <v>799.21184101958386</v>
      </c>
      <c r="T41" s="136">
        <v>644.57818542516338</v>
      </c>
      <c r="U41" s="128">
        <v>-154.63365559442047</v>
      </c>
    </row>
    <row r="42" spans="1:21" s="6" customFormat="1" x14ac:dyDescent="0.25">
      <c r="A42" s="15" t="s">
        <v>17</v>
      </c>
      <c r="B42" s="16" t="s">
        <v>1910</v>
      </c>
      <c r="C42" s="108" t="s">
        <v>1963</v>
      </c>
      <c r="D42" s="15"/>
      <c r="E42" s="15"/>
      <c r="F42" s="15"/>
      <c r="G42" s="15"/>
      <c r="H42" s="15"/>
      <c r="I42" s="15"/>
      <c r="J42" s="23"/>
      <c r="K42" s="15">
        <v>54015</v>
      </c>
      <c r="L42" s="15" t="s">
        <v>16</v>
      </c>
      <c r="M42" s="43">
        <v>9386</v>
      </c>
      <c r="N42" s="43">
        <v>8051</v>
      </c>
      <c r="O42" s="77">
        <v>-1335</v>
      </c>
      <c r="P42" s="78">
        <v>-0.14223311314724058</v>
      </c>
      <c r="Q42" s="23" t="s">
        <v>1949</v>
      </c>
      <c r="R42" s="48">
        <v>343.60175207042801</v>
      </c>
      <c r="S42" s="110">
        <v>27.316507973091337</v>
      </c>
      <c r="T42" s="110">
        <v>23.431196003767138</v>
      </c>
      <c r="U42" s="109">
        <v>-3.8853119693241993</v>
      </c>
    </row>
    <row r="43" spans="1:21" s="18" customFormat="1" x14ac:dyDescent="0.25">
      <c r="A43" s="25" t="s">
        <v>1651</v>
      </c>
      <c r="B43" s="25" t="s">
        <v>1652</v>
      </c>
      <c r="C43" s="25" t="s">
        <v>1961</v>
      </c>
      <c r="D43" s="25" t="s">
        <v>1653</v>
      </c>
      <c r="E43" s="25" t="s">
        <v>1561</v>
      </c>
      <c r="F43" s="25" t="s">
        <v>1562</v>
      </c>
      <c r="G43" s="25" t="s">
        <v>351</v>
      </c>
      <c r="H43" s="25" t="s">
        <v>1654</v>
      </c>
      <c r="I43" s="25" t="s">
        <v>1655</v>
      </c>
      <c r="J43" s="26" t="s">
        <v>1655</v>
      </c>
      <c r="K43" s="25" t="s">
        <v>1905</v>
      </c>
      <c r="L43" s="25" t="s">
        <v>1905</v>
      </c>
      <c r="M43" s="44">
        <v>7377</v>
      </c>
      <c r="N43" s="44">
        <v>7155</v>
      </c>
      <c r="O43" s="44">
        <v>-222</v>
      </c>
      <c r="P43" s="133">
        <v>-3.0093533956893046E-2</v>
      </c>
      <c r="Q43" s="134" t="s">
        <v>1949</v>
      </c>
      <c r="R43" s="50">
        <v>319.80611426508415</v>
      </c>
      <c r="S43" s="135">
        <v>23.067101193335152</v>
      </c>
      <c r="T43" s="135">
        <v>22.372930600286431</v>
      </c>
      <c r="U43" s="138">
        <v>-0.69417059304872097</v>
      </c>
    </row>
    <row r="44" spans="1:21" x14ac:dyDescent="0.25">
      <c r="A44" s="118" t="s">
        <v>1558</v>
      </c>
      <c r="B44" s="118" t="s">
        <v>1559</v>
      </c>
      <c r="C44" s="118" t="s">
        <v>1962</v>
      </c>
      <c r="D44" s="118" t="s">
        <v>1560</v>
      </c>
      <c r="E44" s="118" t="s">
        <v>1561</v>
      </c>
      <c r="F44" s="118" t="s">
        <v>1562</v>
      </c>
      <c r="G44" s="118" t="s">
        <v>351</v>
      </c>
      <c r="H44" s="118" t="s">
        <v>1563</v>
      </c>
      <c r="I44" s="118" t="s">
        <v>1564</v>
      </c>
      <c r="J44" s="119" t="s">
        <v>1564</v>
      </c>
      <c r="K44" s="118">
        <v>5486116</v>
      </c>
      <c r="L44" s="118" t="s">
        <v>330</v>
      </c>
      <c r="M44" s="120">
        <v>825</v>
      </c>
      <c r="N44" s="120">
        <v>653</v>
      </c>
      <c r="O44" s="120">
        <v>-172</v>
      </c>
      <c r="P44" s="121">
        <v>-0.2084848484848485</v>
      </c>
      <c r="Q44" s="122" t="s">
        <v>1949</v>
      </c>
      <c r="R44" s="123">
        <v>0.37511695623768293</v>
      </c>
      <c r="S44" s="136">
        <v>2199.3140706688305</v>
      </c>
      <c r="T44" s="136">
        <v>1740.790409874844</v>
      </c>
      <c r="U44" s="128">
        <v>-458.52366079398644</v>
      </c>
    </row>
    <row r="45" spans="1:21" s="6" customFormat="1" x14ac:dyDescent="0.25">
      <c r="A45" s="15" t="s">
        <v>19</v>
      </c>
      <c r="B45" s="16" t="s">
        <v>1910</v>
      </c>
      <c r="C45" s="108" t="s">
        <v>1963</v>
      </c>
      <c r="D45" s="15"/>
      <c r="E45" s="15"/>
      <c r="F45" s="15"/>
      <c r="G45" s="15"/>
      <c r="H45" s="15"/>
      <c r="I45" s="15"/>
      <c r="J45" s="23"/>
      <c r="K45" s="15">
        <v>54017</v>
      </c>
      <c r="L45" s="15" t="s">
        <v>18</v>
      </c>
      <c r="M45" s="43">
        <v>8202</v>
      </c>
      <c r="N45" s="43">
        <v>7808</v>
      </c>
      <c r="O45" s="77">
        <v>-394</v>
      </c>
      <c r="P45" s="78">
        <v>-4.803706413069983E-2</v>
      </c>
      <c r="Q45" s="23" t="s">
        <v>1949</v>
      </c>
      <c r="R45" s="48">
        <v>320.18123122132181</v>
      </c>
      <c r="S45" s="110">
        <v>25.616742020491689</v>
      </c>
      <c r="T45" s="110">
        <v>24.386188941233737</v>
      </c>
      <c r="U45" s="109">
        <v>-1.2305530792579518</v>
      </c>
    </row>
    <row r="46" spans="1:21" s="18" customFormat="1" x14ac:dyDescent="0.25">
      <c r="A46" s="25" t="s">
        <v>1656</v>
      </c>
      <c r="B46" s="25" t="s">
        <v>1657</v>
      </c>
      <c r="C46" s="25" t="s">
        <v>1961</v>
      </c>
      <c r="D46" s="25" t="s">
        <v>1658</v>
      </c>
      <c r="E46" s="25" t="s">
        <v>387</v>
      </c>
      <c r="F46" s="25" t="s">
        <v>388</v>
      </c>
      <c r="G46" s="25" t="s">
        <v>351</v>
      </c>
      <c r="H46" s="25" t="s">
        <v>1659</v>
      </c>
      <c r="I46" s="25" t="s">
        <v>1660</v>
      </c>
      <c r="J46" s="26" t="s">
        <v>1660</v>
      </c>
      <c r="K46" s="25" t="s">
        <v>1905</v>
      </c>
      <c r="L46" s="25" t="s">
        <v>1905</v>
      </c>
      <c r="M46" s="44">
        <v>29379</v>
      </c>
      <c r="N46" s="44">
        <v>24256</v>
      </c>
      <c r="O46" s="44">
        <v>-5123</v>
      </c>
      <c r="P46" s="133">
        <v>-0.17437625514823513</v>
      </c>
      <c r="Q46" s="134" t="s">
        <v>1949</v>
      </c>
      <c r="R46" s="50">
        <v>645.80234122743434</v>
      </c>
      <c r="S46" s="135">
        <v>45.492247587955866</v>
      </c>
      <c r="T46" s="135">
        <v>37.559479815291787</v>
      </c>
      <c r="U46" s="138">
        <v>-7.9327677726640786</v>
      </c>
    </row>
    <row r="47" spans="1:21" x14ac:dyDescent="0.25">
      <c r="A47" s="118" t="s">
        <v>384</v>
      </c>
      <c r="B47" s="118" t="s">
        <v>385</v>
      </c>
      <c r="C47" s="118" t="s">
        <v>1962</v>
      </c>
      <c r="D47" s="118" t="s">
        <v>386</v>
      </c>
      <c r="E47" s="118" t="s">
        <v>387</v>
      </c>
      <c r="F47" s="118" t="s">
        <v>388</v>
      </c>
      <c r="G47" s="118" t="s">
        <v>351</v>
      </c>
      <c r="H47" s="118" t="s">
        <v>389</v>
      </c>
      <c r="I47" s="118" t="s">
        <v>390</v>
      </c>
      <c r="J47" s="119" t="s">
        <v>390</v>
      </c>
      <c r="K47" s="118">
        <v>5401996</v>
      </c>
      <c r="L47" s="118" t="s">
        <v>117</v>
      </c>
      <c r="M47" s="120">
        <v>1404</v>
      </c>
      <c r="N47" s="120">
        <v>1303</v>
      </c>
      <c r="O47" s="120">
        <v>-101</v>
      </c>
      <c r="P47" s="121">
        <v>-7.1937321937321941E-2</v>
      </c>
      <c r="Q47" s="122" t="s">
        <v>1949</v>
      </c>
      <c r="R47" s="123">
        <v>1.6625905258673119</v>
      </c>
      <c r="S47" s="136">
        <v>844.46529566718493</v>
      </c>
      <c r="T47" s="136">
        <v>783.71672382787892</v>
      </c>
      <c r="U47" s="128">
        <v>-60.74857183930601</v>
      </c>
    </row>
    <row r="48" spans="1:21" x14ac:dyDescent="0.25">
      <c r="A48" s="118" t="s">
        <v>752</v>
      </c>
      <c r="B48" s="118" t="s">
        <v>753</v>
      </c>
      <c r="C48" s="118" t="s">
        <v>1962</v>
      </c>
      <c r="D48" s="118" t="s">
        <v>754</v>
      </c>
      <c r="E48" s="118" t="s">
        <v>387</v>
      </c>
      <c r="F48" s="118" t="s">
        <v>388</v>
      </c>
      <c r="G48" s="118" t="s">
        <v>351</v>
      </c>
      <c r="H48" s="118" t="s">
        <v>755</v>
      </c>
      <c r="I48" s="118" t="s">
        <v>756</v>
      </c>
      <c r="J48" s="119" t="s">
        <v>756</v>
      </c>
      <c r="K48" s="118">
        <v>5427028</v>
      </c>
      <c r="L48" s="118" t="s">
        <v>178</v>
      </c>
      <c r="M48" s="120">
        <v>2892</v>
      </c>
      <c r="N48" s="120">
        <v>2887</v>
      </c>
      <c r="O48" s="120">
        <v>-5</v>
      </c>
      <c r="P48" s="121">
        <v>-1.7289073305670815E-3</v>
      </c>
      <c r="Q48" s="122" t="s">
        <v>1949</v>
      </c>
      <c r="R48" s="123">
        <v>5.5801743854668189</v>
      </c>
      <c r="S48" s="136">
        <v>518.26337318991602</v>
      </c>
      <c r="T48" s="136">
        <v>517.3673438448435</v>
      </c>
      <c r="U48" s="128">
        <v>-0.8960293450725203</v>
      </c>
    </row>
    <row r="49" spans="1:21" x14ac:dyDescent="0.25">
      <c r="A49" s="118" t="s">
        <v>803</v>
      </c>
      <c r="B49" s="118" t="s">
        <v>804</v>
      </c>
      <c r="C49" s="118" t="s">
        <v>1962</v>
      </c>
      <c r="D49" s="118" t="s">
        <v>805</v>
      </c>
      <c r="E49" s="118" t="s">
        <v>387</v>
      </c>
      <c r="F49" s="118" t="s">
        <v>388</v>
      </c>
      <c r="G49" s="118" t="s">
        <v>351</v>
      </c>
      <c r="H49" s="118" t="s">
        <v>806</v>
      </c>
      <c r="I49" s="118" t="s">
        <v>807</v>
      </c>
      <c r="J49" s="119" t="s">
        <v>807</v>
      </c>
      <c r="K49" s="118">
        <v>5430364</v>
      </c>
      <c r="L49" s="118" t="s">
        <v>187</v>
      </c>
      <c r="M49" s="120">
        <v>614</v>
      </c>
      <c r="N49" s="120">
        <v>553</v>
      </c>
      <c r="O49" s="120">
        <v>-61</v>
      </c>
      <c r="P49" s="121">
        <v>-9.93485342019544E-2</v>
      </c>
      <c r="Q49" s="122" t="s">
        <v>1949</v>
      </c>
      <c r="R49" s="123">
        <v>1.627237878215593</v>
      </c>
      <c r="S49" s="136">
        <v>377.32651643612434</v>
      </c>
      <c r="T49" s="136">
        <v>339.83968011266569</v>
      </c>
      <c r="U49" s="128">
        <v>-37.486836323458647</v>
      </c>
    </row>
    <row r="50" spans="1:21" x14ac:dyDescent="0.25">
      <c r="A50" s="118" t="s">
        <v>1071</v>
      </c>
      <c r="B50" s="118" t="s">
        <v>1072</v>
      </c>
      <c r="C50" s="118" t="s">
        <v>1962</v>
      </c>
      <c r="D50" s="118" t="s">
        <v>1073</v>
      </c>
      <c r="E50" s="118" t="s">
        <v>387</v>
      </c>
      <c r="F50" s="118" t="s">
        <v>388</v>
      </c>
      <c r="G50" s="118" t="s">
        <v>351</v>
      </c>
      <c r="H50" s="118" t="s">
        <v>1074</v>
      </c>
      <c r="I50" s="118" t="s">
        <v>1075</v>
      </c>
      <c r="J50" s="119" t="s">
        <v>1075</v>
      </c>
      <c r="K50" s="118">
        <v>5452780</v>
      </c>
      <c r="L50" s="118" t="s">
        <v>237</v>
      </c>
      <c r="M50" s="120">
        <v>379</v>
      </c>
      <c r="N50" s="120">
        <v>324</v>
      </c>
      <c r="O50" s="120">
        <v>-55</v>
      </c>
      <c r="P50" s="121">
        <v>-0.14511873350923482</v>
      </c>
      <c r="Q50" s="122" t="s">
        <v>1949</v>
      </c>
      <c r="R50" s="123">
        <v>0.40584699649928635</v>
      </c>
      <c r="S50" s="136">
        <v>933.84946363811866</v>
      </c>
      <c r="T50" s="136">
        <v>798.33041218667665</v>
      </c>
      <c r="U50" s="128">
        <v>-135.51905145144201</v>
      </c>
    </row>
    <row r="51" spans="1:21" s="5" customFormat="1" x14ac:dyDescent="0.25">
      <c r="A51" s="14" t="s">
        <v>1101</v>
      </c>
      <c r="B51" s="14" t="s">
        <v>1102</v>
      </c>
      <c r="C51" s="14" t="s">
        <v>1964</v>
      </c>
      <c r="D51" s="14" t="s">
        <v>1103</v>
      </c>
      <c r="E51" s="14" t="s">
        <v>1104</v>
      </c>
      <c r="F51" s="14" t="s">
        <v>388</v>
      </c>
      <c r="G51" s="14" t="s">
        <v>351</v>
      </c>
      <c r="H51" s="14" t="s">
        <v>1105</v>
      </c>
      <c r="I51" s="14" t="s">
        <v>1106</v>
      </c>
      <c r="J51" s="24" t="s">
        <v>1918</v>
      </c>
      <c r="K51" s="14">
        <v>5455468</v>
      </c>
      <c r="L51" s="14" t="s">
        <v>243</v>
      </c>
      <c r="M51" s="74">
        <v>1253</v>
      </c>
      <c r="N51" s="74">
        <v>976</v>
      </c>
      <c r="O51" s="79">
        <v>-277</v>
      </c>
      <c r="P51" s="38">
        <v>-0.22106943335993615</v>
      </c>
      <c r="Q51" s="75" t="s">
        <v>1949</v>
      </c>
      <c r="R51" s="49">
        <v>1.2139037221606599</v>
      </c>
      <c r="S51" s="105">
        <v>1032.2070664465477</v>
      </c>
      <c r="T51" s="105">
        <v>804.01763515708751</v>
      </c>
      <c r="U51" s="115">
        <v>-228.18943128946023</v>
      </c>
    </row>
    <row r="52" spans="1:21" x14ac:dyDescent="0.25">
      <c r="A52" s="118" t="s">
        <v>1130</v>
      </c>
      <c r="B52" s="118" t="s">
        <v>1131</v>
      </c>
      <c r="C52" s="118" t="s">
        <v>1962</v>
      </c>
      <c r="D52" s="118" t="s">
        <v>1132</v>
      </c>
      <c r="E52" s="118" t="s">
        <v>387</v>
      </c>
      <c r="F52" s="118" t="s">
        <v>388</v>
      </c>
      <c r="G52" s="118" t="s">
        <v>351</v>
      </c>
      <c r="H52" s="118" t="s">
        <v>1133</v>
      </c>
      <c r="I52" s="118" t="s">
        <v>1134</v>
      </c>
      <c r="J52" s="119" t="s">
        <v>1134</v>
      </c>
      <c r="K52" s="118">
        <v>5456404</v>
      </c>
      <c r="L52" s="118" t="s">
        <v>248</v>
      </c>
      <c r="M52" s="120">
        <v>1414</v>
      </c>
      <c r="N52" s="120">
        <v>1125</v>
      </c>
      <c r="O52" s="120">
        <v>-289</v>
      </c>
      <c r="P52" s="121">
        <v>-0.20438472418670439</v>
      </c>
      <c r="Q52" s="122" t="s">
        <v>1949</v>
      </c>
      <c r="R52" s="123">
        <v>1.3983466896374823</v>
      </c>
      <c r="S52" s="136">
        <v>1011.1941555542107</v>
      </c>
      <c r="T52" s="136">
        <v>804.52151697205591</v>
      </c>
      <c r="U52" s="128">
        <v>-206.67263858215483</v>
      </c>
    </row>
    <row r="53" spans="1:21" x14ac:dyDescent="0.25">
      <c r="A53" s="118" t="s">
        <v>1186</v>
      </c>
      <c r="B53" s="118" t="s">
        <v>1187</v>
      </c>
      <c r="C53" s="118" t="s">
        <v>1962</v>
      </c>
      <c r="D53" s="118" t="s">
        <v>1188</v>
      </c>
      <c r="E53" s="118" t="s">
        <v>387</v>
      </c>
      <c r="F53" s="118" t="s">
        <v>388</v>
      </c>
      <c r="G53" s="118" t="s">
        <v>351</v>
      </c>
      <c r="H53" s="118" t="s">
        <v>1189</v>
      </c>
      <c r="I53" s="118" t="s">
        <v>1190</v>
      </c>
      <c r="J53" s="119" t="s">
        <v>1190</v>
      </c>
      <c r="K53" s="118">
        <v>5460028</v>
      </c>
      <c r="L53" s="118" t="s">
        <v>258</v>
      </c>
      <c r="M53" s="120">
        <v>7730</v>
      </c>
      <c r="N53" s="120">
        <v>8179</v>
      </c>
      <c r="O53" s="120">
        <v>449</v>
      </c>
      <c r="P53" s="121">
        <v>5.8085381630012936E-2</v>
      </c>
      <c r="Q53" s="122" t="s">
        <v>1954</v>
      </c>
      <c r="R53" s="123">
        <v>9.6222691491939898</v>
      </c>
      <c r="S53" s="136">
        <v>803.34481193009492</v>
      </c>
      <c r="T53" s="136">
        <v>850.00740191154546</v>
      </c>
      <c r="U53" s="128">
        <v>46.662589981450537</v>
      </c>
    </row>
    <row r="54" spans="1:21" x14ac:dyDescent="0.25">
      <c r="A54" s="118" t="s">
        <v>1223</v>
      </c>
      <c r="B54" s="118" t="s">
        <v>1224</v>
      </c>
      <c r="C54" s="118" t="s">
        <v>1962</v>
      </c>
      <c r="D54" s="118" t="s">
        <v>1225</v>
      </c>
      <c r="E54" s="118" t="s">
        <v>387</v>
      </c>
      <c r="F54" s="118" t="s">
        <v>388</v>
      </c>
      <c r="G54" s="118" t="s">
        <v>351</v>
      </c>
      <c r="H54" s="118" t="s">
        <v>1226</v>
      </c>
      <c r="I54" s="118" t="s">
        <v>1227</v>
      </c>
      <c r="J54" s="119" t="s">
        <v>1227</v>
      </c>
      <c r="K54" s="118">
        <v>5462356</v>
      </c>
      <c r="L54" s="118" t="s">
        <v>265</v>
      </c>
      <c r="M54" s="120">
        <v>167</v>
      </c>
      <c r="N54" s="120">
        <v>136</v>
      </c>
      <c r="O54" s="120">
        <v>-31</v>
      </c>
      <c r="P54" s="121">
        <v>-0.18562874251497005</v>
      </c>
      <c r="Q54" s="122" t="s">
        <v>1949</v>
      </c>
      <c r="R54" s="123">
        <v>0.29967247953424159</v>
      </c>
      <c r="S54" s="136">
        <v>557.2750632942857</v>
      </c>
      <c r="T54" s="136">
        <v>453.82879406001706</v>
      </c>
      <c r="U54" s="128">
        <v>-103.44626923426864</v>
      </c>
    </row>
    <row r="55" spans="1:21" s="5" customFormat="1" x14ac:dyDescent="0.25">
      <c r="A55" s="14" t="s">
        <v>1405</v>
      </c>
      <c r="B55" s="14" t="s">
        <v>1406</v>
      </c>
      <c r="C55" s="14" t="s">
        <v>1964</v>
      </c>
      <c r="D55" s="14" t="s">
        <v>1407</v>
      </c>
      <c r="E55" s="14" t="s">
        <v>387</v>
      </c>
      <c r="F55" s="14" t="s">
        <v>465</v>
      </c>
      <c r="G55" s="14" t="s">
        <v>351</v>
      </c>
      <c r="H55" s="14" t="s">
        <v>1408</v>
      </c>
      <c r="I55" s="14" t="s">
        <v>1409</v>
      </c>
      <c r="J55" s="24" t="s">
        <v>1919</v>
      </c>
      <c r="K55" s="14">
        <v>5474740</v>
      </c>
      <c r="L55" s="14" t="s">
        <v>300</v>
      </c>
      <c r="M55" s="74">
        <v>802</v>
      </c>
      <c r="N55" s="74">
        <v>744</v>
      </c>
      <c r="O55" s="79">
        <v>-58</v>
      </c>
      <c r="P55" s="38">
        <v>-7.2319201995012475E-2</v>
      </c>
      <c r="Q55" s="75" t="s">
        <v>1949</v>
      </c>
      <c r="R55" s="49">
        <v>0.49741281841510315</v>
      </c>
      <c r="S55" s="105">
        <v>1612.3428474469097</v>
      </c>
      <c r="T55" s="105">
        <v>1495.7394993771829</v>
      </c>
      <c r="U55" s="115">
        <v>-116.60334806972674</v>
      </c>
    </row>
    <row r="56" spans="1:21" x14ac:dyDescent="0.25">
      <c r="A56" s="118" t="s">
        <v>1466</v>
      </c>
      <c r="B56" s="118" t="s">
        <v>1467</v>
      </c>
      <c r="C56" s="118" t="s">
        <v>1962</v>
      </c>
      <c r="D56" s="118" t="s">
        <v>1468</v>
      </c>
      <c r="E56" s="118" t="s">
        <v>387</v>
      </c>
      <c r="F56" s="118" t="s">
        <v>388</v>
      </c>
      <c r="G56" s="118" t="s">
        <v>351</v>
      </c>
      <c r="H56" s="118" t="s">
        <v>1469</v>
      </c>
      <c r="I56" s="118" t="s">
        <v>1470</v>
      </c>
      <c r="J56" s="119" t="s">
        <v>1470</v>
      </c>
      <c r="K56" s="118">
        <v>5480284</v>
      </c>
      <c r="L56" s="118" t="s">
        <v>312</v>
      </c>
      <c r="M56" s="120">
        <v>5</v>
      </c>
      <c r="N56" s="120">
        <v>5</v>
      </c>
      <c r="O56" s="120">
        <v>0</v>
      </c>
      <c r="P56" s="121">
        <v>0</v>
      </c>
      <c r="Q56" s="122" t="s">
        <v>1949</v>
      </c>
      <c r="R56" s="123">
        <v>9.4192843463469136E-2</v>
      </c>
      <c r="S56" s="136">
        <v>53.082589039146619</v>
      </c>
      <c r="T56" s="136">
        <v>53.082589039146619</v>
      </c>
      <c r="U56" s="128">
        <v>0</v>
      </c>
    </row>
    <row r="57" spans="1:21" s="6" customFormat="1" x14ac:dyDescent="0.25">
      <c r="A57" s="15" t="s">
        <v>21</v>
      </c>
      <c r="B57" s="16" t="s">
        <v>1910</v>
      </c>
      <c r="C57" s="108" t="s">
        <v>1963</v>
      </c>
      <c r="D57" s="15"/>
      <c r="E57" s="15"/>
      <c r="F57" s="15"/>
      <c r="G57" s="15"/>
      <c r="H57" s="15"/>
      <c r="I57" s="15"/>
      <c r="J57" s="23"/>
      <c r="K57" s="15">
        <v>54019</v>
      </c>
      <c r="L57" s="15" t="s">
        <v>20</v>
      </c>
      <c r="M57" s="43">
        <v>46039</v>
      </c>
      <c r="N57" s="43">
        <v>40488</v>
      </c>
      <c r="O57" s="77">
        <v>-5551</v>
      </c>
      <c r="P57" s="78">
        <v>-0.12057168922000912</v>
      </c>
      <c r="Q57" s="23" t="s">
        <v>1949</v>
      </c>
      <c r="R57" s="48">
        <v>668.20398871588839</v>
      </c>
      <c r="S57" s="110">
        <v>68.899618645609706</v>
      </c>
      <c r="T57" s="110">
        <v>60.592275238894103</v>
      </c>
      <c r="U57" s="109">
        <v>-8.3073434067156029</v>
      </c>
    </row>
    <row r="58" spans="1:21" s="18" customFormat="1" x14ac:dyDescent="0.25">
      <c r="A58" s="25" t="s">
        <v>1661</v>
      </c>
      <c r="B58" s="25" t="s">
        <v>1662</v>
      </c>
      <c r="C58" s="25" t="s">
        <v>1961</v>
      </c>
      <c r="D58" s="25" t="s">
        <v>1663</v>
      </c>
      <c r="E58" s="25" t="s">
        <v>826</v>
      </c>
      <c r="F58" s="25" t="s">
        <v>827</v>
      </c>
      <c r="G58" s="25" t="s">
        <v>351</v>
      </c>
      <c r="H58" s="25" t="s">
        <v>1664</v>
      </c>
      <c r="I58" s="25" t="s">
        <v>1665</v>
      </c>
      <c r="J58" s="26" t="s">
        <v>1665</v>
      </c>
      <c r="K58" s="25" t="s">
        <v>1905</v>
      </c>
      <c r="L58" s="25" t="s">
        <v>1905</v>
      </c>
      <c r="M58" s="44">
        <v>6997</v>
      </c>
      <c r="N58" s="44">
        <v>6099</v>
      </c>
      <c r="O58" s="44">
        <v>-898</v>
      </c>
      <c r="P58" s="133">
        <v>-0.12834071745033584</v>
      </c>
      <c r="Q58" s="134" t="s">
        <v>1949</v>
      </c>
      <c r="R58" s="50">
        <v>337.97915340146409</v>
      </c>
      <c r="S58" s="135">
        <v>20.702460283663431</v>
      </c>
      <c r="T58" s="135">
        <v>18.045491677870981</v>
      </c>
      <c r="U58" s="138">
        <v>-2.65696860579245</v>
      </c>
    </row>
    <row r="59" spans="1:21" x14ac:dyDescent="0.25">
      <c r="A59" s="118" t="s">
        <v>823</v>
      </c>
      <c r="B59" s="118" t="s">
        <v>824</v>
      </c>
      <c r="C59" s="118" t="s">
        <v>1962</v>
      </c>
      <c r="D59" s="118" t="s">
        <v>825</v>
      </c>
      <c r="E59" s="118" t="s">
        <v>826</v>
      </c>
      <c r="F59" s="118" t="s">
        <v>827</v>
      </c>
      <c r="G59" s="118" t="s">
        <v>351</v>
      </c>
      <c r="H59" s="118" t="s">
        <v>828</v>
      </c>
      <c r="I59" s="118" t="s">
        <v>829</v>
      </c>
      <c r="J59" s="119" t="s">
        <v>829</v>
      </c>
      <c r="K59" s="118">
        <v>5432044</v>
      </c>
      <c r="L59" s="118" t="s">
        <v>191</v>
      </c>
      <c r="M59" s="120">
        <v>1537</v>
      </c>
      <c r="N59" s="120">
        <v>1129</v>
      </c>
      <c r="O59" s="120">
        <v>-408</v>
      </c>
      <c r="P59" s="121">
        <v>-0.26545217957059208</v>
      </c>
      <c r="Q59" s="122" t="s">
        <v>1949</v>
      </c>
      <c r="R59" s="123">
        <v>1.0333316465859355</v>
      </c>
      <c r="S59" s="136">
        <v>1487.4217828111177</v>
      </c>
      <c r="T59" s="136">
        <v>1092.5824286231307</v>
      </c>
      <c r="U59" s="128">
        <v>-394.83935418798706</v>
      </c>
    </row>
    <row r="60" spans="1:21" x14ac:dyDescent="0.25">
      <c r="A60" s="118" t="s">
        <v>1385</v>
      </c>
      <c r="B60" s="118" t="s">
        <v>1386</v>
      </c>
      <c r="C60" s="118" t="s">
        <v>1962</v>
      </c>
      <c r="D60" s="118" t="s">
        <v>1387</v>
      </c>
      <c r="E60" s="118" t="s">
        <v>826</v>
      </c>
      <c r="F60" s="118" t="s">
        <v>827</v>
      </c>
      <c r="G60" s="118" t="s">
        <v>351</v>
      </c>
      <c r="H60" s="118" t="s">
        <v>1388</v>
      </c>
      <c r="I60" s="118" t="s">
        <v>1389</v>
      </c>
      <c r="J60" s="119" t="s">
        <v>1389</v>
      </c>
      <c r="K60" s="118">
        <v>5471620</v>
      </c>
      <c r="L60" s="118" t="s">
        <v>296</v>
      </c>
      <c r="M60" s="120">
        <v>159</v>
      </c>
      <c r="N60" s="120">
        <v>180</v>
      </c>
      <c r="O60" s="120">
        <v>21</v>
      </c>
      <c r="P60" s="121">
        <v>0.13207547169811321</v>
      </c>
      <c r="Q60" s="122" t="s">
        <v>1954</v>
      </c>
      <c r="R60" s="123">
        <v>0.34856505414426586</v>
      </c>
      <c r="S60" s="136">
        <v>456.15588283899592</v>
      </c>
      <c r="T60" s="136">
        <v>516.40288623282549</v>
      </c>
      <c r="U60" s="128">
        <v>60.247003393829573</v>
      </c>
    </row>
    <row r="61" spans="1:21" s="6" customFormat="1" x14ac:dyDescent="0.25">
      <c r="A61" s="15" t="s">
        <v>23</v>
      </c>
      <c r="B61" s="16" t="s">
        <v>1910</v>
      </c>
      <c r="C61" s="108" t="s">
        <v>1963</v>
      </c>
      <c r="D61" s="15"/>
      <c r="E61" s="15"/>
      <c r="F61" s="15"/>
      <c r="G61" s="15"/>
      <c r="H61" s="15"/>
      <c r="I61" s="15"/>
      <c r="J61" s="23"/>
      <c r="K61" s="15">
        <v>54021</v>
      </c>
      <c r="L61" s="15" t="s">
        <v>22</v>
      </c>
      <c r="M61" s="43">
        <v>8693</v>
      </c>
      <c r="N61" s="43">
        <v>7408</v>
      </c>
      <c r="O61" s="77">
        <v>-1285</v>
      </c>
      <c r="P61" s="78">
        <v>-0.14782008512596342</v>
      </c>
      <c r="Q61" s="23" t="s">
        <v>1949</v>
      </c>
      <c r="R61" s="48">
        <v>339.36105010219433</v>
      </c>
      <c r="S61" s="110">
        <v>25.615785893467184</v>
      </c>
      <c r="T61" s="110">
        <v>21.829258242126414</v>
      </c>
      <c r="U61" s="109">
        <v>-3.7865276513407693</v>
      </c>
    </row>
    <row r="62" spans="1:21" s="18" customFormat="1" x14ac:dyDescent="0.25">
      <c r="A62" s="25" t="s">
        <v>1666</v>
      </c>
      <c r="B62" s="25" t="s">
        <v>1667</v>
      </c>
      <c r="C62" s="25" t="s">
        <v>1961</v>
      </c>
      <c r="D62" s="25" t="s">
        <v>1668</v>
      </c>
      <c r="E62" s="25" t="s">
        <v>436</v>
      </c>
      <c r="F62" s="25" t="s">
        <v>437</v>
      </c>
      <c r="G62" s="25" t="s">
        <v>351</v>
      </c>
      <c r="H62" s="25" t="s">
        <v>1669</v>
      </c>
      <c r="I62" s="25" t="s">
        <v>1670</v>
      </c>
      <c r="J62" s="26" t="s">
        <v>1670</v>
      </c>
      <c r="K62" s="25" t="s">
        <v>1905</v>
      </c>
      <c r="L62" s="25" t="s">
        <v>1905</v>
      </c>
      <c r="M62" s="44">
        <v>9180</v>
      </c>
      <c r="N62" s="44">
        <v>8491</v>
      </c>
      <c r="O62" s="44">
        <v>-689</v>
      </c>
      <c r="P62" s="133">
        <v>-7.5054466230936825E-2</v>
      </c>
      <c r="Q62" s="134" t="s">
        <v>1949</v>
      </c>
      <c r="R62" s="50">
        <v>478.08018286196523</v>
      </c>
      <c r="S62" s="135">
        <v>19.201799884373195</v>
      </c>
      <c r="T62" s="135">
        <v>17.760619043378302</v>
      </c>
      <c r="U62" s="138">
        <v>-1.4411808409948925</v>
      </c>
    </row>
    <row r="63" spans="1:21" x14ac:dyDescent="0.25">
      <c r="A63" s="118" t="s">
        <v>1233</v>
      </c>
      <c r="B63" s="118" t="s">
        <v>1234</v>
      </c>
      <c r="C63" s="118" t="s">
        <v>1962</v>
      </c>
      <c r="D63" s="118" t="s">
        <v>1235</v>
      </c>
      <c r="E63" s="118" t="s">
        <v>436</v>
      </c>
      <c r="F63" s="118" t="s">
        <v>437</v>
      </c>
      <c r="G63" s="118" t="s">
        <v>351</v>
      </c>
      <c r="H63" s="118" t="s">
        <v>1236</v>
      </c>
      <c r="I63" s="118" t="s">
        <v>1237</v>
      </c>
      <c r="J63" s="119" t="s">
        <v>1237</v>
      </c>
      <c r="K63" s="118">
        <v>5462956</v>
      </c>
      <c r="L63" s="118" t="s">
        <v>267</v>
      </c>
      <c r="M63" s="120">
        <v>2467</v>
      </c>
      <c r="N63" s="120">
        <v>2284</v>
      </c>
      <c r="O63" s="120">
        <v>-183</v>
      </c>
      <c r="P63" s="121">
        <v>-7.4179164977705714E-2</v>
      </c>
      <c r="Q63" s="122" t="s">
        <v>1949</v>
      </c>
      <c r="R63" s="123">
        <v>1.6170087740928973</v>
      </c>
      <c r="S63" s="136">
        <v>1525.6565329300252</v>
      </c>
      <c r="T63" s="136">
        <v>1412.4846052744942</v>
      </c>
      <c r="U63" s="128">
        <v>-113.17192765553091</v>
      </c>
    </row>
    <row r="64" spans="1:21" x14ac:dyDescent="0.25">
      <c r="A64" s="118" t="s">
        <v>433</v>
      </c>
      <c r="B64" s="118" t="s">
        <v>434</v>
      </c>
      <c r="C64" s="118" t="s">
        <v>1962</v>
      </c>
      <c r="D64" s="118" t="s">
        <v>435</v>
      </c>
      <c r="E64" s="118" t="s">
        <v>436</v>
      </c>
      <c r="F64" s="118" t="s">
        <v>437</v>
      </c>
      <c r="G64" s="118" t="s">
        <v>351</v>
      </c>
      <c r="H64" s="118" t="s">
        <v>438</v>
      </c>
      <c r="I64" s="118" t="s">
        <v>439</v>
      </c>
      <c r="J64" s="119" t="s">
        <v>439</v>
      </c>
      <c r="K64" s="118">
        <v>5404924</v>
      </c>
      <c r="L64" s="118" t="s">
        <v>124</v>
      </c>
      <c r="M64" s="120">
        <v>290</v>
      </c>
      <c r="N64" s="120">
        <v>201</v>
      </c>
      <c r="O64" s="120">
        <v>-89</v>
      </c>
      <c r="P64" s="121">
        <v>-0.30689655172413793</v>
      </c>
      <c r="Q64" s="122" t="s">
        <v>1949</v>
      </c>
      <c r="R64" s="123">
        <v>0.30455001998465342</v>
      </c>
      <c r="S64" s="136">
        <v>952.22453117754969</v>
      </c>
      <c r="T64" s="136">
        <v>659.99010609202583</v>
      </c>
      <c r="U64" s="128">
        <v>-292.23442508552387</v>
      </c>
    </row>
    <row r="65" spans="1:21" s="6" customFormat="1" x14ac:dyDescent="0.25">
      <c r="A65" s="15" t="s">
        <v>25</v>
      </c>
      <c r="B65" s="16" t="s">
        <v>1910</v>
      </c>
      <c r="C65" s="108" t="s">
        <v>1963</v>
      </c>
      <c r="D65" s="15"/>
      <c r="E65" s="15"/>
      <c r="F65" s="15"/>
      <c r="G65" s="15"/>
      <c r="H65" s="15"/>
      <c r="I65" s="15"/>
      <c r="J65" s="23"/>
      <c r="K65" s="15">
        <v>54023</v>
      </c>
      <c r="L65" s="15" t="s">
        <v>24</v>
      </c>
      <c r="M65" s="43">
        <v>11937</v>
      </c>
      <c r="N65" s="43">
        <v>10976</v>
      </c>
      <c r="O65" s="77">
        <v>-961</v>
      </c>
      <c r="P65" s="78">
        <v>-8.0505989779676629E-2</v>
      </c>
      <c r="Q65" s="23" t="s">
        <v>1949</v>
      </c>
      <c r="R65" s="48">
        <v>480.00174165604278</v>
      </c>
      <c r="S65" s="110">
        <v>24.868659765309257</v>
      </c>
      <c r="T65" s="110">
        <v>22.866583696409016</v>
      </c>
      <c r="U65" s="109">
        <v>-2.0020760689002408</v>
      </c>
    </row>
    <row r="66" spans="1:21" s="18" customFormat="1" x14ac:dyDescent="0.25">
      <c r="A66" s="25" t="s">
        <v>1671</v>
      </c>
      <c r="B66" s="25" t="s">
        <v>1672</v>
      </c>
      <c r="C66" s="25" t="s">
        <v>1961</v>
      </c>
      <c r="D66" s="25" t="s">
        <v>1673</v>
      </c>
      <c r="E66" s="25" t="s">
        <v>744</v>
      </c>
      <c r="F66" s="25" t="s">
        <v>365</v>
      </c>
      <c r="G66" s="25" t="s">
        <v>351</v>
      </c>
      <c r="H66" s="25" t="s">
        <v>1674</v>
      </c>
      <c r="I66" s="25" t="s">
        <v>1675</v>
      </c>
      <c r="J66" s="26" t="s">
        <v>1675</v>
      </c>
      <c r="K66" s="25" t="s">
        <v>1905</v>
      </c>
      <c r="L66" s="25" t="s">
        <v>1905</v>
      </c>
      <c r="M66" s="44">
        <v>23683</v>
      </c>
      <c r="N66" s="44">
        <v>22136</v>
      </c>
      <c r="O66" s="44">
        <v>-1547</v>
      </c>
      <c r="P66" s="133">
        <v>-6.5321116412616648E-2</v>
      </c>
      <c r="Q66" s="134" t="s">
        <v>1949</v>
      </c>
      <c r="R66" s="50">
        <v>1012.870577843085</v>
      </c>
      <c r="S66" s="135">
        <v>23.38205938455939</v>
      </c>
      <c r="T66" s="135">
        <v>21.854717161533873</v>
      </c>
      <c r="U66" s="138">
        <v>-1.5273422230255171</v>
      </c>
    </row>
    <row r="67" spans="1:21" s="5" customFormat="1" x14ac:dyDescent="0.25">
      <c r="A67" s="14" t="s">
        <v>361</v>
      </c>
      <c r="B67" s="14" t="s">
        <v>362</v>
      </c>
      <c r="C67" s="14" t="s">
        <v>1964</v>
      </c>
      <c r="D67" s="14" t="s">
        <v>363</v>
      </c>
      <c r="E67" s="14" t="s">
        <v>364</v>
      </c>
      <c r="F67" s="14" t="s">
        <v>365</v>
      </c>
      <c r="G67" s="14" t="s">
        <v>351</v>
      </c>
      <c r="H67" s="14" t="s">
        <v>366</v>
      </c>
      <c r="I67" s="14" t="s">
        <v>367</v>
      </c>
      <c r="J67" s="24" t="s">
        <v>1920</v>
      </c>
      <c r="K67" s="14">
        <v>5400772</v>
      </c>
      <c r="L67" s="14" t="s">
        <v>114</v>
      </c>
      <c r="M67" s="74">
        <v>810</v>
      </c>
      <c r="N67" s="74">
        <v>667</v>
      </c>
      <c r="O67" s="79">
        <v>-143</v>
      </c>
      <c r="P67" s="38">
        <v>-0.17654320987654321</v>
      </c>
      <c r="Q67" s="75" t="s">
        <v>1949</v>
      </c>
      <c r="R67" s="49">
        <v>0.65208017480021607</v>
      </c>
      <c r="S67" s="105">
        <v>1242.178540772486</v>
      </c>
      <c r="T67" s="105">
        <v>1022.8803539447508</v>
      </c>
      <c r="U67" s="115">
        <v>-219.29818682773521</v>
      </c>
    </row>
    <row r="68" spans="1:21" x14ac:dyDescent="0.25">
      <c r="A68" s="118" t="s">
        <v>741</v>
      </c>
      <c r="B68" s="118" t="s">
        <v>742</v>
      </c>
      <c r="C68" s="118" t="s">
        <v>1962</v>
      </c>
      <c r="D68" s="118" t="s">
        <v>743</v>
      </c>
      <c r="E68" s="118" t="s">
        <v>744</v>
      </c>
      <c r="F68" s="118" t="s">
        <v>365</v>
      </c>
      <c r="G68" s="118" t="s">
        <v>351</v>
      </c>
      <c r="H68" s="118" t="s">
        <v>745</v>
      </c>
      <c r="I68" s="118" t="s">
        <v>746</v>
      </c>
      <c r="J68" s="119" t="s">
        <v>746</v>
      </c>
      <c r="K68" s="118">
        <v>5426692</v>
      </c>
      <c r="L68" s="118" t="s">
        <v>176</v>
      </c>
      <c r="M68" s="120">
        <v>211</v>
      </c>
      <c r="N68" s="120">
        <v>170</v>
      </c>
      <c r="O68" s="120">
        <v>-41</v>
      </c>
      <c r="P68" s="121">
        <v>-0.19431279620853081</v>
      </c>
      <c r="Q68" s="122" t="s">
        <v>1949</v>
      </c>
      <c r="R68" s="123">
        <v>0.52707964902439042</v>
      </c>
      <c r="S68" s="136">
        <v>400.3190037607315</v>
      </c>
      <c r="T68" s="136">
        <v>322.53189876457043</v>
      </c>
      <c r="U68" s="128">
        <v>-77.787104996161077</v>
      </c>
    </row>
    <row r="69" spans="1:21" x14ac:dyDescent="0.25">
      <c r="A69" s="118" t="s">
        <v>996</v>
      </c>
      <c r="B69" s="118" t="s">
        <v>997</v>
      </c>
      <c r="C69" s="118" t="s">
        <v>1962</v>
      </c>
      <c r="D69" s="118" t="s">
        <v>998</v>
      </c>
      <c r="E69" s="118" t="s">
        <v>744</v>
      </c>
      <c r="F69" s="118" t="s">
        <v>365</v>
      </c>
      <c r="G69" s="118" t="s">
        <v>351</v>
      </c>
      <c r="H69" s="118" t="s">
        <v>999</v>
      </c>
      <c r="I69" s="118" t="s">
        <v>1000</v>
      </c>
      <c r="J69" s="119" t="s">
        <v>1000</v>
      </c>
      <c r="K69" s="118">
        <v>5446636</v>
      </c>
      <c r="L69" s="118" t="s">
        <v>222</v>
      </c>
      <c r="M69" s="120">
        <v>3830</v>
      </c>
      <c r="N69" s="120">
        <v>3922</v>
      </c>
      <c r="O69" s="120">
        <v>92</v>
      </c>
      <c r="P69" s="121">
        <v>2.402088772845953E-2</v>
      </c>
      <c r="Q69" s="122" t="s">
        <v>1954</v>
      </c>
      <c r="R69" s="123">
        <v>3.8065896998189359</v>
      </c>
      <c r="S69" s="136">
        <v>1006.149940505061</v>
      </c>
      <c r="T69" s="136">
        <v>1030.3185552639293</v>
      </c>
      <c r="U69" s="128">
        <v>24.16861475886833</v>
      </c>
    </row>
    <row r="70" spans="1:21" x14ac:dyDescent="0.25">
      <c r="A70" s="118" t="s">
        <v>1294</v>
      </c>
      <c r="B70" s="118" t="s">
        <v>1295</v>
      </c>
      <c r="C70" s="118" t="s">
        <v>1962</v>
      </c>
      <c r="D70" s="118" t="s">
        <v>1296</v>
      </c>
      <c r="E70" s="118" t="s">
        <v>744</v>
      </c>
      <c r="F70" s="118" t="s">
        <v>365</v>
      </c>
      <c r="G70" s="118" t="s">
        <v>351</v>
      </c>
      <c r="H70" s="118" t="s">
        <v>1297</v>
      </c>
      <c r="I70" s="118" t="s">
        <v>1298</v>
      </c>
      <c r="J70" s="119" t="s">
        <v>1298</v>
      </c>
      <c r="K70" s="118">
        <v>5466412</v>
      </c>
      <c r="L70" s="118" t="s">
        <v>279</v>
      </c>
      <c r="M70" s="120">
        <v>290</v>
      </c>
      <c r="N70" s="120">
        <v>222</v>
      </c>
      <c r="O70" s="120">
        <v>-68</v>
      </c>
      <c r="P70" s="121">
        <v>-0.23448275862068965</v>
      </c>
      <c r="Q70" s="122" t="s">
        <v>1949</v>
      </c>
      <c r="R70" s="123">
        <v>0.34529447937626484</v>
      </c>
      <c r="S70" s="136">
        <v>839.86283396089038</v>
      </c>
      <c r="T70" s="136">
        <v>642.92947979075052</v>
      </c>
      <c r="U70" s="128">
        <v>-196.93335417013986</v>
      </c>
    </row>
    <row r="71" spans="1:21" x14ac:dyDescent="0.25">
      <c r="A71" s="118" t="s">
        <v>1299</v>
      </c>
      <c r="B71" s="118" t="s">
        <v>1300</v>
      </c>
      <c r="C71" s="118" t="s">
        <v>1962</v>
      </c>
      <c r="D71" s="118" t="s">
        <v>1301</v>
      </c>
      <c r="E71" s="118" t="s">
        <v>744</v>
      </c>
      <c r="F71" s="118" t="s">
        <v>365</v>
      </c>
      <c r="G71" s="118" t="s">
        <v>351</v>
      </c>
      <c r="H71" s="118" t="s">
        <v>1302</v>
      </c>
      <c r="I71" s="118" t="s">
        <v>1303</v>
      </c>
      <c r="J71" s="119" t="s">
        <v>1303</v>
      </c>
      <c r="K71" s="118">
        <v>5466652</v>
      </c>
      <c r="L71" s="118" t="s">
        <v>280</v>
      </c>
      <c r="M71" s="120">
        <v>1505</v>
      </c>
      <c r="N71" s="120">
        <v>1190</v>
      </c>
      <c r="O71" s="120">
        <v>-315</v>
      </c>
      <c r="P71" s="121">
        <v>-0.20930232558139536</v>
      </c>
      <c r="Q71" s="122" t="s">
        <v>1949</v>
      </c>
      <c r="R71" s="123">
        <v>1.1154165403172291</v>
      </c>
      <c r="S71" s="136">
        <v>1349.2717254954564</v>
      </c>
      <c r="T71" s="136">
        <v>1066.8660155080352</v>
      </c>
      <c r="U71" s="128">
        <v>-282.40570998742123</v>
      </c>
    </row>
    <row r="72" spans="1:21" x14ac:dyDescent="0.25">
      <c r="A72" s="118" t="s">
        <v>1355</v>
      </c>
      <c r="B72" s="118" t="s">
        <v>1356</v>
      </c>
      <c r="C72" s="118" t="s">
        <v>1962</v>
      </c>
      <c r="D72" s="118" t="s">
        <v>1357</v>
      </c>
      <c r="E72" s="118" t="s">
        <v>744</v>
      </c>
      <c r="F72" s="118" t="s">
        <v>365</v>
      </c>
      <c r="G72" s="118" t="s">
        <v>351</v>
      </c>
      <c r="H72" s="118" t="s">
        <v>1358</v>
      </c>
      <c r="I72" s="118" t="s">
        <v>1359</v>
      </c>
      <c r="J72" s="119" t="s">
        <v>1359</v>
      </c>
      <c r="K72" s="118">
        <v>5470156</v>
      </c>
      <c r="L72" s="118" t="s">
        <v>290</v>
      </c>
      <c r="M72" s="120">
        <v>1765</v>
      </c>
      <c r="N72" s="120">
        <v>1572</v>
      </c>
      <c r="O72" s="120">
        <v>-193</v>
      </c>
      <c r="P72" s="121">
        <v>-0.10934844192634562</v>
      </c>
      <c r="Q72" s="122" t="s">
        <v>1949</v>
      </c>
      <c r="R72" s="123">
        <v>1.7267242854880276</v>
      </c>
      <c r="S72" s="136">
        <v>1022.1666625260642</v>
      </c>
      <c r="T72" s="136">
        <v>910.39433058978636</v>
      </c>
      <c r="U72" s="128">
        <v>-111.77233193627785</v>
      </c>
    </row>
    <row r="73" spans="1:21" x14ac:dyDescent="0.25">
      <c r="A73" s="118" t="s">
        <v>1365</v>
      </c>
      <c r="B73" s="118" t="s">
        <v>1366</v>
      </c>
      <c r="C73" s="118" t="s">
        <v>1962</v>
      </c>
      <c r="D73" s="118" t="s">
        <v>1367</v>
      </c>
      <c r="E73" s="118" t="s">
        <v>744</v>
      </c>
      <c r="F73" s="118" t="s">
        <v>365</v>
      </c>
      <c r="G73" s="118" t="s">
        <v>351</v>
      </c>
      <c r="H73" s="118" t="s">
        <v>1368</v>
      </c>
      <c r="I73" s="118" t="s">
        <v>1369</v>
      </c>
      <c r="J73" s="119" t="s">
        <v>1369</v>
      </c>
      <c r="K73" s="118">
        <v>5470828</v>
      </c>
      <c r="L73" s="118" t="s">
        <v>292</v>
      </c>
      <c r="M73" s="120">
        <v>942</v>
      </c>
      <c r="N73" s="120">
        <v>877</v>
      </c>
      <c r="O73" s="120">
        <v>-65</v>
      </c>
      <c r="P73" s="121">
        <v>-6.9002123142250529E-2</v>
      </c>
      <c r="Q73" s="122" t="s">
        <v>1949</v>
      </c>
      <c r="R73" s="123">
        <v>0.7821781402963206</v>
      </c>
      <c r="S73" s="136">
        <v>1204.3292332909386</v>
      </c>
      <c r="T73" s="136">
        <v>1121.2279592315851</v>
      </c>
      <c r="U73" s="128">
        <v>-83.1012740593535</v>
      </c>
    </row>
    <row r="74" spans="1:21" x14ac:dyDescent="0.25">
      <c r="A74" s="118" t="s">
        <v>1576</v>
      </c>
      <c r="B74" s="118" t="s">
        <v>1577</v>
      </c>
      <c r="C74" s="118" t="s">
        <v>1962</v>
      </c>
      <c r="D74" s="118" t="s">
        <v>1578</v>
      </c>
      <c r="E74" s="118" t="s">
        <v>744</v>
      </c>
      <c r="F74" s="118" t="s">
        <v>365</v>
      </c>
      <c r="G74" s="118" t="s">
        <v>351</v>
      </c>
      <c r="H74" s="118" t="s">
        <v>1579</v>
      </c>
      <c r="I74" s="118" t="s">
        <v>1580</v>
      </c>
      <c r="J74" s="119" t="s">
        <v>1580</v>
      </c>
      <c r="K74" s="118">
        <v>5486812</v>
      </c>
      <c r="L74" s="118" t="s">
        <v>333</v>
      </c>
      <c r="M74" s="120">
        <v>2444</v>
      </c>
      <c r="N74" s="120">
        <v>2221</v>
      </c>
      <c r="O74" s="120">
        <v>-223</v>
      </c>
      <c r="P74" s="121">
        <v>-9.1243862520458269E-2</v>
      </c>
      <c r="Q74" s="122" t="s">
        <v>1949</v>
      </c>
      <c r="R74" s="123">
        <v>1.8961093395570863</v>
      </c>
      <c r="S74" s="136">
        <v>1288.9552036966898</v>
      </c>
      <c r="T74" s="136">
        <v>1171.3459522955598</v>
      </c>
      <c r="U74" s="128">
        <v>-117.60925140113</v>
      </c>
    </row>
    <row r="75" spans="1:21" s="6" customFormat="1" x14ac:dyDescent="0.25">
      <c r="A75" s="15" t="s">
        <v>27</v>
      </c>
      <c r="B75" s="16" t="s">
        <v>1910</v>
      </c>
      <c r="C75" s="108" t="s">
        <v>1963</v>
      </c>
      <c r="D75" s="15"/>
      <c r="E75" s="15"/>
      <c r="F75" s="15"/>
      <c r="G75" s="15"/>
      <c r="H75" s="15"/>
      <c r="I75" s="15"/>
      <c r="J75" s="23"/>
      <c r="K75" s="15">
        <v>54025</v>
      </c>
      <c r="L75" s="15" t="s">
        <v>26</v>
      </c>
      <c r="M75" s="43">
        <v>35480</v>
      </c>
      <c r="N75" s="43">
        <v>32977</v>
      </c>
      <c r="O75" s="77">
        <v>-2503</v>
      </c>
      <c r="P75" s="78">
        <v>-7.0546786922209698E-2</v>
      </c>
      <c r="Q75" s="23" t="s">
        <v>1949</v>
      </c>
      <c r="R75" s="48">
        <v>1023.7220501517635</v>
      </c>
      <c r="S75" s="110">
        <v>34.657844865938173</v>
      </c>
      <c r="T75" s="110">
        <v>32.212845268997839</v>
      </c>
      <c r="U75" s="109">
        <v>-2.4449995969403346</v>
      </c>
    </row>
    <row r="76" spans="1:21" s="18" customFormat="1" x14ac:dyDescent="0.25">
      <c r="A76" s="25" t="s">
        <v>1856</v>
      </c>
      <c r="B76" s="25" t="s">
        <v>1857</v>
      </c>
      <c r="C76" s="25" t="s">
        <v>1961</v>
      </c>
      <c r="D76" s="25" t="s">
        <v>1858</v>
      </c>
      <c r="E76" s="25" t="s">
        <v>582</v>
      </c>
      <c r="F76" s="25" t="s">
        <v>583</v>
      </c>
      <c r="G76" s="25" t="s">
        <v>351</v>
      </c>
      <c r="H76" s="25" t="s">
        <v>1859</v>
      </c>
      <c r="I76" s="25" t="s">
        <v>1860</v>
      </c>
      <c r="J76" s="26" t="s">
        <v>1860</v>
      </c>
      <c r="K76" s="25" t="s">
        <v>1905</v>
      </c>
      <c r="L76" s="25" t="s">
        <v>1905</v>
      </c>
      <c r="M76" s="44">
        <v>21761</v>
      </c>
      <c r="N76" s="44">
        <v>20949</v>
      </c>
      <c r="O76" s="44">
        <v>-812</v>
      </c>
      <c r="P76" s="133">
        <v>-3.7314461651578514E-2</v>
      </c>
      <c r="Q76" s="134" t="s">
        <v>1949</v>
      </c>
      <c r="R76" s="50">
        <v>643.10431715894629</v>
      </c>
      <c r="S76" s="135">
        <v>33.837434175739901</v>
      </c>
      <c r="T76" s="135">
        <v>32.574808535801438</v>
      </c>
      <c r="U76" s="138">
        <v>-1.262625639938463</v>
      </c>
    </row>
    <row r="77" spans="1:21" x14ac:dyDescent="0.25">
      <c r="A77" s="118" t="s">
        <v>579</v>
      </c>
      <c r="B77" s="118" t="s">
        <v>580</v>
      </c>
      <c r="C77" s="118" t="s">
        <v>1962</v>
      </c>
      <c r="D77" s="118" t="s">
        <v>581</v>
      </c>
      <c r="E77" s="118" t="s">
        <v>582</v>
      </c>
      <c r="F77" s="118" t="s">
        <v>583</v>
      </c>
      <c r="G77" s="118" t="s">
        <v>351</v>
      </c>
      <c r="H77" s="118" t="s">
        <v>584</v>
      </c>
      <c r="I77" s="118" t="s">
        <v>585</v>
      </c>
      <c r="J77" s="119" t="s">
        <v>585</v>
      </c>
      <c r="K77" s="118">
        <v>5413108</v>
      </c>
      <c r="L77" s="118" t="s">
        <v>148</v>
      </c>
      <c r="M77" s="120">
        <v>355</v>
      </c>
      <c r="N77" s="120">
        <v>420</v>
      </c>
      <c r="O77" s="120">
        <v>65</v>
      </c>
      <c r="P77" s="121">
        <v>0.18309859154929578</v>
      </c>
      <c r="Q77" s="122" t="s">
        <v>1954</v>
      </c>
      <c r="R77" s="123">
        <v>0.69716080127657487</v>
      </c>
      <c r="S77" s="136">
        <v>509.20820469245774</v>
      </c>
      <c r="T77" s="136">
        <v>602.4435097769923</v>
      </c>
      <c r="U77" s="128">
        <v>93.235305084534559</v>
      </c>
    </row>
    <row r="78" spans="1:21" x14ac:dyDescent="0.25">
      <c r="A78" s="118" t="s">
        <v>1350</v>
      </c>
      <c r="B78" s="118" t="s">
        <v>1351</v>
      </c>
      <c r="C78" s="118" t="s">
        <v>1962</v>
      </c>
      <c r="D78" s="118" t="s">
        <v>1352</v>
      </c>
      <c r="E78" s="118" t="s">
        <v>582</v>
      </c>
      <c r="F78" s="118" t="s">
        <v>583</v>
      </c>
      <c r="G78" s="118" t="s">
        <v>351</v>
      </c>
      <c r="H78" s="118" t="s">
        <v>1353</v>
      </c>
      <c r="I78" s="118" t="s">
        <v>1354</v>
      </c>
      <c r="J78" s="119" t="s">
        <v>1354</v>
      </c>
      <c r="K78" s="118">
        <v>5470084</v>
      </c>
      <c r="L78" s="118" t="s">
        <v>289</v>
      </c>
      <c r="M78" s="120">
        <v>1848</v>
      </c>
      <c r="N78" s="120">
        <v>1724</v>
      </c>
      <c r="O78" s="120">
        <v>-124</v>
      </c>
      <c r="P78" s="121">
        <v>-6.7099567099567103E-2</v>
      </c>
      <c r="Q78" s="122" t="s">
        <v>1949</v>
      </c>
      <c r="R78" s="123">
        <v>0.96080804981222823</v>
      </c>
      <c r="S78" s="136">
        <v>1923.381054479255</v>
      </c>
      <c r="T78" s="136">
        <v>1794.323018356188</v>
      </c>
      <c r="U78" s="128">
        <v>-129.05803612306704</v>
      </c>
    </row>
    <row r="79" spans="1:21" s="6" customFormat="1" x14ac:dyDescent="0.25">
      <c r="A79" s="15" t="s">
        <v>29</v>
      </c>
      <c r="B79" s="16" t="s">
        <v>1910</v>
      </c>
      <c r="C79" s="108" t="s">
        <v>1963</v>
      </c>
      <c r="D79" s="15"/>
      <c r="E79" s="15"/>
      <c r="F79" s="15"/>
      <c r="G79" s="15"/>
      <c r="H79" s="15"/>
      <c r="I79" s="15"/>
      <c r="J79" s="23"/>
      <c r="K79" s="15">
        <v>54027</v>
      </c>
      <c r="L79" s="15" t="s">
        <v>28</v>
      </c>
      <c r="M79" s="43">
        <v>23964</v>
      </c>
      <c r="N79" s="43">
        <v>23093</v>
      </c>
      <c r="O79" s="77">
        <v>-871</v>
      </c>
      <c r="P79" s="78">
        <v>-3.6346185945585044E-2</v>
      </c>
      <c r="Q79" s="23" t="s">
        <v>1949</v>
      </c>
      <c r="R79" s="48">
        <v>644.76228601003515</v>
      </c>
      <c r="S79" s="110">
        <v>37.167186294806058</v>
      </c>
      <c r="T79" s="110">
        <v>35.816300830660836</v>
      </c>
      <c r="U79" s="109">
        <v>-1.3508854641452217</v>
      </c>
    </row>
    <row r="80" spans="1:21" s="18" customFormat="1" x14ac:dyDescent="0.25">
      <c r="A80" s="25" t="s">
        <v>1676</v>
      </c>
      <c r="B80" s="25" t="s">
        <v>1677</v>
      </c>
      <c r="C80" s="25" t="s">
        <v>1961</v>
      </c>
      <c r="D80" s="25" t="s">
        <v>1678</v>
      </c>
      <c r="E80" s="25" t="s">
        <v>630</v>
      </c>
      <c r="F80" s="25" t="s">
        <v>631</v>
      </c>
      <c r="G80" s="25" t="s">
        <v>351</v>
      </c>
      <c r="H80" s="25" t="s">
        <v>1679</v>
      </c>
      <c r="I80" s="25" t="s">
        <v>1680</v>
      </c>
      <c r="J80" s="26" t="s">
        <v>1680</v>
      </c>
      <c r="K80" s="25" t="s">
        <v>1905</v>
      </c>
      <c r="L80" s="25" t="s">
        <v>1905</v>
      </c>
      <c r="M80" s="44">
        <v>14385</v>
      </c>
      <c r="N80" s="44">
        <v>13636</v>
      </c>
      <c r="O80" s="44">
        <v>-749</v>
      </c>
      <c r="P80" s="133">
        <v>-5.2068126520681268E-2</v>
      </c>
      <c r="Q80" s="134" t="s">
        <v>1949</v>
      </c>
      <c r="R80" s="50">
        <v>73.101951165605442</v>
      </c>
      <c r="S80" s="135">
        <v>196.77997331989354</v>
      </c>
      <c r="T80" s="135">
        <v>186.53400877233705</v>
      </c>
      <c r="U80" s="138">
        <v>-10.245964547556497</v>
      </c>
    </row>
    <row r="81" spans="1:21" x14ac:dyDescent="0.25">
      <c r="A81" s="118" t="s">
        <v>627</v>
      </c>
      <c r="B81" s="118" t="s">
        <v>628</v>
      </c>
      <c r="C81" s="118" t="s">
        <v>1962</v>
      </c>
      <c r="D81" s="118" t="s">
        <v>629</v>
      </c>
      <c r="E81" s="118" t="s">
        <v>630</v>
      </c>
      <c r="F81" s="118" t="s">
        <v>631</v>
      </c>
      <c r="G81" s="118" t="s">
        <v>351</v>
      </c>
      <c r="H81" s="118" t="s">
        <v>632</v>
      </c>
      <c r="I81" s="118" t="s">
        <v>633</v>
      </c>
      <c r="J81" s="119" t="s">
        <v>633</v>
      </c>
      <c r="K81" s="118">
        <v>5415076</v>
      </c>
      <c r="L81" s="118" t="s">
        <v>156</v>
      </c>
      <c r="M81" s="120">
        <v>2585</v>
      </c>
      <c r="N81" s="120">
        <v>2208</v>
      </c>
      <c r="O81" s="120">
        <v>-377</v>
      </c>
      <c r="P81" s="121">
        <v>-0.14584139264990328</v>
      </c>
      <c r="Q81" s="122" t="s">
        <v>1949</v>
      </c>
      <c r="R81" s="123">
        <v>0.99830776386882492</v>
      </c>
      <c r="S81" s="136">
        <v>2589.3818455163919</v>
      </c>
      <c r="T81" s="136">
        <v>2211.7427910639044</v>
      </c>
      <c r="U81" s="128">
        <v>-377.63905445248747</v>
      </c>
    </row>
    <row r="82" spans="1:21" x14ac:dyDescent="0.25">
      <c r="A82" s="118" t="s">
        <v>1147</v>
      </c>
      <c r="B82" s="118" t="s">
        <v>1148</v>
      </c>
      <c r="C82" s="118" t="s">
        <v>1962</v>
      </c>
      <c r="D82" s="118" t="s">
        <v>1149</v>
      </c>
      <c r="E82" s="118" t="s">
        <v>630</v>
      </c>
      <c r="F82" s="118" t="s">
        <v>631</v>
      </c>
      <c r="G82" s="118" t="s">
        <v>351</v>
      </c>
      <c r="H82" s="118" t="s">
        <v>1150</v>
      </c>
      <c r="I82" s="118" t="s">
        <v>1151</v>
      </c>
      <c r="J82" s="119" t="s">
        <v>1151</v>
      </c>
      <c r="K82" s="118">
        <v>5458372</v>
      </c>
      <c r="L82" s="118" t="s">
        <v>251</v>
      </c>
      <c r="M82" s="120">
        <v>1103</v>
      </c>
      <c r="N82" s="120">
        <v>1020</v>
      </c>
      <c r="O82" s="120">
        <v>-83</v>
      </c>
      <c r="P82" s="121">
        <v>-7.5249320036264736E-2</v>
      </c>
      <c r="Q82" s="122" t="s">
        <v>1949</v>
      </c>
      <c r="R82" s="123">
        <v>1.8573361329802296</v>
      </c>
      <c r="S82" s="136">
        <v>593.86127282742143</v>
      </c>
      <c r="T82" s="136">
        <v>549.17361585128731</v>
      </c>
      <c r="U82" s="128">
        <v>-44.687656976134122</v>
      </c>
    </row>
    <row r="83" spans="1:21" s="5" customFormat="1" x14ac:dyDescent="0.25">
      <c r="A83" s="14" t="s">
        <v>1511</v>
      </c>
      <c r="B83" s="14" t="s">
        <v>1512</v>
      </c>
      <c r="C83" s="14" t="s">
        <v>1964</v>
      </c>
      <c r="D83" s="14" t="s">
        <v>1517</v>
      </c>
      <c r="E83" s="14" t="s">
        <v>1514</v>
      </c>
      <c r="F83" s="14" t="s">
        <v>631</v>
      </c>
      <c r="G83" s="14" t="s">
        <v>351</v>
      </c>
      <c r="H83" s="14" t="s">
        <v>1515</v>
      </c>
      <c r="I83" s="14" t="s">
        <v>1516</v>
      </c>
      <c r="J83" s="24" t="s">
        <v>1921</v>
      </c>
      <c r="K83" s="14">
        <v>5485156</v>
      </c>
      <c r="L83" s="14" t="s">
        <v>321</v>
      </c>
      <c r="M83" s="74">
        <v>12603</v>
      </c>
      <c r="N83" s="74">
        <v>12231</v>
      </c>
      <c r="O83" s="79">
        <v>-372</v>
      </c>
      <c r="P83" s="38">
        <v>-2.9516781718638418E-2</v>
      </c>
      <c r="Q83" s="75" t="s">
        <v>1949</v>
      </c>
      <c r="R83" s="49">
        <v>12.147294450029518</v>
      </c>
      <c r="S83" s="105">
        <v>1037.5149834265667</v>
      </c>
      <c r="T83" s="105">
        <v>1006.8908801309478</v>
      </c>
      <c r="U83" s="115">
        <v>-30.624103295618852</v>
      </c>
    </row>
    <row r="84" spans="1:21" s="6" customFormat="1" x14ac:dyDescent="0.25">
      <c r="A84" s="15" t="s">
        <v>31</v>
      </c>
      <c r="B84" s="16" t="s">
        <v>1910</v>
      </c>
      <c r="C84" s="108" t="s">
        <v>1963</v>
      </c>
      <c r="D84" s="15"/>
      <c r="E84" s="15"/>
      <c r="F84" s="15"/>
      <c r="G84" s="15"/>
      <c r="H84" s="15"/>
      <c r="I84" s="15"/>
      <c r="J84" s="23"/>
      <c r="K84" s="15">
        <v>54029</v>
      </c>
      <c r="L84" s="15" t="s">
        <v>30</v>
      </c>
      <c r="M84" s="43">
        <v>30676</v>
      </c>
      <c r="N84" s="43">
        <v>29095</v>
      </c>
      <c r="O84" s="77">
        <v>-1581</v>
      </c>
      <c r="P84" s="78">
        <v>-5.1538662146303302E-2</v>
      </c>
      <c r="Q84" s="23" t="s">
        <v>1949</v>
      </c>
      <c r="R84" s="48">
        <v>88.104889512484007</v>
      </c>
      <c r="S84" s="110">
        <v>348.17590907543638</v>
      </c>
      <c r="T84" s="110">
        <v>330.23138853011545</v>
      </c>
      <c r="U84" s="109">
        <v>-17.944520545320927</v>
      </c>
    </row>
    <row r="85" spans="1:21" s="18" customFormat="1" x14ac:dyDescent="0.25">
      <c r="A85" s="25" t="s">
        <v>1681</v>
      </c>
      <c r="B85" s="25" t="s">
        <v>1682</v>
      </c>
      <c r="C85" s="25" t="s">
        <v>1961</v>
      </c>
      <c r="D85" s="25" t="s">
        <v>1683</v>
      </c>
      <c r="E85" s="25" t="s">
        <v>1116</v>
      </c>
      <c r="F85" s="25" t="s">
        <v>1117</v>
      </c>
      <c r="G85" s="25" t="s">
        <v>351</v>
      </c>
      <c r="H85" s="25" t="s">
        <v>1684</v>
      </c>
      <c r="I85" s="25" t="s">
        <v>1685</v>
      </c>
      <c r="J85" s="26" t="s">
        <v>1685</v>
      </c>
      <c r="K85" s="25" t="s">
        <v>1905</v>
      </c>
      <c r="L85" s="25" t="s">
        <v>1905</v>
      </c>
      <c r="M85" s="44">
        <v>11210</v>
      </c>
      <c r="N85" s="44">
        <v>11506</v>
      </c>
      <c r="O85" s="44">
        <v>296</v>
      </c>
      <c r="P85" s="133">
        <v>2.6404995539696701E-2</v>
      </c>
      <c r="Q85" s="134" t="s">
        <v>1954</v>
      </c>
      <c r="R85" s="50">
        <v>581.33069259981585</v>
      </c>
      <c r="S85" s="135">
        <v>19.283344476216893</v>
      </c>
      <c r="T85" s="135">
        <v>19.792521101101837</v>
      </c>
      <c r="U85" s="138">
        <v>0.50917662488494386</v>
      </c>
    </row>
    <row r="86" spans="1:21" x14ac:dyDescent="0.25">
      <c r="A86" s="118" t="s">
        <v>1113</v>
      </c>
      <c r="B86" s="118" t="s">
        <v>1114</v>
      </c>
      <c r="C86" s="118" t="s">
        <v>1962</v>
      </c>
      <c r="D86" s="118" t="s">
        <v>1115</v>
      </c>
      <c r="E86" s="118" t="s">
        <v>1116</v>
      </c>
      <c r="F86" s="118" t="s">
        <v>1117</v>
      </c>
      <c r="G86" s="118" t="s">
        <v>351</v>
      </c>
      <c r="H86" s="118" t="s">
        <v>1118</v>
      </c>
      <c r="I86" s="118" t="s">
        <v>1119</v>
      </c>
      <c r="J86" s="119" t="s">
        <v>1119</v>
      </c>
      <c r="K86" s="118">
        <v>5455588</v>
      </c>
      <c r="L86" s="118" t="s">
        <v>245</v>
      </c>
      <c r="M86" s="120">
        <v>2544</v>
      </c>
      <c r="N86" s="120">
        <v>2524</v>
      </c>
      <c r="O86" s="120">
        <v>-20</v>
      </c>
      <c r="P86" s="121">
        <v>-7.8616352201257862E-3</v>
      </c>
      <c r="Q86" s="122" t="s">
        <v>1949</v>
      </c>
      <c r="R86" s="123">
        <v>2.7859930845312904</v>
      </c>
      <c r="S86" s="136">
        <v>913.13938075621502</v>
      </c>
      <c r="T86" s="136">
        <v>905.96061203957811</v>
      </c>
      <c r="U86" s="128">
        <v>-7.1787687166369096</v>
      </c>
    </row>
    <row r="87" spans="1:21" x14ac:dyDescent="0.25">
      <c r="A87" s="118" t="s">
        <v>1501</v>
      </c>
      <c r="B87" s="118" t="s">
        <v>1502</v>
      </c>
      <c r="C87" s="118" t="s">
        <v>1962</v>
      </c>
      <c r="D87" s="118" t="s">
        <v>1503</v>
      </c>
      <c r="E87" s="118" t="s">
        <v>1116</v>
      </c>
      <c r="F87" s="118" t="s">
        <v>1117</v>
      </c>
      <c r="G87" s="118" t="s">
        <v>351</v>
      </c>
      <c r="H87" s="118" t="s">
        <v>1504</v>
      </c>
      <c r="I87" s="118" t="s">
        <v>1505</v>
      </c>
      <c r="J87" s="119" t="s">
        <v>1505</v>
      </c>
      <c r="K87" s="118">
        <v>5484580</v>
      </c>
      <c r="L87" s="118" t="s">
        <v>319</v>
      </c>
      <c r="M87" s="120">
        <v>271</v>
      </c>
      <c r="N87" s="120">
        <v>269</v>
      </c>
      <c r="O87" s="120">
        <v>-2</v>
      </c>
      <c r="P87" s="121">
        <v>-7.3800738007380072E-3</v>
      </c>
      <c r="Q87" s="122" t="s">
        <v>1949</v>
      </c>
      <c r="R87" s="123">
        <v>0.32999273336183688</v>
      </c>
      <c r="S87" s="136">
        <v>821.23020479620266</v>
      </c>
      <c r="T87" s="136">
        <v>815.16946527741152</v>
      </c>
      <c r="U87" s="128">
        <v>-6.0607395187911379</v>
      </c>
    </row>
    <row r="88" spans="1:21" s="6" customFormat="1" x14ac:dyDescent="0.25">
      <c r="A88" s="15" t="s">
        <v>33</v>
      </c>
      <c r="B88" s="16" t="s">
        <v>1910</v>
      </c>
      <c r="C88" s="108" t="s">
        <v>1963</v>
      </c>
      <c r="D88" s="15"/>
      <c r="E88" s="15"/>
      <c r="F88" s="15"/>
      <c r="G88" s="15"/>
      <c r="H88" s="15"/>
      <c r="I88" s="15"/>
      <c r="J88" s="23"/>
      <c r="K88" s="15">
        <v>54031</v>
      </c>
      <c r="L88" s="15" t="s">
        <v>32</v>
      </c>
      <c r="M88" s="43">
        <v>14025</v>
      </c>
      <c r="N88" s="43">
        <v>14299</v>
      </c>
      <c r="O88" s="77">
        <v>274</v>
      </c>
      <c r="P88" s="78">
        <v>1.9536541889483065E-2</v>
      </c>
      <c r="Q88" s="23" t="s">
        <v>1954</v>
      </c>
      <c r="R88" s="48">
        <v>584.44667841770888</v>
      </c>
      <c r="S88" s="110">
        <v>23.997056562919187</v>
      </c>
      <c r="T88" s="110">
        <v>24.465876063684952</v>
      </c>
      <c r="U88" s="109">
        <v>0.46881950076576473</v>
      </c>
    </row>
    <row r="89" spans="1:21" s="18" customFormat="1" x14ac:dyDescent="0.25">
      <c r="A89" s="25" t="s">
        <v>1686</v>
      </c>
      <c r="B89" s="25" t="s">
        <v>1687</v>
      </c>
      <c r="C89" s="25" t="s">
        <v>1961</v>
      </c>
      <c r="D89" s="25" t="s">
        <v>1688</v>
      </c>
      <c r="E89" s="25" t="s">
        <v>380</v>
      </c>
      <c r="F89" s="25" t="s">
        <v>381</v>
      </c>
      <c r="G89" s="25" t="s">
        <v>351</v>
      </c>
      <c r="H89" s="25" t="s">
        <v>1689</v>
      </c>
      <c r="I89" s="25" t="s">
        <v>1690</v>
      </c>
      <c r="J89" s="26" t="s">
        <v>1690</v>
      </c>
      <c r="K89" s="25" t="s">
        <v>1905</v>
      </c>
      <c r="L89" s="25" t="s">
        <v>1905</v>
      </c>
      <c r="M89" s="44">
        <v>34414</v>
      </c>
      <c r="N89" s="44">
        <v>31338</v>
      </c>
      <c r="O89" s="44">
        <v>-3076</v>
      </c>
      <c r="P89" s="133">
        <v>-8.9382228162956934E-2</v>
      </c>
      <c r="Q89" s="134" t="s">
        <v>1949</v>
      </c>
      <c r="R89" s="50">
        <v>388.15250562300741</v>
      </c>
      <c r="S89" s="135">
        <v>88.661027563801298</v>
      </c>
      <c r="T89" s="135">
        <v>80.736307368931406</v>
      </c>
      <c r="U89" s="138">
        <v>-7.9247201948698915</v>
      </c>
    </row>
    <row r="90" spans="1:21" x14ac:dyDescent="0.25">
      <c r="A90" s="118" t="s">
        <v>377</v>
      </c>
      <c r="B90" s="118" t="s">
        <v>378</v>
      </c>
      <c r="C90" s="118" t="s">
        <v>1962</v>
      </c>
      <c r="D90" s="118" t="s">
        <v>379</v>
      </c>
      <c r="E90" s="118" t="s">
        <v>380</v>
      </c>
      <c r="F90" s="118" t="s">
        <v>381</v>
      </c>
      <c r="G90" s="118" t="s">
        <v>351</v>
      </c>
      <c r="H90" s="118" t="s">
        <v>382</v>
      </c>
      <c r="I90" s="118" t="s">
        <v>383</v>
      </c>
      <c r="J90" s="119" t="s">
        <v>383</v>
      </c>
      <c r="K90" s="118">
        <v>5401900</v>
      </c>
      <c r="L90" s="118" t="s">
        <v>116</v>
      </c>
      <c r="M90" s="120">
        <v>770</v>
      </c>
      <c r="N90" s="120">
        <v>513</v>
      </c>
      <c r="O90" s="120">
        <v>-257</v>
      </c>
      <c r="P90" s="121">
        <v>-0.33376623376623377</v>
      </c>
      <c r="Q90" s="122" t="s">
        <v>1949</v>
      </c>
      <c r="R90" s="123">
        <v>1.0560446847504454</v>
      </c>
      <c r="S90" s="136">
        <v>729.13581320847152</v>
      </c>
      <c r="T90" s="136">
        <v>485.77489892979986</v>
      </c>
      <c r="U90" s="128">
        <v>-243.36091427867166</v>
      </c>
    </row>
    <row r="91" spans="1:21" x14ac:dyDescent="0.25">
      <c r="A91" s="118" t="s">
        <v>535</v>
      </c>
      <c r="B91" s="118" t="s">
        <v>536</v>
      </c>
      <c r="C91" s="118" t="s">
        <v>1962</v>
      </c>
      <c r="D91" s="118" t="s">
        <v>537</v>
      </c>
      <c r="E91" s="118" t="s">
        <v>380</v>
      </c>
      <c r="F91" s="118" t="s">
        <v>381</v>
      </c>
      <c r="G91" s="118" t="s">
        <v>351</v>
      </c>
      <c r="H91" s="118" t="s">
        <v>538</v>
      </c>
      <c r="I91" s="118" t="s">
        <v>539</v>
      </c>
      <c r="J91" s="119" t="s">
        <v>539</v>
      </c>
      <c r="K91" s="118">
        <v>5410180</v>
      </c>
      <c r="L91" s="118" t="s">
        <v>140</v>
      </c>
      <c r="M91" s="120">
        <v>8149</v>
      </c>
      <c r="N91" s="120">
        <v>9336</v>
      </c>
      <c r="O91" s="120">
        <v>1187</v>
      </c>
      <c r="P91" s="121">
        <v>0.14566204442262853</v>
      </c>
      <c r="Q91" s="122" t="s">
        <v>1954</v>
      </c>
      <c r="R91" s="123">
        <v>10.779450606306675</v>
      </c>
      <c r="S91" s="136">
        <v>755.97544787971924</v>
      </c>
      <c r="T91" s="136">
        <v>866.0923771511915</v>
      </c>
      <c r="U91" s="128">
        <v>110.11692927147226</v>
      </c>
    </row>
    <row r="92" spans="1:21" x14ac:dyDescent="0.25">
      <c r="A92" s="118" t="s">
        <v>634</v>
      </c>
      <c r="B92" s="118" t="s">
        <v>635</v>
      </c>
      <c r="C92" s="118" t="s">
        <v>1962</v>
      </c>
      <c r="D92" s="118" t="s">
        <v>636</v>
      </c>
      <c r="E92" s="118" t="s">
        <v>380</v>
      </c>
      <c r="F92" s="118" t="s">
        <v>381</v>
      </c>
      <c r="G92" s="118" t="s">
        <v>351</v>
      </c>
      <c r="H92" s="118" t="s">
        <v>637</v>
      </c>
      <c r="I92" s="118" t="s">
        <v>638</v>
      </c>
      <c r="J92" s="119" t="s">
        <v>638</v>
      </c>
      <c r="K92" s="118">
        <v>5415628</v>
      </c>
      <c r="L92" s="118" t="s">
        <v>157</v>
      </c>
      <c r="M92" s="120">
        <v>16578</v>
      </c>
      <c r="N92" s="120">
        <v>16061</v>
      </c>
      <c r="O92" s="120">
        <v>-517</v>
      </c>
      <c r="P92" s="121">
        <v>-3.1185909036071904E-2</v>
      </c>
      <c r="Q92" s="122" t="s">
        <v>1949</v>
      </c>
      <c r="R92" s="123">
        <v>9.7251786293455069</v>
      </c>
      <c r="S92" s="136">
        <v>1704.6473521808905</v>
      </c>
      <c r="T92" s="136">
        <v>1651.4863749171964</v>
      </c>
      <c r="U92" s="128">
        <v>-53.160977263694122</v>
      </c>
    </row>
    <row r="93" spans="1:21" x14ac:dyDescent="0.25">
      <c r="A93" s="118" t="s">
        <v>1006</v>
      </c>
      <c r="B93" s="118" t="s">
        <v>1007</v>
      </c>
      <c r="C93" s="118" t="s">
        <v>1962</v>
      </c>
      <c r="D93" s="118" t="s">
        <v>1008</v>
      </c>
      <c r="E93" s="118" t="s">
        <v>380</v>
      </c>
      <c r="F93" s="118" t="s">
        <v>381</v>
      </c>
      <c r="G93" s="118" t="s">
        <v>351</v>
      </c>
      <c r="H93" s="118" t="s">
        <v>1009</v>
      </c>
      <c r="I93" s="118" t="s">
        <v>1010</v>
      </c>
      <c r="J93" s="119" t="s">
        <v>1010</v>
      </c>
      <c r="K93" s="118">
        <v>5448748</v>
      </c>
      <c r="L93" s="118" t="s">
        <v>224</v>
      </c>
      <c r="M93" s="120">
        <v>496</v>
      </c>
      <c r="N93" s="120">
        <v>359</v>
      </c>
      <c r="O93" s="120">
        <v>-137</v>
      </c>
      <c r="P93" s="121">
        <v>-0.27620967741935482</v>
      </c>
      <c r="Q93" s="122" t="s">
        <v>1949</v>
      </c>
      <c r="R93" s="123">
        <v>0.97024933903641974</v>
      </c>
      <c r="S93" s="136">
        <v>511.20879968090543</v>
      </c>
      <c r="T93" s="136">
        <v>370.00798202710695</v>
      </c>
      <c r="U93" s="128">
        <v>-141.20081765379848</v>
      </c>
    </row>
    <row r="94" spans="1:21" x14ac:dyDescent="0.25">
      <c r="A94" s="118" t="s">
        <v>1011</v>
      </c>
      <c r="B94" s="118" t="s">
        <v>1012</v>
      </c>
      <c r="C94" s="118" t="s">
        <v>1962</v>
      </c>
      <c r="D94" s="118" t="s">
        <v>1013</v>
      </c>
      <c r="E94" s="118" t="s">
        <v>380</v>
      </c>
      <c r="F94" s="118" t="s">
        <v>381</v>
      </c>
      <c r="G94" s="118" t="s">
        <v>351</v>
      </c>
      <c r="H94" s="118" t="s">
        <v>1014</v>
      </c>
      <c r="I94" s="118" t="s">
        <v>1015</v>
      </c>
      <c r="J94" s="119" t="s">
        <v>1015</v>
      </c>
      <c r="K94" s="118">
        <v>5449252</v>
      </c>
      <c r="L94" s="118" t="s">
        <v>225</v>
      </c>
      <c r="M94" s="120">
        <v>876</v>
      </c>
      <c r="N94" s="120">
        <v>717</v>
      </c>
      <c r="O94" s="120">
        <v>-159</v>
      </c>
      <c r="P94" s="121">
        <v>-0.1815068493150685</v>
      </c>
      <c r="Q94" s="122" t="s">
        <v>1949</v>
      </c>
      <c r="R94" s="123">
        <v>0.5029356275558956</v>
      </c>
      <c r="S94" s="136">
        <v>1741.7736028307968</v>
      </c>
      <c r="T94" s="136">
        <v>1425.6297639608233</v>
      </c>
      <c r="U94" s="128">
        <v>-316.14383886997348</v>
      </c>
    </row>
    <row r="95" spans="1:21" x14ac:dyDescent="0.25">
      <c r="A95" s="118" t="s">
        <v>1181</v>
      </c>
      <c r="B95" s="118" t="s">
        <v>1182</v>
      </c>
      <c r="C95" s="118" t="s">
        <v>1962</v>
      </c>
      <c r="D95" s="118" t="s">
        <v>1183</v>
      </c>
      <c r="E95" s="118" t="s">
        <v>380</v>
      </c>
      <c r="F95" s="118" t="s">
        <v>381</v>
      </c>
      <c r="G95" s="118" t="s">
        <v>351</v>
      </c>
      <c r="H95" s="118" t="s">
        <v>1184</v>
      </c>
      <c r="I95" s="118" t="s">
        <v>1185</v>
      </c>
      <c r="J95" s="119" t="s">
        <v>1185</v>
      </c>
      <c r="K95" s="118">
        <v>5459836</v>
      </c>
      <c r="L95" s="118" t="s">
        <v>257</v>
      </c>
      <c r="M95" s="120">
        <v>1593</v>
      </c>
      <c r="N95" s="120">
        <v>1493</v>
      </c>
      <c r="O95" s="120">
        <v>-100</v>
      </c>
      <c r="P95" s="121">
        <v>-6.2774639045825489E-2</v>
      </c>
      <c r="Q95" s="122" t="s">
        <v>1949</v>
      </c>
      <c r="R95" s="123">
        <v>0.88875572881486486</v>
      </c>
      <c r="S95" s="136">
        <v>1792.3935096589796</v>
      </c>
      <c r="T95" s="136">
        <v>1679.8766540620568</v>
      </c>
      <c r="U95" s="128">
        <v>-112.51685559692282</v>
      </c>
    </row>
    <row r="96" spans="1:21" x14ac:dyDescent="0.25">
      <c r="A96" s="118" t="s">
        <v>1380</v>
      </c>
      <c r="B96" s="118" t="s">
        <v>1381</v>
      </c>
      <c r="C96" s="118" t="s">
        <v>1962</v>
      </c>
      <c r="D96" s="118" t="s">
        <v>1382</v>
      </c>
      <c r="E96" s="118" t="s">
        <v>380</v>
      </c>
      <c r="F96" s="118" t="s">
        <v>381</v>
      </c>
      <c r="G96" s="118" t="s">
        <v>351</v>
      </c>
      <c r="H96" s="118" t="s">
        <v>1383</v>
      </c>
      <c r="I96" s="118" t="s">
        <v>1384</v>
      </c>
      <c r="J96" s="119" t="s">
        <v>1384</v>
      </c>
      <c r="K96" s="118">
        <v>5471380</v>
      </c>
      <c r="L96" s="118" t="s">
        <v>295</v>
      </c>
      <c r="M96" s="120">
        <v>1586</v>
      </c>
      <c r="N96" s="120">
        <v>1529</v>
      </c>
      <c r="O96" s="120">
        <v>-57</v>
      </c>
      <c r="P96" s="121">
        <v>-3.5939470365699874E-2</v>
      </c>
      <c r="Q96" s="122" t="s">
        <v>1949</v>
      </c>
      <c r="R96" s="123">
        <v>1.3336279602740515</v>
      </c>
      <c r="S96" s="136">
        <v>1189.2372140083864</v>
      </c>
      <c r="T96" s="136">
        <v>1146.4966583977446</v>
      </c>
      <c r="U96" s="128">
        <v>-42.740555610641877</v>
      </c>
    </row>
    <row r="97" spans="1:117" x14ac:dyDescent="0.25">
      <c r="A97" s="118" t="s">
        <v>1395</v>
      </c>
      <c r="B97" s="118" t="s">
        <v>1396</v>
      </c>
      <c r="C97" s="118" t="s">
        <v>1962</v>
      </c>
      <c r="D97" s="118" t="s">
        <v>1397</v>
      </c>
      <c r="E97" s="118" t="s">
        <v>380</v>
      </c>
      <c r="F97" s="118" t="s">
        <v>381</v>
      </c>
      <c r="G97" s="118" t="s">
        <v>351</v>
      </c>
      <c r="H97" s="118" t="s">
        <v>1398</v>
      </c>
      <c r="I97" s="118" t="s">
        <v>1399</v>
      </c>
      <c r="J97" s="119" t="s">
        <v>1399</v>
      </c>
      <c r="K97" s="118">
        <v>5473636</v>
      </c>
      <c r="L97" s="118" t="s">
        <v>298</v>
      </c>
      <c r="M97" s="120">
        <v>2201</v>
      </c>
      <c r="N97" s="120">
        <v>2328</v>
      </c>
      <c r="O97" s="120">
        <v>127</v>
      </c>
      <c r="P97" s="121">
        <v>5.770104497955475E-2</v>
      </c>
      <c r="Q97" s="122" t="s">
        <v>1954</v>
      </c>
      <c r="R97" s="123">
        <v>1.6703914999404834</v>
      </c>
      <c r="S97" s="136">
        <v>1317.6551725020286</v>
      </c>
      <c r="T97" s="136">
        <v>1393.6852528781112</v>
      </c>
      <c r="U97" s="128">
        <v>76.030080376082651</v>
      </c>
    </row>
    <row r="98" spans="1:117" x14ac:dyDescent="0.25">
      <c r="A98" s="118" t="s">
        <v>1436</v>
      </c>
      <c r="B98" s="118" t="s">
        <v>1437</v>
      </c>
      <c r="C98" s="118" t="s">
        <v>1962</v>
      </c>
      <c r="D98" s="118" t="s">
        <v>1438</v>
      </c>
      <c r="E98" s="118" t="s">
        <v>380</v>
      </c>
      <c r="F98" s="118" t="s">
        <v>381</v>
      </c>
      <c r="G98" s="118" t="s">
        <v>351</v>
      </c>
      <c r="H98" s="118" t="s">
        <v>1439</v>
      </c>
      <c r="I98" s="118" t="s">
        <v>1440</v>
      </c>
      <c r="J98" s="119" t="s">
        <v>1440</v>
      </c>
      <c r="K98" s="118">
        <v>5477188</v>
      </c>
      <c r="L98" s="118" t="s">
        <v>306</v>
      </c>
      <c r="M98" s="120">
        <v>1806</v>
      </c>
      <c r="N98" s="120">
        <v>1798</v>
      </c>
      <c r="O98" s="120">
        <v>-8</v>
      </c>
      <c r="P98" s="121">
        <v>-4.4296788482834993E-3</v>
      </c>
      <c r="Q98" s="122" t="s">
        <v>1949</v>
      </c>
      <c r="R98" s="123">
        <v>0.84999346826833366</v>
      </c>
      <c r="S98" s="136">
        <v>2124.7222095474567</v>
      </c>
      <c r="T98" s="136">
        <v>2115.3103725173464</v>
      </c>
      <c r="U98" s="128">
        <v>-9.4118370301102914</v>
      </c>
    </row>
    <row r="99" spans="1:117" x14ac:dyDescent="0.25">
      <c r="A99" s="118" t="s">
        <v>1543</v>
      </c>
      <c r="B99" s="118" t="s">
        <v>1544</v>
      </c>
      <c r="C99" s="118" t="s">
        <v>1962</v>
      </c>
      <c r="D99" s="118" t="s">
        <v>1545</v>
      </c>
      <c r="E99" s="118" t="s">
        <v>380</v>
      </c>
      <c r="F99" s="118" t="s">
        <v>381</v>
      </c>
      <c r="G99" s="118" t="s">
        <v>351</v>
      </c>
      <c r="H99" s="118" t="s">
        <v>1546</v>
      </c>
      <c r="I99" s="118" t="s">
        <v>1547</v>
      </c>
      <c r="J99" s="119" t="s">
        <v>1547</v>
      </c>
      <c r="K99" s="118">
        <v>5485924</v>
      </c>
      <c r="L99" s="118" t="s">
        <v>327</v>
      </c>
      <c r="M99" s="120">
        <v>630</v>
      </c>
      <c r="N99" s="120">
        <v>449</v>
      </c>
      <c r="O99" s="120">
        <v>-181</v>
      </c>
      <c r="P99" s="121">
        <v>-0.28730158730158728</v>
      </c>
      <c r="Q99" s="122" t="s">
        <v>1949</v>
      </c>
      <c r="R99" s="123">
        <v>0.53099039498445177</v>
      </c>
      <c r="S99" s="136">
        <v>1186.4621393357734</v>
      </c>
      <c r="T99" s="136">
        <v>845.58968343136871</v>
      </c>
      <c r="U99" s="128">
        <v>-340.87245590440466</v>
      </c>
    </row>
    <row r="100" spans="1:117" s="6" customFormat="1" x14ac:dyDescent="0.25">
      <c r="A100" s="15" t="s">
        <v>35</v>
      </c>
      <c r="B100" s="16" t="s">
        <v>1910</v>
      </c>
      <c r="C100" s="108" t="s">
        <v>1963</v>
      </c>
      <c r="D100" s="15"/>
      <c r="E100" s="15"/>
      <c r="F100" s="15"/>
      <c r="G100" s="15"/>
      <c r="H100" s="15"/>
      <c r="I100" s="15"/>
      <c r="J100" s="23"/>
      <c r="K100" s="15">
        <v>54033</v>
      </c>
      <c r="L100" s="15" t="s">
        <v>34</v>
      </c>
      <c r="M100" s="43">
        <v>69099</v>
      </c>
      <c r="N100" s="43">
        <v>65921</v>
      </c>
      <c r="O100" s="77">
        <v>-3178</v>
      </c>
      <c r="P100" s="78">
        <v>-4.5991982517836726E-2</v>
      </c>
      <c r="Q100" s="23" t="s">
        <v>1949</v>
      </c>
      <c r="R100" s="48">
        <v>416.46012356228448</v>
      </c>
      <c r="S100" s="110">
        <v>165.91984704068736</v>
      </c>
      <c r="T100" s="110">
        <v>158.28886433622992</v>
      </c>
      <c r="U100" s="109">
        <v>-7.6309827044574376</v>
      </c>
    </row>
    <row r="101" spans="1:117" s="18" customFormat="1" x14ac:dyDescent="0.25">
      <c r="A101" s="25" t="s">
        <v>1691</v>
      </c>
      <c r="B101" s="25" t="s">
        <v>1692</v>
      </c>
      <c r="C101" s="25" t="s">
        <v>1961</v>
      </c>
      <c r="D101" s="25" t="s">
        <v>1693</v>
      </c>
      <c r="E101" s="25" t="s">
        <v>1312</v>
      </c>
      <c r="F101" s="25" t="s">
        <v>1313</v>
      </c>
      <c r="G101" s="25" t="s">
        <v>351</v>
      </c>
      <c r="H101" s="25" t="s">
        <v>1694</v>
      </c>
      <c r="I101" s="25" t="s">
        <v>1695</v>
      </c>
      <c r="J101" s="26" t="s">
        <v>1695</v>
      </c>
      <c r="K101" s="25" t="s">
        <v>1905</v>
      </c>
      <c r="L101" s="25" t="s">
        <v>1905</v>
      </c>
      <c r="M101" s="44">
        <v>22083</v>
      </c>
      <c r="N101" s="44">
        <v>20847</v>
      </c>
      <c r="O101" s="44">
        <v>-1236</v>
      </c>
      <c r="P101" s="133">
        <v>-5.5970656160847711E-2</v>
      </c>
      <c r="Q101" s="134" t="s">
        <v>1949</v>
      </c>
      <c r="R101" s="50">
        <v>466.09004721627451</v>
      </c>
      <c r="S101" s="135">
        <v>47.379256716359521</v>
      </c>
      <c r="T101" s="135">
        <v>44.727408629531624</v>
      </c>
      <c r="U101" s="138">
        <v>-2.6518480868278971</v>
      </c>
    </row>
    <row r="102" spans="1:117" x14ac:dyDescent="0.25">
      <c r="A102" s="118" t="s">
        <v>1309</v>
      </c>
      <c r="B102" s="118" t="s">
        <v>1310</v>
      </c>
      <c r="C102" s="118" t="s">
        <v>1962</v>
      </c>
      <c r="D102" s="118" t="s">
        <v>1311</v>
      </c>
      <c r="E102" s="118" t="s">
        <v>1312</v>
      </c>
      <c r="F102" s="118" t="s">
        <v>1313</v>
      </c>
      <c r="G102" s="118" t="s">
        <v>351</v>
      </c>
      <c r="H102" s="118" t="s">
        <v>1314</v>
      </c>
      <c r="I102" s="118" t="s">
        <v>1315</v>
      </c>
      <c r="J102" s="119" t="s">
        <v>1315</v>
      </c>
      <c r="K102" s="118">
        <v>5467108</v>
      </c>
      <c r="L102" s="118" t="s">
        <v>282</v>
      </c>
      <c r="M102" s="120">
        <v>3876</v>
      </c>
      <c r="N102" s="120">
        <v>3865</v>
      </c>
      <c r="O102" s="120">
        <v>-11</v>
      </c>
      <c r="P102" s="121">
        <v>-2.8379772961816306E-3</v>
      </c>
      <c r="Q102" s="122" t="s">
        <v>1949</v>
      </c>
      <c r="R102" s="123">
        <v>1.88718718671837</v>
      </c>
      <c r="S102" s="136">
        <v>2053.8503161098592</v>
      </c>
      <c r="T102" s="136">
        <v>2048.0215355429837</v>
      </c>
      <c r="U102" s="128">
        <v>-5.8287805668755936</v>
      </c>
    </row>
    <row r="103" spans="1:117" x14ac:dyDescent="0.25">
      <c r="A103" s="118" t="s">
        <v>1340</v>
      </c>
      <c r="B103" s="118" t="s">
        <v>1341</v>
      </c>
      <c r="C103" s="118" t="s">
        <v>1962</v>
      </c>
      <c r="D103" s="118" t="s">
        <v>1342</v>
      </c>
      <c r="E103" s="118" t="s">
        <v>1312</v>
      </c>
      <c r="F103" s="118" t="s">
        <v>1313</v>
      </c>
      <c r="G103" s="118" t="s">
        <v>351</v>
      </c>
      <c r="H103" s="118" t="s">
        <v>1343</v>
      </c>
      <c r="I103" s="118" t="s">
        <v>1344</v>
      </c>
      <c r="J103" s="119" t="s">
        <v>1344</v>
      </c>
      <c r="K103" s="118">
        <v>5468596</v>
      </c>
      <c r="L103" s="118" t="s">
        <v>287</v>
      </c>
      <c r="M103" s="120">
        <v>3252</v>
      </c>
      <c r="N103" s="120">
        <v>3079</v>
      </c>
      <c r="O103" s="120">
        <v>-173</v>
      </c>
      <c r="P103" s="121">
        <v>-5.3198031980319804E-2</v>
      </c>
      <c r="Q103" s="122" t="s">
        <v>1949</v>
      </c>
      <c r="R103" s="123">
        <v>3.2822317105139143</v>
      </c>
      <c r="S103" s="136">
        <v>990.78928205553757</v>
      </c>
      <c r="T103" s="136">
        <v>938.08124214298891</v>
      </c>
      <c r="U103" s="128">
        <v>-52.708039912548657</v>
      </c>
    </row>
    <row r="104" spans="1:117" s="6" customFormat="1" x14ac:dyDescent="0.25">
      <c r="A104" s="15" t="s">
        <v>37</v>
      </c>
      <c r="B104" s="16" t="s">
        <v>1910</v>
      </c>
      <c r="C104" s="108" t="s">
        <v>1963</v>
      </c>
      <c r="D104" s="15"/>
      <c r="E104" s="15"/>
      <c r="F104" s="15"/>
      <c r="G104" s="15"/>
      <c r="H104" s="15"/>
      <c r="I104" s="15"/>
      <c r="J104" s="23"/>
      <c r="K104" s="15">
        <v>54035</v>
      </c>
      <c r="L104" s="15" t="s">
        <v>36</v>
      </c>
      <c r="M104" s="43">
        <v>29211</v>
      </c>
      <c r="N104" s="43">
        <v>27791</v>
      </c>
      <c r="O104" s="77">
        <v>-1420</v>
      </c>
      <c r="P104" s="78">
        <v>-4.8611824312758893E-2</v>
      </c>
      <c r="Q104" s="23" t="s">
        <v>1949</v>
      </c>
      <c r="R104" s="48">
        <v>471.25946611350685</v>
      </c>
      <c r="S104" s="110">
        <v>61.98496178952994</v>
      </c>
      <c r="T104" s="110">
        <v>58.971759716984238</v>
      </c>
      <c r="U104" s="109">
        <v>-3.0132020725457025</v>
      </c>
    </row>
    <row r="105" spans="1:117" s="27" customFormat="1" x14ac:dyDescent="0.25">
      <c r="A105" s="25" t="s">
        <v>1696</v>
      </c>
      <c r="B105" s="25" t="s">
        <v>1697</v>
      </c>
      <c r="C105" s="25" t="s">
        <v>1961</v>
      </c>
      <c r="D105" s="25" t="s">
        <v>1698</v>
      </c>
      <c r="E105" s="25" t="s">
        <v>516</v>
      </c>
      <c r="F105" s="25" t="s">
        <v>517</v>
      </c>
      <c r="G105" s="25" t="s">
        <v>351</v>
      </c>
      <c r="H105" s="25" t="s">
        <v>1699</v>
      </c>
      <c r="I105" s="25" t="s">
        <v>1700</v>
      </c>
      <c r="J105" s="26" t="s">
        <v>1700</v>
      </c>
      <c r="K105" s="25" t="s">
        <v>1905</v>
      </c>
      <c r="L105" s="25" t="s">
        <v>1905</v>
      </c>
      <c r="M105" s="44">
        <v>40734</v>
      </c>
      <c r="N105" s="44">
        <v>42898</v>
      </c>
      <c r="O105" s="44">
        <v>2164</v>
      </c>
      <c r="P105" s="133">
        <v>5.3125153434477337E-2</v>
      </c>
      <c r="Q105" s="134" t="s">
        <v>1954</v>
      </c>
      <c r="R105" s="50">
        <v>196.43136917970148</v>
      </c>
      <c r="S105" s="135">
        <v>207.37013731618029</v>
      </c>
      <c r="T105" s="135">
        <v>218.38670767883102</v>
      </c>
      <c r="U105" s="138">
        <v>11.016570362650725</v>
      </c>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row>
    <row r="106" spans="1:117" s="30" customFormat="1" x14ac:dyDescent="0.25">
      <c r="A106" s="124" t="s">
        <v>513</v>
      </c>
      <c r="B106" s="124" t="s">
        <v>514</v>
      </c>
      <c r="C106" s="118" t="s">
        <v>1962</v>
      </c>
      <c r="D106" s="124" t="s">
        <v>515</v>
      </c>
      <c r="E106" s="124" t="s">
        <v>516</v>
      </c>
      <c r="F106" s="124" t="s">
        <v>517</v>
      </c>
      <c r="G106" s="124" t="s">
        <v>351</v>
      </c>
      <c r="H106" s="124" t="s">
        <v>518</v>
      </c>
      <c r="I106" s="124" t="s">
        <v>519</v>
      </c>
      <c r="J106" s="125" t="s">
        <v>519</v>
      </c>
      <c r="K106" s="124">
        <v>5408932</v>
      </c>
      <c r="L106" s="124" t="s">
        <v>136</v>
      </c>
      <c r="M106" s="126">
        <v>1045</v>
      </c>
      <c r="N106" s="126">
        <v>1036</v>
      </c>
      <c r="O106" s="120">
        <v>-9</v>
      </c>
      <c r="P106" s="121">
        <v>-8.6124401913875593E-3</v>
      </c>
      <c r="Q106" s="122" t="s">
        <v>1949</v>
      </c>
      <c r="R106" s="127">
        <v>0.43364688009156149</v>
      </c>
      <c r="S106" s="137">
        <v>2409.794807653996</v>
      </c>
      <c r="T106" s="137">
        <v>2389.0405939995599</v>
      </c>
      <c r="U106" s="139">
        <v>-20.754213654436171</v>
      </c>
    </row>
    <row r="107" spans="1:117" s="30" customFormat="1" x14ac:dyDescent="0.25">
      <c r="A107" s="124" t="s">
        <v>617</v>
      </c>
      <c r="B107" s="124" t="s">
        <v>618</v>
      </c>
      <c r="C107" s="118" t="s">
        <v>1962</v>
      </c>
      <c r="D107" s="124" t="s">
        <v>619</v>
      </c>
      <c r="E107" s="124" t="s">
        <v>516</v>
      </c>
      <c r="F107" s="124" t="s">
        <v>517</v>
      </c>
      <c r="G107" s="124" t="s">
        <v>351</v>
      </c>
      <c r="H107" s="124" t="s">
        <v>620</v>
      </c>
      <c r="I107" s="124" t="s">
        <v>621</v>
      </c>
      <c r="J107" s="125" t="s">
        <v>621</v>
      </c>
      <c r="K107" s="124">
        <v>5414610</v>
      </c>
      <c r="L107" s="124" t="s">
        <v>154</v>
      </c>
      <c r="M107" s="126">
        <v>5259</v>
      </c>
      <c r="N107" s="126">
        <v>6534</v>
      </c>
      <c r="O107" s="120">
        <v>1275</v>
      </c>
      <c r="P107" s="121">
        <v>0.24244152880775813</v>
      </c>
      <c r="Q107" s="122" t="s">
        <v>1954</v>
      </c>
      <c r="R107" s="127">
        <v>5.849104431974772</v>
      </c>
      <c r="S107" s="136">
        <v>899.11200272833196</v>
      </c>
      <c r="T107" s="136">
        <v>1117.0940912391941</v>
      </c>
      <c r="U107" s="128">
        <v>217.98208851086213</v>
      </c>
      <c r="V107" s="80"/>
    </row>
    <row r="108" spans="1:117" s="67" customFormat="1" x14ac:dyDescent="0.25">
      <c r="A108" s="129" t="s">
        <v>874</v>
      </c>
      <c r="B108" s="129" t="s">
        <v>875</v>
      </c>
      <c r="C108" s="118" t="s">
        <v>1962</v>
      </c>
      <c r="D108" s="129" t="s">
        <v>876</v>
      </c>
      <c r="E108" s="129" t="s">
        <v>516</v>
      </c>
      <c r="F108" s="129" t="s">
        <v>517</v>
      </c>
      <c r="G108" s="129" t="s">
        <v>351</v>
      </c>
      <c r="H108" s="129" t="s">
        <v>877</v>
      </c>
      <c r="I108" s="129" t="s">
        <v>878</v>
      </c>
      <c r="J108" s="130" t="s">
        <v>878</v>
      </c>
      <c r="K108" s="129">
        <v>5435284</v>
      </c>
      <c r="L108" s="129" t="s">
        <v>200</v>
      </c>
      <c r="M108" s="131">
        <v>286</v>
      </c>
      <c r="N108" s="131">
        <v>269</v>
      </c>
      <c r="O108" s="120">
        <v>-17</v>
      </c>
      <c r="P108" s="121">
        <v>-5.944055944055944E-2</v>
      </c>
      <c r="Q108" s="122" t="s">
        <v>1949</v>
      </c>
      <c r="R108" s="132">
        <v>0.62393899224125271</v>
      </c>
      <c r="S108" s="136">
        <v>458.37814843508778</v>
      </c>
      <c r="T108" s="136">
        <v>431.13189485677833</v>
      </c>
      <c r="U108" s="128">
        <v>-27.246253578309449</v>
      </c>
      <c r="V108" s="8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row>
    <row r="109" spans="1:117" s="30" customFormat="1" x14ac:dyDescent="0.25">
      <c r="A109" s="124" t="s">
        <v>1304</v>
      </c>
      <c r="B109" s="124" t="s">
        <v>1305</v>
      </c>
      <c r="C109" s="118" t="s">
        <v>1962</v>
      </c>
      <c r="D109" s="124" t="s">
        <v>1306</v>
      </c>
      <c r="E109" s="124" t="s">
        <v>516</v>
      </c>
      <c r="F109" s="124" t="s">
        <v>517</v>
      </c>
      <c r="G109" s="124" t="s">
        <v>351</v>
      </c>
      <c r="H109" s="124" t="s">
        <v>1307</v>
      </c>
      <c r="I109" s="124" t="s">
        <v>1308</v>
      </c>
      <c r="J109" s="125" t="s">
        <v>1308</v>
      </c>
      <c r="K109" s="124">
        <v>5466988</v>
      </c>
      <c r="L109" s="124" t="s">
        <v>281</v>
      </c>
      <c r="M109" s="126">
        <v>4440</v>
      </c>
      <c r="N109" s="126">
        <v>5433</v>
      </c>
      <c r="O109" s="120">
        <v>993</v>
      </c>
      <c r="P109" s="121">
        <v>0.22364864864864864</v>
      </c>
      <c r="Q109" s="122" t="s">
        <v>1954</v>
      </c>
      <c r="R109" s="127">
        <v>8.1002244999977293</v>
      </c>
      <c r="S109" s="136">
        <v>548.13295606822317</v>
      </c>
      <c r="T109" s="136">
        <v>670.72215097267031</v>
      </c>
      <c r="U109" s="128">
        <v>122.58919490444714</v>
      </c>
      <c r="V109" s="80"/>
    </row>
    <row r="110" spans="1:117" s="30" customFormat="1" x14ac:dyDescent="0.25">
      <c r="A110" s="124" t="s">
        <v>1390</v>
      </c>
      <c r="B110" s="124" t="s">
        <v>1391</v>
      </c>
      <c r="C110" s="118" t="s">
        <v>1962</v>
      </c>
      <c r="D110" s="124" t="s">
        <v>1392</v>
      </c>
      <c r="E110" s="124" t="s">
        <v>516</v>
      </c>
      <c r="F110" s="124" t="s">
        <v>517</v>
      </c>
      <c r="G110" s="124" t="s">
        <v>351</v>
      </c>
      <c r="H110" s="124" t="s">
        <v>1393</v>
      </c>
      <c r="I110" s="124" t="s">
        <v>1394</v>
      </c>
      <c r="J110" s="125" t="s">
        <v>1394</v>
      </c>
      <c r="K110" s="124">
        <v>5473468</v>
      </c>
      <c r="L110" s="124" t="s">
        <v>297</v>
      </c>
      <c r="M110" s="126">
        <v>1734</v>
      </c>
      <c r="N110" s="126">
        <v>1531</v>
      </c>
      <c r="O110" s="120">
        <v>-203</v>
      </c>
      <c r="P110" s="121">
        <v>-0.11707035755478662</v>
      </c>
      <c r="Q110" s="122" t="s">
        <v>1949</v>
      </c>
      <c r="R110" s="127">
        <v>0.37474011271226443</v>
      </c>
      <c r="S110" s="136">
        <v>4627.2068059375642</v>
      </c>
      <c r="T110" s="136">
        <v>4085.4980506865118</v>
      </c>
      <c r="U110" s="128">
        <v>-541.70875525105248</v>
      </c>
      <c r="V110" s="80"/>
    </row>
    <row r="111" spans="1:117" s="6" customFormat="1" x14ac:dyDescent="0.25">
      <c r="A111" s="15" t="s">
        <v>39</v>
      </c>
      <c r="B111" s="16" t="s">
        <v>1910</v>
      </c>
      <c r="C111" s="108" t="s">
        <v>1963</v>
      </c>
      <c r="D111" s="15"/>
      <c r="E111" s="15"/>
      <c r="F111" s="15"/>
      <c r="G111" s="15"/>
      <c r="H111" s="15"/>
      <c r="I111" s="15"/>
      <c r="J111" s="23"/>
      <c r="K111" s="15">
        <v>54037</v>
      </c>
      <c r="L111" s="15" t="s">
        <v>38</v>
      </c>
      <c r="M111" s="43">
        <v>53498</v>
      </c>
      <c r="N111" s="43">
        <v>57701</v>
      </c>
      <c r="O111" s="77">
        <v>4203</v>
      </c>
      <c r="P111" s="78">
        <v>7.8563684623724248E-2</v>
      </c>
      <c r="Q111" s="23" t="s">
        <v>1954</v>
      </c>
      <c r="R111" s="48">
        <v>211.81302409671906</v>
      </c>
      <c r="S111" s="110">
        <v>252.57181529862626</v>
      </c>
      <c r="T111" s="110">
        <v>272.41478774058908</v>
      </c>
      <c r="U111" s="109">
        <v>19.842972441962814</v>
      </c>
      <c r="V111" s="8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row>
    <row r="112" spans="1:117" s="18" customFormat="1" x14ac:dyDescent="0.25">
      <c r="A112" s="25" t="s">
        <v>1701</v>
      </c>
      <c r="B112" s="25" t="s">
        <v>1702</v>
      </c>
      <c r="C112" s="25" t="s">
        <v>1961</v>
      </c>
      <c r="D112" s="25" t="s">
        <v>1703</v>
      </c>
      <c r="E112" s="25" t="s">
        <v>464</v>
      </c>
      <c r="F112" s="25" t="s">
        <v>465</v>
      </c>
      <c r="G112" s="25" t="s">
        <v>351</v>
      </c>
      <c r="H112" s="25" t="s">
        <v>1704</v>
      </c>
      <c r="I112" s="25" t="s">
        <v>1705</v>
      </c>
      <c r="J112" s="26" t="s">
        <v>1705</v>
      </c>
      <c r="K112" s="25" t="s">
        <v>1905</v>
      </c>
      <c r="L112" s="25" t="s">
        <v>1905</v>
      </c>
      <c r="M112" s="44">
        <v>93552</v>
      </c>
      <c r="N112" s="44">
        <v>86275</v>
      </c>
      <c r="O112" s="44">
        <v>-7277</v>
      </c>
      <c r="P112" s="133">
        <v>-7.7785616555498552E-2</v>
      </c>
      <c r="Q112" s="134" t="s">
        <v>1949</v>
      </c>
      <c r="R112" s="50">
        <v>849.76909217958337</v>
      </c>
      <c r="S112" s="135">
        <v>110.09108340248915</v>
      </c>
      <c r="T112" s="135">
        <v>101.52758060276372</v>
      </c>
      <c r="U112" s="138">
        <v>-8.5635027997254269</v>
      </c>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row>
    <row r="113" spans="1:117" x14ac:dyDescent="0.25">
      <c r="A113" s="118" t="s">
        <v>461</v>
      </c>
      <c r="B113" s="118" t="s">
        <v>462</v>
      </c>
      <c r="C113" s="118" t="s">
        <v>1962</v>
      </c>
      <c r="D113" s="118" t="s">
        <v>463</v>
      </c>
      <c r="E113" s="118" t="s">
        <v>464</v>
      </c>
      <c r="F113" s="118" t="s">
        <v>465</v>
      </c>
      <c r="G113" s="118" t="s">
        <v>351</v>
      </c>
      <c r="H113" s="118" t="s">
        <v>466</v>
      </c>
      <c r="I113" s="118" t="s">
        <v>467</v>
      </c>
      <c r="J113" s="119" t="s">
        <v>467</v>
      </c>
      <c r="K113" s="118">
        <v>5405836</v>
      </c>
      <c r="L113" s="118" t="s">
        <v>128</v>
      </c>
      <c r="M113" s="120">
        <v>1260</v>
      </c>
      <c r="N113" s="120">
        <v>1169</v>
      </c>
      <c r="O113" s="120">
        <v>-91</v>
      </c>
      <c r="P113" s="121">
        <v>-7.2222222222222215E-2</v>
      </c>
      <c r="Q113" s="122" t="s">
        <v>1949</v>
      </c>
      <c r="R113" s="123">
        <v>0.77968926282470452</v>
      </c>
      <c r="S113" s="136">
        <v>1616.0284103890276</v>
      </c>
      <c r="T113" s="136">
        <v>1499.3152474164867</v>
      </c>
      <c r="U113" s="128">
        <v>-116.71316297254089</v>
      </c>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row>
    <row r="114" spans="1:117" x14ac:dyDescent="0.25">
      <c r="A114" s="118" t="s">
        <v>593</v>
      </c>
      <c r="B114" s="118" t="s">
        <v>594</v>
      </c>
      <c r="C114" s="118" t="s">
        <v>1962</v>
      </c>
      <c r="D114" s="118" t="s">
        <v>595</v>
      </c>
      <c r="E114" s="118" t="s">
        <v>464</v>
      </c>
      <c r="F114" s="118" t="s">
        <v>465</v>
      </c>
      <c r="G114" s="118" t="s">
        <v>351</v>
      </c>
      <c r="H114" s="118" t="s">
        <v>596</v>
      </c>
      <c r="I114" s="118" t="s">
        <v>597</v>
      </c>
      <c r="J114" s="119" t="s">
        <v>597</v>
      </c>
      <c r="K114" s="118">
        <v>5413924</v>
      </c>
      <c r="L114" s="118" t="s">
        <v>150</v>
      </c>
      <c r="M114" s="120">
        <v>997</v>
      </c>
      <c r="N114" s="120">
        <v>718</v>
      </c>
      <c r="O114" s="120">
        <v>-279</v>
      </c>
      <c r="P114" s="121">
        <v>-0.27983951855566702</v>
      </c>
      <c r="Q114" s="122" t="s">
        <v>1949</v>
      </c>
      <c r="R114" s="123">
        <v>0.71615410414429803</v>
      </c>
      <c r="S114" s="136">
        <v>1392.15846733333</v>
      </c>
      <c r="T114" s="136">
        <v>1002.5775120815757</v>
      </c>
      <c r="U114" s="128">
        <v>-389.58095525175429</v>
      </c>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row>
    <row r="115" spans="1:117" x14ac:dyDescent="0.25">
      <c r="A115" s="118" t="s">
        <v>612</v>
      </c>
      <c r="B115" s="118" t="s">
        <v>613</v>
      </c>
      <c r="C115" s="118" t="s">
        <v>1962</v>
      </c>
      <c r="D115" s="118" t="s">
        <v>614</v>
      </c>
      <c r="E115" s="118" t="s">
        <v>464</v>
      </c>
      <c r="F115" s="118" t="s">
        <v>465</v>
      </c>
      <c r="G115" s="118" t="s">
        <v>351</v>
      </c>
      <c r="H115" s="118" t="s">
        <v>615</v>
      </c>
      <c r="I115" s="118" t="s">
        <v>616</v>
      </c>
      <c r="J115" s="119" t="s">
        <v>616</v>
      </c>
      <c r="K115" s="118">
        <v>5414600</v>
      </c>
      <c r="L115" s="118" t="s">
        <v>153</v>
      </c>
      <c r="M115" s="120">
        <v>51400</v>
      </c>
      <c r="N115" s="120">
        <v>48864</v>
      </c>
      <c r="O115" s="120">
        <v>-2536</v>
      </c>
      <c r="P115" s="121">
        <v>-4.9338521400778212E-2</v>
      </c>
      <c r="Q115" s="122" t="s">
        <v>1949</v>
      </c>
      <c r="R115" s="123">
        <v>32.615639756100251</v>
      </c>
      <c r="S115" s="136">
        <v>1575.9310681737104</v>
      </c>
      <c r="T115" s="136">
        <v>1498.1769594404705</v>
      </c>
      <c r="U115" s="128">
        <v>-77.754108733239946</v>
      </c>
    </row>
    <row r="116" spans="1:117" x14ac:dyDescent="0.25">
      <c r="A116" s="118" t="s">
        <v>622</v>
      </c>
      <c r="B116" s="118" t="s">
        <v>623</v>
      </c>
      <c r="C116" s="118" t="s">
        <v>1962</v>
      </c>
      <c r="D116" s="118" t="s">
        <v>624</v>
      </c>
      <c r="E116" s="118" t="s">
        <v>464</v>
      </c>
      <c r="F116" s="118" t="s">
        <v>465</v>
      </c>
      <c r="G116" s="118" t="s">
        <v>351</v>
      </c>
      <c r="H116" s="118" t="s">
        <v>625</v>
      </c>
      <c r="I116" s="118" t="s">
        <v>626</v>
      </c>
      <c r="J116" s="119" t="s">
        <v>626</v>
      </c>
      <c r="K116" s="118">
        <v>5415028</v>
      </c>
      <c r="L116" s="118" t="s">
        <v>155</v>
      </c>
      <c r="M116" s="120">
        <v>1554</v>
      </c>
      <c r="N116" s="120">
        <v>1335</v>
      </c>
      <c r="O116" s="120">
        <v>-219</v>
      </c>
      <c r="P116" s="121">
        <v>-0.14092664092664092</v>
      </c>
      <c r="Q116" s="122" t="s">
        <v>1949</v>
      </c>
      <c r="R116" s="123">
        <v>0.64163861050559146</v>
      </c>
      <c r="S116" s="136">
        <v>2421.9240777538243</v>
      </c>
      <c r="T116" s="136">
        <v>2080.6104528966252</v>
      </c>
      <c r="U116" s="128">
        <v>-341.3136248571991</v>
      </c>
    </row>
    <row r="117" spans="1:117" x14ac:dyDescent="0.25">
      <c r="A117" s="118" t="s">
        <v>651</v>
      </c>
      <c r="B117" s="118" t="s">
        <v>652</v>
      </c>
      <c r="C117" s="118" t="s">
        <v>1962</v>
      </c>
      <c r="D117" s="118" t="s">
        <v>653</v>
      </c>
      <c r="E117" s="118" t="s">
        <v>464</v>
      </c>
      <c r="F117" s="118" t="s">
        <v>465</v>
      </c>
      <c r="G117" s="118" t="s">
        <v>351</v>
      </c>
      <c r="H117" s="118" t="s">
        <v>654</v>
      </c>
      <c r="I117" s="118" t="s">
        <v>655</v>
      </c>
      <c r="J117" s="119" t="s">
        <v>655</v>
      </c>
      <c r="K117" s="118">
        <v>5416012</v>
      </c>
      <c r="L117" s="118" t="s">
        <v>160</v>
      </c>
      <c r="M117" s="120">
        <v>1227</v>
      </c>
      <c r="N117" s="120">
        <v>854</v>
      </c>
      <c r="O117" s="120">
        <v>-373</v>
      </c>
      <c r="P117" s="121">
        <v>-0.30399348003259985</v>
      </c>
      <c r="Q117" s="122" t="s">
        <v>1949</v>
      </c>
      <c r="R117" s="123">
        <v>1.5206613352899572</v>
      </c>
      <c r="S117" s="136">
        <v>806.88577497502934</v>
      </c>
      <c r="T117" s="136">
        <v>561.59776025156896</v>
      </c>
      <c r="U117" s="128">
        <v>-245.28801472346038</v>
      </c>
    </row>
    <row r="118" spans="1:117" x14ac:dyDescent="0.25">
      <c r="A118" s="118" t="s">
        <v>687</v>
      </c>
      <c r="B118" s="118" t="s">
        <v>688</v>
      </c>
      <c r="C118" s="118" t="s">
        <v>1962</v>
      </c>
      <c r="D118" s="118" t="s">
        <v>689</v>
      </c>
      <c r="E118" s="118" t="s">
        <v>464</v>
      </c>
      <c r="F118" s="118" t="s">
        <v>465</v>
      </c>
      <c r="G118" s="118" t="s">
        <v>351</v>
      </c>
      <c r="H118" s="118" t="s">
        <v>690</v>
      </c>
      <c r="I118" s="118" t="s">
        <v>691</v>
      </c>
      <c r="J118" s="119" t="s">
        <v>691</v>
      </c>
      <c r="K118" s="118">
        <v>5422564</v>
      </c>
      <c r="L118" s="118" t="s">
        <v>166</v>
      </c>
      <c r="M118" s="120">
        <v>7907</v>
      </c>
      <c r="N118" s="120">
        <v>7480</v>
      </c>
      <c r="O118" s="120">
        <v>-427</v>
      </c>
      <c r="P118" s="121">
        <v>-5.4002782344757812E-2</v>
      </c>
      <c r="Q118" s="122" t="s">
        <v>1949</v>
      </c>
      <c r="R118" s="123">
        <v>2.8041717662657706</v>
      </c>
      <c r="S118" s="136">
        <v>2819.7274129642597</v>
      </c>
      <c r="T118" s="136">
        <v>2667.4542872104039</v>
      </c>
      <c r="U118" s="128">
        <v>-152.27312575385577</v>
      </c>
    </row>
    <row r="119" spans="1:117" x14ac:dyDescent="0.25">
      <c r="A119" s="118" t="s">
        <v>699</v>
      </c>
      <c r="B119" s="118" t="s">
        <v>700</v>
      </c>
      <c r="C119" s="118" t="s">
        <v>1962</v>
      </c>
      <c r="D119" s="118" t="s">
        <v>701</v>
      </c>
      <c r="E119" s="118" t="s">
        <v>464</v>
      </c>
      <c r="F119" s="118" t="s">
        <v>465</v>
      </c>
      <c r="G119" s="118" t="s">
        <v>351</v>
      </c>
      <c r="H119" s="118" t="s">
        <v>702</v>
      </c>
      <c r="I119" s="118" t="s">
        <v>703</v>
      </c>
      <c r="J119" s="119" t="s">
        <v>703</v>
      </c>
      <c r="K119" s="118">
        <v>5423092</v>
      </c>
      <c r="L119" s="118" t="s">
        <v>168</v>
      </c>
      <c r="M119" s="120">
        <v>959</v>
      </c>
      <c r="N119" s="120">
        <v>822</v>
      </c>
      <c r="O119" s="120">
        <v>-137</v>
      </c>
      <c r="P119" s="121">
        <v>-0.14285714285714285</v>
      </c>
      <c r="Q119" s="122" t="s">
        <v>1949</v>
      </c>
      <c r="R119" s="123">
        <v>0.4812420009062735</v>
      </c>
      <c r="S119" s="136">
        <v>1992.7603953811472</v>
      </c>
      <c r="T119" s="136">
        <v>1708.0803388981262</v>
      </c>
      <c r="U119" s="128">
        <v>-284.68005648302096</v>
      </c>
    </row>
    <row r="120" spans="1:117" x14ac:dyDescent="0.25">
      <c r="A120" s="118" t="s">
        <v>813</v>
      </c>
      <c r="B120" s="118" t="s">
        <v>814</v>
      </c>
      <c r="C120" s="118" t="s">
        <v>1962</v>
      </c>
      <c r="D120" s="118" t="s">
        <v>815</v>
      </c>
      <c r="E120" s="118" t="s">
        <v>464</v>
      </c>
      <c r="F120" s="118" t="s">
        <v>465</v>
      </c>
      <c r="G120" s="118" t="s">
        <v>351</v>
      </c>
      <c r="H120" s="118" t="s">
        <v>816</v>
      </c>
      <c r="I120" s="118" t="s">
        <v>817</v>
      </c>
      <c r="J120" s="119" t="s">
        <v>817</v>
      </c>
      <c r="K120" s="118">
        <v>5431324</v>
      </c>
      <c r="L120" s="118" t="s">
        <v>189</v>
      </c>
      <c r="M120" s="120">
        <v>905</v>
      </c>
      <c r="N120" s="120">
        <v>703</v>
      </c>
      <c r="O120" s="120">
        <v>-202</v>
      </c>
      <c r="P120" s="121">
        <v>-0.22320441988950276</v>
      </c>
      <c r="Q120" s="122" t="s">
        <v>1949</v>
      </c>
      <c r="R120" s="123">
        <v>0.46903565755312443</v>
      </c>
      <c r="S120" s="136">
        <v>1929.4908295911316</v>
      </c>
      <c r="T120" s="136">
        <v>1498.8199482901277</v>
      </c>
      <c r="U120" s="128">
        <v>-430.67088130100387</v>
      </c>
    </row>
    <row r="121" spans="1:117" x14ac:dyDescent="0.25">
      <c r="A121" s="118" t="s">
        <v>864</v>
      </c>
      <c r="B121" s="118" t="s">
        <v>865</v>
      </c>
      <c r="C121" s="118" t="s">
        <v>1962</v>
      </c>
      <c r="D121" s="118" t="s">
        <v>866</v>
      </c>
      <c r="E121" s="118" t="s">
        <v>464</v>
      </c>
      <c r="F121" s="118" t="s">
        <v>465</v>
      </c>
      <c r="G121" s="118" t="s">
        <v>351</v>
      </c>
      <c r="H121" s="118" t="s">
        <v>867</v>
      </c>
      <c r="I121" s="118" t="s">
        <v>868</v>
      </c>
      <c r="J121" s="119" t="s">
        <v>868</v>
      </c>
      <c r="K121" s="118">
        <v>5434756</v>
      </c>
      <c r="L121" s="118" t="s">
        <v>198</v>
      </c>
      <c r="M121" s="120">
        <v>349</v>
      </c>
      <c r="N121" s="120">
        <v>223</v>
      </c>
      <c r="O121" s="120">
        <v>-126</v>
      </c>
      <c r="P121" s="121">
        <v>-0.36103151862464183</v>
      </c>
      <c r="Q121" s="122" t="s">
        <v>1949</v>
      </c>
      <c r="R121" s="123">
        <v>0.97106410981637903</v>
      </c>
      <c r="S121" s="136">
        <v>359.39954578899358</v>
      </c>
      <c r="T121" s="136">
        <v>229.64498197978673</v>
      </c>
      <c r="U121" s="128">
        <v>-129.75456380920684</v>
      </c>
    </row>
    <row r="122" spans="1:117" x14ac:dyDescent="0.25">
      <c r="A122" s="118" t="s">
        <v>1046</v>
      </c>
      <c r="B122" s="118" t="s">
        <v>1047</v>
      </c>
      <c r="C122" s="118" t="s">
        <v>1962</v>
      </c>
      <c r="D122" s="118" t="s">
        <v>1048</v>
      </c>
      <c r="E122" s="118" t="s">
        <v>464</v>
      </c>
      <c r="F122" s="118" t="s">
        <v>465</v>
      </c>
      <c r="G122" s="118" t="s">
        <v>351</v>
      </c>
      <c r="H122" s="118" t="s">
        <v>1049</v>
      </c>
      <c r="I122" s="118" t="s">
        <v>1050</v>
      </c>
      <c r="J122" s="119" t="s">
        <v>1050</v>
      </c>
      <c r="K122" s="118">
        <v>5451724</v>
      </c>
      <c r="L122" s="118" t="s">
        <v>232</v>
      </c>
      <c r="M122" s="120">
        <v>1503</v>
      </c>
      <c r="N122" s="120">
        <v>1504</v>
      </c>
      <c r="O122" s="120">
        <v>1</v>
      </c>
      <c r="P122" s="121">
        <v>6.6533599467731206E-4</v>
      </c>
      <c r="Q122" s="122" t="s">
        <v>1954</v>
      </c>
      <c r="R122" s="123">
        <v>1.4072421862700168</v>
      </c>
      <c r="S122" s="136">
        <v>1068.0464348384803</v>
      </c>
      <c r="T122" s="136">
        <v>1068.757044575565</v>
      </c>
      <c r="U122" s="128">
        <v>0.71060973708472375</v>
      </c>
    </row>
    <row r="123" spans="1:117" s="5" customFormat="1" x14ac:dyDescent="0.25">
      <c r="A123" s="14" t="s">
        <v>1101</v>
      </c>
      <c r="B123" s="14" t="s">
        <v>1102</v>
      </c>
      <c r="C123" s="14" t="s">
        <v>1964</v>
      </c>
      <c r="D123" s="14" t="s">
        <v>1107</v>
      </c>
      <c r="E123" s="14" t="s">
        <v>1104</v>
      </c>
      <c r="F123" s="14" t="s">
        <v>465</v>
      </c>
      <c r="G123" s="14" t="s">
        <v>351</v>
      </c>
      <c r="H123" s="14" t="s">
        <v>1105</v>
      </c>
      <c r="I123" s="14" t="s">
        <v>1106</v>
      </c>
      <c r="J123" s="24" t="s">
        <v>1922</v>
      </c>
      <c r="K123" s="14">
        <v>5455468</v>
      </c>
      <c r="L123" s="14" t="s">
        <v>243</v>
      </c>
      <c r="M123" s="74">
        <v>385</v>
      </c>
      <c r="N123" s="74">
        <v>299</v>
      </c>
      <c r="O123" s="79">
        <v>-86</v>
      </c>
      <c r="P123" s="38">
        <v>-0.22337662337662337</v>
      </c>
      <c r="Q123" s="75" t="s">
        <v>1949</v>
      </c>
      <c r="R123" s="49">
        <v>0.37259367273872201</v>
      </c>
      <c r="S123" s="105">
        <v>1033.2972032780003</v>
      </c>
      <c r="T123" s="105">
        <v>802.48276306525224</v>
      </c>
      <c r="U123" s="115">
        <v>-230.81444021274808</v>
      </c>
    </row>
    <row r="124" spans="1:117" s="5" customFormat="1" x14ac:dyDescent="0.25">
      <c r="A124" s="14" t="s">
        <v>1162</v>
      </c>
      <c r="B124" s="14" t="s">
        <v>1163</v>
      </c>
      <c r="C124" s="14" t="s">
        <v>1964</v>
      </c>
      <c r="D124" s="14" t="s">
        <v>1164</v>
      </c>
      <c r="E124" s="14" t="s">
        <v>1165</v>
      </c>
      <c r="F124" s="14" t="s">
        <v>465</v>
      </c>
      <c r="G124" s="14" t="s">
        <v>351</v>
      </c>
      <c r="H124" s="14" t="s">
        <v>1166</v>
      </c>
      <c r="I124" s="14" t="s">
        <v>1167</v>
      </c>
      <c r="J124" s="24" t="s">
        <v>1923</v>
      </c>
      <c r="K124" s="14">
        <v>5459068</v>
      </c>
      <c r="L124" s="14" t="s">
        <v>254</v>
      </c>
      <c r="M124" s="74">
        <v>5958</v>
      </c>
      <c r="N124" s="74">
        <v>5498</v>
      </c>
      <c r="O124" s="79">
        <v>-460</v>
      </c>
      <c r="P124" s="38">
        <v>-7.7207116482040955E-2</v>
      </c>
      <c r="Q124" s="75" t="s">
        <v>1949</v>
      </c>
      <c r="R124" s="49">
        <v>4.8274068301185897</v>
      </c>
      <c r="S124" s="105">
        <v>1234.2030016669707</v>
      </c>
      <c r="T124" s="105">
        <v>1138.9137467547844</v>
      </c>
      <c r="U124" s="115">
        <v>-95.289254912186379</v>
      </c>
    </row>
    <row r="125" spans="1:117" x14ac:dyDescent="0.25">
      <c r="A125" s="118" t="s">
        <v>1279</v>
      </c>
      <c r="B125" s="118" t="s">
        <v>1280</v>
      </c>
      <c r="C125" s="118" t="s">
        <v>1962</v>
      </c>
      <c r="D125" s="118" t="s">
        <v>1281</v>
      </c>
      <c r="E125" s="118" t="s">
        <v>464</v>
      </c>
      <c r="F125" s="118" t="s">
        <v>465</v>
      </c>
      <c r="G125" s="118" t="s">
        <v>351</v>
      </c>
      <c r="H125" s="118" t="s">
        <v>1282</v>
      </c>
      <c r="I125" s="118" t="s">
        <v>1283</v>
      </c>
      <c r="J125" s="119" t="s">
        <v>1283</v>
      </c>
      <c r="K125" s="118">
        <v>5465356</v>
      </c>
      <c r="L125" s="118" t="s">
        <v>276</v>
      </c>
      <c r="M125" s="120">
        <v>602</v>
      </c>
      <c r="N125" s="120">
        <v>483</v>
      </c>
      <c r="O125" s="120">
        <v>-119</v>
      </c>
      <c r="P125" s="121">
        <v>-0.19767441860465115</v>
      </c>
      <c r="Q125" s="122" t="s">
        <v>1949</v>
      </c>
      <c r="R125" s="123">
        <v>0.29181647834201641</v>
      </c>
      <c r="S125" s="136">
        <v>2062.9403912360308</v>
      </c>
      <c r="T125" s="136">
        <v>1655.1498487823967</v>
      </c>
      <c r="U125" s="128">
        <v>-407.79054245363409</v>
      </c>
    </row>
    <row r="126" spans="1:117" s="5" customFormat="1" x14ac:dyDescent="0.25">
      <c r="A126" s="14" t="s">
        <v>1405</v>
      </c>
      <c r="B126" s="14" t="s">
        <v>1406</v>
      </c>
      <c r="C126" s="14" t="s">
        <v>1964</v>
      </c>
      <c r="D126" s="14" t="s">
        <v>1410</v>
      </c>
      <c r="E126" s="14" t="s">
        <v>464</v>
      </c>
      <c r="F126" s="14" t="s">
        <v>465</v>
      </c>
      <c r="G126" s="14" t="s">
        <v>351</v>
      </c>
      <c r="H126" s="14" t="s">
        <v>1408</v>
      </c>
      <c r="I126" s="14" t="s">
        <v>1409</v>
      </c>
      <c r="J126" s="24" t="s">
        <v>1924</v>
      </c>
      <c r="K126" s="14">
        <v>5474740</v>
      </c>
      <c r="L126" s="14" t="s">
        <v>300</v>
      </c>
      <c r="M126" s="74">
        <v>11</v>
      </c>
      <c r="N126" s="74">
        <v>10</v>
      </c>
      <c r="O126" s="79">
        <v>-1</v>
      </c>
      <c r="P126" s="38">
        <v>-9.0909090909090912E-2</v>
      </c>
      <c r="Q126" s="75" t="s">
        <v>1949</v>
      </c>
      <c r="R126" s="49">
        <v>6.5776913898423876E-3</v>
      </c>
      <c r="S126" s="105">
        <v>1672.3192603694924</v>
      </c>
      <c r="T126" s="105">
        <v>1520.2902366995386</v>
      </c>
      <c r="U126" s="115">
        <v>-152.02902366995386</v>
      </c>
    </row>
    <row r="127" spans="1:117" x14ac:dyDescent="0.25">
      <c r="A127" s="118" t="s">
        <v>1421</v>
      </c>
      <c r="B127" s="118" t="s">
        <v>1422</v>
      </c>
      <c r="C127" s="118" t="s">
        <v>1962</v>
      </c>
      <c r="D127" s="118" t="s">
        <v>1423</v>
      </c>
      <c r="E127" s="118" t="s">
        <v>464</v>
      </c>
      <c r="F127" s="118" t="s">
        <v>465</v>
      </c>
      <c r="G127" s="118" t="s">
        <v>351</v>
      </c>
      <c r="H127" s="118" t="s">
        <v>1424</v>
      </c>
      <c r="I127" s="118" t="s">
        <v>1425</v>
      </c>
      <c r="J127" s="119" t="s">
        <v>1425</v>
      </c>
      <c r="K127" s="118">
        <v>5475292</v>
      </c>
      <c r="L127" s="118" t="s">
        <v>303</v>
      </c>
      <c r="M127" s="120">
        <v>13450</v>
      </c>
      <c r="N127" s="120">
        <v>13647</v>
      </c>
      <c r="O127" s="120">
        <v>197</v>
      </c>
      <c r="P127" s="121">
        <v>1.4646840148698884E-2</v>
      </c>
      <c r="Q127" s="122" t="s">
        <v>1954</v>
      </c>
      <c r="R127" s="123">
        <v>8.7749372478237433</v>
      </c>
      <c r="S127" s="136">
        <v>1532.7744940097105</v>
      </c>
      <c r="T127" s="136">
        <v>1555.2247970074736</v>
      </c>
      <c r="U127" s="128">
        <v>22.450302997763174</v>
      </c>
    </row>
    <row r="128" spans="1:117" x14ac:dyDescent="0.25">
      <c r="A128" s="118" t="s">
        <v>1370</v>
      </c>
      <c r="B128" s="118" t="s">
        <v>1371</v>
      </c>
      <c r="C128" s="118" t="s">
        <v>1962</v>
      </c>
      <c r="D128" s="118" t="s">
        <v>1372</v>
      </c>
      <c r="E128" s="118" t="s">
        <v>464</v>
      </c>
      <c r="F128" s="118" t="s">
        <v>465</v>
      </c>
      <c r="G128" s="118" t="s">
        <v>351</v>
      </c>
      <c r="H128" s="118" t="s">
        <v>1373</v>
      </c>
      <c r="I128" s="118" t="s">
        <v>1374</v>
      </c>
      <c r="J128" s="119" t="s">
        <v>1374</v>
      </c>
      <c r="K128" s="118">
        <v>5471212</v>
      </c>
      <c r="L128" s="118" t="s">
        <v>293</v>
      </c>
      <c r="M128" s="120">
        <v>11044</v>
      </c>
      <c r="N128" s="120">
        <v>10861</v>
      </c>
      <c r="O128" s="120">
        <v>-183</v>
      </c>
      <c r="P128" s="121">
        <v>-1.6570083303151031E-2</v>
      </c>
      <c r="Q128" s="122" t="s">
        <v>1949</v>
      </c>
      <c r="R128" s="123">
        <v>3.6884665204075309</v>
      </c>
      <c r="S128" s="136">
        <v>2994.1982498406333</v>
      </c>
      <c r="T128" s="136">
        <v>2944.5841354146251</v>
      </c>
      <c r="U128" s="128">
        <v>-49.6141144260082</v>
      </c>
    </row>
    <row r="129" spans="1:21" s="6" customFormat="1" x14ac:dyDescent="0.25">
      <c r="A129" s="15" t="s">
        <v>41</v>
      </c>
      <c r="B129" s="16" t="s">
        <v>1910</v>
      </c>
      <c r="C129" s="108" t="s">
        <v>1963</v>
      </c>
      <c r="D129" s="15"/>
      <c r="E129" s="15"/>
      <c r="F129" s="15"/>
      <c r="G129" s="15"/>
      <c r="H129" s="15"/>
      <c r="I129" s="15"/>
      <c r="J129" s="23"/>
      <c r="K129" s="15">
        <v>54039</v>
      </c>
      <c r="L129" s="15" t="s">
        <v>40</v>
      </c>
      <c r="M129" s="43">
        <v>193063</v>
      </c>
      <c r="N129" s="43">
        <v>180745</v>
      </c>
      <c r="O129" s="77">
        <v>-12318</v>
      </c>
      <c r="P129" s="78">
        <v>-6.3803007308495155E-2</v>
      </c>
      <c r="Q129" s="23" t="s">
        <v>1949</v>
      </c>
      <c r="R129" s="48">
        <v>910.13742941008002</v>
      </c>
      <c r="S129" s="110">
        <v>212.12510744134195</v>
      </c>
      <c r="T129" s="110">
        <v>198.59088766094669</v>
      </c>
      <c r="U129" s="109">
        <v>-13.534219780395262</v>
      </c>
    </row>
    <row r="130" spans="1:21" s="18" customFormat="1" x14ac:dyDescent="0.25">
      <c r="A130" s="25" t="s">
        <v>1706</v>
      </c>
      <c r="B130" s="25" t="s">
        <v>1707</v>
      </c>
      <c r="C130" s="25" t="s">
        <v>1961</v>
      </c>
      <c r="D130" s="25" t="s">
        <v>1708</v>
      </c>
      <c r="E130" s="25" t="s">
        <v>947</v>
      </c>
      <c r="F130" s="25" t="s">
        <v>948</v>
      </c>
      <c r="G130" s="25" t="s">
        <v>351</v>
      </c>
      <c r="H130" s="25" t="s">
        <v>1709</v>
      </c>
      <c r="I130" s="25" t="s">
        <v>1710</v>
      </c>
      <c r="J130" s="26" t="s">
        <v>1710</v>
      </c>
      <c r="K130" s="25" t="s">
        <v>1905</v>
      </c>
      <c r="L130" s="25" t="s">
        <v>1905</v>
      </c>
      <c r="M130" s="44">
        <v>11853</v>
      </c>
      <c r="N130" s="44">
        <v>12673</v>
      </c>
      <c r="O130" s="44">
        <v>820</v>
      </c>
      <c r="P130" s="133">
        <v>6.9180798110183073E-2</v>
      </c>
      <c r="Q130" s="134" t="s">
        <v>1954</v>
      </c>
      <c r="R130" s="50">
        <v>387.02395768547706</v>
      </c>
      <c r="S130" s="135">
        <v>30.626011037881494</v>
      </c>
      <c r="T130" s="135">
        <v>32.744742924413409</v>
      </c>
      <c r="U130" s="138">
        <v>2.1187318865319149</v>
      </c>
    </row>
    <row r="131" spans="1:21" x14ac:dyDescent="0.25">
      <c r="A131" s="118" t="s">
        <v>944</v>
      </c>
      <c r="B131" s="118" t="s">
        <v>945</v>
      </c>
      <c r="C131" s="118" t="s">
        <v>1962</v>
      </c>
      <c r="D131" s="118" t="s">
        <v>946</v>
      </c>
      <c r="E131" s="118" t="s">
        <v>947</v>
      </c>
      <c r="F131" s="118" t="s">
        <v>948</v>
      </c>
      <c r="G131" s="118" t="s">
        <v>351</v>
      </c>
      <c r="H131" s="118" t="s">
        <v>949</v>
      </c>
      <c r="I131" s="118" t="s">
        <v>950</v>
      </c>
      <c r="J131" s="119" t="s">
        <v>950</v>
      </c>
      <c r="K131" s="118">
        <v>5440828</v>
      </c>
      <c r="L131" s="118" t="s">
        <v>212</v>
      </c>
      <c r="M131" s="120">
        <v>409</v>
      </c>
      <c r="N131" s="120">
        <v>408</v>
      </c>
      <c r="O131" s="120">
        <v>-1</v>
      </c>
      <c r="P131" s="121">
        <v>-2.4449877750611247E-3</v>
      </c>
      <c r="Q131" s="122" t="s">
        <v>1949</v>
      </c>
      <c r="R131" s="123">
        <v>0.24566001897511316</v>
      </c>
      <c r="S131" s="136">
        <v>1664.9025824647281</v>
      </c>
      <c r="T131" s="136">
        <v>1660.8319160039341</v>
      </c>
      <c r="U131" s="128">
        <v>-4.0706664607939729</v>
      </c>
    </row>
    <row r="132" spans="1:21" x14ac:dyDescent="0.25">
      <c r="A132" s="118" t="s">
        <v>1548</v>
      </c>
      <c r="B132" s="118" t="s">
        <v>1549</v>
      </c>
      <c r="C132" s="118" t="s">
        <v>1962</v>
      </c>
      <c r="D132" s="118" t="s">
        <v>1550</v>
      </c>
      <c r="E132" s="118" t="s">
        <v>947</v>
      </c>
      <c r="F132" s="118" t="s">
        <v>948</v>
      </c>
      <c r="G132" s="118" t="s">
        <v>351</v>
      </c>
      <c r="H132" s="118" t="s">
        <v>1551</v>
      </c>
      <c r="I132" s="118" t="s">
        <v>1552</v>
      </c>
      <c r="J132" s="119" t="s">
        <v>1552</v>
      </c>
      <c r="K132" s="118">
        <v>5485972</v>
      </c>
      <c r="L132" s="118" t="s">
        <v>328</v>
      </c>
      <c r="M132" s="120">
        <v>4110</v>
      </c>
      <c r="N132" s="120">
        <v>3952</v>
      </c>
      <c r="O132" s="120">
        <v>-158</v>
      </c>
      <c r="P132" s="121">
        <v>-3.8442822384428227E-2</v>
      </c>
      <c r="Q132" s="122" t="s">
        <v>1949</v>
      </c>
      <c r="R132" s="123">
        <v>1.9908150817723458</v>
      </c>
      <c r="S132" s="136">
        <v>2064.4810447894665</v>
      </c>
      <c r="T132" s="136">
        <v>1985.1165666686063</v>
      </c>
      <c r="U132" s="128">
        <v>-79.364478120860213</v>
      </c>
    </row>
    <row r="133" spans="1:21" s="6" customFormat="1" x14ac:dyDescent="0.25">
      <c r="A133" s="15" t="s">
        <v>43</v>
      </c>
      <c r="B133" s="16" t="s">
        <v>1910</v>
      </c>
      <c r="C133" s="108" t="s">
        <v>1963</v>
      </c>
      <c r="D133" s="15"/>
      <c r="E133" s="15"/>
      <c r="F133" s="15"/>
      <c r="G133" s="15"/>
      <c r="H133" s="15"/>
      <c r="I133" s="15"/>
      <c r="J133" s="23"/>
      <c r="K133" s="15">
        <v>54041</v>
      </c>
      <c r="L133" s="15" t="s">
        <v>42</v>
      </c>
      <c r="M133" s="43">
        <v>16372</v>
      </c>
      <c r="N133" s="43">
        <v>17033</v>
      </c>
      <c r="O133" s="77">
        <v>661</v>
      </c>
      <c r="P133" s="78">
        <v>4.0373808942096259E-2</v>
      </c>
      <c r="Q133" s="23" t="s">
        <v>1954</v>
      </c>
      <c r="R133" s="48">
        <v>389.2604327862245</v>
      </c>
      <c r="S133" s="110">
        <v>42.05924522770912</v>
      </c>
      <c r="T133" s="110">
        <v>43.757337158781425</v>
      </c>
      <c r="U133" s="109">
        <v>1.6980919310723053</v>
      </c>
    </row>
    <row r="134" spans="1:21" s="18" customFormat="1" x14ac:dyDescent="0.25">
      <c r="A134" s="25" t="s">
        <v>1711</v>
      </c>
      <c r="B134" s="25" t="s">
        <v>1712</v>
      </c>
      <c r="C134" s="25" t="s">
        <v>1961</v>
      </c>
      <c r="D134" s="25" t="s">
        <v>1713</v>
      </c>
      <c r="E134" s="25" t="s">
        <v>860</v>
      </c>
      <c r="F134" s="25" t="s">
        <v>861</v>
      </c>
      <c r="G134" s="25" t="s">
        <v>351</v>
      </c>
      <c r="H134" s="25" t="s">
        <v>1714</v>
      </c>
      <c r="I134" s="25" t="s">
        <v>1715</v>
      </c>
      <c r="J134" s="26" t="s">
        <v>1715</v>
      </c>
      <c r="K134" s="25" t="s">
        <v>1905</v>
      </c>
      <c r="L134" s="25" t="s">
        <v>1905</v>
      </c>
      <c r="M134" s="44">
        <v>19804</v>
      </c>
      <c r="N134" s="44">
        <v>18900</v>
      </c>
      <c r="O134" s="44">
        <v>-904</v>
      </c>
      <c r="P134" s="133">
        <v>-4.5647343970914966E-2</v>
      </c>
      <c r="Q134" s="134" t="s">
        <v>1949</v>
      </c>
      <c r="R134" s="50">
        <v>437.55506483051818</v>
      </c>
      <c r="S134" s="135">
        <v>45.260589104758388</v>
      </c>
      <c r="T134" s="135">
        <v>43.194563425567232</v>
      </c>
      <c r="U134" s="138">
        <v>-2.0660256791911564</v>
      </c>
    </row>
    <row r="135" spans="1:21" x14ac:dyDescent="0.25">
      <c r="A135" s="118" t="s">
        <v>857</v>
      </c>
      <c r="B135" s="118" t="s">
        <v>858</v>
      </c>
      <c r="C135" s="118" t="s">
        <v>1962</v>
      </c>
      <c r="D135" s="118" t="s">
        <v>859</v>
      </c>
      <c r="E135" s="118" t="s">
        <v>860</v>
      </c>
      <c r="F135" s="118" t="s">
        <v>861</v>
      </c>
      <c r="G135" s="118" t="s">
        <v>351</v>
      </c>
      <c r="H135" s="118" t="s">
        <v>862</v>
      </c>
      <c r="I135" s="118" t="s">
        <v>863</v>
      </c>
      <c r="J135" s="119" t="s">
        <v>863</v>
      </c>
      <c r="K135" s="118">
        <v>5434516</v>
      </c>
      <c r="L135" s="118" t="s">
        <v>197</v>
      </c>
      <c r="M135" s="120">
        <v>1142</v>
      </c>
      <c r="N135" s="120">
        <v>1039</v>
      </c>
      <c r="O135" s="120">
        <v>-103</v>
      </c>
      <c r="P135" s="121">
        <v>-9.0192644483362519E-2</v>
      </c>
      <c r="Q135" s="122" t="s">
        <v>1949</v>
      </c>
      <c r="R135" s="123">
        <v>0.6011200004226378</v>
      </c>
      <c r="S135" s="136">
        <v>1899.7870628112159</v>
      </c>
      <c r="T135" s="136">
        <v>1728.4402436609926</v>
      </c>
      <c r="U135" s="128">
        <v>-171.34681915022338</v>
      </c>
    </row>
    <row r="136" spans="1:21" x14ac:dyDescent="0.25">
      <c r="A136" s="118" t="s">
        <v>1528</v>
      </c>
      <c r="B136" s="118" t="s">
        <v>1529</v>
      </c>
      <c r="C136" s="118" t="s">
        <v>1962</v>
      </c>
      <c r="D136" s="118" t="s">
        <v>1530</v>
      </c>
      <c r="E136" s="118" t="s">
        <v>860</v>
      </c>
      <c r="F136" s="118" t="s">
        <v>861</v>
      </c>
      <c r="G136" s="118" t="s">
        <v>351</v>
      </c>
      <c r="H136" s="118" t="s">
        <v>1531</v>
      </c>
      <c r="I136" s="118" t="s">
        <v>1532</v>
      </c>
      <c r="J136" s="119" t="s">
        <v>1532</v>
      </c>
      <c r="K136" s="118">
        <v>5485804</v>
      </c>
      <c r="L136" s="118" t="s">
        <v>324</v>
      </c>
      <c r="M136" s="120">
        <v>774</v>
      </c>
      <c r="N136" s="120">
        <v>524</v>
      </c>
      <c r="O136" s="120">
        <v>-250</v>
      </c>
      <c r="P136" s="121">
        <v>-0.32299741602067183</v>
      </c>
      <c r="Q136" s="122" t="s">
        <v>1949</v>
      </c>
      <c r="R136" s="123">
        <v>0.55265057842111154</v>
      </c>
      <c r="S136" s="136">
        <v>1400.5232785809617</v>
      </c>
      <c r="T136" s="136">
        <v>948.15787852251151</v>
      </c>
      <c r="U136" s="128">
        <v>-452.36540005845018</v>
      </c>
    </row>
    <row r="137" spans="1:21" s="6" customFormat="1" x14ac:dyDescent="0.25">
      <c r="A137" s="15" t="s">
        <v>45</v>
      </c>
      <c r="B137" s="16" t="s">
        <v>1910</v>
      </c>
      <c r="C137" s="108" t="s">
        <v>1963</v>
      </c>
      <c r="D137" s="15"/>
      <c r="E137" s="15"/>
      <c r="F137" s="15"/>
      <c r="G137" s="15"/>
      <c r="H137" s="15"/>
      <c r="I137" s="15"/>
      <c r="J137" s="23"/>
      <c r="K137" s="15">
        <v>54043</v>
      </c>
      <c r="L137" s="15" t="s">
        <v>44</v>
      </c>
      <c r="M137" s="43">
        <v>21720</v>
      </c>
      <c r="N137" s="43">
        <v>20463</v>
      </c>
      <c r="O137" s="77">
        <v>-1257</v>
      </c>
      <c r="P137" s="78">
        <v>-5.7872928176795582E-2</v>
      </c>
      <c r="Q137" s="23" t="s">
        <v>1949</v>
      </c>
      <c r="R137" s="48">
        <v>438.70883540936188</v>
      </c>
      <c r="S137" s="110">
        <v>49.508918551259484</v>
      </c>
      <c r="T137" s="110">
        <v>46.64369246383162</v>
      </c>
      <c r="U137" s="109">
        <v>-2.8652260874278639</v>
      </c>
    </row>
    <row r="138" spans="1:21" s="18" customFormat="1" x14ac:dyDescent="0.25">
      <c r="A138" s="25" t="s">
        <v>1881</v>
      </c>
      <c r="B138" s="25" t="s">
        <v>1882</v>
      </c>
      <c r="C138" s="25" t="s">
        <v>1961</v>
      </c>
      <c r="D138" s="25" t="s">
        <v>1883</v>
      </c>
      <c r="E138" s="25" t="s">
        <v>608</v>
      </c>
      <c r="F138" s="25" t="s">
        <v>609</v>
      </c>
      <c r="G138" s="25" t="s">
        <v>351</v>
      </c>
      <c r="H138" s="25" t="s">
        <v>1884</v>
      </c>
      <c r="I138" s="25" t="s">
        <v>1885</v>
      </c>
      <c r="J138" s="26" t="s">
        <v>1885</v>
      </c>
      <c r="K138" s="25" t="s">
        <v>1905</v>
      </c>
      <c r="L138" s="25" t="s">
        <v>1905</v>
      </c>
      <c r="M138" s="44">
        <v>32202</v>
      </c>
      <c r="N138" s="44">
        <v>28623</v>
      </c>
      <c r="O138" s="44">
        <v>-3579</v>
      </c>
      <c r="P138" s="133">
        <v>-0.11114216508291411</v>
      </c>
      <c r="Q138" s="134" t="s">
        <v>1949</v>
      </c>
      <c r="R138" s="50">
        <v>451.57999994563897</v>
      </c>
      <c r="S138" s="135">
        <v>71.309623995474695</v>
      </c>
      <c r="T138" s="135">
        <v>63.384117993369117</v>
      </c>
      <c r="U138" s="138">
        <v>-7.9255060021055783</v>
      </c>
    </row>
    <row r="139" spans="1:21" x14ac:dyDescent="0.25">
      <c r="A139" s="118" t="s">
        <v>605</v>
      </c>
      <c r="B139" s="118" t="s">
        <v>606</v>
      </c>
      <c r="C139" s="118" t="s">
        <v>1962</v>
      </c>
      <c r="D139" s="118" t="s">
        <v>607</v>
      </c>
      <c r="E139" s="118" t="s">
        <v>608</v>
      </c>
      <c r="F139" s="118" t="s">
        <v>609</v>
      </c>
      <c r="G139" s="118" t="s">
        <v>351</v>
      </c>
      <c r="H139" s="118" t="s">
        <v>610</v>
      </c>
      <c r="I139" s="118" t="s">
        <v>611</v>
      </c>
      <c r="J139" s="119" t="s">
        <v>611</v>
      </c>
      <c r="K139" s="118">
        <v>5414524</v>
      </c>
      <c r="L139" s="118" t="s">
        <v>152</v>
      </c>
      <c r="M139" s="120">
        <v>1256</v>
      </c>
      <c r="N139" s="120">
        <v>1020</v>
      </c>
      <c r="O139" s="120">
        <v>-236</v>
      </c>
      <c r="P139" s="121">
        <v>-0.18789808917197454</v>
      </c>
      <c r="Q139" s="122" t="s">
        <v>1949</v>
      </c>
      <c r="R139" s="123">
        <v>0.6800730472555887</v>
      </c>
      <c r="S139" s="136">
        <v>1846.8604292855666</v>
      </c>
      <c r="T139" s="136">
        <v>1499.8388836554761</v>
      </c>
      <c r="U139" s="128">
        <v>-347.02154563009049</v>
      </c>
    </row>
    <row r="140" spans="1:21" x14ac:dyDescent="0.25">
      <c r="A140" s="118" t="s">
        <v>1001</v>
      </c>
      <c r="B140" s="118" t="s">
        <v>1002</v>
      </c>
      <c r="C140" s="118" t="s">
        <v>1962</v>
      </c>
      <c r="D140" s="118" t="s">
        <v>1003</v>
      </c>
      <c r="E140" s="118" t="s">
        <v>608</v>
      </c>
      <c r="F140" s="118" t="s">
        <v>609</v>
      </c>
      <c r="G140" s="118" t="s">
        <v>351</v>
      </c>
      <c r="H140" s="118" t="s">
        <v>1004</v>
      </c>
      <c r="I140" s="118" t="s">
        <v>1005</v>
      </c>
      <c r="J140" s="119" t="s">
        <v>1005</v>
      </c>
      <c r="K140" s="118">
        <v>5448148</v>
      </c>
      <c r="L140" s="118" t="s">
        <v>223</v>
      </c>
      <c r="M140" s="120">
        <v>1779</v>
      </c>
      <c r="N140" s="120">
        <v>1439</v>
      </c>
      <c r="O140" s="120">
        <v>-340</v>
      </c>
      <c r="P140" s="121">
        <v>-0.1911186059584036</v>
      </c>
      <c r="Q140" s="122" t="s">
        <v>1949</v>
      </c>
      <c r="R140" s="123">
        <v>1.2335117387132903</v>
      </c>
      <c r="S140" s="136">
        <v>1442.2238104160431</v>
      </c>
      <c r="T140" s="136">
        <v>1166.5880062893118</v>
      </c>
      <c r="U140" s="128">
        <v>-275.63580412673127</v>
      </c>
    </row>
    <row r="141" spans="1:21" x14ac:dyDescent="0.25">
      <c r="A141" s="118" t="s">
        <v>1031</v>
      </c>
      <c r="B141" s="118" t="s">
        <v>1032</v>
      </c>
      <c r="C141" s="118" t="s">
        <v>1962</v>
      </c>
      <c r="D141" s="118" t="s">
        <v>1033</v>
      </c>
      <c r="E141" s="118" t="s">
        <v>608</v>
      </c>
      <c r="F141" s="118" t="s">
        <v>609</v>
      </c>
      <c r="G141" s="118" t="s">
        <v>351</v>
      </c>
      <c r="H141" s="118" t="s">
        <v>1034</v>
      </c>
      <c r="I141" s="118" t="s">
        <v>1035</v>
      </c>
      <c r="J141" s="119" t="s">
        <v>1035</v>
      </c>
      <c r="K141" s="118">
        <v>5450932</v>
      </c>
      <c r="L141" s="118" t="s">
        <v>229</v>
      </c>
      <c r="M141" s="120">
        <v>759</v>
      </c>
      <c r="N141" s="120">
        <v>772</v>
      </c>
      <c r="O141" s="120">
        <v>13</v>
      </c>
      <c r="P141" s="121">
        <v>1.7127799736495388E-2</v>
      </c>
      <c r="Q141" s="122" t="s">
        <v>1954</v>
      </c>
      <c r="R141" s="123">
        <v>1.1507690548562817</v>
      </c>
      <c r="S141" s="136">
        <v>659.55892435323676</v>
      </c>
      <c r="T141" s="136">
        <v>670.85571752397732</v>
      </c>
      <c r="U141" s="128">
        <v>11.296793170740557</v>
      </c>
    </row>
    <row r="142" spans="1:21" x14ac:dyDescent="0.25">
      <c r="A142" s="118" t="s">
        <v>1091</v>
      </c>
      <c r="B142" s="118" t="s">
        <v>1092</v>
      </c>
      <c r="C142" s="118" t="s">
        <v>1962</v>
      </c>
      <c r="D142" s="118" t="s">
        <v>1093</v>
      </c>
      <c r="E142" s="118" t="s">
        <v>608</v>
      </c>
      <c r="F142" s="118" t="s">
        <v>609</v>
      </c>
      <c r="G142" s="118" t="s">
        <v>351</v>
      </c>
      <c r="H142" s="118" t="s">
        <v>1094</v>
      </c>
      <c r="I142" s="118" t="s">
        <v>1095</v>
      </c>
      <c r="J142" s="119" t="s">
        <v>1095</v>
      </c>
      <c r="K142" s="118">
        <v>5454892</v>
      </c>
      <c r="L142" s="118" t="s">
        <v>241</v>
      </c>
      <c r="M142" s="120">
        <v>323</v>
      </c>
      <c r="N142" s="120">
        <v>314</v>
      </c>
      <c r="O142" s="120">
        <v>-9</v>
      </c>
      <c r="P142" s="121">
        <v>-2.7863777089783281E-2</v>
      </c>
      <c r="Q142" s="122" t="s">
        <v>1949</v>
      </c>
      <c r="R142" s="123">
        <v>0.3357723566324074</v>
      </c>
      <c r="S142" s="136">
        <v>961.96126220601843</v>
      </c>
      <c r="T142" s="136">
        <v>935.15738802690339</v>
      </c>
      <c r="U142" s="128">
        <v>-26.803874179115041</v>
      </c>
    </row>
    <row r="143" spans="1:21" x14ac:dyDescent="0.25">
      <c r="A143" s="118" t="s">
        <v>1538</v>
      </c>
      <c r="B143" s="118" t="s">
        <v>1539</v>
      </c>
      <c r="C143" s="118" t="s">
        <v>1962</v>
      </c>
      <c r="D143" s="118" t="s">
        <v>1540</v>
      </c>
      <c r="E143" s="118" t="s">
        <v>608</v>
      </c>
      <c r="F143" s="118" t="s">
        <v>609</v>
      </c>
      <c r="G143" s="118" t="s">
        <v>351</v>
      </c>
      <c r="H143" s="118" t="s">
        <v>1541</v>
      </c>
      <c r="I143" s="118" t="s">
        <v>1542</v>
      </c>
      <c r="J143" s="119" t="s">
        <v>1542</v>
      </c>
      <c r="K143" s="118">
        <v>5485900</v>
      </c>
      <c r="L143" s="118" t="s">
        <v>326</v>
      </c>
      <c r="M143" s="120">
        <v>424</v>
      </c>
      <c r="N143" s="120">
        <v>399</v>
      </c>
      <c r="O143" s="120">
        <v>-25</v>
      </c>
      <c r="P143" s="121">
        <v>-5.8962264150943397E-2</v>
      </c>
      <c r="Q143" s="122" t="s">
        <v>1949</v>
      </c>
      <c r="R143" s="123">
        <v>0.33734568175860447</v>
      </c>
      <c r="S143" s="136">
        <v>1256.8709870233438</v>
      </c>
      <c r="T143" s="136">
        <v>1182.7630278828165</v>
      </c>
      <c r="U143" s="128">
        <v>-74.107959140527328</v>
      </c>
    </row>
    <row r="144" spans="1:21" s="6" customFormat="1" x14ac:dyDescent="0.25">
      <c r="A144" s="15" t="s">
        <v>47</v>
      </c>
      <c r="B144" s="16" t="s">
        <v>1910</v>
      </c>
      <c r="C144" s="108" t="s">
        <v>1963</v>
      </c>
      <c r="D144" s="15"/>
      <c r="E144" s="15"/>
      <c r="F144" s="15"/>
      <c r="G144" s="15"/>
      <c r="H144" s="15"/>
      <c r="I144" s="15"/>
      <c r="J144" s="23"/>
      <c r="K144" s="15">
        <v>54045</v>
      </c>
      <c r="L144" s="15" t="s">
        <v>46</v>
      </c>
      <c r="M144" s="43">
        <v>36743</v>
      </c>
      <c r="N144" s="43">
        <v>32567</v>
      </c>
      <c r="O144" s="77">
        <v>-4176</v>
      </c>
      <c r="P144" s="78">
        <v>-0.11365430149960537</v>
      </c>
      <c r="Q144" s="23" t="s">
        <v>1949</v>
      </c>
      <c r="R144" s="48">
        <v>455.31747182485509</v>
      </c>
      <c r="S144" s="110">
        <v>80.697540229982138</v>
      </c>
      <c r="T144" s="110">
        <v>71.52591766240721</v>
      </c>
      <c r="U144" s="109">
        <v>-9.1716225675749286</v>
      </c>
    </row>
    <row r="145" spans="1:21" s="18" customFormat="1" x14ac:dyDescent="0.25">
      <c r="A145" s="25" t="s">
        <v>1716</v>
      </c>
      <c r="B145" s="25" t="s">
        <v>1717</v>
      </c>
      <c r="C145" s="25" t="s">
        <v>1961</v>
      </c>
      <c r="D145" s="25" t="s">
        <v>1718</v>
      </c>
      <c r="E145" s="25" t="s">
        <v>422</v>
      </c>
      <c r="F145" s="25" t="s">
        <v>423</v>
      </c>
      <c r="G145" s="25" t="s">
        <v>351</v>
      </c>
      <c r="H145" s="25" t="s">
        <v>1719</v>
      </c>
      <c r="I145" s="25" t="s">
        <v>1720</v>
      </c>
      <c r="J145" s="26" t="s">
        <v>1720</v>
      </c>
      <c r="K145" s="25" t="s">
        <v>1905</v>
      </c>
      <c r="L145" s="25" t="s">
        <v>1905</v>
      </c>
      <c r="M145" s="44">
        <v>27020</v>
      </c>
      <c r="N145" s="44">
        <v>27016</v>
      </c>
      <c r="O145" s="44">
        <v>-4</v>
      </c>
      <c r="P145" s="133">
        <v>-1.4803849000740192E-4</v>
      </c>
      <c r="Q145" s="134" t="s">
        <v>1949</v>
      </c>
      <c r="R145" s="50">
        <v>293.02215140405031</v>
      </c>
      <c r="S145" s="135">
        <v>92.21145865775155</v>
      </c>
      <c r="T145" s="135">
        <v>92.197807812650481</v>
      </c>
      <c r="U145" s="138">
        <v>-1.3650845101068398E-2</v>
      </c>
    </row>
    <row r="146" spans="1:21" x14ac:dyDescent="0.25">
      <c r="A146" s="118" t="s">
        <v>419</v>
      </c>
      <c r="B146" s="118" t="s">
        <v>420</v>
      </c>
      <c r="C146" s="118" t="s">
        <v>1962</v>
      </c>
      <c r="D146" s="118" t="s">
        <v>421</v>
      </c>
      <c r="E146" s="118" t="s">
        <v>422</v>
      </c>
      <c r="F146" s="118" t="s">
        <v>423</v>
      </c>
      <c r="G146" s="118" t="s">
        <v>351</v>
      </c>
      <c r="H146" s="118" t="s">
        <v>424</v>
      </c>
      <c r="I146" s="118" t="s">
        <v>425</v>
      </c>
      <c r="J146" s="119" t="s">
        <v>425</v>
      </c>
      <c r="K146" s="118">
        <v>5404612</v>
      </c>
      <c r="L146" s="118" t="s">
        <v>122</v>
      </c>
      <c r="M146" s="120">
        <v>1302</v>
      </c>
      <c r="N146" s="120">
        <v>1201</v>
      </c>
      <c r="O146" s="120">
        <v>-101</v>
      </c>
      <c r="P146" s="121">
        <v>-7.757296466973887E-2</v>
      </c>
      <c r="Q146" s="122" t="s">
        <v>1949</v>
      </c>
      <c r="R146" s="123">
        <v>0.70789840307260221</v>
      </c>
      <c r="S146" s="136">
        <v>1839.2469800026749</v>
      </c>
      <c r="T146" s="136">
        <v>1696.5711390040037</v>
      </c>
      <c r="U146" s="128">
        <v>-142.67584099867122</v>
      </c>
    </row>
    <row r="147" spans="1:21" x14ac:dyDescent="0.25">
      <c r="A147" s="118" t="s">
        <v>731</v>
      </c>
      <c r="B147" s="118" t="s">
        <v>732</v>
      </c>
      <c r="C147" s="118" t="s">
        <v>1962</v>
      </c>
      <c r="D147" s="118" t="s">
        <v>733</v>
      </c>
      <c r="E147" s="118" t="s">
        <v>422</v>
      </c>
      <c r="F147" s="118" t="s">
        <v>423</v>
      </c>
      <c r="G147" s="118" t="s">
        <v>351</v>
      </c>
      <c r="H147" s="118" t="s">
        <v>734</v>
      </c>
      <c r="I147" s="118" t="s">
        <v>735</v>
      </c>
      <c r="J147" s="119" t="s">
        <v>735</v>
      </c>
      <c r="K147" s="118">
        <v>5426452</v>
      </c>
      <c r="L147" s="118" t="s">
        <v>174</v>
      </c>
      <c r="M147" s="120">
        <v>18704</v>
      </c>
      <c r="N147" s="120">
        <v>18416</v>
      </c>
      <c r="O147" s="120">
        <v>-288</v>
      </c>
      <c r="P147" s="121">
        <v>-1.5397775876817793E-2</v>
      </c>
      <c r="Q147" s="122" t="s">
        <v>1949</v>
      </c>
      <c r="R147" s="123">
        <v>8.9676822129871372</v>
      </c>
      <c r="S147" s="136">
        <v>2085.7117319470326</v>
      </c>
      <c r="T147" s="136">
        <v>2053.5964101548625</v>
      </c>
      <c r="U147" s="128">
        <v>-32.115321792170107</v>
      </c>
    </row>
    <row r="148" spans="1:21" x14ac:dyDescent="0.25">
      <c r="A148" s="118" t="s">
        <v>736</v>
      </c>
      <c r="B148" s="118" t="s">
        <v>737</v>
      </c>
      <c r="C148" s="118" t="s">
        <v>1962</v>
      </c>
      <c r="D148" s="118" t="s">
        <v>738</v>
      </c>
      <c r="E148" s="118" t="s">
        <v>422</v>
      </c>
      <c r="F148" s="118" t="s">
        <v>423</v>
      </c>
      <c r="G148" s="118" t="s">
        <v>351</v>
      </c>
      <c r="H148" s="118" t="s">
        <v>739</v>
      </c>
      <c r="I148" s="118" t="s">
        <v>740</v>
      </c>
      <c r="J148" s="119" t="s">
        <v>740</v>
      </c>
      <c r="K148" s="118">
        <v>5426524</v>
      </c>
      <c r="L148" s="118" t="s">
        <v>175</v>
      </c>
      <c r="M148" s="120">
        <v>408</v>
      </c>
      <c r="N148" s="120">
        <v>373</v>
      </c>
      <c r="O148" s="120">
        <v>-35</v>
      </c>
      <c r="P148" s="121">
        <v>-8.5784313725490197E-2</v>
      </c>
      <c r="Q148" s="122" t="s">
        <v>1949</v>
      </c>
      <c r="R148" s="123">
        <v>0.27949956599010178</v>
      </c>
      <c r="S148" s="136">
        <v>1459.7518194874369</v>
      </c>
      <c r="T148" s="136">
        <v>1334.5280114431714</v>
      </c>
      <c r="U148" s="128">
        <v>-125.22380804426552</v>
      </c>
    </row>
    <row r="149" spans="1:21" x14ac:dyDescent="0.25">
      <c r="A149" s="118" t="s">
        <v>747</v>
      </c>
      <c r="B149" s="118" t="s">
        <v>748</v>
      </c>
      <c r="C149" s="118" t="s">
        <v>1962</v>
      </c>
      <c r="D149" s="118" t="s">
        <v>749</v>
      </c>
      <c r="E149" s="118" t="s">
        <v>422</v>
      </c>
      <c r="F149" s="118" t="s">
        <v>423</v>
      </c>
      <c r="G149" s="118" t="s">
        <v>351</v>
      </c>
      <c r="H149" s="118" t="s">
        <v>750</v>
      </c>
      <c r="I149" s="118" t="s">
        <v>751</v>
      </c>
      <c r="J149" s="119" t="s">
        <v>751</v>
      </c>
      <c r="K149" s="118">
        <v>5426932</v>
      </c>
      <c r="L149" s="118" t="s">
        <v>177</v>
      </c>
      <c r="M149" s="120">
        <v>375</v>
      </c>
      <c r="N149" s="120">
        <v>392</v>
      </c>
      <c r="O149" s="120">
        <v>17</v>
      </c>
      <c r="P149" s="121">
        <v>4.5333333333333337E-2</v>
      </c>
      <c r="Q149" s="122" t="s">
        <v>1954</v>
      </c>
      <c r="R149" s="123">
        <v>0.42657561150347501</v>
      </c>
      <c r="S149" s="136">
        <v>879.09385789380781</v>
      </c>
      <c r="T149" s="136">
        <v>918.94611278499372</v>
      </c>
      <c r="U149" s="128">
        <v>39.852254891185908</v>
      </c>
    </row>
    <row r="150" spans="1:21" x14ac:dyDescent="0.25">
      <c r="A150" s="118" t="s">
        <v>842</v>
      </c>
      <c r="B150" s="118" t="s">
        <v>843</v>
      </c>
      <c r="C150" s="118" t="s">
        <v>1962</v>
      </c>
      <c r="D150" s="118" t="s">
        <v>844</v>
      </c>
      <c r="E150" s="118" t="s">
        <v>422</v>
      </c>
      <c r="F150" s="118" t="s">
        <v>423</v>
      </c>
      <c r="G150" s="118" t="s">
        <v>351</v>
      </c>
      <c r="H150" s="118" t="s">
        <v>845</v>
      </c>
      <c r="I150" s="118" t="s">
        <v>846</v>
      </c>
      <c r="J150" s="119" t="s">
        <v>846</v>
      </c>
      <c r="K150" s="118">
        <v>5432908</v>
      </c>
      <c r="L150" s="118" t="s">
        <v>194</v>
      </c>
      <c r="M150" s="120">
        <v>613</v>
      </c>
      <c r="N150" s="120">
        <v>685</v>
      </c>
      <c r="O150" s="120">
        <v>72</v>
      </c>
      <c r="P150" s="121">
        <v>0.11745513866231648</v>
      </c>
      <c r="Q150" s="122" t="s">
        <v>1954</v>
      </c>
      <c r="R150" s="123">
        <v>0.54198775513836361</v>
      </c>
      <c r="S150" s="136">
        <v>1131.0218620040737</v>
      </c>
      <c r="T150" s="136">
        <v>1263.8661916358735</v>
      </c>
      <c r="U150" s="128">
        <v>132.84432963179984</v>
      </c>
    </row>
    <row r="151" spans="1:21" x14ac:dyDescent="0.25">
      <c r="A151" s="118" t="s">
        <v>1036</v>
      </c>
      <c r="B151" s="118" t="s">
        <v>1037</v>
      </c>
      <c r="C151" s="118" t="s">
        <v>1962</v>
      </c>
      <c r="D151" s="118" t="s">
        <v>1038</v>
      </c>
      <c r="E151" s="118" t="s">
        <v>422</v>
      </c>
      <c r="F151" s="118" t="s">
        <v>423</v>
      </c>
      <c r="G151" s="118" t="s">
        <v>351</v>
      </c>
      <c r="H151" s="118" t="s">
        <v>1039</v>
      </c>
      <c r="I151" s="118" t="s">
        <v>1040</v>
      </c>
      <c r="J151" s="119" t="s">
        <v>1040</v>
      </c>
      <c r="K151" s="118">
        <v>5451100</v>
      </c>
      <c r="L151" s="118" t="s">
        <v>230</v>
      </c>
      <c r="M151" s="120">
        <v>2063</v>
      </c>
      <c r="N151" s="120">
        <v>1952</v>
      </c>
      <c r="O151" s="120">
        <v>-111</v>
      </c>
      <c r="P151" s="121">
        <v>-5.3805138148327679E-2</v>
      </c>
      <c r="Q151" s="122" t="s">
        <v>1949</v>
      </c>
      <c r="R151" s="123">
        <v>1.1383186508809959</v>
      </c>
      <c r="S151" s="136">
        <v>1812.3220579785384</v>
      </c>
      <c r="T151" s="136">
        <v>1714.8098192797418</v>
      </c>
      <c r="U151" s="128">
        <v>-97.512238698796637</v>
      </c>
    </row>
    <row r="152" spans="1:21" x14ac:dyDescent="0.25">
      <c r="A152" s="118" t="s">
        <v>1096</v>
      </c>
      <c r="B152" s="118" t="s">
        <v>1097</v>
      </c>
      <c r="C152" s="118" t="s">
        <v>1962</v>
      </c>
      <c r="D152" s="118" t="s">
        <v>1098</v>
      </c>
      <c r="E152" s="118" t="s">
        <v>422</v>
      </c>
      <c r="F152" s="118" t="s">
        <v>423</v>
      </c>
      <c r="G152" s="118" t="s">
        <v>351</v>
      </c>
      <c r="H152" s="118" t="s">
        <v>1099</v>
      </c>
      <c r="I152" s="118" t="s">
        <v>1100</v>
      </c>
      <c r="J152" s="119" t="s">
        <v>1100</v>
      </c>
      <c r="K152" s="118">
        <v>5455276</v>
      </c>
      <c r="L152" s="118" t="s">
        <v>242</v>
      </c>
      <c r="M152" s="120">
        <v>1044</v>
      </c>
      <c r="N152" s="120">
        <v>965</v>
      </c>
      <c r="O152" s="120">
        <v>-79</v>
      </c>
      <c r="P152" s="121">
        <v>-7.5670498084291188E-2</v>
      </c>
      <c r="Q152" s="122" t="s">
        <v>1949</v>
      </c>
      <c r="R152" s="123">
        <v>0.53212555544479379</v>
      </c>
      <c r="S152" s="136">
        <v>1961.9429837894929</v>
      </c>
      <c r="T152" s="136">
        <v>1813.4817809931617</v>
      </c>
      <c r="U152" s="128">
        <v>-148.46120279633124</v>
      </c>
    </row>
    <row r="153" spans="1:21" x14ac:dyDescent="0.25">
      <c r="A153" s="118" t="s">
        <v>1264</v>
      </c>
      <c r="B153" s="118" t="s">
        <v>1265</v>
      </c>
      <c r="C153" s="118" t="s">
        <v>1962</v>
      </c>
      <c r="D153" s="118" t="s">
        <v>1266</v>
      </c>
      <c r="E153" s="118" t="s">
        <v>422</v>
      </c>
      <c r="F153" s="118" t="s">
        <v>423</v>
      </c>
      <c r="G153" s="118" t="s">
        <v>351</v>
      </c>
      <c r="H153" s="118" t="s">
        <v>1267</v>
      </c>
      <c r="I153" s="118" t="s">
        <v>1268</v>
      </c>
      <c r="J153" s="119" t="s">
        <v>1268</v>
      </c>
      <c r="K153" s="118">
        <v>5464228</v>
      </c>
      <c r="L153" s="118" t="s">
        <v>273</v>
      </c>
      <c r="M153" s="120">
        <v>3149</v>
      </c>
      <c r="N153" s="120">
        <v>3498</v>
      </c>
      <c r="O153" s="120">
        <v>349</v>
      </c>
      <c r="P153" s="121">
        <v>0.110828834550651</v>
      </c>
      <c r="Q153" s="122" t="s">
        <v>1954</v>
      </c>
      <c r="R153" s="123">
        <v>3.4043211429989064</v>
      </c>
      <c r="S153" s="136">
        <v>925.00086440905193</v>
      </c>
      <c r="T153" s="136">
        <v>1027.5176321698518</v>
      </c>
      <c r="U153" s="128">
        <v>102.51676776079989</v>
      </c>
    </row>
    <row r="154" spans="1:21" x14ac:dyDescent="0.25">
      <c r="A154" s="118" t="s">
        <v>1345</v>
      </c>
      <c r="B154" s="118" t="s">
        <v>1346</v>
      </c>
      <c r="C154" s="118" t="s">
        <v>1962</v>
      </c>
      <c r="D154" s="118" t="s">
        <v>1347</v>
      </c>
      <c r="E154" s="118" t="s">
        <v>422</v>
      </c>
      <c r="F154" s="118" t="s">
        <v>423</v>
      </c>
      <c r="G154" s="118" t="s">
        <v>351</v>
      </c>
      <c r="H154" s="118" t="s">
        <v>1348</v>
      </c>
      <c r="I154" s="118" t="s">
        <v>1349</v>
      </c>
      <c r="J154" s="119" t="s">
        <v>1349</v>
      </c>
      <c r="K154" s="118">
        <v>5468908</v>
      </c>
      <c r="L154" s="118" t="s">
        <v>288</v>
      </c>
      <c r="M154" s="120">
        <v>934</v>
      </c>
      <c r="N154" s="120">
        <v>828</v>
      </c>
      <c r="O154" s="120">
        <v>-106</v>
      </c>
      <c r="P154" s="121">
        <v>-0.11349036402569593</v>
      </c>
      <c r="Q154" s="122" t="s">
        <v>1949</v>
      </c>
      <c r="R154" s="123">
        <v>0.59454182688220392</v>
      </c>
      <c r="S154" s="136">
        <v>1570.9575975468799</v>
      </c>
      <c r="T154" s="136">
        <v>1392.6690479323518</v>
      </c>
      <c r="U154" s="128">
        <v>-178.28854961452816</v>
      </c>
    </row>
    <row r="155" spans="1:21" x14ac:dyDescent="0.25">
      <c r="A155" s="118" t="s">
        <v>1571</v>
      </c>
      <c r="B155" s="118" t="s">
        <v>1572</v>
      </c>
      <c r="C155" s="118" t="s">
        <v>1962</v>
      </c>
      <c r="D155" s="118" t="s">
        <v>1573</v>
      </c>
      <c r="E155" s="118" t="s">
        <v>422</v>
      </c>
      <c r="F155" s="118" t="s">
        <v>423</v>
      </c>
      <c r="G155" s="118" t="s">
        <v>351</v>
      </c>
      <c r="H155" s="118" t="s">
        <v>1574</v>
      </c>
      <c r="I155" s="118" t="s">
        <v>1575</v>
      </c>
      <c r="J155" s="119" t="s">
        <v>1575</v>
      </c>
      <c r="K155" s="118">
        <v>5486620</v>
      </c>
      <c r="L155" s="118" t="s">
        <v>332</v>
      </c>
      <c r="M155" s="120">
        <v>648</v>
      </c>
      <c r="N155" s="120">
        <v>700</v>
      </c>
      <c r="O155" s="120">
        <v>52</v>
      </c>
      <c r="P155" s="121">
        <v>8.0246913580246909E-2</v>
      </c>
      <c r="Q155" s="122" t="s">
        <v>1954</v>
      </c>
      <c r="R155" s="123">
        <v>1.052069572248042</v>
      </c>
      <c r="S155" s="136">
        <v>615.92884833211747</v>
      </c>
      <c r="T155" s="136">
        <v>665.35523739580594</v>
      </c>
      <c r="U155" s="128">
        <v>49.426389063688475</v>
      </c>
    </row>
    <row r="156" spans="1:21" x14ac:dyDescent="0.25">
      <c r="A156" s="118" t="s">
        <v>1611</v>
      </c>
      <c r="B156" s="118" t="s">
        <v>1612</v>
      </c>
      <c r="C156" s="118" t="s">
        <v>1962</v>
      </c>
      <c r="D156" s="118" t="s">
        <v>1613</v>
      </c>
      <c r="E156" s="118" t="s">
        <v>422</v>
      </c>
      <c r="F156" s="118" t="s">
        <v>423</v>
      </c>
      <c r="G156" s="118" t="s">
        <v>351</v>
      </c>
      <c r="H156" s="118" t="s">
        <v>1614</v>
      </c>
      <c r="I156" s="118" t="s">
        <v>1615</v>
      </c>
      <c r="J156" s="119" t="s">
        <v>1615</v>
      </c>
      <c r="K156" s="118">
        <v>5488708</v>
      </c>
      <c r="L156" s="118" t="s">
        <v>340</v>
      </c>
      <c r="M156" s="120">
        <v>158</v>
      </c>
      <c r="N156" s="120">
        <v>179</v>
      </c>
      <c r="O156" s="120">
        <v>21</v>
      </c>
      <c r="P156" s="121">
        <v>0.13291139240506328</v>
      </c>
      <c r="Q156" s="122" t="s">
        <v>1954</v>
      </c>
      <c r="R156" s="123">
        <v>0.59805514893499434</v>
      </c>
      <c r="S156" s="136">
        <v>264.18968264275213</v>
      </c>
      <c r="T156" s="136">
        <v>299.30350122185206</v>
      </c>
      <c r="U156" s="128">
        <v>35.113818579099927</v>
      </c>
    </row>
    <row r="157" spans="1:21" s="6" customFormat="1" x14ac:dyDescent="0.25">
      <c r="A157" s="15" t="s">
        <v>51</v>
      </c>
      <c r="B157" s="16" t="s">
        <v>1910</v>
      </c>
      <c r="C157" s="108" t="s">
        <v>1963</v>
      </c>
      <c r="D157" s="15"/>
      <c r="E157" s="15"/>
      <c r="F157" s="15"/>
      <c r="G157" s="15"/>
      <c r="H157" s="15"/>
      <c r="I157" s="15"/>
      <c r="J157" s="23"/>
      <c r="K157" s="15">
        <v>54049</v>
      </c>
      <c r="L157" s="15" t="s">
        <v>50</v>
      </c>
      <c r="M157" s="43">
        <v>56418</v>
      </c>
      <c r="N157" s="43">
        <v>56205</v>
      </c>
      <c r="O157" s="77">
        <v>-213</v>
      </c>
      <c r="P157" s="78">
        <v>-3.7753908327129641E-3</v>
      </c>
      <c r="Q157" s="23" t="s">
        <v>1949</v>
      </c>
      <c r="R157" s="48">
        <v>311.26522685013191</v>
      </c>
      <c r="S157" s="110">
        <v>181.25378337607933</v>
      </c>
      <c r="T157" s="110">
        <v>180.56947950392674</v>
      </c>
      <c r="U157" s="109">
        <v>-0.68430387215258293</v>
      </c>
    </row>
    <row r="158" spans="1:21" s="18" customFormat="1" x14ac:dyDescent="0.25">
      <c r="A158" s="25" t="s">
        <v>1721</v>
      </c>
      <c r="B158" s="25" t="s">
        <v>1722</v>
      </c>
      <c r="C158" s="25" t="s">
        <v>1961</v>
      </c>
      <c r="D158" s="25" t="s">
        <v>1723</v>
      </c>
      <c r="E158" s="25" t="s">
        <v>478</v>
      </c>
      <c r="F158" s="25" t="s">
        <v>479</v>
      </c>
      <c r="G158" s="25" t="s">
        <v>351</v>
      </c>
      <c r="H158" s="25" t="s">
        <v>1724</v>
      </c>
      <c r="I158" s="25" t="s">
        <v>1725</v>
      </c>
      <c r="J158" s="26" t="s">
        <v>1725</v>
      </c>
      <c r="K158" s="25" t="s">
        <v>1905</v>
      </c>
      <c r="L158" s="25" t="s">
        <v>1905</v>
      </c>
      <c r="M158" s="44">
        <v>17599</v>
      </c>
      <c r="N158" s="44">
        <v>16839</v>
      </c>
      <c r="O158" s="44">
        <v>-760</v>
      </c>
      <c r="P158" s="133">
        <v>-4.3184271833626914E-2</v>
      </c>
      <c r="Q158" s="134" t="s">
        <v>1949</v>
      </c>
      <c r="R158" s="50">
        <v>303.51519883471241</v>
      </c>
      <c r="S158" s="135">
        <v>57.983916678861348</v>
      </c>
      <c r="T158" s="135">
        <v>55.479923459023027</v>
      </c>
      <c r="U158" s="138">
        <v>-2.5039932198383212</v>
      </c>
    </row>
    <row r="159" spans="1:21" x14ac:dyDescent="0.25">
      <c r="A159" s="118" t="s">
        <v>475</v>
      </c>
      <c r="B159" s="118" t="s">
        <v>476</v>
      </c>
      <c r="C159" s="118" t="s">
        <v>1962</v>
      </c>
      <c r="D159" s="118" t="s">
        <v>477</v>
      </c>
      <c r="E159" s="118" t="s">
        <v>478</v>
      </c>
      <c r="F159" s="118" t="s">
        <v>479</v>
      </c>
      <c r="G159" s="118" t="s">
        <v>351</v>
      </c>
      <c r="H159" s="118" t="s">
        <v>480</v>
      </c>
      <c r="I159" s="118" t="s">
        <v>481</v>
      </c>
      <c r="J159" s="119" t="s">
        <v>481</v>
      </c>
      <c r="K159" s="118">
        <v>5406340</v>
      </c>
      <c r="L159" s="118" t="s">
        <v>130</v>
      </c>
      <c r="M159" s="120">
        <v>1420</v>
      </c>
      <c r="N159" s="120">
        <v>1252</v>
      </c>
      <c r="O159" s="120">
        <v>-168</v>
      </c>
      <c r="P159" s="121">
        <v>-0.11830985915492957</v>
      </c>
      <c r="Q159" s="122" t="s">
        <v>1949</v>
      </c>
      <c r="R159" s="123">
        <v>1.776338818004247</v>
      </c>
      <c r="S159" s="136">
        <v>799.39704385641869</v>
      </c>
      <c r="T159" s="136">
        <v>704.8204921888987</v>
      </c>
      <c r="U159" s="128">
        <v>-94.576551667519993</v>
      </c>
    </row>
    <row r="160" spans="1:21" x14ac:dyDescent="0.25">
      <c r="A160" s="118" t="s">
        <v>574</v>
      </c>
      <c r="B160" s="118" t="s">
        <v>575</v>
      </c>
      <c r="C160" s="118" t="s">
        <v>1962</v>
      </c>
      <c r="D160" s="118" t="s">
        <v>576</v>
      </c>
      <c r="E160" s="118" t="s">
        <v>478</v>
      </c>
      <c r="F160" s="118" t="s">
        <v>479</v>
      </c>
      <c r="G160" s="118" t="s">
        <v>351</v>
      </c>
      <c r="H160" s="118" t="s">
        <v>577</v>
      </c>
      <c r="I160" s="118" t="s">
        <v>578</v>
      </c>
      <c r="J160" s="119" t="s">
        <v>578</v>
      </c>
      <c r="K160" s="118">
        <v>5412484</v>
      </c>
      <c r="L160" s="118" t="s">
        <v>147</v>
      </c>
      <c r="M160" s="120">
        <v>946</v>
      </c>
      <c r="N160" s="120">
        <v>861</v>
      </c>
      <c r="O160" s="120">
        <v>-85</v>
      </c>
      <c r="P160" s="121">
        <v>-8.9852008456659624E-2</v>
      </c>
      <c r="Q160" s="122" t="s">
        <v>1949</v>
      </c>
      <c r="R160" s="123">
        <v>0.87011055267668258</v>
      </c>
      <c r="S160" s="136">
        <v>1087.2181668063467</v>
      </c>
      <c r="T160" s="136">
        <v>989.52943088822883</v>
      </c>
      <c r="U160" s="128">
        <v>-97.688735918117914</v>
      </c>
    </row>
    <row r="161" spans="1:25" x14ac:dyDescent="0.25">
      <c r="A161" s="118" t="s">
        <v>818</v>
      </c>
      <c r="B161" s="118" t="s">
        <v>819</v>
      </c>
      <c r="C161" s="118" t="s">
        <v>1962</v>
      </c>
      <c r="D161" s="118" t="s">
        <v>820</v>
      </c>
      <c r="E161" s="118" t="s">
        <v>478</v>
      </c>
      <c r="F161" s="118" t="s">
        <v>479</v>
      </c>
      <c r="G161" s="118" t="s">
        <v>351</v>
      </c>
      <c r="H161" s="118" t="s">
        <v>821</v>
      </c>
      <c r="I161" s="118" t="s">
        <v>822</v>
      </c>
      <c r="J161" s="119" t="s">
        <v>822</v>
      </c>
      <c r="K161" s="118">
        <v>5431492</v>
      </c>
      <c r="L161" s="118" t="s">
        <v>190</v>
      </c>
      <c r="M161" s="120">
        <v>1526</v>
      </c>
      <c r="N161" s="120">
        <v>1496</v>
      </c>
      <c r="O161" s="120">
        <v>-30</v>
      </c>
      <c r="P161" s="121">
        <v>-1.9659239842726082E-2</v>
      </c>
      <c r="Q161" s="122" t="s">
        <v>1949</v>
      </c>
      <c r="R161" s="123">
        <v>1.1593245798632692</v>
      </c>
      <c r="S161" s="136">
        <v>1316.2836590422128</v>
      </c>
      <c r="T161" s="136">
        <v>1290.4065228880409</v>
      </c>
      <c r="U161" s="128">
        <v>-25.877136154171922</v>
      </c>
    </row>
    <row r="162" spans="1:25" x14ac:dyDescent="0.25">
      <c r="A162" s="118" t="s">
        <v>1021</v>
      </c>
      <c r="B162" s="118" t="s">
        <v>1022</v>
      </c>
      <c r="C162" s="118" t="s">
        <v>1962</v>
      </c>
      <c r="D162" s="118" t="s">
        <v>1023</v>
      </c>
      <c r="E162" s="118" t="s">
        <v>478</v>
      </c>
      <c r="F162" s="118" t="s">
        <v>479</v>
      </c>
      <c r="G162" s="118" t="s">
        <v>351</v>
      </c>
      <c r="H162" s="118" t="s">
        <v>1024</v>
      </c>
      <c r="I162" s="118" t="s">
        <v>1025</v>
      </c>
      <c r="J162" s="119" t="s">
        <v>1025</v>
      </c>
      <c r="K162" s="118">
        <v>5450260</v>
      </c>
      <c r="L162" s="118" t="s">
        <v>227</v>
      </c>
      <c r="M162" s="120">
        <v>1926</v>
      </c>
      <c r="N162" s="120">
        <v>1697</v>
      </c>
      <c r="O162" s="120">
        <v>-229</v>
      </c>
      <c r="P162" s="121">
        <v>-0.11889927310488058</v>
      </c>
      <c r="Q162" s="122" t="s">
        <v>1949</v>
      </c>
      <c r="R162" s="123">
        <v>0.807742840183577</v>
      </c>
      <c r="S162" s="136">
        <v>2384.4222494900418</v>
      </c>
      <c r="T162" s="136">
        <v>2100.9161772505718</v>
      </c>
      <c r="U162" s="128">
        <v>-283.50607223947009</v>
      </c>
    </row>
    <row r="163" spans="1:25" x14ac:dyDescent="0.25">
      <c r="A163" s="118" t="s">
        <v>1125</v>
      </c>
      <c r="B163" s="118" t="s">
        <v>1126</v>
      </c>
      <c r="C163" s="118" t="s">
        <v>1962</v>
      </c>
      <c r="D163" s="118" t="s">
        <v>1127</v>
      </c>
      <c r="E163" s="118" t="s">
        <v>478</v>
      </c>
      <c r="F163" s="118" t="s">
        <v>479</v>
      </c>
      <c r="G163" s="118" t="s">
        <v>351</v>
      </c>
      <c r="H163" s="118" t="s">
        <v>1128</v>
      </c>
      <c r="I163" s="118" t="s">
        <v>1129</v>
      </c>
      <c r="J163" s="119" t="s">
        <v>1129</v>
      </c>
      <c r="K163" s="118">
        <v>5456020</v>
      </c>
      <c r="L163" s="118" t="s">
        <v>247</v>
      </c>
      <c r="M163" s="120">
        <v>9318</v>
      </c>
      <c r="N163" s="120">
        <v>8093</v>
      </c>
      <c r="O163" s="120">
        <v>-1225</v>
      </c>
      <c r="P163" s="121">
        <v>-0.13146597982399658</v>
      </c>
      <c r="Q163" s="122" t="s">
        <v>1949</v>
      </c>
      <c r="R163" s="123">
        <v>3.3176638774467127</v>
      </c>
      <c r="S163" s="136">
        <v>2808.6027832244326</v>
      </c>
      <c r="T163" s="136">
        <v>2439.3670663914286</v>
      </c>
      <c r="U163" s="128">
        <v>-369.23571683300406</v>
      </c>
    </row>
    <row r="164" spans="1:25" s="5" customFormat="1" x14ac:dyDescent="0.25">
      <c r="A164" s="14" t="s">
        <v>1565</v>
      </c>
      <c r="B164" s="14" t="s">
        <v>1566</v>
      </c>
      <c r="C164" s="14" t="s">
        <v>1964</v>
      </c>
      <c r="D164" s="14" t="s">
        <v>1570</v>
      </c>
      <c r="E164" s="14" t="s">
        <v>478</v>
      </c>
      <c r="F164" s="14" t="s">
        <v>479</v>
      </c>
      <c r="G164" s="14" t="s">
        <v>351</v>
      </c>
      <c r="H164" s="14" t="s">
        <v>1568</v>
      </c>
      <c r="I164" s="14" t="s">
        <v>1569</v>
      </c>
      <c r="J164" s="24" t="s">
        <v>1925</v>
      </c>
      <c r="K164" s="14">
        <v>5486452</v>
      </c>
      <c r="L164" s="14" t="s">
        <v>331</v>
      </c>
      <c r="M164" s="74">
        <v>372</v>
      </c>
      <c r="N164" s="74">
        <v>353</v>
      </c>
      <c r="O164" s="79">
        <v>-19</v>
      </c>
      <c r="P164" s="38">
        <v>-5.1075268817204304E-2</v>
      </c>
      <c r="Q164" s="75" t="s">
        <v>1949</v>
      </c>
      <c r="R164" s="49">
        <v>0.20591243816744156</v>
      </c>
      <c r="S164" s="105">
        <v>1806.5931485765868</v>
      </c>
      <c r="T164" s="105">
        <v>1714.3209178697182</v>
      </c>
      <c r="U164" s="115">
        <v>-92.27223070686864</v>
      </c>
    </row>
    <row r="165" spans="1:25" s="6" customFormat="1" x14ac:dyDescent="0.25">
      <c r="A165" s="15" t="s">
        <v>53</v>
      </c>
      <c r="B165" s="16" t="s">
        <v>1910</v>
      </c>
      <c r="C165" s="108" t="s">
        <v>1963</v>
      </c>
      <c r="D165" s="15"/>
      <c r="E165" s="15"/>
      <c r="F165" s="15"/>
      <c r="G165" s="15"/>
      <c r="H165" s="15"/>
      <c r="I165" s="15"/>
      <c r="J165" s="23"/>
      <c r="K165" s="15">
        <v>54051</v>
      </c>
      <c r="L165" s="15" t="s">
        <v>52</v>
      </c>
      <c r="M165" s="43">
        <v>33107</v>
      </c>
      <c r="N165" s="43">
        <v>30591</v>
      </c>
      <c r="O165" s="77">
        <v>-2516</v>
      </c>
      <c r="P165" s="78">
        <v>-7.5996012927779619E-2</v>
      </c>
      <c r="Q165" s="23" t="s">
        <v>1949</v>
      </c>
      <c r="R165" s="48">
        <v>311.65229194105433</v>
      </c>
      <c r="S165" s="110">
        <v>106.23056802759479</v>
      </c>
      <c r="T165" s="110">
        <v>98.157468406444309</v>
      </c>
      <c r="U165" s="109">
        <v>-8.073099621150476</v>
      </c>
    </row>
    <row r="166" spans="1:25" s="18" customFormat="1" x14ac:dyDescent="0.25">
      <c r="A166" s="25" t="s">
        <v>1726</v>
      </c>
      <c r="B166" s="25" t="s">
        <v>1727</v>
      </c>
      <c r="C166" s="25" t="s">
        <v>1961</v>
      </c>
      <c r="D166" s="25" t="s">
        <v>1728</v>
      </c>
      <c r="E166" s="25" t="s">
        <v>887</v>
      </c>
      <c r="F166" s="25" t="s">
        <v>888</v>
      </c>
      <c r="G166" s="25" t="s">
        <v>351</v>
      </c>
      <c r="H166" s="25" t="s">
        <v>1729</v>
      </c>
      <c r="I166" s="25" t="s">
        <v>1730</v>
      </c>
      <c r="J166" s="26" t="s">
        <v>1730</v>
      </c>
      <c r="K166" s="25" t="s">
        <v>1905</v>
      </c>
      <c r="L166" s="25" t="s">
        <v>1905</v>
      </c>
      <c r="M166" s="44">
        <v>19674</v>
      </c>
      <c r="N166" s="44">
        <v>18401</v>
      </c>
      <c r="O166" s="44">
        <v>-1273</v>
      </c>
      <c r="P166" s="133">
        <v>-6.4704686388126459E-2</v>
      </c>
      <c r="Q166" s="134" t="s">
        <v>1949</v>
      </c>
      <c r="R166" s="50">
        <v>438.29951907757561</v>
      </c>
      <c r="S166" s="135">
        <v>44.88711290718495</v>
      </c>
      <c r="T166" s="135">
        <v>41.982706343657121</v>
      </c>
      <c r="U166" s="138">
        <v>-2.9044065635278287</v>
      </c>
    </row>
    <row r="167" spans="1:25" x14ac:dyDescent="0.25">
      <c r="A167" s="118" t="s">
        <v>884</v>
      </c>
      <c r="B167" s="118" t="s">
        <v>885</v>
      </c>
      <c r="C167" s="118" t="s">
        <v>1962</v>
      </c>
      <c r="D167" s="118" t="s">
        <v>886</v>
      </c>
      <c r="E167" s="118" t="s">
        <v>887</v>
      </c>
      <c r="F167" s="118" t="s">
        <v>888</v>
      </c>
      <c r="G167" s="118" t="s">
        <v>351</v>
      </c>
      <c r="H167" s="118" t="s">
        <v>889</v>
      </c>
      <c r="I167" s="118" t="s">
        <v>890</v>
      </c>
      <c r="J167" s="119" t="s">
        <v>890</v>
      </c>
      <c r="K167" s="118">
        <v>5435500</v>
      </c>
      <c r="L167" s="118" t="s">
        <v>202</v>
      </c>
      <c r="M167" s="120">
        <v>614</v>
      </c>
      <c r="N167" s="120">
        <v>503</v>
      </c>
      <c r="O167" s="120">
        <v>-111</v>
      </c>
      <c r="P167" s="121">
        <v>-0.18078175895765472</v>
      </c>
      <c r="Q167" s="122" t="s">
        <v>1949</v>
      </c>
      <c r="R167" s="123">
        <v>1.2378176346390917</v>
      </c>
      <c r="S167" s="136">
        <v>496.03429682840391</v>
      </c>
      <c r="T167" s="136">
        <v>406.36034414444163</v>
      </c>
      <c r="U167" s="128">
        <v>-89.673952683962284</v>
      </c>
    </row>
    <row r="168" spans="1:25" x14ac:dyDescent="0.25">
      <c r="A168" s="118" t="s">
        <v>986</v>
      </c>
      <c r="B168" s="118" t="s">
        <v>987</v>
      </c>
      <c r="C168" s="118" t="s">
        <v>1962</v>
      </c>
      <c r="D168" s="118" t="s">
        <v>988</v>
      </c>
      <c r="E168" s="118" t="s">
        <v>887</v>
      </c>
      <c r="F168" s="118" t="s">
        <v>888</v>
      </c>
      <c r="G168" s="118" t="s">
        <v>351</v>
      </c>
      <c r="H168" s="118" t="s">
        <v>989</v>
      </c>
      <c r="I168" s="118" t="s">
        <v>990</v>
      </c>
      <c r="J168" s="119" t="s">
        <v>990</v>
      </c>
      <c r="K168" s="118">
        <v>5446300</v>
      </c>
      <c r="L168" s="118" t="s">
        <v>220</v>
      </c>
      <c r="M168" s="120">
        <v>158</v>
      </c>
      <c r="N168" s="120">
        <v>137</v>
      </c>
      <c r="O168" s="120">
        <v>-21</v>
      </c>
      <c r="P168" s="121">
        <v>-0.13291139240506328</v>
      </c>
      <c r="Q168" s="122" t="s">
        <v>1949</v>
      </c>
      <c r="R168" s="123">
        <v>0.37363055423005748</v>
      </c>
      <c r="S168" s="136">
        <v>422.87762125233968</v>
      </c>
      <c r="T168" s="136">
        <v>366.67236779475019</v>
      </c>
      <c r="U168" s="128">
        <v>-56.205253457589492</v>
      </c>
    </row>
    <row r="169" spans="1:25" x14ac:dyDescent="0.25">
      <c r="A169" s="118" t="s">
        <v>1056</v>
      </c>
      <c r="B169" s="118" t="s">
        <v>1057</v>
      </c>
      <c r="C169" s="118" t="s">
        <v>1962</v>
      </c>
      <c r="D169" s="118" t="s">
        <v>1058</v>
      </c>
      <c r="E169" s="118" t="s">
        <v>887</v>
      </c>
      <c r="F169" s="118" t="s">
        <v>888</v>
      </c>
      <c r="G169" s="118" t="s">
        <v>351</v>
      </c>
      <c r="H169" s="118" t="s">
        <v>1059</v>
      </c>
      <c r="I169" s="118" t="s">
        <v>1060</v>
      </c>
      <c r="J169" s="119" t="s">
        <v>1060</v>
      </c>
      <c r="K169" s="118">
        <v>5452180</v>
      </c>
      <c r="L169" s="118" t="s">
        <v>234</v>
      </c>
      <c r="M169" s="120">
        <v>968</v>
      </c>
      <c r="N169" s="120">
        <v>866</v>
      </c>
      <c r="O169" s="120">
        <v>-102</v>
      </c>
      <c r="P169" s="121">
        <v>-0.10537190082644628</v>
      </c>
      <c r="Q169" s="122" t="s">
        <v>1949</v>
      </c>
      <c r="R169" s="123">
        <v>0.58435746946589717</v>
      </c>
      <c r="S169" s="136">
        <v>1656.5202818144041</v>
      </c>
      <c r="T169" s="136">
        <v>1481.9695909620598</v>
      </c>
      <c r="U169" s="128">
        <v>-174.55069085234436</v>
      </c>
    </row>
    <row r="170" spans="1:25" x14ac:dyDescent="0.25">
      <c r="A170" s="118" t="s">
        <v>1152</v>
      </c>
      <c r="B170" s="118" t="s">
        <v>1153</v>
      </c>
      <c r="C170" s="118" t="s">
        <v>1962</v>
      </c>
      <c r="D170" s="118" t="s">
        <v>1154</v>
      </c>
      <c r="E170" s="118" t="s">
        <v>887</v>
      </c>
      <c r="F170" s="118" t="s">
        <v>888</v>
      </c>
      <c r="G170" s="118" t="s">
        <v>351</v>
      </c>
      <c r="H170" s="118" t="s">
        <v>1155</v>
      </c>
      <c r="I170" s="118" t="s">
        <v>1156</v>
      </c>
      <c r="J170" s="119" t="s">
        <v>1156</v>
      </c>
      <c r="K170" s="118">
        <v>5458564</v>
      </c>
      <c r="L170" s="118" t="s">
        <v>252</v>
      </c>
      <c r="M170" s="120">
        <v>1560</v>
      </c>
      <c r="N170" s="120">
        <v>1476</v>
      </c>
      <c r="O170" s="120">
        <v>-84</v>
      </c>
      <c r="P170" s="121">
        <v>-5.3846153846153849E-2</v>
      </c>
      <c r="Q170" s="122" t="s">
        <v>1949</v>
      </c>
      <c r="R170" s="123">
        <v>1.3004245238309506</v>
      </c>
      <c r="S170" s="136">
        <v>1199.6082597737852</v>
      </c>
      <c r="T170" s="136">
        <v>1135.0139688628892</v>
      </c>
      <c r="U170" s="128">
        <v>-64.594290910896007</v>
      </c>
    </row>
    <row r="171" spans="1:25" x14ac:dyDescent="0.25">
      <c r="A171" s="118" t="s">
        <v>1274</v>
      </c>
      <c r="B171" s="118" t="s">
        <v>1275</v>
      </c>
      <c r="C171" s="118" t="s">
        <v>1962</v>
      </c>
      <c r="D171" s="118" t="s">
        <v>1276</v>
      </c>
      <c r="E171" s="118" t="s">
        <v>887</v>
      </c>
      <c r="F171" s="118" t="s">
        <v>888</v>
      </c>
      <c r="G171" s="118" t="s">
        <v>351</v>
      </c>
      <c r="H171" s="118" t="s">
        <v>1277</v>
      </c>
      <c r="I171" s="118" t="s">
        <v>1278</v>
      </c>
      <c r="J171" s="119" t="s">
        <v>1278</v>
      </c>
      <c r="K171" s="118">
        <v>5464708</v>
      </c>
      <c r="L171" s="118" t="s">
        <v>275</v>
      </c>
      <c r="M171" s="120">
        <v>4350</v>
      </c>
      <c r="N171" s="120">
        <v>4070</v>
      </c>
      <c r="O171" s="120">
        <v>-280</v>
      </c>
      <c r="P171" s="121">
        <v>-6.4367816091954022E-2</v>
      </c>
      <c r="Q171" s="122" t="s">
        <v>1949</v>
      </c>
      <c r="R171" s="123">
        <v>3.0889013912064454</v>
      </c>
      <c r="S171" s="136">
        <v>1408.2676813133883</v>
      </c>
      <c r="T171" s="136">
        <v>1317.6205661943657</v>
      </c>
      <c r="U171" s="128">
        <v>-90.647115119022601</v>
      </c>
    </row>
    <row r="172" spans="1:25" s="6" customFormat="1" x14ac:dyDescent="0.25">
      <c r="A172" s="15" t="s">
        <v>55</v>
      </c>
      <c r="B172" s="16" t="s">
        <v>1910</v>
      </c>
      <c r="C172" s="108" t="s">
        <v>1963</v>
      </c>
      <c r="D172" s="15"/>
      <c r="E172" s="15"/>
      <c r="F172" s="15"/>
      <c r="G172" s="15"/>
      <c r="H172" s="15"/>
      <c r="I172" s="15"/>
      <c r="J172" s="23"/>
      <c r="K172" s="15">
        <v>54053</v>
      </c>
      <c r="L172" s="15" t="s">
        <v>54</v>
      </c>
      <c r="M172" s="43">
        <v>27324</v>
      </c>
      <c r="N172" s="43">
        <v>25453</v>
      </c>
      <c r="O172" s="77">
        <v>-1871</v>
      </c>
      <c r="P172" s="78">
        <v>-6.8474601083296741E-2</v>
      </c>
      <c r="Q172" s="23" t="s">
        <v>1949</v>
      </c>
      <c r="R172" s="48">
        <v>444.884650650948</v>
      </c>
      <c r="S172" s="110">
        <v>61.418167518299335</v>
      </c>
      <c r="T172" s="110">
        <v>57.212582998216689</v>
      </c>
      <c r="U172" s="109">
        <v>-4.2055845200826454</v>
      </c>
      <c r="W172" s="80"/>
      <c r="X172" s="80"/>
      <c r="Y172" s="80"/>
    </row>
    <row r="173" spans="1:25" s="18" customFormat="1" x14ac:dyDescent="0.25">
      <c r="A173" s="25" t="s">
        <v>1731</v>
      </c>
      <c r="B173" s="25" t="s">
        <v>1732</v>
      </c>
      <c r="C173" s="25" t="s">
        <v>1961</v>
      </c>
      <c r="D173" s="25" t="s">
        <v>1733</v>
      </c>
      <c r="E173" s="25" t="s">
        <v>373</v>
      </c>
      <c r="F173" s="25" t="s">
        <v>374</v>
      </c>
      <c r="G173" s="25" t="s">
        <v>351</v>
      </c>
      <c r="H173" s="25" t="s">
        <v>1734</v>
      </c>
      <c r="I173" s="25" t="s">
        <v>1735</v>
      </c>
      <c r="J173" s="26" t="s">
        <v>1735</v>
      </c>
      <c r="K173" s="25" t="s">
        <v>1905</v>
      </c>
      <c r="L173" s="25" t="s">
        <v>1905</v>
      </c>
      <c r="M173" s="44">
        <v>15687</v>
      </c>
      <c r="N173" s="44">
        <v>12735</v>
      </c>
      <c r="O173" s="44">
        <v>-2952</v>
      </c>
      <c r="P173" s="133">
        <v>-0.18818129661503155</v>
      </c>
      <c r="Q173" s="134" t="s">
        <v>1949</v>
      </c>
      <c r="R173" s="50">
        <v>521.62503614389504</v>
      </c>
      <c r="S173" s="135">
        <v>30.073326456808712</v>
      </c>
      <c r="T173" s="135">
        <v>24.414088890639317</v>
      </c>
      <c r="U173" s="138">
        <v>-5.659237566169395</v>
      </c>
    </row>
    <row r="174" spans="1:25" x14ac:dyDescent="0.25">
      <c r="A174" s="118" t="s">
        <v>370</v>
      </c>
      <c r="B174" s="118" t="s">
        <v>371</v>
      </c>
      <c r="C174" s="118" t="s">
        <v>1962</v>
      </c>
      <c r="D174" s="118" t="s">
        <v>372</v>
      </c>
      <c r="E174" s="118" t="s">
        <v>373</v>
      </c>
      <c r="F174" s="118" t="s">
        <v>374</v>
      </c>
      <c r="G174" s="118" t="s">
        <v>351</v>
      </c>
      <c r="H174" s="118" t="s">
        <v>375</v>
      </c>
      <c r="I174" s="118" t="s">
        <v>376</v>
      </c>
      <c r="J174" s="119" t="s">
        <v>376</v>
      </c>
      <c r="K174" s="118">
        <v>5401780</v>
      </c>
      <c r="L174" s="118" t="s">
        <v>115</v>
      </c>
      <c r="M174" s="120">
        <v>226</v>
      </c>
      <c r="N174" s="120">
        <v>165</v>
      </c>
      <c r="O174" s="120">
        <v>-61</v>
      </c>
      <c r="P174" s="121">
        <v>-0.26991150442477874</v>
      </c>
      <c r="Q174" s="122" t="s">
        <v>1949</v>
      </c>
      <c r="R174" s="123">
        <v>0.57491435376467293</v>
      </c>
      <c r="S174" s="136">
        <v>393.10203079832576</v>
      </c>
      <c r="T174" s="136">
        <v>286.99927027311395</v>
      </c>
      <c r="U174" s="128">
        <v>-106.10276052521181</v>
      </c>
    </row>
    <row r="175" spans="1:25" x14ac:dyDescent="0.25">
      <c r="A175" s="118" t="s">
        <v>520</v>
      </c>
      <c r="B175" s="118" t="s">
        <v>521</v>
      </c>
      <c r="C175" s="118" t="s">
        <v>1962</v>
      </c>
      <c r="D175" s="118" t="s">
        <v>522</v>
      </c>
      <c r="E175" s="118" t="s">
        <v>373</v>
      </c>
      <c r="F175" s="118" t="s">
        <v>374</v>
      </c>
      <c r="G175" s="118" t="s">
        <v>351</v>
      </c>
      <c r="H175" s="118" t="s">
        <v>523</v>
      </c>
      <c r="I175" s="118" t="s">
        <v>524</v>
      </c>
      <c r="J175" s="119" t="s">
        <v>524</v>
      </c>
      <c r="K175" s="118">
        <v>5409700</v>
      </c>
      <c r="L175" s="118" t="s">
        <v>137</v>
      </c>
      <c r="M175" s="120">
        <v>337</v>
      </c>
      <c r="N175" s="120">
        <v>207</v>
      </c>
      <c r="O175" s="120">
        <v>-130</v>
      </c>
      <c r="P175" s="121">
        <v>-0.3857566765578635</v>
      </c>
      <c r="Q175" s="122" t="s">
        <v>1949</v>
      </c>
      <c r="R175" s="123">
        <v>0.79925865636324644</v>
      </c>
      <c r="S175" s="136">
        <v>421.64072583636869</v>
      </c>
      <c r="T175" s="136">
        <v>258.99000073628582</v>
      </c>
      <c r="U175" s="128">
        <v>-162.65072510008287</v>
      </c>
    </row>
    <row r="176" spans="1:25" x14ac:dyDescent="0.25">
      <c r="A176" s="118" t="s">
        <v>675</v>
      </c>
      <c r="B176" s="118" t="s">
        <v>676</v>
      </c>
      <c r="C176" s="118" t="s">
        <v>1962</v>
      </c>
      <c r="D176" s="118" t="s">
        <v>677</v>
      </c>
      <c r="E176" s="118" t="s">
        <v>373</v>
      </c>
      <c r="F176" s="118" t="s">
        <v>374</v>
      </c>
      <c r="G176" s="118" t="s">
        <v>351</v>
      </c>
      <c r="H176" s="118" t="s">
        <v>678</v>
      </c>
      <c r="I176" s="118" t="s">
        <v>679</v>
      </c>
      <c r="J176" s="119" t="s">
        <v>679</v>
      </c>
      <c r="K176" s="118">
        <v>5420500</v>
      </c>
      <c r="L176" s="118" t="s">
        <v>164</v>
      </c>
      <c r="M176" s="120">
        <v>420</v>
      </c>
      <c r="N176" s="120">
        <v>209</v>
      </c>
      <c r="O176" s="120">
        <v>-211</v>
      </c>
      <c r="P176" s="121">
        <v>-0.50238095238095237</v>
      </c>
      <c r="Q176" s="122" t="s">
        <v>1949</v>
      </c>
      <c r="R176" s="123">
        <v>1.29333845473882</v>
      </c>
      <c r="S176" s="136">
        <v>324.74098211578797</v>
      </c>
      <c r="T176" s="136">
        <v>161.59729824333257</v>
      </c>
      <c r="U176" s="128">
        <v>-163.1436838724554</v>
      </c>
    </row>
    <row r="177" spans="1:21" x14ac:dyDescent="0.25">
      <c r="A177" s="118" t="s">
        <v>793</v>
      </c>
      <c r="B177" s="118" t="s">
        <v>794</v>
      </c>
      <c r="C177" s="118" t="s">
        <v>1962</v>
      </c>
      <c r="D177" s="118" t="s">
        <v>795</v>
      </c>
      <c r="E177" s="118" t="s">
        <v>373</v>
      </c>
      <c r="F177" s="118" t="s">
        <v>374</v>
      </c>
      <c r="G177" s="118" t="s">
        <v>351</v>
      </c>
      <c r="H177" s="118" t="s">
        <v>796</v>
      </c>
      <c r="I177" s="118" t="s">
        <v>797</v>
      </c>
      <c r="J177" s="119" t="s">
        <v>797</v>
      </c>
      <c r="K177" s="118">
        <v>5430196</v>
      </c>
      <c r="L177" s="118" t="s">
        <v>185</v>
      </c>
      <c r="M177" s="120">
        <v>968</v>
      </c>
      <c r="N177" s="120">
        <v>773</v>
      </c>
      <c r="O177" s="120">
        <v>-195</v>
      </c>
      <c r="P177" s="121">
        <v>-0.20144628099173553</v>
      </c>
      <c r="Q177" s="122" t="s">
        <v>1949</v>
      </c>
      <c r="R177" s="123">
        <v>0.87236107967202492</v>
      </c>
      <c r="S177" s="136">
        <v>1109.6322641582449</v>
      </c>
      <c r="T177" s="136">
        <v>886.10097127512734</v>
      </c>
      <c r="U177" s="128">
        <v>-223.53129288311754</v>
      </c>
    </row>
    <row r="178" spans="1:21" x14ac:dyDescent="0.25">
      <c r="A178" s="118" t="s">
        <v>939</v>
      </c>
      <c r="B178" s="118" t="s">
        <v>940</v>
      </c>
      <c r="C178" s="118" t="s">
        <v>1962</v>
      </c>
      <c r="D178" s="118" t="s">
        <v>941</v>
      </c>
      <c r="E178" s="118" t="s">
        <v>373</v>
      </c>
      <c r="F178" s="118" t="s">
        <v>374</v>
      </c>
      <c r="G178" s="118" t="s">
        <v>351</v>
      </c>
      <c r="H178" s="118" t="s">
        <v>942</v>
      </c>
      <c r="I178" s="118" t="s">
        <v>943</v>
      </c>
      <c r="J178" s="119" t="s">
        <v>943</v>
      </c>
      <c r="K178" s="118">
        <v>5439652</v>
      </c>
      <c r="L178" s="118" t="s">
        <v>211</v>
      </c>
      <c r="M178" s="120">
        <v>302</v>
      </c>
      <c r="N178" s="120">
        <v>257</v>
      </c>
      <c r="O178" s="120">
        <v>-45</v>
      </c>
      <c r="P178" s="121">
        <v>-0.1490066225165563</v>
      </c>
      <c r="Q178" s="122" t="s">
        <v>1949</v>
      </c>
      <c r="R178" s="123">
        <v>0.83479290966239927</v>
      </c>
      <c r="S178" s="136">
        <v>361.7663692449575</v>
      </c>
      <c r="T178" s="136">
        <v>307.86078442368904</v>
      </c>
      <c r="U178" s="128">
        <v>-53.905584821268462</v>
      </c>
    </row>
    <row r="179" spans="1:21" x14ac:dyDescent="0.25">
      <c r="A179" s="118" t="s">
        <v>971</v>
      </c>
      <c r="B179" s="118" t="s">
        <v>972</v>
      </c>
      <c r="C179" s="118" t="s">
        <v>1962</v>
      </c>
      <c r="D179" s="118" t="s">
        <v>973</v>
      </c>
      <c r="E179" s="118" t="s">
        <v>373</v>
      </c>
      <c r="F179" s="118" t="s">
        <v>374</v>
      </c>
      <c r="G179" s="118" t="s">
        <v>351</v>
      </c>
      <c r="H179" s="118" t="s">
        <v>974</v>
      </c>
      <c r="I179" s="118" t="s">
        <v>975</v>
      </c>
      <c r="J179" s="119" t="s">
        <v>975</v>
      </c>
      <c r="K179" s="118">
        <v>5443516</v>
      </c>
      <c r="L179" s="118" t="s">
        <v>217</v>
      </c>
      <c r="M179" s="120">
        <v>282</v>
      </c>
      <c r="N179" s="120">
        <v>176</v>
      </c>
      <c r="O179" s="120">
        <v>-106</v>
      </c>
      <c r="P179" s="121">
        <v>-0.37588652482269502</v>
      </c>
      <c r="Q179" s="122" t="s">
        <v>1949</v>
      </c>
      <c r="R179" s="123">
        <v>0.32346025299005543</v>
      </c>
      <c r="S179" s="136">
        <v>871.82272750114339</v>
      </c>
      <c r="T179" s="136">
        <v>544.11631219929518</v>
      </c>
      <c r="U179" s="128">
        <v>-327.70641530184821</v>
      </c>
    </row>
    <row r="180" spans="1:21" x14ac:dyDescent="0.25">
      <c r="A180" s="118" t="s">
        <v>976</v>
      </c>
      <c r="B180" s="118" t="s">
        <v>977</v>
      </c>
      <c r="C180" s="118" t="s">
        <v>1962</v>
      </c>
      <c r="D180" s="118" t="s">
        <v>978</v>
      </c>
      <c r="E180" s="118" t="s">
        <v>373</v>
      </c>
      <c r="F180" s="118" t="s">
        <v>374</v>
      </c>
      <c r="G180" s="118" t="s">
        <v>351</v>
      </c>
      <c r="H180" s="118" t="s">
        <v>979</v>
      </c>
      <c r="I180" s="118" t="s">
        <v>980</v>
      </c>
      <c r="J180" s="119" t="s">
        <v>980</v>
      </c>
      <c r="K180" s="118">
        <v>5443780</v>
      </c>
      <c r="L180" s="118" t="s">
        <v>218</v>
      </c>
      <c r="M180" s="120">
        <v>194</v>
      </c>
      <c r="N180" s="120">
        <v>145</v>
      </c>
      <c r="O180" s="120">
        <v>-49</v>
      </c>
      <c r="P180" s="121">
        <v>-0.25257731958762886</v>
      </c>
      <c r="Q180" s="122" t="s">
        <v>1949</v>
      </c>
      <c r="R180" s="123">
        <v>0.2528342549185888</v>
      </c>
      <c r="S180" s="136">
        <v>767.30109241909054</v>
      </c>
      <c r="T180" s="136">
        <v>573.49823917921719</v>
      </c>
      <c r="U180" s="128">
        <v>-193.80285323987334</v>
      </c>
    </row>
    <row r="181" spans="1:21" x14ac:dyDescent="0.25">
      <c r="A181" s="118" t="s">
        <v>1169</v>
      </c>
      <c r="B181" s="118" t="s">
        <v>1170</v>
      </c>
      <c r="C181" s="118" t="s">
        <v>1962</v>
      </c>
      <c r="D181" s="118" t="s">
        <v>1171</v>
      </c>
      <c r="E181" s="118" t="s">
        <v>373</v>
      </c>
      <c r="F181" s="118" t="s">
        <v>374</v>
      </c>
      <c r="G181" s="118" t="s">
        <v>351</v>
      </c>
      <c r="H181" s="118" t="s">
        <v>1172</v>
      </c>
      <c r="I181" s="118" t="s">
        <v>1173</v>
      </c>
      <c r="J181" s="119" t="s">
        <v>1173</v>
      </c>
      <c r="K181" s="118">
        <v>5459428</v>
      </c>
      <c r="L181" s="118" t="s">
        <v>255</v>
      </c>
      <c r="M181" s="120">
        <v>429</v>
      </c>
      <c r="N181" s="120">
        <v>231</v>
      </c>
      <c r="O181" s="120">
        <v>-198</v>
      </c>
      <c r="P181" s="121">
        <v>-0.46153846153846156</v>
      </c>
      <c r="Q181" s="122" t="s">
        <v>1949</v>
      </c>
      <c r="R181" s="123">
        <v>0.96282353318205671</v>
      </c>
      <c r="S181" s="136">
        <v>445.56451438425944</v>
      </c>
      <c r="T181" s="136">
        <v>239.91935389921662</v>
      </c>
      <c r="U181" s="128">
        <v>-205.64516048504282</v>
      </c>
    </row>
    <row r="182" spans="1:21" x14ac:dyDescent="0.25">
      <c r="A182" s="118" t="s">
        <v>1496</v>
      </c>
      <c r="B182" s="118" t="s">
        <v>1497</v>
      </c>
      <c r="C182" s="118" t="s">
        <v>1962</v>
      </c>
      <c r="D182" s="118" t="s">
        <v>1498</v>
      </c>
      <c r="E182" s="118" t="s">
        <v>373</v>
      </c>
      <c r="F182" s="118" t="s">
        <v>374</v>
      </c>
      <c r="G182" s="118" t="s">
        <v>351</v>
      </c>
      <c r="H182" s="118" t="s">
        <v>1499</v>
      </c>
      <c r="I182" s="118" t="s">
        <v>1500</v>
      </c>
      <c r="J182" s="119" t="s">
        <v>1500</v>
      </c>
      <c r="K182" s="118">
        <v>5484484</v>
      </c>
      <c r="L182" s="118" t="s">
        <v>318</v>
      </c>
      <c r="M182" s="120">
        <v>862</v>
      </c>
      <c r="N182" s="120">
        <v>623</v>
      </c>
      <c r="O182" s="120">
        <v>-239</v>
      </c>
      <c r="P182" s="121">
        <v>-0.27726218097447797</v>
      </c>
      <c r="Q182" s="122" t="s">
        <v>1949</v>
      </c>
      <c r="R182" s="123">
        <v>0.91958443422198666</v>
      </c>
      <c r="S182" s="136">
        <v>937.37993806875829</v>
      </c>
      <c r="T182" s="136">
        <v>677.47993203809335</v>
      </c>
      <c r="U182" s="128">
        <v>-259.90000603066494</v>
      </c>
    </row>
    <row r="183" spans="1:21" x14ac:dyDescent="0.25">
      <c r="A183" s="118" t="s">
        <v>1518</v>
      </c>
      <c r="B183" s="118" t="s">
        <v>1519</v>
      </c>
      <c r="C183" s="118" t="s">
        <v>1962</v>
      </c>
      <c r="D183" s="118" t="s">
        <v>1520</v>
      </c>
      <c r="E183" s="118" t="s">
        <v>373</v>
      </c>
      <c r="F183" s="118" t="s">
        <v>374</v>
      </c>
      <c r="G183" s="118" t="s">
        <v>351</v>
      </c>
      <c r="H183" s="118" t="s">
        <v>1521</v>
      </c>
      <c r="I183" s="118" t="s">
        <v>1522</v>
      </c>
      <c r="J183" s="119" t="s">
        <v>1522</v>
      </c>
      <c r="K183" s="118">
        <v>5485228</v>
      </c>
      <c r="L183" s="118" t="s">
        <v>322</v>
      </c>
      <c r="M183" s="120">
        <v>2406</v>
      </c>
      <c r="N183" s="120">
        <v>3590</v>
      </c>
      <c r="O183" s="120">
        <v>1184</v>
      </c>
      <c r="P183" s="121">
        <v>0.49210307564422279</v>
      </c>
      <c r="Q183" s="122" t="s">
        <v>1954</v>
      </c>
      <c r="R183" s="123">
        <v>6.0584241757869179</v>
      </c>
      <c r="S183" s="136">
        <v>397.13297223654513</v>
      </c>
      <c r="T183" s="136">
        <v>592.56332931388079</v>
      </c>
      <c r="U183" s="128">
        <v>195.43035707733566</v>
      </c>
    </row>
    <row r="184" spans="1:21" s="6" customFormat="1" x14ac:dyDescent="0.25">
      <c r="A184" s="15" t="s">
        <v>49</v>
      </c>
      <c r="B184" s="16" t="s">
        <v>1910</v>
      </c>
      <c r="C184" s="108" t="s">
        <v>1963</v>
      </c>
      <c r="D184" s="15"/>
      <c r="E184" s="15"/>
      <c r="F184" s="15"/>
      <c r="G184" s="15"/>
      <c r="H184" s="15"/>
      <c r="I184" s="15"/>
      <c r="J184" s="23"/>
      <c r="K184" s="15">
        <v>54047</v>
      </c>
      <c r="L184" s="15" t="s">
        <v>48</v>
      </c>
      <c r="M184" s="43">
        <v>22113</v>
      </c>
      <c r="N184" s="43">
        <v>19111</v>
      </c>
      <c r="O184" s="77">
        <v>-3002</v>
      </c>
      <c r="P184" s="78">
        <v>-0.13575724686835797</v>
      </c>
      <c r="Q184" s="23" t="s">
        <v>1949</v>
      </c>
      <c r="R184" s="48">
        <v>534.51682824919578</v>
      </c>
      <c r="S184" s="110">
        <v>41.370072617602887</v>
      </c>
      <c r="T184" s="110">
        <v>35.753785456293073</v>
      </c>
      <c r="U184" s="109">
        <v>-5.6162871613098133</v>
      </c>
    </row>
    <row r="185" spans="1:21" s="27" customFormat="1" x14ac:dyDescent="0.25">
      <c r="A185" s="25" t="s">
        <v>1736</v>
      </c>
      <c r="B185" s="25" t="s">
        <v>1737</v>
      </c>
      <c r="C185" s="25" t="s">
        <v>1961</v>
      </c>
      <c r="D185" s="25" t="s">
        <v>1738</v>
      </c>
      <c r="E185" s="25" t="s">
        <v>394</v>
      </c>
      <c r="F185" s="25" t="s">
        <v>395</v>
      </c>
      <c r="G185" s="25" t="s">
        <v>351</v>
      </c>
      <c r="H185" s="25" t="s">
        <v>1739</v>
      </c>
      <c r="I185" s="25" t="s">
        <v>1740</v>
      </c>
      <c r="J185" s="26" t="s">
        <v>1740</v>
      </c>
      <c r="K185" s="25" t="s">
        <v>1905</v>
      </c>
      <c r="L185" s="25" t="s">
        <v>1905</v>
      </c>
      <c r="M185" s="44">
        <v>43852</v>
      </c>
      <c r="N185" s="44">
        <v>42763</v>
      </c>
      <c r="O185" s="44">
        <v>-1089</v>
      </c>
      <c r="P185" s="133">
        <v>-2.4833530967800783E-2</v>
      </c>
      <c r="Q185" s="134" t="s">
        <v>1949</v>
      </c>
      <c r="R185" s="50">
        <v>406.90555336004843</v>
      </c>
      <c r="S185" s="135">
        <v>107.76948025872177</v>
      </c>
      <c r="T185" s="135">
        <v>105.09318353333302</v>
      </c>
      <c r="U185" s="138">
        <v>-2.6762967253887524</v>
      </c>
    </row>
    <row r="186" spans="1:21" x14ac:dyDescent="0.25">
      <c r="A186" s="118" t="s">
        <v>391</v>
      </c>
      <c r="B186" s="118" t="s">
        <v>392</v>
      </c>
      <c r="C186" s="118" t="s">
        <v>1962</v>
      </c>
      <c r="D186" s="118" t="s">
        <v>393</v>
      </c>
      <c r="E186" s="118" t="s">
        <v>394</v>
      </c>
      <c r="F186" s="118" t="s">
        <v>395</v>
      </c>
      <c r="G186" s="118" t="s">
        <v>351</v>
      </c>
      <c r="H186" s="118" t="s">
        <v>396</v>
      </c>
      <c r="I186" s="118" t="s">
        <v>397</v>
      </c>
      <c r="J186" s="119" t="s">
        <v>397</v>
      </c>
      <c r="K186" s="118">
        <v>5403292</v>
      </c>
      <c r="L186" s="118" t="s">
        <v>118</v>
      </c>
      <c r="M186" s="120">
        <v>1048</v>
      </c>
      <c r="N186" s="120">
        <v>962</v>
      </c>
      <c r="O186" s="120">
        <v>-86</v>
      </c>
      <c r="P186" s="121">
        <v>-8.2061068702290074E-2</v>
      </c>
      <c r="Q186" s="122" t="s">
        <v>1949</v>
      </c>
      <c r="R186" s="123">
        <v>0.39360729902565544</v>
      </c>
      <c r="S186" s="136">
        <v>2662.5522509217772</v>
      </c>
      <c r="T186" s="136">
        <v>2444.0603677354484</v>
      </c>
      <c r="U186" s="128">
        <v>-218.49188318632878</v>
      </c>
    </row>
    <row r="187" spans="1:21" x14ac:dyDescent="0.25">
      <c r="A187" s="118" t="s">
        <v>508</v>
      </c>
      <c r="B187" s="118" t="s">
        <v>509</v>
      </c>
      <c r="C187" s="118" t="s">
        <v>1962</v>
      </c>
      <c r="D187" s="118" t="s">
        <v>510</v>
      </c>
      <c r="E187" s="118" t="s">
        <v>394</v>
      </c>
      <c r="F187" s="118" t="s">
        <v>395</v>
      </c>
      <c r="G187" s="118" t="s">
        <v>351</v>
      </c>
      <c r="H187" s="118" t="s">
        <v>511</v>
      </c>
      <c r="I187" s="118" t="s">
        <v>512</v>
      </c>
      <c r="J187" s="119" t="s">
        <v>512</v>
      </c>
      <c r="K187" s="118">
        <v>5408524</v>
      </c>
      <c r="L187" s="118" t="s">
        <v>135</v>
      </c>
      <c r="M187" s="120">
        <v>10447</v>
      </c>
      <c r="N187" s="120">
        <v>9658</v>
      </c>
      <c r="O187" s="120">
        <v>-789</v>
      </c>
      <c r="P187" s="121">
        <v>-7.5524073896812483E-2</v>
      </c>
      <c r="Q187" s="122" t="s">
        <v>1949</v>
      </c>
      <c r="R187" s="123">
        <v>9.0156785729920568</v>
      </c>
      <c r="S187" s="136">
        <v>1158.7591455728802</v>
      </c>
      <c r="T187" s="136">
        <v>1071.2449342340267</v>
      </c>
      <c r="U187" s="128">
        <v>-87.514211338853556</v>
      </c>
    </row>
    <row r="188" spans="1:21" x14ac:dyDescent="0.25">
      <c r="A188" s="118" t="s">
        <v>525</v>
      </c>
      <c r="B188" s="118" t="s">
        <v>526</v>
      </c>
      <c r="C188" s="118" t="s">
        <v>1962</v>
      </c>
      <c r="D188" s="118" t="s">
        <v>527</v>
      </c>
      <c r="E188" s="118" t="s">
        <v>394</v>
      </c>
      <c r="F188" s="118" t="s">
        <v>395</v>
      </c>
      <c r="G188" s="118" t="s">
        <v>351</v>
      </c>
      <c r="H188" s="118" t="s">
        <v>528</v>
      </c>
      <c r="I188" s="118" t="s">
        <v>529</v>
      </c>
      <c r="J188" s="119" t="s">
        <v>529</v>
      </c>
      <c r="K188" s="118">
        <v>5409796</v>
      </c>
      <c r="L188" s="118" t="s">
        <v>138</v>
      </c>
      <c r="M188" s="120">
        <v>364</v>
      </c>
      <c r="N188" s="120">
        <v>276</v>
      </c>
      <c r="O188" s="120">
        <v>-88</v>
      </c>
      <c r="P188" s="121">
        <v>-0.24175824175824176</v>
      </c>
      <c r="Q188" s="122" t="s">
        <v>1949</v>
      </c>
      <c r="R188" s="123">
        <v>0.58349461918822554</v>
      </c>
      <c r="S188" s="136">
        <v>623.82751790651855</v>
      </c>
      <c r="T188" s="136">
        <v>473.01207401703056</v>
      </c>
      <c r="U188" s="128">
        <v>-150.81544388948799</v>
      </c>
    </row>
    <row r="189" spans="1:21" x14ac:dyDescent="0.25">
      <c r="A189" s="118" t="s">
        <v>1191</v>
      </c>
      <c r="B189" s="118" t="s">
        <v>1192</v>
      </c>
      <c r="C189" s="118" t="s">
        <v>1962</v>
      </c>
      <c r="D189" s="118" t="s">
        <v>1193</v>
      </c>
      <c r="E189" s="118" t="s">
        <v>394</v>
      </c>
      <c r="F189" s="118" t="s">
        <v>395</v>
      </c>
      <c r="G189" s="118" t="s">
        <v>351</v>
      </c>
      <c r="H189" s="118" t="s">
        <v>1194</v>
      </c>
      <c r="I189" s="118" t="s">
        <v>1195</v>
      </c>
      <c r="J189" s="119" t="s">
        <v>1195</v>
      </c>
      <c r="K189" s="118">
        <v>5460196</v>
      </c>
      <c r="L189" s="118" t="s">
        <v>259</v>
      </c>
      <c r="M189" s="120">
        <v>121</v>
      </c>
      <c r="N189" s="120">
        <v>133</v>
      </c>
      <c r="O189" s="120">
        <v>12</v>
      </c>
      <c r="P189" s="121">
        <v>9.9173553719008267E-2</v>
      </c>
      <c r="Q189" s="122" t="s">
        <v>1954</v>
      </c>
      <c r="R189" s="123">
        <v>0.4195654269554191</v>
      </c>
      <c r="S189" s="136">
        <v>288.39363833678522</v>
      </c>
      <c r="T189" s="136">
        <v>316.9946603205986</v>
      </c>
      <c r="U189" s="128">
        <v>28.601021983813382</v>
      </c>
    </row>
    <row r="190" spans="1:21" x14ac:dyDescent="0.25">
      <c r="A190" s="118" t="s">
        <v>1284</v>
      </c>
      <c r="B190" s="118" t="s">
        <v>1285</v>
      </c>
      <c r="C190" s="118" t="s">
        <v>1962</v>
      </c>
      <c r="D190" s="118" t="s">
        <v>1286</v>
      </c>
      <c r="E190" s="118" t="s">
        <v>394</v>
      </c>
      <c r="F190" s="118" t="s">
        <v>395</v>
      </c>
      <c r="G190" s="118" t="s">
        <v>351</v>
      </c>
      <c r="H190" s="118" t="s">
        <v>1287</v>
      </c>
      <c r="I190" s="118" t="s">
        <v>1288</v>
      </c>
      <c r="J190" s="119" t="s">
        <v>1288</v>
      </c>
      <c r="K190" s="118">
        <v>5465692</v>
      </c>
      <c r="L190" s="118" t="s">
        <v>277</v>
      </c>
      <c r="M190" s="120">
        <v>6432</v>
      </c>
      <c r="N190" s="120">
        <v>5872</v>
      </c>
      <c r="O190" s="120">
        <v>-560</v>
      </c>
      <c r="P190" s="121">
        <v>-8.7064676616915429E-2</v>
      </c>
      <c r="Q190" s="122" t="s">
        <v>1949</v>
      </c>
      <c r="R190" s="123">
        <v>3.0503165213432779</v>
      </c>
      <c r="S190" s="136">
        <v>2108.633630311755</v>
      </c>
      <c r="T190" s="136">
        <v>1925.0461251851098</v>
      </c>
      <c r="U190" s="128">
        <v>-183.58750512664528</v>
      </c>
    </row>
    <row r="191" spans="1:21" s="6" customFormat="1" x14ac:dyDescent="0.25">
      <c r="A191" s="15" t="s">
        <v>57</v>
      </c>
      <c r="B191" s="16" t="s">
        <v>1910</v>
      </c>
      <c r="C191" s="108" t="s">
        <v>1963</v>
      </c>
      <c r="D191" s="15"/>
      <c r="E191" s="15"/>
      <c r="F191" s="15"/>
      <c r="G191" s="15"/>
      <c r="H191" s="15"/>
      <c r="I191" s="15"/>
      <c r="J191" s="23"/>
      <c r="K191" s="15">
        <v>54055</v>
      </c>
      <c r="L191" s="15" t="s">
        <v>56</v>
      </c>
      <c r="M191" s="43">
        <v>62264</v>
      </c>
      <c r="N191" s="43">
        <v>59664</v>
      </c>
      <c r="O191" s="77">
        <v>-2600</v>
      </c>
      <c r="P191" s="78">
        <v>-4.1757676988307853E-2</v>
      </c>
      <c r="Q191" s="23" t="s">
        <v>1949</v>
      </c>
      <c r="R191" s="48">
        <v>420.36821579955307</v>
      </c>
      <c r="S191" s="110">
        <v>148.11776356966473</v>
      </c>
      <c r="T191" s="110">
        <v>141.9327098422921</v>
      </c>
      <c r="U191" s="109">
        <v>-6.1850537273726331</v>
      </c>
    </row>
    <row r="192" spans="1:21" s="18" customFormat="1" x14ac:dyDescent="0.25">
      <c r="A192" s="25" t="s">
        <v>1741</v>
      </c>
      <c r="B192" s="25" t="s">
        <v>1742</v>
      </c>
      <c r="C192" s="25" t="s">
        <v>1961</v>
      </c>
      <c r="D192" s="25" t="s">
        <v>1743</v>
      </c>
      <c r="E192" s="25" t="s">
        <v>589</v>
      </c>
      <c r="F192" s="25" t="s">
        <v>590</v>
      </c>
      <c r="G192" s="25" t="s">
        <v>351</v>
      </c>
      <c r="H192" s="25" t="s">
        <v>1744</v>
      </c>
      <c r="I192" s="25" t="s">
        <v>1745</v>
      </c>
      <c r="J192" s="26" t="s">
        <v>1745</v>
      </c>
      <c r="K192" s="25" t="s">
        <v>1905</v>
      </c>
      <c r="L192" s="25" t="s">
        <v>1905</v>
      </c>
      <c r="M192" s="44">
        <v>20013</v>
      </c>
      <c r="N192" s="44">
        <v>19693</v>
      </c>
      <c r="O192" s="44">
        <v>-320</v>
      </c>
      <c r="P192" s="133">
        <v>-1.5989606755608853E-2</v>
      </c>
      <c r="Q192" s="134" t="s">
        <v>1949</v>
      </c>
      <c r="R192" s="50">
        <v>325.21674343670617</v>
      </c>
      <c r="S192" s="135">
        <v>61.537422054332019</v>
      </c>
      <c r="T192" s="135">
        <v>60.553462874929316</v>
      </c>
      <c r="U192" s="138">
        <v>-0.98395917940270294</v>
      </c>
    </row>
    <row r="193" spans="1:21" x14ac:dyDescent="0.25">
      <c r="A193" s="118" t="s">
        <v>586</v>
      </c>
      <c r="B193" s="118" t="s">
        <v>587</v>
      </c>
      <c r="C193" s="118" t="s">
        <v>1962</v>
      </c>
      <c r="D193" s="118" t="s">
        <v>588</v>
      </c>
      <c r="E193" s="118" t="s">
        <v>589</v>
      </c>
      <c r="F193" s="118" t="s">
        <v>590</v>
      </c>
      <c r="G193" s="118" t="s">
        <v>351</v>
      </c>
      <c r="H193" s="118" t="s">
        <v>591</v>
      </c>
      <c r="I193" s="118" t="s">
        <v>592</v>
      </c>
      <c r="J193" s="119" t="s">
        <v>592</v>
      </c>
      <c r="K193" s="118">
        <v>5413525</v>
      </c>
      <c r="L193" s="118" t="s">
        <v>149</v>
      </c>
      <c r="M193" s="120">
        <v>977</v>
      </c>
      <c r="N193" s="120">
        <v>860</v>
      </c>
      <c r="O193" s="120">
        <v>-117</v>
      </c>
      <c r="P193" s="121">
        <v>-0.11975435005117707</v>
      </c>
      <c r="Q193" s="122" t="s">
        <v>1949</v>
      </c>
      <c r="R193" s="123">
        <v>1.3034721910686744</v>
      </c>
      <c r="S193" s="136">
        <v>749.53651232021264</v>
      </c>
      <c r="T193" s="136">
        <v>659.77625444767943</v>
      </c>
      <c r="U193" s="128">
        <v>-89.760257872533202</v>
      </c>
    </row>
    <row r="194" spans="1:21" x14ac:dyDescent="0.25">
      <c r="A194" s="118" t="s">
        <v>716</v>
      </c>
      <c r="B194" s="118" t="s">
        <v>717</v>
      </c>
      <c r="C194" s="118" t="s">
        <v>1962</v>
      </c>
      <c r="D194" s="118" t="s">
        <v>718</v>
      </c>
      <c r="E194" s="118" t="s">
        <v>589</v>
      </c>
      <c r="F194" s="118" t="s">
        <v>590</v>
      </c>
      <c r="G194" s="118" t="s">
        <v>351</v>
      </c>
      <c r="H194" s="118" t="s">
        <v>719</v>
      </c>
      <c r="I194" s="118" t="s">
        <v>720</v>
      </c>
      <c r="J194" s="119" t="s">
        <v>720</v>
      </c>
      <c r="K194" s="118">
        <v>5424484</v>
      </c>
      <c r="L194" s="118" t="s">
        <v>171</v>
      </c>
      <c r="M194" s="120">
        <v>232</v>
      </c>
      <c r="N194" s="120">
        <v>212</v>
      </c>
      <c r="O194" s="120">
        <v>-20</v>
      </c>
      <c r="P194" s="121">
        <v>-8.6206896551724144E-2</v>
      </c>
      <c r="Q194" s="122" t="s">
        <v>1949</v>
      </c>
      <c r="R194" s="123">
        <v>0.25750975663442971</v>
      </c>
      <c r="S194" s="136">
        <v>900.93673743537295</v>
      </c>
      <c r="T194" s="136">
        <v>823.2697773116339</v>
      </c>
      <c r="U194" s="128">
        <v>-77.666960123739045</v>
      </c>
    </row>
    <row r="195" spans="1:21" x14ac:dyDescent="0.25">
      <c r="A195" s="118" t="s">
        <v>966</v>
      </c>
      <c r="B195" s="118" t="s">
        <v>967</v>
      </c>
      <c r="C195" s="118" t="s">
        <v>1962</v>
      </c>
      <c r="D195" s="118" t="s">
        <v>968</v>
      </c>
      <c r="E195" s="118" t="s">
        <v>589</v>
      </c>
      <c r="F195" s="118" t="s">
        <v>590</v>
      </c>
      <c r="G195" s="118" t="s">
        <v>351</v>
      </c>
      <c r="H195" s="118" t="s">
        <v>969</v>
      </c>
      <c r="I195" s="118" t="s">
        <v>970</v>
      </c>
      <c r="J195" s="119" t="s">
        <v>970</v>
      </c>
      <c r="K195" s="118">
        <v>5443492</v>
      </c>
      <c r="L195" s="118" t="s">
        <v>216</v>
      </c>
      <c r="M195" s="120">
        <v>5439</v>
      </c>
      <c r="N195" s="120">
        <v>4864</v>
      </c>
      <c r="O195" s="120">
        <v>-575</v>
      </c>
      <c r="P195" s="121">
        <v>-0.10571796286082</v>
      </c>
      <c r="Q195" s="122" t="s">
        <v>1949</v>
      </c>
      <c r="R195" s="123">
        <v>1.9662216795357732</v>
      </c>
      <c r="S195" s="136">
        <v>2766.2191179196807</v>
      </c>
      <c r="T195" s="136">
        <v>2473.7800679465577</v>
      </c>
      <c r="U195" s="128">
        <v>-292.43904997312302</v>
      </c>
    </row>
    <row r="196" spans="1:21" x14ac:dyDescent="0.25">
      <c r="A196" s="118" t="s">
        <v>1249</v>
      </c>
      <c r="B196" s="118" t="s">
        <v>1250</v>
      </c>
      <c r="C196" s="118" t="s">
        <v>1962</v>
      </c>
      <c r="D196" s="118" t="s">
        <v>1251</v>
      </c>
      <c r="E196" s="118" t="s">
        <v>589</v>
      </c>
      <c r="F196" s="118" t="s">
        <v>590</v>
      </c>
      <c r="G196" s="118" t="s">
        <v>351</v>
      </c>
      <c r="H196" s="118" t="s">
        <v>1252</v>
      </c>
      <c r="I196" s="118" t="s">
        <v>1253</v>
      </c>
      <c r="J196" s="119" t="s">
        <v>1253</v>
      </c>
      <c r="K196" s="118">
        <v>5463604</v>
      </c>
      <c r="L196" s="118" t="s">
        <v>270</v>
      </c>
      <c r="M196" s="120">
        <v>876</v>
      </c>
      <c r="N196" s="120">
        <v>718</v>
      </c>
      <c r="O196" s="120">
        <v>-158</v>
      </c>
      <c r="P196" s="121">
        <v>-0.18036529680365296</v>
      </c>
      <c r="Q196" s="122" t="s">
        <v>1949</v>
      </c>
      <c r="R196" s="123">
        <v>0.38018845040398641</v>
      </c>
      <c r="S196" s="136">
        <v>2304.1204935846067</v>
      </c>
      <c r="T196" s="136">
        <v>1888.5371168878398</v>
      </c>
      <c r="U196" s="128">
        <v>-415.58337669676689</v>
      </c>
    </row>
    <row r="197" spans="1:21" x14ac:dyDescent="0.25">
      <c r="A197" s="118" t="s">
        <v>1335</v>
      </c>
      <c r="B197" s="118" t="s">
        <v>1336</v>
      </c>
      <c r="C197" s="118" t="s">
        <v>1962</v>
      </c>
      <c r="D197" s="118" t="s">
        <v>1337</v>
      </c>
      <c r="E197" s="118" t="s">
        <v>589</v>
      </c>
      <c r="F197" s="118" t="s">
        <v>590</v>
      </c>
      <c r="G197" s="118" t="s">
        <v>351</v>
      </c>
      <c r="H197" s="118" t="s">
        <v>1338</v>
      </c>
      <c r="I197" s="118" t="s">
        <v>1339</v>
      </c>
      <c r="J197" s="119" t="s">
        <v>1339</v>
      </c>
      <c r="K197" s="118">
        <v>5468260</v>
      </c>
      <c r="L197" s="118" t="s">
        <v>286</v>
      </c>
      <c r="M197" s="120">
        <v>675</v>
      </c>
      <c r="N197" s="120">
        <v>591</v>
      </c>
      <c r="O197" s="120">
        <v>-84</v>
      </c>
      <c r="P197" s="121">
        <v>-0.12444444444444444</v>
      </c>
      <c r="Q197" s="122" t="s">
        <v>1949</v>
      </c>
      <c r="R197" s="123">
        <v>0.29143919382183492</v>
      </c>
      <c r="S197" s="136">
        <v>2316.0920504489409</v>
      </c>
      <c r="T197" s="136">
        <v>2027.8672619486283</v>
      </c>
      <c r="U197" s="128">
        <v>-288.22478850031257</v>
      </c>
    </row>
    <row r="198" spans="1:21" s="6" customFormat="1" x14ac:dyDescent="0.25">
      <c r="A198" s="15" t="s">
        <v>59</v>
      </c>
      <c r="B198" s="16" t="s">
        <v>1910</v>
      </c>
      <c r="C198" s="108" t="s">
        <v>1963</v>
      </c>
      <c r="D198" s="15"/>
      <c r="E198" s="15"/>
      <c r="F198" s="15"/>
      <c r="G198" s="15"/>
      <c r="H198" s="15"/>
      <c r="I198" s="15"/>
      <c r="J198" s="23"/>
      <c r="K198" s="15">
        <v>54057</v>
      </c>
      <c r="L198" s="15" t="s">
        <v>58</v>
      </c>
      <c r="M198" s="43">
        <v>28212</v>
      </c>
      <c r="N198" s="43">
        <v>26938</v>
      </c>
      <c r="O198" s="77">
        <v>-1274</v>
      </c>
      <c r="P198" s="78">
        <v>-4.5158088756557496E-2</v>
      </c>
      <c r="Q198" s="23" t="s">
        <v>1949</v>
      </c>
      <c r="R198" s="48">
        <v>329.41557470817082</v>
      </c>
      <c r="S198" s="110">
        <v>85.642580879768673</v>
      </c>
      <c r="T198" s="110">
        <v>81.775125611059423</v>
      </c>
      <c r="U198" s="109">
        <v>-3.86745526870925</v>
      </c>
    </row>
    <row r="199" spans="1:21" s="18" customFormat="1" x14ac:dyDescent="0.25">
      <c r="A199" s="25" t="s">
        <v>1746</v>
      </c>
      <c r="B199" s="25" t="s">
        <v>1747</v>
      </c>
      <c r="C199" s="25" t="s">
        <v>1961</v>
      </c>
      <c r="D199" s="25" t="s">
        <v>1748</v>
      </c>
      <c r="E199" s="25" t="s">
        <v>683</v>
      </c>
      <c r="F199" s="25" t="s">
        <v>684</v>
      </c>
      <c r="G199" s="25" t="s">
        <v>351</v>
      </c>
      <c r="H199" s="25" t="s">
        <v>1749</v>
      </c>
      <c r="I199" s="25" t="s">
        <v>1750</v>
      </c>
      <c r="J199" s="26" t="s">
        <v>1750</v>
      </c>
      <c r="K199" s="25" t="s">
        <v>1905</v>
      </c>
      <c r="L199" s="25" t="s">
        <v>1905</v>
      </c>
      <c r="M199" s="44">
        <v>21714</v>
      </c>
      <c r="N199" s="44">
        <v>19001</v>
      </c>
      <c r="O199" s="44">
        <v>-2713</v>
      </c>
      <c r="P199" s="133">
        <v>-0.12494243345307175</v>
      </c>
      <c r="Q199" s="134" t="s">
        <v>1949</v>
      </c>
      <c r="R199" s="50">
        <v>416.56236465560704</v>
      </c>
      <c r="S199" s="135">
        <v>52.126648594267635</v>
      </c>
      <c r="T199" s="135">
        <v>45.613818271146691</v>
      </c>
      <c r="U199" s="138">
        <v>-6.5128303231209443</v>
      </c>
    </row>
    <row r="200" spans="1:21" x14ac:dyDescent="0.25">
      <c r="A200" s="118" t="s">
        <v>680</v>
      </c>
      <c r="B200" s="118" t="s">
        <v>681</v>
      </c>
      <c r="C200" s="118" t="s">
        <v>1962</v>
      </c>
      <c r="D200" s="118" t="s">
        <v>682</v>
      </c>
      <c r="E200" s="118" t="s">
        <v>683</v>
      </c>
      <c r="F200" s="118" t="s">
        <v>684</v>
      </c>
      <c r="G200" s="118" t="s">
        <v>351</v>
      </c>
      <c r="H200" s="118" t="s">
        <v>685</v>
      </c>
      <c r="I200" s="118" t="s">
        <v>686</v>
      </c>
      <c r="J200" s="119" t="s">
        <v>686</v>
      </c>
      <c r="K200" s="118">
        <v>5420980</v>
      </c>
      <c r="L200" s="118" t="s">
        <v>165</v>
      </c>
      <c r="M200" s="120">
        <v>579</v>
      </c>
      <c r="N200" s="120">
        <v>422</v>
      </c>
      <c r="O200" s="120">
        <v>-157</v>
      </c>
      <c r="P200" s="121">
        <v>-0.27115716753022451</v>
      </c>
      <c r="Q200" s="122" t="s">
        <v>1949</v>
      </c>
      <c r="R200" s="123">
        <v>1.9860188030044497</v>
      </c>
      <c r="S200" s="136">
        <v>291.53802528157775</v>
      </c>
      <c r="T200" s="136">
        <v>212.48540011887013</v>
      </c>
      <c r="U200" s="128">
        <v>-79.052625162707614</v>
      </c>
    </row>
    <row r="201" spans="1:21" x14ac:dyDescent="0.25">
      <c r="A201" s="118" t="s">
        <v>808</v>
      </c>
      <c r="B201" s="118" t="s">
        <v>809</v>
      </c>
      <c r="C201" s="118" t="s">
        <v>1962</v>
      </c>
      <c r="D201" s="118" t="s">
        <v>810</v>
      </c>
      <c r="E201" s="118" t="s">
        <v>683</v>
      </c>
      <c r="F201" s="118" t="s">
        <v>684</v>
      </c>
      <c r="G201" s="118" t="s">
        <v>351</v>
      </c>
      <c r="H201" s="118" t="s">
        <v>811</v>
      </c>
      <c r="I201" s="118" t="s">
        <v>812</v>
      </c>
      <c r="J201" s="119" t="s">
        <v>812</v>
      </c>
      <c r="K201" s="118">
        <v>5430772</v>
      </c>
      <c r="L201" s="118" t="s">
        <v>188</v>
      </c>
      <c r="M201" s="120">
        <v>450</v>
      </c>
      <c r="N201" s="120">
        <v>333</v>
      </c>
      <c r="O201" s="120">
        <v>-117</v>
      </c>
      <c r="P201" s="121">
        <v>-0.26</v>
      </c>
      <c r="Q201" s="122" t="s">
        <v>1949</v>
      </c>
      <c r="R201" s="123">
        <v>1.0403418702654093</v>
      </c>
      <c r="S201" s="136">
        <v>432.55011920763815</v>
      </c>
      <c r="T201" s="136">
        <v>320.08708821365224</v>
      </c>
      <c r="U201" s="128">
        <v>-112.46303099398591</v>
      </c>
    </row>
    <row r="202" spans="1:21" x14ac:dyDescent="0.25">
      <c r="A202" s="118" t="s">
        <v>961</v>
      </c>
      <c r="B202" s="118" t="s">
        <v>962</v>
      </c>
      <c r="C202" s="118" t="s">
        <v>1962</v>
      </c>
      <c r="D202" s="118" t="s">
        <v>963</v>
      </c>
      <c r="E202" s="118" t="s">
        <v>683</v>
      </c>
      <c r="F202" s="118" t="s">
        <v>684</v>
      </c>
      <c r="G202" s="118" t="s">
        <v>351</v>
      </c>
      <c r="H202" s="118" t="s">
        <v>964</v>
      </c>
      <c r="I202" s="118" t="s">
        <v>965</v>
      </c>
      <c r="J202" s="119" t="s">
        <v>965</v>
      </c>
      <c r="K202" s="118">
        <v>5443300</v>
      </c>
      <c r="L202" s="118" t="s">
        <v>215</v>
      </c>
      <c r="M202" s="120">
        <v>406</v>
      </c>
      <c r="N202" s="120">
        <v>317</v>
      </c>
      <c r="O202" s="120">
        <v>-89</v>
      </c>
      <c r="P202" s="121">
        <v>-0.21921182266009853</v>
      </c>
      <c r="Q202" s="122" t="s">
        <v>1949</v>
      </c>
      <c r="R202" s="123">
        <v>0.39106073351225573</v>
      </c>
      <c r="S202" s="136">
        <v>1038.2019088277398</v>
      </c>
      <c r="T202" s="136">
        <v>810.61577610441759</v>
      </c>
      <c r="U202" s="128">
        <v>-227.58613272332218</v>
      </c>
    </row>
    <row r="203" spans="1:21" x14ac:dyDescent="0.25">
      <c r="A203" s="118" t="s">
        <v>1066</v>
      </c>
      <c r="B203" s="118" t="s">
        <v>1067</v>
      </c>
      <c r="C203" s="118" t="s">
        <v>1962</v>
      </c>
      <c r="D203" s="118" t="s">
        <v>1068</v>
      </c>
      <c r="E203" s="118" t="s">
        <v>683</v>
      </c>
      <c r="F203" s="118" t="s">
        <v>684</v>
      </c>
      <c r="G203" s="118" t="s">
        <v>351</v>
      </c>
      <c r="H203" s="118" t="s">
        <v>1069</v>
      </c>
      <c r="I203" s="118" t="s">
        <v>1070</v>
      </c>
      <c r="J203" s="119" t="s">
        <v>1070</v>
      </c>
      <c r="K203" s="118">
        <v>5452324</v>
      </c>
      <c r="L203" s="118" t="s">
        <v>236</v>
      </c>
      <c r="M203" s="120">
        <v>499</v>
      </c>
      <c r="N203" s="120">
        <v>412</v>
      </c>
      <c r="O203" s="120">
        <v>-87</v>
      </c>
      <c r="P203" s="121">
        <v>-0.17434869739478959</v>
      </c>
      <c r="Q203" s="122" t="s">
        <v>1949</v>
      </c>
      <c r="R203" s="123">
        <v>0.54368475939427519</v>
      </c>
      <c r="S203" s="136">
        <v>917.8112709209305</v>
      </c>
      <c r="T203" s="136">
        <v>757.79207138160996</v>
      </c>
      <c r="U203" s="128">
        <v>-160.01919953932054</v>
      </c>
    </row>
    <row r="204" spans="1:21" x14ac:dyDescent="0.25">
      <c r="A204" s="118" t="s">
        <v>1586</v>
      </c>
      <c r="B204" s="118" t="s">
        <v>1587</v>
      </c>
      <c r="C204" s="118" t="s">
        <v>1962</v>
      </c>
      <c r="D204" s="118" t="s">
        <v>1588</v>
      </c>
      <c r="E204" s="118" t="s">
        <v>683</v>
      </c>
      <c r="F204" s="118" t="s">
        <v>684</v>
      </c>
      <c r="G204" s="118" t="s">
        <v>351</v>
      </c>
      <c r="H204" s="118" t="s">
        <v>1589</v>
      </c>
      <c r="I204" s="118" t="s">
        <v>1590</v>
      </c>
      <c r="J204" s="119" t="s">
        <v>1590</v>
      </c>
      <c r="K204" s="118">
        <v>5487508</v>
      </c>
      <c r="L204" s="118" t="s">
        <v>335</v>
      </c>
      <c r="M204" s="120">
        <v>3191</v>
      </c>
      <c r="N204" s="120">
        <v>3083</v>
      </c>
      <c r="O204" s="120">
        <v>-108</v>
      </c>
      <c r="P204" s="121">
        <v>-3.3845189595738012E-2</v>
      </c>
      <c r="Q204" s="122" t="s">
        <v>1949</v>
      </c>
      <c r="R204" s="123">
        <v>3.2392394307040808</v>
      </c>
      <c r="S204" s="136">
        <v>985.10779096882152</v>
      </c>
      <c r="T204" s="136">
        <v>951.76663101124313</v>
      </c>
      <c r="U204" s="128">
        <v>-33.341159957578384</v>
      </c>
    </row>
    <row r="205" spans="1:21" s="6" customFormat="1" x14ac:dyDescent="0.25">
      <c r="A205" s="15" t="s">
        <v>61</v>
      </c>
      <c r="B205" s="16" t="s">
        <v>1910</v>
      </c>
      <c r="C205" s="108" t="s">
        <v>1963</v>
      </c>
      <c r="D205" s="15"/>
      <c r="E205" s="15"/>
      <c r="F205" s="15"/>
      <c r="G205" s="15"/>
      <c r="H205" s="15"/>
      <c r="I205" s="15"/>
      <c r="J205" s="23"/>
      <c r="K205" s="15">
        <v>54059</v>
      </c>
      <c r="L205" s="15" t="s">
        <v>60</v>
      </c>
      <c r="M205" s="43">
        <v>26839</v>
      </c>
      <c r="N205" s="43">
        <v>23568</v>
      </c>
      <c r="O205" s="77">
        <v>-3271</v>
      </c>
      <c r="P205" s="78">
        <v>-0.12187488356496144</v>
      </c>
      <c r="Q205" s="23" t="s">
        <v>1949</v>
      </c>
      <c r="R205" s="48">
        <v>423.76271025248752</v>
      </c>
      <c r="S205" s="110">
        <v>63.334973443058992</v>
      </c>
      <c r="T205" s="110">
        <v>55.616030929096254</v>
      </c>
      <c r="U205" s="109">
        <v>-7.7189425139627375</v>
      </c>
    </row>
    <row r="206" spans="1:21" s="18" customFormat="1" x14ac:dyDescent="0.25">
      <c r="A206" s="25" t="s">
        <v>1751</v>
      </c>
      <c r="B206" s="25" t="s">
        <v>1752</v>
      </c>
      <c r="C206" s="25" t="s">
        <v>1961</v>
      </c>
      <c r="D206" s="25" t="s">
        <v>1753</v>
      </c>
      <c r="E206" s="25" t="s">
        <v>504</v>
      </c>
      <c r="F206" s="25" t="s">
        <v>505</v>
      </c>
      <c r="G206" s="25" t="s">
        <v>351</v>
      </c>
      <c r="H206" s="25" t="s">
        <v>1754</v>
      </c>
      <c r="I206" s="25" t="s">
        <v>1755</v>
      </c>
      <c r="J206" s="26" t="s">
        <v>1755</v>
      </c>
      <c r="K206" s="25" t="s">
        <v>1905</v>
      </c>
      <c r="L206" s="25" t="s">
        <v>1905</v>
      </c>
      <c r="M206" s="44">
        <v>59769</v>
      </c>
      <c r="N206" s="44">
        <v>68268</v>
      </c>
      <c r="O206" s="44">
        <v>8499</v>
      </c>
      <c r="P206" s="133">
        <v>0.14219746022185414</v>
      </c>
      <c r="Q206" s="134" t="s">
        <v>1954</v>
      </c>
      <c r="R206" s="50">
        <v>351.54287024872093</v>
      </c>
      <c r="S206" s="135">
        <v>170.01909314136478</v>
      </c>
      <c r="T206" s="135">
        <v>194.19537637528973</v>
      </c>
      <c r="U206" s="138">
        <v>24.176283233924948</v>
      </c>
    </row>
    <row r="207" spans="1:21" x14ac:dyDescent="0.25">
      <c r="A207" s="118" t="s">
        <v>501</v>
      </c>
      <c r="B207" s="118" t="s">
        <v>502</v>
      </c>
      <c r="C207" s="118" t="s">
        <v>1962</v>
      </c>
      <c r="D207" s="118" t="s">
        <v>503</v>
      </c>
      <c r="E207" s="118" t="s">
        <v>504</v>
      </c>
      <c r="F207" s="118" t="s">
        <v>505</v>
      </c>
      <c r="G207" s="118" t="s">
        <v>351</v>
      </c>
      <c r="H207" s="118" t="s">
        <v>506</v>
      </c>
      <c r="I207" s="118" t="s">
        <v>507</v>
      </c>
      <c r="J207" s="119" t="s">
        <v>507</v>
      </c>
      <c r="K207" s="118">
        <v>5408092</v>
      </c>
      <c r="L207" s="118" t="s">
        <v>134</v>
      </c>
      <c r="M207" s="120">
        <v>171</v>
      </c>
      <c r="N207" s="120">
        <v>118</v>
      </c>
      <c r="O207" s="120">
        <v>-53</v>
      </c>
      <c r="P207" s="121">
        <v>-0.30994152046783624</v>
      </c>
      <c r="Q207" s="122" t="s">
        <v>1949</v>
      </c>
      <c r="R207" s="123">
        <v>0.30849268598780466</v>
      </c>
      <c r="S207" s="136">
        <v>554.30811739491276</v>
      </c>
      <c r="T207" s="136">
        <v>382.50501668186968</v>
      </c>
      <c r="U207" s="128">
        <v>-171.80310071304308</v>
      </c>
    </row>
    <row r="208" spans="1:21" x14ac:dyDescent="0.25">
      <c r="A208" s="118" t="s">
        <v>847</v>
      </c>
      <c r="B208" s="118" t="s">
        <v>848</v>
      </c>
      <c r="C208" s="118" t="s">
        <v>1962</v>
      </c>
      <c r="D208" s="118" t="s">
        <v>849</v>
      </c>
      <c r="E208" s="118" t="s">
        <v>504</v>
      </c>
      <c r="F208" s="118" t="s">
        <v>505</v>
      </c>
      <c r="G208" s="118" t="s">
        <v>351</v>
      </c>
      <c r="H208" s="118" t="s">
        <v>850</v>
      </c>
      <c r="I208" s="118" t="s">
        <v>851</v>
      </c>
      <c r="J208" s="119" t="s">
        <v>851</v>
      </c>
      <c r="K208" s="118">
        <v>5432932</v>
      </c>
      <c r="L208" s="118" t="s">
        <v>195</v>
      </c>
      <c r="M208" s="120">
        <v>781</v>
      </c>
      <c r="N208" s="120">
        <v>1355</v>
      </c>
      <c r="O208" s="120">
        <v>574</v>
      </c>
      <c r="P208" s="121">
        <v>0.73495518565941098</v>
      </c>
      <c r="Q208" s="122" t="s">
        <v>1954</v>
      </c>
      <c r="R208" s="123">
        <v>1.297088843680805</v>
      </c>
      <c r="S208" s="136">
        <v>602.11758339060464</v>
      </c>
      <c r="T208" s="136">
        <v>1044.6470236802422</v>
      </c>
      <c r="U208" s="128">
        <v>442.52944028963759</v>
      </c>
    </row>
    <row r="209" spans="1:21" x14ac:dyDescent="0.25">
      <c r="A209" s="118" t="s">
        <v>1120</v>
      </c>
      <c r="B209" s="118" t="s">
        <v>1121</v>
      </c>
      <c r="C209" s="118" t="s">
        <v>1962</v>
      </c>
      <c r="D209" s="118" t="s">
        <v>1122</v>
      </c>
      <c r="E209" s="118" t="s">
        <v>504</v>
      </c>
      <c r="F209" s="118" t="s">
        <v>505</v>
      </c>
      <c r="G209" s="118" t="s">
        <v>351</v>
      </c>
      <c r="H209" s="118" t="s">
        <v>1123</v>
      </c>
      <c r="I209" s="118" t="s">
        <v>1124</v>
      </c>
      <c r="J209" s="119" t="s">
        <v>1124</v>
      </c>
      <c r="K209" s="118">
        <v>5455756</v>
      </c>
      <c r="L209" s="118" t="s">
        <v>246</v>
      </c>
      <c r="M209" s="120">
        <v>29660</v>
      </c>
      <c r="N209" s="120">
        <v>30347</v>
      </c>
      <c r="O209" s="120">
        <v>687</v>
      </c>
      <c r="P209" s="121">
        <v>2.3162508428860418E-2</v>
      </c>
      <c r="Q209" s="122" t="s">
        <v>1954</v>
      </c>
      <c r="R209" s="123">
        <v>10.424634799122986</v>
      </c>
      <c r="S209" s="136">
        <v>2845.1836032179531</v>
      </c>
      <c r="T209" s="136">
        <v>2911.0851924091444</v>
      </c>
      <c r="U209" s="128">
        <v>65.901589191191306</v>
      </c>
    </row>
    <row r="210" spans="1:21" x14ac:dyDescent="0.25">
      <c r="A210" s="118" t="s">
        <v>1431</v>
      </c>
      <c r="B210" s="118" t="s">
        <v>1432</v>
      </c>
      <c r="C210" s="118" t="s">
        <v>1962</v>
      </c>
      <c r="D210" s="118" t="s">
        <v>1433</v>
      </c>
      <c r="E210" s="118" t="s">
        <v>504</v>
      </c>
      <c r="F210" s="118" t="s">
        <v>505</v>
      </c>
      <c r="G210" s="118" t="s">
        <v>351</v>
      </c>
      <c r="H210" s="118" t="s">
        <v>1434</v>
      </c>
      <c r="I210" s="118" t="s">
        <v>1435</v>
      </c>
      <c r="J210" s="119" t="s">
        <v>1435</v>
      </c>
      <c r="K210" s="118">
        <v>5476516</v>
      </c>
      <c r="L210" s="118" t="s">
        <v>305</v>
      </c>
      <c r="M210" s="120">
        <v>1825</v>
      </c>
      <c r="N210" s="120">
        <v>1779</v>
      </c>
      <c r="O210" s="120">
        <v>-46</v>
      </c>
      <c r="P210" s="121">
        <v>-2.5205479452054796E-2</v>
      </c>
      <c r="Q210" s="122" t="s">
        <v>1949</v>
      </c>
      <c r="R210" s="123">
        <v>0.58955604142178275</v>
      </c>
      <c r="S210" s="136">
        <v>3095.5496539375645</v>
      </c>
      <c r="T210" s="136">
        <v>3017.524840742426</v>
      </c>
      <c r="U210" s="128">
        <v>-78.024813195138449</v>
      </c>
    </row>
    <row r="211" spans="1:21" x14ac:dyDescent="0.25">
      <c r="A211" s="118" t="s">
        <v>1553</v>
      </c>
      <c r="B211" s="118" t="s">
        <v>1554</v>
      </c>
      <c r="C211" s="118" t="s">
        <v>1962</v>
      </c>
      <c r="D211" s="118" t="s">
        <v>1555</v>
      </c>
      <c r="E211" s="118" t="s">
        <v>504</v>
      </c>
      <c r="F211" s="118" t="s">
        <v>505</v>
      </c>
      <c r="G211" s="118" t="s">
        <v>351</v>
      </c>
      <c r="H211" s="118" t="s">
        <v>1556</v>
      </c>
      <c r="I211" s="118" t="s">
        <v>1557</v>
      </c>
      <c r="J211" s="119" t="s">
        <v>1557</v>
      </c>
      <c r="K211" s="118">
        <v>5485996</v>
      </c>
      <c r="L211" s="118" t="s">
        <v>329</v>
      </c>
      <c r="M211" s="120">
        <v>3983</v>
      </c>
      <c r="N211" s="120">
        <v>3955</v>
      </c>
      <c r="O211" s="120">
        <v>-28</v>
      </c>
      <c r="P211" s="121">
        <v>-7.0298769771528994E-3</v>
      </c>
      <c r="Q211" s="122" t="s">
        <v>1949</v>
      </c>
      <c r="R211" s="123">
        <v>1.5031704864470428</v>
      </c>
      <c r="S211" s="136">
        <v>2649.732705579117</v>
      </c>
      <c r="T211" s="136">
        <v>2631.1054106365573</v>
      </c>
      <c r="U211" s="128">
        <v>-18.627294942559729</v>
      </c>
    </row>
    <row r="212" spans="1:21" s="6" customFormat="1" x14ac:dyDescent="0.25">
      <c r="A212" s="15" t="s">
        <v>63</v>
      </c>
      <c r="B212" s="16" t="s">
        <v>1910</v>
      </c>
      <c r="C212" s="108" t="s">
        <v>1963</v>
      </c>
      <c r="D212" s="15"/>
      <c r="E212" s="15"/>
      <c r="F212" s="15"/>
      <c r="G212" s="15"/>
      <c r="H212" s="15"/>
      <c r="I212" s="15"/>
      <c r="J212" s="23"/>
      <c r="K212" s="15">
        <v>54061</v>
      </c>
      <c r="L212" s="15" t="s">
        <v>62</v>
      </c>
      <c r="M212" s="43">
        <v>96189</v>
      </c>
      <c r="N212" s="43">
        <v>105822</v>
      </c>
      <c r="O212" s="77">
        <v>9633</v>
      </c>
      <c r="P212" s="78">
        <v>0.10014658640800923</v>
      </c>
      <c r="Q212" s="23" t="s">
        <v>1954</v>
      </c>
      <c r="R212" s="48">
        <v>365.66581310538135</v>
      </c>
      <c r="S212" s="110">
        <v>263.05166234470835</v>
      </c>
      <c r="T212" s="110">
        <v>289.39538837748313</v>
      </c>
      <c r="U212" s="109">
        <v>26.343726032774782</v>
      </c>
    </row>
    <row r="213" spans="1:21" s="18" customFormat="1" x14ac:dyDescent="0.25">
      <c r="A213" s="25" t="s">
        <v>1866</v>
      </c>
      <c r="B213" s="25" t="s">
        <v>1867</v>
      </c>
      <c r="C213" s="25" t="s">
        <v>1961</v>
      </c>
      <c r="D213" s="25" t="s">
        <v>1868</v>
      </c>
      <c r="E213" s="25" t="s">
        <v>1241</v>
      </c>
      <c r="F213" s="25" t="s">
        <v>369</v>
      </c>
      <c r="G213" s="25" t="s">
        <v>351</v>
      </c>
      <c r="H213" s="25" t="s">
        <v>1869</v>
      </c>
      <c r="I213" s="25" t="s">
        <v>1870</v>
      </c>
      <c r="J213" s="26" t="s">
        <v>1870</v>
      </c>
      <c r="K213" s="25" t="s">
        <v>1905</v>
      </c>
      <c r="L213" s="25" t="s">
        <v>1905</v>
      </c>
      <c r="M213" s="44">
        <v>11910</v>
      </c>
      <c r="N213" s="44">
        <v>11201</v>
      </c>
      <c r="O213" s="44">
        <v>-709</v>
      </c>
      <c r="P213" s="133">
        <v>-5.9529806884970615E-2</v>
      </c>
      <c r="Q213" s="134" t="s">
        <v>1949</v>
      </c>
      <c r="R213" s="50">
        <v>472.04209895633022</v>
      </c>
      <c r="S213" s="135">
        <v>25.230800444139675</v>
      </c>
      <c r="T213" s="135">
        <v>23.728815766146809</v>
      </c>
      <c r="U213" s="138">
        <v>-1.5019846779928656</v>
      </c>
    </row>
    <row r="214" spans="1:21" s="5" customFormat="1" x14ac:dyDescent="0.25">
      <c r="A214" s="14" t="s">
        <v>361</v>
      </c>
      <c r="B214" s="14" t="s">
        <v>362</v>
      </c>
      <c r="C214" s="14" t="s">
        <v>1964</v>
      </c>
      <c r="D214" s="14" t="s">
        <v>368</v>
      </c>
      <c r="E214" s="14" t="s">
        <v>364</v>
      </c>
      <c r="F214" s="14" t="s">
        <v>369</v>
      </c>
      <c r="G214" s="14" t="s">
        <v>351</v>
      </c>
      <c r="H214" s="14" t="s">
        <v>366</v>
      </c>
      <c r="I214" s="14" t="s">
        <v>367</v>
      </c>
      <c r="J214" s="24" t="s">
        <v>1926</v>
      </c>
      <c r="K214" s="14">
        <v>5400772</v>
      </c>
      <c r="L214" s="14" t="s">
        <v>114</v>
      </c>
      <c r="M214" s="74">
        <v>374</v>
      </c>
      <c r="N214" s="74">
        <v>308</v>
      </c>
      <c r="O214" s="79">
        <v>-66</v>
      </c>
      <c r="P214" s="38">
        <v>-0.17647058823529413</v>
      </c>
      <c r="Q214" s="75" t="s">
        <v>1949</v>
      </c>
      <c r="R214" s="49">
        <v>0.30149719238773459</v>
      </c>
      <c r="S214" s="105">
        <v>1240.4758964356279</v>
      </c>
      <c r="T214" s="105">
        <v>1021.5683852999288</v>
      </c>
      <c r="U214" s="115">
        <v>-218.90751113569911</v>
      </c>
    </row>
    <row r="215" spans="1:21" x14ac:dyDescent="0.25">
      <c r="A215" s="118" t="s">
        <v>1238</v>
      </c>
      <c r="B215" s="118" t="s">
        <v>1239</v>
      </c>
      <c r="C215" s="118" t="s">
        <v>1962</v>
      </c>
      <c r="D215" s="118" t="s">
        <v>1240</v>
      </c>
      <c r="E215" s="118" t="s">
        <v>1241</v>
      </c>
      <c r="F215" s="118" t="s">
        <v>369</v>
      </c>
      <c r="G215" s="118" t="s">
        <v>351</v>
      </c>
      <c r="H215" s="118" t="s">
        <v>1242</v>
      </c>
      <c r="I215" s="118" t="s">
        <v>1243</v>
      </c>
      <c r="J215" s="119" t="s">
        <v>1243</v>
      </c>
      <c r="K215" s="118">
        <v>5463052</v>
      </c>
      <c r="L215" s="118" t="s">
        <v>268</v>
      </c>
      <c r="M215" s="120">
        <v>653</v>
      </c>
      <c r="N215" s="120">
        <v>448</v>
      </c>
      <c r="O215" s="120">
        <v>-205</v>
      </c>
      <c r="P215" s="121">
        <v>-0.31393568147013784</v>
      </c>
      <c r="Q215" s="122" t="s">
        <v>1949</v>
      </c>
      <c r="R215" s="123">
        <v>0.31557095600486057</v>
      </c>
      <c r="S215" s="136">
        <v>2069.2652082656878</v>
      </c>
      <c r="T215" s="136">
        <v>1419.6490249663525</v>
      </c>
      <c r="U215" s="128">
        <v>-649.61618329933526</v>
      </c>
    </row>
    <row r="216" spans="1:21" x14ac:dyDescent="0.25">
      <c r="A216" s="118" t="s">
        <v>1481</v>
      </c>
      <c r="B216" s="118" t="s">
        <v>1482</v>
      </c>
      <c r="C216" s="118" t="s">
        <v>1962</v>
      </c>
      <c r="D216" s="118" t="s">
        <v>1483</v>
      </c>
      <c r="E216" s="118" t="s">
        <v>1241</v>
      </c>
      <c r="F216" s="118" t="s">
        <v>369</v>
      </c>
      <c r="G216" s="118" t="s">
        <v>351</v>
      </c>
      <c r="H216" s="118" t="s">
        <v>1484</v>
      </c>
      <c r="I216" s="118" t="s">
        <v>1485</v>
      </c>
      <c r="J216" s="119" t="s">
        <v>1485</v>
      </c>
      <c r="K216" s="118">
        <v>5481940</v>
      </c>
      <c r="L216" s="118" t="s">
        <v>315</v>
      </c>
      <c r="M216" s="120">
        <v>565</v>
      </c>
      <c r="N216" s="120">
        <v>419</v>
      </c>
      <c r="O216" s="120">
        <v>-146</v>
      </c>
      <c r="P216" s="121">
        <v>-0.25840707964601772</v>
      </c>
      <c r="Q216" s="122" t="s">
        <v>1949</v>
      </c>
      <c r="R216" s="123">
        <v>0.44741054301460881</v>
      </c>
      <c r="S216" s="136">
        <v>1262.8222754722874</v>
      </c>
      <c r="T216" s="136">
        <v>936.50005915555471</v>
      </c>
      <c r="U216" s="128">
        <v>-326.32221631673269</v>
      </c>
    </row>
    <row r="217" spans="1:21" s="6" customFormat="1" x14ac:dyDescent="0.25">
      <c r="A217" s="15" t="s">
        <v>65</v>
      </c>
      <c r="B217" s="16" t="s">
        <v>1910</v>
      </c>
      <c r="C217" s="108" t="s">
        <v>1963</v>
      </c>
      <c r="D217" s="15"/>
      <c r="E217" s="15"/>
      <c r="F217" s="15"/>
      <c r="G217" s="15"/>
      <c r="H217" s="15"/>
      <c r="I217" s="15"/>
      <c r="J217" s="23"/>
      <c r="K217" s="15">
        <v>54063</v>
      </c>
      <c r="L217" s="15" t="s">
        <v>64</v>
      </c>
      <c r="M217" s="43">
        <v>13502</v>
      </c>
      <c r="N217" s="43">
        <v>12376</v>
      </c>
      <c r="O217" s="77">
        <v>-1126</v>
      </c>
      <c r="P217" s="78">
        <v>-8.3395052584802246E-2</v>
      </c>
      <c r="Q217" s="23" t="s">
        <v>1949</v>
      </c>
      <c r="R217" s="48">
        <v>473.10657764773742</v>
      </c>
      <c r="S217" s="110">
        <v>28.539024054857318</v>
      </c>
      <c r="T217" s="110">
        <v>26.159010643083555</v>
      </c>
      <c r="U217" s="109">
        <v>-2.3800134117737635</v>
      </c>
    </row>
    <row r="218" spans="1:21" s="18" customFormat="1" x14ac:dyDescent="0.25">
      <c r="A218" s="25" t="s">
        <v>1756</v>
      </c>
      <c r="B218" s="25" t="s">
        <v>1757</v>
      </c>
      <c r="C218" s="25" t="s">
        <v>1961</v>
      </c>
      <c r="D218" s="25" t="s">
        <v>1758</v>
      </c>
      <c r="E218" s="25" t="s">
        <v>429</v>
      </c>
      <c r="F218" s="25" t="s">
        <v>430</v>
      </c>
      <c r="G218" s="25" t="s">
        <v>351</v>
      </c>
      <c r="H218" s="25" t="s">
        <v>1759</v>
      </c>
      <c r="I218" s="25" t="s">
        <v>1760</v>
      </c>
      <c r="J218" s="26" t="s">
        <v>1760</v>
      </c>
      <c r="K218" s="25" t="s">
        <v>1905</v>
      </c>
      <c r="L218" s="25" t="s">
        <v>1905</v>
      </c>
      <c r="M218" s="44">
        <v>16409</v>
      </c>
      <c r="N218" s="44">
        <v>15900</v>
      </c>
      <c r="O218" s="44">
        <v>-509</v>
      </c>
      <c r="P218" s="133">
        <v>-3.1019562435248949E-2</v>
      </c>
      <c r="Q218" s="134" t="s">
        <v>1949</v>
      </c>
      <c r="R218" s="50">
        <v>229.03373557994277</v>
      </c>
      <c r="S218" s="135">
        <v>71.644467390143674</v>
      </c>
      <c r="T218" s="135">
        <v>69.422087360794961</v>
      </c>
      <c r="U218" s="138">
        <v>-2.222380029348713</v>
      </c>
    </row>
    <row r="219" spans="1:21" x14ac:dyDescent="0.25">
      <c r="A219" s="118" t="s">
        <v>426</v>
      </c>
      <c r="B219" s="118" t="s">
        <v>427</v>
      </c>
      <c r="C219" s="118" t="s">
        <v>1962</v>
      </c>
      <c r="D219" s="118" t="s">
        <v>428</v>
      </c>
      <c r="E219" s="118" t="s">
        <v>429</v>
      </c>
      <c r="F219" s="118" t="s">
        <v>430</v>
      </c>
      <c r="G219" s="118" t="s">
        <v>351</v>
      </c>
      <c r="H219" s="118" t="s">
        <v>431</v>
      </c>
      <c r="I219" s="118" t="s">
        <v>432</v>
      </c>
      <c r="J219" s="119" t="s">
        <v>432</v>
      </c>
      <c r="K219" s="118">
        <v>5404876</v>
      </c>
      <c r="L219" s="118" t="s">
        <v>123</v>
      </c>
      <c r="M219" s="120">
        <v>624</v>
      </c>
      <c r="N219" s="120">
        <v>753</v>
      </c>
      <c r="O219" s="120">
        <v>129</v>
      </c>
      <c r="P219" s="121">
        <v>0.20673076923076922</v>
      </c>
      <c r="Q219" s="122" t="s">
        <v>1954</v>
      </c>
      <c r="R219" s="123">
        <v>0.33582132545982868</v>
      </c>
      <c r="S219" s="136">
        <v>1858.130954446023</v>
      </c>
      <c r="T219" s="136">
        <v>2242.2637959901526</v>
      </c>
      <c r="U219" s="128">
        <v>384.13284154412963</v>
      </c>
    </row>
    <row r="220" spans="1:21" x14ac:dyDescent="0.25">
      <c r="A220" s="118" t="s">
        <v>1218</v>
      </c>
      <c r="B220" s="118" t="s">
        <v>1219</v>
      </c>
      <c r="C220" s="118" t="s">
        <v>1962</v>
      </c>
      <c r="D220" s="118" t="s">
        <v>1220</v>
      </c>
      <c r="E220" s="118" t="s">
        <v>429</v>
      </c>
      <c r="F220" s="118" t="s">
        <v>430</v>
      </c>
      <c r="G220" s="118" t="s">
        <v>351</v>
      </c>
      <c r="H220" s="118" t="s">
        <v>1221</v>
      </c>
      <c r="I220" s="118" t="s">
        <v>1222</v>
      </c>
      <c r="J220" s="119" t="s">
        <v>1222</v>
      </c>
      <c r="K220" s="118">
        <v>5462332</v>
      </c>
      <c r="L220" s="118" t="s">
        <v>264</v>
      </c>
      <c r="M220" s="120">
        <v>508</v>
      </c>
      <c r="N220" s="120">
        <v>410</v>
      </c>
      <c r="O220" s="120">
        <v>-98</v>
      </c>
      <c r="P220" s="121">
        <v>-0.19291338582677164</v>
      </c>
      <c r="Q220" s="122" t="s">
        <v>1949</v>
      </c>
      <c r="R220" s="123">
        <v>0.53013527504674451</v>
      </c>
      <c r="S220" s="136">
        <v>958.24598722506676</v>
      </c>
      <c r="T220" s="136">
        <v>773.38750937456177</v>
      </c>
      <c r="U220" s="128">
        <v>-184.85847785050498</v>
      </c>
    </row>
    <row r="221" spans="1:21" s="6" customFormat="1" x14ac:dyDescent="0.25">
      <c r="A221" s="15" t="s">
        <v>67</v>
      </c>
      <c r="B221" s="16" t="s">
        <v>1910</v>
      </c>
      <c r="C221" s="108" t="s">
        <v>1963</v>
      </c>
      <c r="D221" s="15"/>
      <c r="E221" s="15"/>
      <c r="F221" s="15"/>
      <c r="G221" s="15"/>
      <c r="H221" s="15"/>
      <c r="I221" s="15"/>
      <c r="J221" s="23"/>
      <c r="K221" s="15">
        <v>54065</v>
      </c>
      <c r="L221" s="15" t="s">
        <v>66</v>
      </c>
      <c r="M221" s="43">
        <v>17541</v>
      </c>
      <c r="N221" s="43">
        <v>17063</v>
      </c>
      <c r="O221" s="77">
        <v>-478</v>
      </c>
      <c r="P221" s="78">
        <v>-2.7250441822016989E-2</v>
      </c>
      <c r="Q221" s="23" t="s">
        <v>1949</v>
      </c>
      <c r="R221" s="48">
        <v>229.89969218044934</v>
      </c>
      <c r="S221" s="110">
        <v>76.298492762800166</v>
      </c>
      <c r="T221" s="110">
        <v>74.219325124659903</v>
      </c>
      <c r="U221" s="109">
        <v>-2.0791676381402624</v>
      </c>
    </row>
    <row r="222" spans="1:21" s="18" customFormat="1" x14ac:dyDescent="0.25">
      <c r="A222" s="25" t="s">
        <v>1761</v>
      </c>
      <c r="B222" s="25" t="s">
        <v>1762</v>
      </c>
      <c r="C222" s="25" t="s">
        <v>1961</v>
      </c>
      <c r="D222" s="25" t="s">
        <v>1763</v>
      </c>
      <c r="E222" s="25" t="s">
        <v>1331</v>
      </c>
      <c r="F222" s="25" t="s">
        <v>1332</v>
      </c>
      <c r="G222" s="25" t="s">
        <v>351</v>
      </c>
      <c r="H222" s="25" t="s">
        <v>1764</v>
      </c>
      <c r="I222" s="25" t="s">
        <v>1765</v>
      </c>
      <c r="J222" s="26" t="s">
        <v>1765</v>
      </c>
      <c r="K222" s="25" t="s">
        <v>1905</v>
      </c>
      <c r="L222" s="25" t="s">
        <v>1905</v>
      </c>
      <c r="M222" s="44">
        <v>20610</v>
      </c>
      <c r="N222" s="44">
        <v>19513</v>
      </c>
      <c r="O222" s="44">
        <v>-1097</v>
      </c>
      <c r="P222" s="133">
        <v>-5.3226589034449295E-2</v>
      </c>
      <c r="Q222" s="134" t="s">
        <v>1949</v>
      </c>
      <c r="R222" s="50">
        <v>647.69418678560328</v>
      </c>
      <c r="S222" s="135">
        <v>31.820572764878353</v>
      </c>
      <c r="T222" s="135">
        <v>30.126872215481381</v>
      </c>
      <c r="U222" s="138">
        <v>-1.6937005493969721</v>
      </c>
    </row>
    <row r="223" spans="1:21" x14ac:dyDescent="0.25">
      <c r="A223" s="118" t="s">
        <v>1328</v>
      </c>
      <c r="B223" s="118" t="s">
        <v>1329</v>
      </c>
      <c r="C223" s="118" t="s">
        <v>1962</v>
      </c>
      <c r="D223" s="118" t="s">
        <v>1330</v>
      </c>
      <c r="E223" s="118" t="s">
        <v>1331</v>
      </c>
      <c r="F223" s="118" t="s">
        <v>1332</v>
      </c>
      <c r="G223" s="118" t="s">
        <v>351</v>
      </c>
      <c r="H223" s="118" t="s">
        <v>1333</v>
      </c>
      <c r="I223" s="118" t="s">
        <v>1334</v>
      </c>
      <c r="J223" s="119" t="s">
        <v>1334</v>
      </c>
      <c r="K223" s="118">
        <v>5468116</v>
      </c>
      <c r="L223" s="118" t="s">
        <v>285</v>
      </c>
      <c r="M223" s="120">
        <v>2051</v>
      </c>
      <c r="N223" s="120">
        <v>1660</v>
      </c>
      <c r="O223" s="120">
        <v>-391</v>
      </c>
      <c r="P223" s="121">
        <v>-0.19063871282301317</v>
      </c>
      <c r="Q223" s="122" t="s">
        <v>1949</v>
      </c>
      <c r="R223" s="123">
        <v>1.6673646795167474</v>
      </c>
      <c r="S223" s="136">
        <v>1230.0848309887683</v>
      </c>
      <c r="T223" s="136">
        <v>995.5830421459558</v>
      </c>
      <c r="U223" s="128">
        <v>-234.50178884281252</v>
      </c>
    </row>
    <row r="224" spans="1:21" x14ac:dyDescent="0.25">
      <c r="A224" s="118" t="s">
        <v>1441</v>
      </c>
      <c r="B224" s="118" t="s">
        <v>1442</v>
      </c>
      <c r="C224" s="118" t="s">
        <v>1962</v>
      </c>
      <c r="D224" s="118" t="s">
        <v>1443</v>
      </c>
      <c r="E224" s="118" t="s">
        <v>1331</v>
      </c>
      <c r="F224" s="118" t="s">
        <v>1332</v>
      </c>
      <c r="G224" s="118" t="s">
        <v>351</v>
      </c>
      <c r="H224" s="118" t="s">
        <v>1444</v>
      </c>
      <c r="I224" s="118" t="s">
        <v>1445</v>
      </c>
      <c r="J224" s="119" t="s">
        <v>1445</v>
      </c>
      <c r="K224" s="118">
        <v>5477980</v>
      </c>
      <c r="L224" s="118" t="s">
        <v>307</v>
      </c>
      <c r="M224" s="120">
        <v>3572</v>
      </c>
      <c r="N224" s="120">
        <v>3431</v>
      </c>
      <c r="O224" s="120">
        <v>-141</v>
      </c>
      <c r="P224" s="121">
        <v>-3.9473684210526314E-2</v>
      </c>
      <c r="Q224" s="122" t="s">
        <v>1949</v>
      </c>
      <c r="R224" s="123">
        <v>4.5260168728898309</v>
      </c>
      <c r="S224" s="136">
        <v>789.21491022177793</v>
      </c>
      <c r="T224" s="136">
        <v>758.06169008144457</v>
      </c>
      <c r="U224" s="128">
        <v>-31.15322014033336</v>
      </c>
    </row>
    <row r="225" spans="1:21" s="6" customFormat="1" x14ac:dyDescent="0.25">
      <c r="A225" s="15" t="s">
        <v>69</v>
      </c>
      <c r="B225" s="16" t="s">
        <v>1910</v>
      </c>
      <c r="C225" s="108" t="s">
        <v>1963</v>
      </c>
      <c r="D225" s="15"/>
      <c r="E225" s="15"/>
      <c r="F225" s="15"/>
      <c r="G225" s="15"/>
      <c r="H225" s="15"/>
      <c r="I225" s="15"/>
      <c r="J225" s="23"/>
      <c r="K225" s="15">
        <v>54067</v>
      </c>
      <c r="L225" s="15" t="s">
        <v>68</v>
      </c>
      <c r="M225" s="43">
        <v>26233</v>
      </c>
      <c r="N225" s="43">
        <v>24604</v>
      </c>
      <c r="O225" s="77">
        <v>-1629</v>
      </c>
      <c r="P225" s="78">
        <v>-6.2097358289177756E-2</v>
      </c>
      <c r="Q225" s="23" t="s">
        <v>1949</v>
      </c>
      <c r="R225" s="48">
        <v>653.88756833800983</v>
      </c>
      <c r="S225" s="110">
        <v>40.118517724196195</v>
      </c>
      <c r="T225" s="110">
        <v>37.627263755046059</v>
      </c>
      <c r="U225" s="109">
        <v>-2.4912539691501365</v>
      </c>
    </row>
    <row r="226" spans="1:21" s="18" customFormat="1" x14ac:dyDescent="0.25">
      <c r="A226" s="25" t="s">
        <v>1766</v>
      </c>
      <c r="B226" s="25" t="s">
        <v>1767</v>
      </c>
      <c r="C226" s="25" t="s">
        <v>1961</v>
      </c>
      <c r="D226" s="25" t="s">
        <v>1768</v>
      </c>
      <c r="E226" s="25" t="s">
        <v>490</v>
      </c>
      <c r="F226" s="25" t="s">
        <v>491</v>
      </c>
      <c r="G226" s="25" t="s">
        <v>351</v>
      </c>
      <c r="H226" s="25" t="s">
        <v>1769</v>
      </c>
      <c r="I226" s="25" t="s">
        <v>1770</v>
      </c>
      <c r="J226" s="26" t="s">
        <v>1770</v>
      </c>
      <c r="K226" s="25" t="s">
        <v>1905</v>
      </c>
      <c r="L226" s="25" t="s">
        <v>1905</v>
      </c>
      <c r="M226" s="44">
        <v>10534</v>
      </c>
      <c r="N226" s="44">
        <v>10251</v>
      </c>
      <c r="O226" s="44">
        <v>-283</v>
      </c>
      <c r="P226" s="133">
        <v>-2.6865388266565406E-2</v>
      </c>
      <c r="Q226" s="134" t="s">
        <v>1949</v>
      </c>
      <c r="R226" s="50">
        <v>87.024228302446801</v>
      </c>
      <c r="S226" s="135">
        <v>121.04674991646921</v>
      </c>
      <c r="T226" s="135">
        <v>117.79478198155742</v>
      </c>
      <c r="U226" s="138">
        <v>-3.2519679349117894</v>
      </c>
    </row>
    <row r="227" spans="1:21" x14ac:dyDescent="0.25">
      <c r="A227" s="118" t="s">
        <v>487</v>
      </c>
      <c r="B227" s="118" t="s">
        <v>488</v>
      </c>
      <c r="C227" s="118" t="s">
        <v>1962</v>
      </c>
      <c r="D227" s="118" t="s">
        <v>489</v>
      </c>
      <c r="E227" s="118" t="s">
        <v>490</v>
      </c>
      <c r="F227" s="118" t="s">
        <v>491</v>
      </c>
      <c r="G227" s="118" t="s">
        <v>351</v>
      </c>
      <c r="H227" s="118" t="s">
        <v>492</v>
      </c>
      <c r="I227" s="118" t="s">
        <v>493</v>
      </c>
      <c r="J227" s="119" t="s">
        <v>493</v>
      </c>
      <c r="K227" s="118">
        <v>5406940</v>
      </c>
      <c r="L227" s="118" t="s">
        <v>132</v>
      </c>
      <c r="M227" s="120">
        <v>2499</v>
      </c>
      <c r="N227" s="120">
        <v>2605</v>
      </c>
      <c r="O227" s="120">
        <v>106</v>
      </c>
      <c r="P227" s="121">
        <v>4.2416966786714687E-2</v>
      </c>
      <c r="Q227" s="122" t="s">
        <v>1954</v>
      </c>
      <c r="R227" s="123">
        <v>3.5426706411873798</v>
      </c>
      <c r="S227" s="136">
        <v>705.40003661261107</v>
      </c>
      <c r="T227" s="136">
        <v>735.32096653695544</v>
      </c>
      <c r="U227" s="128">
        <v>29.920929924344364</v>
      </c>
    </row>
    <row r="228" spans="1:21" x14ac:dyDescent="0.25">
      <c r="A228" s="118" t="s">
        <v>646</v>
      </c>
      <c r="B228" s="118" t="s">
        <v>647</v>
      </c>
      <c r="C228" s="118" t="s">
        <v>1962</v>
      </c>
      <c r="D228" s="118" t="s">
        <v>648</v>
      </c>
      <c r="E228" s="118" t="s">
        <v>490</v>
      </c>
      <c r="F228" s="118" t="s">
        <v>491</v>
      </c>
      <c r="G228" s="118" t="s">
        <v>351</v>
      </c>
      <c r="H228" s="118" t="s">
        <v>649</v>
      </c>
      <c r="I228" s="118" t="s">
        <v>650</v>
      </c>
      <c r="J228" s="119" t="s">
        <v>650</v>
      </c>
      <c r="K228" s="118">
        <v>5415916</v>
      </c>
      <c r="L228" s="118" t="s">
        <v>159</v>
      </c>
      <c r="M228" s="120">
        <v>565</v>
      </c>
      <c r="N228" s="120">
        <v>472</v>
      </c>
      <c r="O228" s="120">
        <v>-93</v>
      </c>
      <c r="P228" s="121">
        <v>-0.16460176991150444</v>
      </c>
      <c r="Q228" s="122" t="s">
        <v>1949</v>
      </c>
      <c r="R228" s="123">
        <v>0.40444391125880724</v>
      </c>
      <c r="S228" s="136">
        <v>1396.9798636391179</v>
      </c>
      <c r="T228" s="136">
        <v>1167.0345055533869</v>
      </c>
      <c r="U228" s="128">
        <v>-229.94535808573096</v>
      </c>
    </row>
    <row r="229" spans="1:21" x14ac:dyDescent="0.25">
      <c r="A229" s="118" t="s">
        <v>1471</v>
      </c>
      <c r="B229" s="118" t="s">
        <v>1472</v>
      </c>
      <c r="C229" s="118" t="s">
        <v>1962</v>
      </c>
      <c r="D229" s="118" t="s">
        <v>1473</v>
      </c>
      <c r="E229" s="118" t="s">
        <v>490</v>
      </c>
      <c r="F229" s="118" t="s">
        <v>491</v>
      </c>
      <c r="G229" s="118" t="s">
        <v>351</v>
      </c>
      <c r="H229" s="118" t="s">
        <v>1474</v>
      </c>
      <c r="I229" s="118" t="s">
        <v>1475</v>
      </c>
      <c r="J229" s="119" t="s">
        <v>1475</v>
      </c>
      <c r="K229" s="118">
        <v>5480932</v>
      </c>
      <c r="L229" s="118" t="s">
        <v>313</v>
      </c>
      <c r="M229" s="120">
        <v>811</v>
      </c>
      <c r="N229" s="120">
        <v>669</v>
      </c>
      <c r="O229" s="120">
        <v>-142</v>
      </c>
      <c r="P229" s="121">
        <v>-0.17509247842170161</v>
      </c>
      <c r="Q229" s="122" t="s">
        <v>1949</v>
      </c>
      <c r="R229" s="123">
        <v>0.67414469078027839</v>
      </c>
      <c r="S229" s="136">
        <v>1203.0058399797238</v>
      </c>
      <c r="T229" s="136">
        <v>992.36856590189302</v>
      </c>
      <c r="U229" s="128">
        <v>-210.63727407783074</v>
      </c>
    </row>
    <row r="230" spans="1:21" x14ac:dyDescent="0.25">
      <c r="A230" s="118" t="s">
        <v>1486</v>
      </c>
      <c r="B230" s="118" t="s">
        <v>1487</v>
      </c>
      <c r="C230" s="118" t="s">
        <v>1962</v>
      </c>
      <c r="D230" s="118" t="s">
        <v>1488</v>
      </c>
      <c r="E230" s="118" t="s">
        <v>490</v>
      </c>
      <c r="F230" s="118" t="s">
        <v>491</v>
      </c>
      <c r="G230" s="118" t="s">
        <v>351</v>
      </c>
      <c r="H230" s="118" t="s">
        <v>1489</v>
      </c>
      <c r="I230" s="118" t="s">
        <v>1490</v>
      </c>
      <c r="J230" s="119" t="s">
        <v>1490</v>
      </c>
      <c r="K230" s="118">
        <v>5482732</v>
      </c>
      <c r="L230" s="118" t="s">
        <v>316</v>
      </c>
      <c r="M230" s="120">
        <v>378</v>
      </c>
      <c r="N230" s="120">
        <v>275</v>
      </c>
      <c r="O230" s="120">
        <v>-103</v>
      </c>
      <c r="P230" s="121">
        <v>-0.2724867724867725</v>
      </c>
      <c r="Q230" s="122" t="s">
        <v>1949</v>
      </c>
      <c r="R230" s="123">
        <v>0.54631206420936484</v>
      </c>
      <c r="S230" s="136">
        <v>691.91223252052862</v>
      </c>
      <c r="T230" s="136">
        <v>503.37530143689253</v>
      </c>
      <c r="U230" s="128">
        <v>-188.53693108363609</v>
      </c>
    </row>
    <row r="231" spans="1:21" x14ac:dyDescent="0.25">
      <c r="A231" s="118" t="s">
        <v>1533</v>
      </c>
      <c r="B231" s="118" t="s">
        <v>1534</v>
      </c>
      <c r="C231" s="118" t="s">
        <v>1962</v>
      </c>
      <c r="D231" s="118" t="s">
        <v>1535</v>
      </c>
      <c r="E231" s="118" t="s">
        <v>490</v>
      </c>
      <c r="F231" s="118" t="s">
        <v>491</v>
      </c>
      <c r="G231" s="118" t="s">
        <v>351</v>
      </c>
      <c r="H231" s="118" t="s">
        <v>1536</v>
      </c>
      <c r="I231" s="118" t="s">
        <v>1537</v>
      </c>
      <c r="J231" s="119" t="s">
        <v>1537</v>
      </c>
      <c r="K231" s="118">
        <v>5485876</v>
      </c>
      <c r="L231" s="118" t="s">
        <v>325</v>
      </c>
      <c r="M231" s="120">
        <v>1542</v>
      </c>
      <c r="N231" s="120">
        <v>1454</v>
      </c>
      <c r="O231" s="120">
        <v>-88</v>
      </c>
      <c r="P231" s="121">
        <v>-5.7068741893644616E-2</v>
      </c>
      <c r="Q231" s="122" t="s">
        <v>1949</v>
      </c>
      <c r="R231" s="123">
        <v>1.0927358616490319</v>
      </c>
      <c r="S231" s="136">
        <v>1411.1369948754038</v>
      </c>
      <c r="T231" s="136">
        <v>1330.6051819382863</v>
      </c>
      <c r="U231" s="128">
        <v>-80.531812937117593</v>
      </c>
    </row>
    <row r="232" spans="1:21" s="5" customFormat="1" x14ac:dyDescent="0.25">
      <c r="A232" s="14" t="s">
        <v>1565</v>
      </c>
      <c r="B232" s="14" t="s">
        <v>1566</v>
      </c>
      <c r="C232" s="14" t="s">
        <v>1964</v>
      </c>
      <c r="D232" s="14" t="s">
        <v>1567</v>
      </c>
      <c r="E232" s="14" t="s">
        <v>490</v>
      </c>
      <c r="F232" s="14" t="s">
        <v>479</v>
      </c>
      <c r="G232" s="14" t="s">
        <v>351</v>
      </c>
      <c r="H232" s="14" t="s">
        <v>1568</v>
      </c>
      <c r="I232" s="14" t="s">
        <v>1569</v>
      </c>
      <c r="J232" s="24" t="s">
        <v>1927</v>
      </c>
      <c r="K232" s="14">
        <v>5486452</v>
      </c>
      <c r="L232" s="14" t="s">
        <v>331</v>
      </c>
      <c r="M232" s="74">
        <v>28114</v>
      </c>
      <c r="N232" s="74">
        <v>26699</v>
      </c>
      <c r="O232" s="79">
        <v>-1415</v>
      </c>
      <c r="P232" s="38">
        <v>-5.0330796044675254E-2</v>
      </c>
      <c r="Q232" s="75" t="s">
        <v>1949</v>
      </c>
      <c r="R232" s="49">
        <v>15.575156801829985</v>
      </c>
      <c r="S232" s="105">
        <v>1805.0540586979373</v>
      </c>
      <c r="T232" s="105">
        <v>1714.2042510199981</v>
      </c>
      <c r="U232" s="115">
        <v>-90.849807677939225</v>
      </c>
    </row>
    <row r="233" spans="1:21" s="6" customFormat="1" x14ac:dyDescent="0.25">
      <c r="A233" s="15" t="s">
        <v>71</v>
      </c>
      <c r="B233" s="16" t="s">
        <v>1910</v>
      </c>
      <c r="C233" s="108" t="s">
        <v>1963</v>
      </c>
      <c r="D233" s="15"/>
      <c r="E233" s="15"/>
      <c r="F233" s="15"/>
      <c r="G233" s="15"/>
      <c r="H233" s="15"/>
      <c r="I233" s="15"/>
      <c r="J233" s="23"/>
      <c r="K233" s="15">
        <v>54069</v>
      </c>
      <c r="L233" s="15" t="s">
        <v>70</v>
      </c>
      <c r="M233" s="43">
        <v>44443</v>
      </c>
      <c r="N233" s="43">
        <v>42425</v>
      </c>
      <c r="O233" s="77">
        <v>-2018</v>
      </c>
      <c r="P233" s="78">
        <v>-4.5406475710460588E-2</v>
      </c>
      <c r="Q233" s="23" t="s">
        <v>1949</v>
      </c>
      <c r="R233" s="48">
        <v>108.85969227336166</v>
      </c>
      <c r="S233" s="110">
        <v>408.25946750242059</v>
      </c>
      <c r="T233" s="110">
        <v>389.72184390770633</v>
      </c>
      <c r="U233" s="109">
        <v>-18.537623594714262</v>
      </c>
    </row>
    <row r="234" spans="1:21" s="18" customFormat="1" x14ac:dyDescent="0.25">
      <c r="A234" s="25" t="s">
        <v>1771</v>
      </c>
      <c r="B234" s="25" t="s">
        <v>1772</v>
      </c>
      <c r="C234" s="25" t="s">
        <v>1961</v>
      </c>
      <c r="D234" s="25" t="s">
        <v>1773</v>
      </c>
      <c r="E234" s="25" t="s">
        <v>782</v>
      </c>
      <c r="F234" s="25" t="s">
        <v>783</v>
      </c>
      <c r="G234" s="25" t="s">
        <v>351</v>
      </c>
      <c r="H234" s="25" t="s">
        <v>1774</v>
      </c>
      <c r="I234" s="25" t="s">
        <v>1775</v>
      </c>
      <c r="J234" s="26" t="s">
        <v>1775</v>
      </c>
      <c r="K234" s="25" t="s">
        <v>1905</v>
      </c>
      <c r="L234" s="25" t="s">
        <v>1905</v>
      </c>
      <c r="M234" s="44">
        <v>6974</v>
      </c>
      <c r="N234" s="44">
        <v>5648</v>
      </c>
      <c r="O234" s="44">
        <v>-1326</v>
      </c>
      <c r="P234" s="133">
        <v>-0.1901347863492974</v>
      </c>
      <c r="Q234" s="134" t="s">
        <v>1949</v>
      </c>
      <c r="R234" s="50">
        <v>697.32837471438722</v>
      </c>
      <c r="S234" s="135">
        <v>10.001027138550645</v>
      </c>
      <c r="T234" s="135">
        <v>8.0994839802887935</v>
      </c>
      <c r="U234" s="138">
        <v>-1.9015431582618518</v>
      </c>
    </row>
    <row r="235" spans="1:21" x14ac:dyDescent="0.25">
      <c r="A235" s="118" t="s">
        <v>779</v>
      </c>
      <c r="B235" s="118" t="s">
        <v>780</v>
      </c>
      <c r="C235" s="118" t="s">
        <v>1962</v>
      </c>
      <c r="D235" s="118" t="s">
        <v>781</v>
      </c>
      <c r="E235" s="118" t="s">
        <v>782</v>
      </c>
      <c r="F235" s="118" t="s">
        <v>783</v>
      </c>
      <c r="G235" s="118" t="s">
        <v>351</v>
      </c>
      <c r="H235" s="118" t="s">
        <v>784</v>
      </c>
      <c r="I235" s="118" t="s">
        <v>785</v>
      </c>
      <c r="J235" s="119" t="s">
        <v>785</v>
      </c>
      <c r="K235" s="118">
        <v>5429044</v>
      </c>
      <c r="L235" s="118" t="s">
        <v>183</v>
      </c>
      <c r="M235" s="120">
        <v>721</v>
      </c>
      <c r="N235" s="120">
        <v>495</v>
      </c>
      <c r="O235" s="120">
        <v>-226</v>
      </c>
      <c r="P235" s="121">
        <v>-0.31345353675450766</v>
      </c>
      <c r="Q235" s="122" t="s">
        <v>1949</v>
      </c>
      <c r="R235" s="123">
        <v>0.56335114509446349</v>
      </c>
      <c r="S235" s="136">
        <v>1279.8411901321365</v>
      </c>
      <c r="T235" s="136">
        <v>878.67044260112004</v>
      </c>
      <c r="U235" s="128">
        <v>-401.17074753101645</v>
      </c>
    </row>
    <row r="236" spans="1:21" s="6" customFormat="1" x14ac:dyDescent="0.25">
      <c r="A236" s="15" t="s">
        <v>73</v>
      </c>
      <c r="B236" s="16" t="s">
        <v>1910</v>
      </c>
      <c r="C236" s="108" t="s">
        <v>1963</v>
      </c>
      <c r="D236" s="15"/>
      <c r="E236" s="15"/>
      <c r="F236" s="15"/>
      <c r="G236" s="15"/>
      <c r="H236" s="15"/>
      <c r="I236" s="15"/>
      <c r="J236" s="23"/>
      <c r="K236" s="15">
        <v>54071</v>
      </c>
      <c r="L236" s="15" t="s">
        <v>72</v>
      </c>
      <c r="M236" s="43">
        <v>7695</v>
      </c>
      <c r="N236" s="43">
        <v>6143</v>
      </c>
      <c r="O236" s="77">
        <v>-1552</v>
      </c>
      <c r="P236" s="78">
        <v>-0.20168940870695257</v>
      </c>
      <c r="Q236" s="23" t="s">
        <v>1949</v>
      </c>
      <c r="R236" s="48">
        <v>697.89172585948165</v>
      </c>
      <c r="S236" s="110">
        <v>11.026065670177275</v>
      </c>
      <c r="T236" s="110">
        <v>8.8022250047951918</v>
      </c>
      <c r="U236" s="109">
        <v>-2.2238406653820828</v>
      </c>
    </row>
    <row r="237" spans="1:21" s="18" customFormat="1" x14ac:dyDescent="0.25">
      <c r="A237" s="25" t="s">
        <v>1851</v>
      </c>
      <c r="B237" s="25" t="s">
        <v>1852</v>
      </c>
      <c r="C237" s="25" t="s">
        <v>1961</v>
      </c>
      <c r="D237" s="25" t="s">
        <v>1853</v>
      </c>
      <c r="E237" s="25" t="s">
        <v>471</v>
      </c>
      <c r="F237" s="25" t="s">
        <v>472</v>
      </c>
      <c r="G237" s="25" t="s">
        <v>351</v>
      </c>
      <c r="H237" s="25" t="s">
        <v>1854</v>
      </c>
      <c r="I237" s="25" t="s">
        <v>1855</v>
      </c>
      <c r="J237" s="26" t="s">
        <v>1855</v>
      </c>
      <c r="K237" s="25" t="s">
        <v>1905</v>
      </c>
      <c r="L237" s="25" t="s">
        <v>1905</v>
      </c>
      <c r="M237" s="44">
        <v>4842</v>
      </c>
      <c r="N237" s="44">
        <v>4947</v>
      </c>
      <c r="O237" s="44">
        <v>105</v>
      </c>
      <c r="P237" s="133">
        <v>2.1685254027261461E-2</v>
      </c>
      <c r="Q237" s="134" t="s">
        <v>1954</v>
      </c>
      <c r="R237" s="50">
        <v>133.0167609989617</v>
      </c>
      <c r="S237" s="135">
        <v>36.40142763691108</v>
      </c>
      <c r="T237" s="135">
        <v>37.190801842172469</v>
      </c>
      <c r="U237" s="138">
        <v>0.78937420526138879</v>
      </c>
    </row>
    <row r="238" spans="1:21" x14ac:dyDescent="0.25">
      <c r="A238" s="118" t="s">
        <v>468</v>
      </c>
      <c r="B238" s="118" t="s">
        <v>469</v>
      </c>
      <c r="C238" s="118" t="s">
        <v>1962</v>
      </c>
      <c r="D238" s="118" t="s">
        <v>470</v>
      </c>
      <c r="E238" s="118" t="s">
        <v>471</v>
      </c>
      <c r="F238" s="118" t="s">
        <v>472</v>
      </c>
      <c r="G238" s="118" t="s">
        <v>351</v>
      </c>
      <c r="H238" s="118" t="s">
        <v>473</v>
      </c>
      <c r="I238" s="118" t="s">
        <v>474</v>
      </c>
      <c r="J238" s="119" t="s">
        <v>474</v>
      </c>
      <c r="K238" s="118">
        <v>5406004</v>
      </c>
      <c r="L238" s="118" t="s">
        <v>129</v>
      </c>
      <c r="M238" s="120">
        <v>903</v>
      </c>
      <c r="N238" s="120">
        <v>875</v>
      </c>
      <c r="O238" s="120">
        <v>-28</v>
      </c>
      <c r="P238" s="121">
        <v>-3.1007751937984496E-2</v>
      </c>
      <c r="Q238" s="122" t="s">
        <v>1949</v>
      </c>
      <c r="R238" s="123">
        <v>0.40933299118899941</v>
      </c>
      <c r="S238" s="136">
        <v>2206.0279025568748</v>
      </c>
      <c r="T238" s="136">
        <v>2137.6239365861188</v>
      </c>
      <c r="U238" s="128">
        <v>-68.403965970755962</v>
      </c>
    </row>
    <row r="239" spans="1:21" x14ac:dyDescent="0.25">
      <c r="A239" s="118" t="s">
        <v>1375</v>
      </c>
      <c r="B239" s="118" t="s">
        <v>1376</v>
      </c>
      <c r="C239" s="118" t="s">
        <v>1962</v>
      </c>
      <c r="D239" s="118" t="s">
        <v>1377</v>
      </c>
      <c r="E239" s="118" t="s">
        <v>471</v>
      </c>
      <c r="F239" s="118" t="s">
        <v>472</v>
      </c>
      <c r="G239" s="118" t="s">
        <v>351</v>
      </c>
      <c r="H239" s="118" t="s">
        <v>1378</v>
      </c>
      <c r="I239" s="118" t="s">
        <v>1379</v>
      </c>
      <c r="J239" s="119" t="s">
        <v>1379</v>
      </c>
      <c r="K239" s="118">
        <v>5471356</v>
      </c>
      <c r="L239" s="118" t="s">
        <v>294</v>
      </c>
      <c r="M239" s="120">
        <v>1860</v>
      </c>
      <c r="N239" s="120">
        <v>1831</v>
      </c>
      <c r="O239" s="120">
        <v>-29</v>
      </c>
      <c r="P239" s="121">
        <v>-1.5591397849462365E-2</v>
      </c>
      <c r="Q239" s="122" t="s">
        <v>1949</v>
      </c>
      <c r="R239" s="123">
        <v>1.0256125133194001</v>
      </c>
      <c r="S239" s="136">
        <v>1813.5504158194215</v>
      </c>
      <c r="T239" s="136">
        <v>1785.274629766323</v>
      </c>
      <c r="U239" s="128">
        <v>-28.2757860530985</v>
      </c>
    </row>
    <row r="240" spans="1:21" s="6" customFormat="1" x14ac:dyDescent="0.25">
      <c r="A240" s="15" t="s">
        <v>75</v>
      </c>
      <c r="B240" s="16" t="s">
        <v>1910</v>
      </c>
      <c r="C240" s="108" t="s">
        <v>1963</v>
      </c>
      <c r="D240" s="15"/>
      <c r="E240" s="15"/>
      <c r="F240" s="15"/>
      <c r="G240" s="15"/>
      <c r="H240" s="15"/>
      <c r="I240" s="15"/>
      <c r="J240" s="23"/>
      <c r="K240" s="15">
        <v>54073</v>
      </c>
      <c r="L240" s="15" t="s">
        <v>74</v>
      </c>
      <c r="M240" s="43">
        <v>7605</v>
      </c>
      <c r="N240" s="43">
        <v>7653</v>
      </c>
      <c r="O240" s="77">
        <v>48</v>
      </c>
      <c r="P240" s="78">
        <v>6.3116370808678499E-3</v>
      </c>
      <c r="Q240" s="23" t="s">
        <v>1954</v>
      </c>
      <c r="R240" s="48">
        <v>134.45170650347009</v>
      </c>
      <c r="S240" s="110">
        <v>56.563060430949015</v>
      </c>
      <c r="T240" s="110">
        <v>56.920065940572364</v>
      </c>
      <c r="U240" s="109">
        <v>0.35700550962334887</v>
      </c>
    </row>
    <row r="241" spans="1:21" s="18" customFormat="1" x14ac:dyDescent="0.25">
      <c r="A241" s="25" t="s">
        <v>1876</v>
      </c>
      <c r="B241" s="25" t="s">
        <v>1877</v>
      </c>
      <c r="C241" s="25" t="s">
        <v>1961</v>
      </c>
      <c r="D241" s="25" t="s">
        <v>1878</v>
      </c>
      <c r="E241" s="25" t="s">
        <v>695</v>
      </c>
      <c r="F241" s="25" t="s">
        <v>696</v>
      </c>
      <c r="G241" s="25" t="s">
        <v>351</v>
      </c>
      <c r="H241" s="25" t="s">
        <v>1879</v>
      </c>
      <c r="I241" s="25" t="s">
        <v>1880</v>
      </c>
      <c r="J241" s="26" t="s">
        <v>1880</v>
      </c>
      <c r="K241" s="25" t="s">
        <v>1905</v>
      </c>
      <c r="L241" s="25" t="s">
        <v>1905</v>
      </c>
      <c r="M241" s="44">
        <v>7112</v>
      </c>
      <c r="N241" s="44">
        <v>6408</v>
      </c>
      <c r="O241" s="44">
        <v>-704</v>
      </c>
      <c r="P241" s="133">
        <v>-9.8987626546681667E-2</v>
      </c>
      <c r="Q241" s="134" t="s">
        <v>1949</v>
      </c>
      <c r="R241" s="50">
        <v>937.768538281264</v>
      </c>
      <c r="S241" s="135">
        <v>7.5839609772309347</v>
      </c>
      <c r="T241" s="135">
        <v>6.8332426802721917</v>
      </c>
      <c r="U241" s="138">
        <v>-0.75071829695874293</v>
      </c>
    </row>
    <row r="242" spans="1:21" x14ac:dyDescent="0.25">
      <c r="A242" s="118" t="s">
        <v>692</v>
      </c>
      <c r="B242" s="118" t="s">
        <v>693</v>
      </c>
      <c r="C242" s="118" t="s">
        <v>1962</v>
      </c>
      <c r="D242" s="118" t="s">
        <v>694</v>
      </c>
      <c r="E242" s="118" t="s">
        <v>695</v>
      </c>
      <c r="F242" s="118" t="s">
        <v>696</v>
      </c>
      <c r="G242" s="118" t="s">
        <v>351</v>
      </c>
      <c r="H242" s="118" t="s">
        <v>697</v>
      </c>
      <c r="I242" s="118" t="s">
        <v>698</v>
      </c>
      <c r="J242" s="119" t="s">
        <v>698</v>
      </c>
      <c r="K242" s="118">
        <v>5422852</v>
      </c>
      <c r="L242" s="118" t="s">
        <v>167</v>
      </c>
      <c r="M242" s="120">
        <v>293</v>
      </c>
      <c r="N242" s="120">
        <v>231</v>
      </c>
      <c r="O242" s="120">
        <v>-62</v>
      </c>
      <c r="P242" s="121">
        <v>-0.21160409556313994</v>
      </c>
      <c r="Q242" s="122" t="s">
        <v>1949</v>
      </c>
      <c r="R242" s="123">
        <v>0.57171139009904581</v>
      </c>
      <c r="S242" s="136">
        <v>512.49634881201052</v>
      </c>
      <c r="T242" s="136">
        <v>404.05002244223357</v>
      </c>
      <c r="U242" s="128">
        <v>-108.44632636977695</v>
      </c>
    </row>
    <row r="243" spans="1:21" x14ac:dyDescent="0.25">
      <c r="A243" s="118" t="s">
        <v>903</v>
      </c>
      <c r="B243" s="118" t="s">
        <v>904</v>
      </c>
      <c r="C243" s="118" t="s">
        <v>1962</v>
      </c>
      <c r="D243" s="118" t="s">
        <v>905</v>
      </c>
      <c r="E243" s="118" t="s">
        <v>695</v>
      </c>
      <c r="F243" s="118" t="s">
        <v>696</v>
      </c>
      <c r="G243" s="118" t="s">
        <v>351</v>
      </c>
      <c r="H243" s="118" t="s">
        <v>906</v>
      </c>
      <c r="I243" s="118" t="s">
        <v>907</v>
      </c>
      <c r="J243" s="119" t="s">
        <v>907</v>
      </c>
      <c r="K243" s="118">
        <v>5437372</v>
      </c>
      <c r="L243" s="118" t="s">
        <v>205</v>
      </c>
      <c r="M243" s="120">
        <v>260</v>
      </c>
      <c r="N243" s="120">
        <v>232</v>
      </c>
      <c r="O243" s="120">
        <v>-28</v>
      </c>
      <c r="P243" s="121">
        <v>-0.1076923076923077</v>
      </c>
      <c r="Q243" s="122" t="s">
        <v>1949</v>
      </c>
      <c r="R243" s="123">
        <v>0.3588465276439109</v>
      </c>
      <c r="S243" s="136">
        <v>724.54372543908835</v>
      </c>
      <c r="T243" s="136">
        <v>646.51593962257118</v>
      </c>
      <c r="U243" s="128">
        <v>-78.027785816517166</v>
      </c>
    </row>
    <row r="244" spans="1:21" x14ac:dyDescent="0.25">
      <c r="A244" s="118" t="s">
        <v>1041</v>
      </c>
      <c r="B244" s="118" t="s">
        <v>1042</v>
      </c>
      <c r="C244" s="118" t="s">
        <v>1962</v>
      </c>
      <c r="D244" s="118" t="s">
        <v>1043</v>
      </c>
      <c r="E244" s="118" t="s">
        <v>695</v>
      </c>
      <c r="F244" s="118" t="s">
        <v>696</v>
      </c>
      <c r="G244" s="118" t="s">
        <v>351</v>
      </c>
      <c r="H244" s="118" t="s">
        <v>1044</v>
      </c>
      <c r="I244" s="118" t="s">
        <v>1045</v>
      </c>
      <c r="J244" s="119" t="s">
        <v>1045</v>
      </c>
      <c r="K244" s="118">
        <v>5451676</v>
      </c>
      <c r="L244" s="118" t="s">
        <v>231</v>
      </c>
      <c r="M244" s="120">
        <v>1054</v>
      </c>
      <c r="N244" s="120">
        <v>998</v>
      </c>
      <c r="O244" s="120">
        <v>-56</v>
      </c>
      <c r="P244" s="121">
        <v>-5.3130929791271347E-2</v>
      </c>
      <c r="Q244" s="122" t="s">
        <v>1949</v>
      </c>
      <c r="R244" s="123">
        <v>2.4454411820101085</v>
      </c>
      <c r="S244" s="136">
        <v>431.00607275028835</v>
      </c>
      <c r="T244" s="136">
        <v>408.10631935938119</v>
      </c>
      <c r="U244" s="128">
        <v>-22.899753390907165</v>
      </c>
    </row>
    <row r="245" spans="1:21" s="6" customFormat="1" x14ac:dyDescent="0.25">
      <c r="A245" s="15" t="s">
        <v>77</v>
      </c>
      <c r="B245" s="16" t="s">
        <v>1910</v>
      </c>
      <c r="C245" s="108" t="s">
        <v>1963</v>
      </c>
      <c r="D245" s="15"/>
      <c r="E245" s="15"/>
      <c r="F245" s="15"/>
      <c r="G245" s="15"/>
      <c r="H245" s="15"/>
      <c r="I245" s="15"/>
      <c r="J245" s="23"/>
      <c r="K245" s="15">
        <v>54075</v>
      </c>
      <c r="L245" s="15" t="s">
        <v>76</v>
      </c>
      <c r="M245" s="43">
        <v>8719</v>
      </c>
      <c r="N245" s="43">
        <v>7869</v>
      </c>
      <c r="O245" s="77">
        <v>-850</v>
      </c>
      <c r="P245" s="78">
        <v>-9.7488244064686314E-2</v>
      </c>
      <c r="Q245" s="23" t="s">
        <v>1949</v>
      </c>
      <c r="R245" s="48">
        <v>941.14453738101702</v>
      </c>
      <c r="S245" s="110">
        <v>9.2642518271028997</v>
      </c>
      <c r="T245" s="110">
        <v>8.3610961839055751</v>
      </c>
      <c r="U245" s="109">
        <v>-0.90315564319732466</v>
      </c>
    </row>
    <row r="246" spans="1:21" s="18" customFormat="1" x14ac:dyDescent="0.25">
      <c r="A246" s="25" t="s">
        <v>1776</v>
      </c>
      <c r="B246" s="25" t="s">
        <v>1777</v>
      </c>
      <c r="C246" s="25" t="s">
        <v>1961</v>
      </c>
      <c r="D246" s="25" t="s">
        <v>1778</v>
      </c>
      <c r="E246" s="25" t="s">
        <v>357</v>
      </c>
      <c r="F246" s="25" t="s">
        <v>358</v>
      </c>
      <c r="G246" s="25" t="s">
        <v>351</v>
      </c>
      <c r="H246" s="25" t="s">
        <v>1779</v>
      </c>
      <c r="I246" s="25" t="s">
        <v>1780</v>
      </c>
      <c r="J246" s="26" t="s">
        <v>1780</v>
      </c>
      <c r="K246" s="25" t="s">
        <v>1905</v>
      </c>
      <c r="L246" s="25" t="s">
        <v>1905</v>
      </c>
      <c r="M246" s="44">
        <v>26273</v>
      </c>
      <c r="N246" s="44">
        <v>27347</v>
      </c>
      <c r="O246" s="44">
        <v>1074</v>
      </c>
      <c r="P246" s="133">
        <v>4.0878468389601491E-2</v>
      </c>
      <c r="Q246" s="134" t="s">
        <v>1954</v>
      </c>
      <c r="R246" s="50">
        <v>643.55286492031939</v>
      </c>
      <c r="S246" s="135">
        <v>40.824928971845935</v>
      </c>
      <c r="T246" s="135">
        <v>42.493789540329267</v>
      </c>
      <c r="U246" s="138">
        <v>1.668860568483332</v>
      </c>
    </row>
    <row r="247" spans="1:21" x14ac:dyDescent="0.25">
      <c r="A247" s="118" t="s">
        <v>354</v>
      </c>
      <c r="B247" s="118" t="s">
        <v>355</v>
      </c>
      <c r="C247" s="118" t="s">
        <v>1962</v>
      </c>
      <c r="D247" s="118" t="s">
        <v>356</v>
      </c>
      <c r="E247" s="118" t="s">
        <v>357</v>
      </c>
      <c r="F247" s="118" t="s">
        <v>358</v>
      </c>
      <c r="G247" s="118" t="s">
        <v>351</v>
      </c>
      <c r="H247" s="118" t="s">
        <v>359</v>
      </c>
      <c r="I247" s="118" t="s">
        <v>360</v>
      </c>
      <c r="J247" s="119" t="s">
        <v>360</v>
      </c>
      <c r="K247" s="118">
        <v>5400748</v>
      </c>
      <c r="L247" s="118" t="s">
        <v>113</v>
      </c>
      <c r="M247" s="120">
        <v>299</v>
      </c>
      <c r="N247" s="120">
        <v>249</v>
      </c>
      <c r="O247" s="120">
        <v>-50</v>
      </c>
      <c r="P247" s="121">
        <v>-0.16722408026755853</v>
      </c>
      <c r="Q247" s="122" t="s">
        <v>1949</v>
      </c>
      <c r="R247" s="123">
        <v>0.27309986812686976</v>
      </c>
      <c r="S247" s="136">
        <v>1094.8375846930039</v>
      </c>
      <c r="T247" s="136">
        <v>911.75437655036126</v>
      </c>
      <c r="U247" s="128">
        <v>-183.08320814264266</v>
      </c>
    </row>
    <row r="248" spans="1:21" x14ac:dyDescent="0.25">
      <c r="A248" s="118" t="s">
        <v>530</v>
      </c>
      <c r="B248" s="118" t="s">
        <v>531</v>
      </c>
      <c r="C248" s="118" t="s">
        <v>1962</v>
      </c>
      <c r="D248" s="118" t="s">
        <v>532</v>
      </c>
      <c r="E248" s="118" t="s">
        <v>357</v>
      </c>
      <c r="F248" s="118" t="s">
        <v>358</v>
      </c>
      <c r="G248" s="118" t="s">
        <v>351</v>
      </c>
      <c r="H248" s="118" t="s">
        <v>533</v>
      </c>
      <c r="I248" s="118" t="s">
        <v>534</v>
      </c>
      <c r="J248" s="119" t="s">
        <v>534</v>
      </c>
      <c r="K248" s="118">
        <v>5409844</v>
      </c>
      <c r="L248" s="118" t="s">
        <v>139</v>
      </c>
      <c r="M248" s="120">
        <v>101</v>
      </c>
      <c r="N248" s="120">
        <v>129</v>
      </c>
      <c r="O248" s="120">
        <v>28</v>
      </c>
      <c r="P248" s="121">
        <v>0.27722772277227725</v>
      </c>
      <c r="Q248" s="122" t="s">
        <v>1954</v>
      </c>
      <c r="R248" s="123">
        <v>0.38521879721306118</v>
      </c>
      <c r="S248" s="136">
        <v>262.18865935593942</v>
      </c>
      <c r="T248" s="136">
        <v>334.8746243259028</v>
      </c>
      <c r="U248" s="128">
        <v>72.685964969963379</v>
      </c>
    </row>
    <row r="249" spans="1:21" x14ac:dyDescent="0.25">
      <c r="A249" s="118" t="s">
        <v>540</v>
      </c>
      <c r="B249" s="118" t="s">
        <v>541</v>
      </c>
      <c r="C249" s="118" t="s">
        <v>1962</v>
      </c>
      <c r="D249" s="118" t="s">
        <v>542</v>
      </c>
      <c r="E249" s="118" t="s">
        <v>357</v>
      </c>
      <c r="F249" s="118" t="s">
        <v>358</v>
      </c>
      <c r="G249" s="118" t="s">
        <v>351</v>
      </c>
      <c r="H249" s="118" t="s">
        <v>543</v>
      </c>
      <c r="I249" s="118" t="s">
        <v>544</v>
      </c>
      <c r="J249" s="119" t="s">
        <v>544</v>
      </c>
      <c r="K249" s="118">
        <v>5410852</v>
      </c>
      <c r="L249" s="118" t="s">
        <v>141</v>
      </c>
      <c r="M249" s="120">
        <v>85</v>
      </c>
      <c r="N249" s="120">
        <v>63</v>
      </c>
      <c r="O249" s="120">
        <v>-22</v>
      </c>
      <c r="P249" s="121">
        <v>-0.25882352941176473</v>
      </c>
      <c r="Q249" s="122" t="s">
        <v>1949</v>
      </c>
      <c r="R249" s="123">
        <v>5.5427232805478087E-2</v>
      </c>
      <c r="S249" s="136">
        <v>1533.5421903219949</v>
      </c>
      <c r="T249" s="136">
        <v>1136.625388121008</v>
      </c>
      <c r="U249" s="128">
        <v>-396.91680220098692</v>
      </c>
    </row>
    <row r="250" spans="1:21" x14ac:dyDescent="0.25">
      <c r="A250" s="118" t="s">
        <v>981</v>
      </c>
      <c r="B250" s="118" t="s">
        <v>982</v>
      </c>
      <c r="C250" s="118" t="s">
        <v>1962</v>
      </c>
      <c r="D250" s="118" t="s">
        <v>983</v>
      </c>
      <c r="E250" s="118" t="s">
        <v>357</v>
      </c>
      <c r="F250" s="118" t="s">
        <v>358</v>
      </c>
      <c r="G250" s="118" t="s">
        <v>351</v>
      </c>
      <c r="H250" s="118" t="s">
        <v>984</v>
      </c>
      <c r="I250" s="118" t="s">
        <v>985</v>
      </c>
      <c r="J250" s="119" t="s">
        <v>985</v>
      </c>
      <c r="K250" s="118">
        <v>5444044</v>
      </c>
      <c r="L250" s="118" t="s">
        <v>219</v>
      </c>
      <c r="M250" s="120">
        <v>2939</v>
      </c>
      <c r="N250" s="120">
        <v>2980</v>
      </c>
      <c r="O250" s="120">
        <v>41</v>
      </c>
      <c r="P250" s="121">
        <v>1.3950323239197007E-2</v>
      </c>
      <c r="Q250" s="122" t="s">
        <v>1954</v>
      </c>
      <c r="R250" s="123">
        <v>2.4281168116605856</v>
      </c>
      <c r="S250" s="136">
        <v>1210.4030522279618</v>
      </c>
      <c r="T250" s="136">
        <v>1227.2885660562526</v>
      </c>
      <c r="U250" s="128">
        <v>16.885513828290868</v>
      </c>
    </row>
    <row r="251" spans="1:21" x14ac:dyDescent="0.25">
      <c r="A251" s="118" t="s">
        <v>1061</v>
      </c>
      <c r="B251" s="118" t="s">
        <v>1062</v>
      </c>
      <c r="C251" s="118" t="s">
        <v>1962</v>
      </c>
      <c r="D251" s="118" t="s">
        <v>1063</v>
      </c>
      <c r="E251" s="118" t="s">
        <v>357</v>
      </c>
      <c r="F251" s="118" t="s">
        <v>358</v>
      </c>
      <c r="G251" s="118" t="s">
        <v>351</v>
      </c>
      <c r="H251" s="118" t="s">
        <v>1064</v>
      </c>
      <c r="I251" s="118" t="s">
        <v>1065</v>
      </c>
      <c r="J251" s="119" t="s">
        <v>1065</v>
      </c>
      <c r="K251" s="118">
        <v>5452228</v>
      </c>
      <c r="L251" s="118" t="s">
        <v>235</v>
      </c>
      <c r="M251" s="120">
        <v>546</v>
      </c>
      <c r="N251" s="120">
        <v>510</v>
      </c>
      <c r="O251" s="120">
        <v>-36</v>
      </c>
      <c r="P251" s="121">
        <v>-6.5934065934065936E-2</v>
      </c>
      <c r="Q251" s="122" t="s">
        <v>1949</v>
      </c>
      <c r="R251" s="123">
        <v>0.27793685816747238</v>
      </c>
      <c r="S251" s="136">
        <v>1964.4749660047057</v>
      </c>
      <c r="T251" s="136">
        <v>1834.9491440703296</v>
      </c>
      <c r="U251" s="128">
        <v>-129.52582193437615</v>
      </c>
    </row>
    <row r="252" spans="1:21" x14ac:dyDescent="0.25">
      <c r="A252" s="118" t="s">
        <v>1142</v>
      </c>
      <c r="B252" s="118" t="s">
        <v>1143</v>
      </c>
      <c r="C252" s="118" t="s">
        <v>1962</v>
      </c>
      <c r="D252" s="118" t="s">
        <v>1144</v>
      </c>
      <c r="E252" s="118" t="s">
        <v>357</v>
      </c>
      <c r="F252" s="118" t="s">
        <v>358</v>
      </c>
      <c r="G252" s="118" t="s">
        <v>351</v>
      </c>
      <c r="H252" s="118" t="s">
        <v>1145</v>
      </c>
      <c r="I252" s="118" t="s">
        <v>1146</v>
      </c>
      <c r="J252" s="119" t="s">
        <v>1146</v>
      </c>
      <c r="K252" s="118">
        <v>5458300</v>
      </c>
      <c r="L252" s="118" t="s">
        <v>250</v>
      </c>
      <c r="M252" s="120">
        <v>329</v>
      </c>
      <c r="N252" s="120">
        <v>259</v>
      </c>
      <c r="O252" s="120">
        <v>-70</v>
      </c>
      <c r="P252" s="121">
        <v>-0.21276595744680851</v>
      </c>
      <c r="Q252" s="122" t="s">
        <v>1949</v>
      </c>
      <c r="R252" s="123">
        <v>0.78456188383452652</v>
      </c>
      <c r="S252" s="136">
        <v>419.34231929802752</v>
      </c>
      <c r="T252" s="136">
        <v>330.12054923461744</v>
      </c>
      <c r="U252" s="128">
        <v>-89.221770063410077</v>
      </c>
    </row>
    <row r="253" spans="1:21" x14ac:dyDescent="0.25">
      <c r="A253" s="118" t="s">
        <v>1316</v>
      </c>
      <c r="B253" s="118" t="s">
        <v>1317</v>
      </c>
      <c r="C253" s="118" t="s">
        <v>1962</v>
      </c>
      <c r="D253" s="118" t="s">
        <v>1318</v>
      </c>
      <c r="E253" s="118" t="s">
        <v>357</v>
      </c>
      <c r="F253" s="118" t="s">
        <v>358</v>
      </c>
      <c r="G253" s="118" t="s">
        <v>351</v>
      </c>
      <c r="H253" s="118" t="s">
        <v>1319</v>
      </c>
      <c r="I253" s="118" t="s">
        <v>1320</v>
      </c>
      <c r="J253" s="119" t="s">
        <v>1320</v>
      </c>
      <c r="K253" s="118">
        <v>5467636</v>
      </c>
      <c r="L253" s="118" t="s">
        <v>283</v>
      </c>
      <c r="M253" s="120">
        <v>593</v>
      </c>
      <c r="N253" s="120">
        <v>530</v>
      </c>
      <c r="O253" s="120">
        <v>-63</v>
      </c>
      <c r="P253" s="121">
        <v>-0.10623946037099494</v>
      </c>
      <c r="Q253" s="122" t="s">
        <v>1949</v>
      </c>
      <c r="R253" s="123">
        <v>0.64864578642977511</v>
      </c>
      <c r="S253" s="136">
        <v>914.212367375334</v>
      </c>
      <c r="T253" s="136">
        <v>817.08693880088879</v>
      </c>
      <c r="U253" s="128">
        <v>-97.125428574445209</v>
      </c>
    </row>
    <row r="254" spans="1:21" x14ac:dyDescent="0.25">
      <c r="A254" s="118" t="s">
        <v>1360</v>
      </c>
      <c r="B254" s="118" t="s">
        <v>1361</v>
      </c>
      <c r="C254" s="118" t="s">
        <v>1962</v>
      </c>
      <c r="D254" s="118" t="s">
        <v>1362</v>
      </c>
      <c r="E254" s="118" t="s">
        <v>357</v>
      </c>
      <c r="F254" s="118" t="s">
        <v>358</v>
      </c>
      <c r="G254" s="118" t="s">
        <v>351</v>
      </c>
      <c r="H254" s="118" t="s">
        <v>1363</v>
      </c>
      <c r="I254" s="118" t="s">
        <v>1364</v>
      </c>
      <c r="J254" s="119" t="s">
        <v>1364</v>
      </c>
      <c r="K254" s="118">
        <v>5470588</v>
      </c>
      <c r="L254" s="118" t="s">
        <v>291</v>
      </c>
      <c r="M254" s="120">
        <v>584</v>
      </c>
      <c r="N254" s="120">
        <v>438</v>
      </c>
      <c r="O254" s="120">
        <v>-146</v>
      </c>
      <c r="P254" s="121">
        <v>-0.25</v>
      </c>
      <c r="Q254" s="122" t="s">
        <v>1949</v>
      </c>
      <c r="R254" s="123">
        <v>1.0965657857927189</v>
      </c>
      <c r="S254" s="136">
        <v>532.57178690635533</v>
      </c>
      <c r="T254" s="136">
        <v>399.4288401797665</v>
      </c>
      <c r="U254" s="128">
        <v>-133.14294672658883</v>
      </c>
    </row>
    <row r="255" spans="1:21" x14ac:dyDescent="0.25">
      <c r="A255" s="118" t="s">
        <v>1456</v>
      </c>
      <c r="B255" s="118" t="s">
        <v>1457</v>
      </c>
      <c r="C255" s="118" t="s">
        <v>1962</v>
      </c>
      <c r="D255" s="118" t="s">
        <v>1458</v>
      </c>
      <c r="E255" s="118" t="s">
        <v>357</v>
      </c>
      <c r="F255" s="118" t="s">
        <v>358</v>
      </c>
      <c r="G255" s="118" t="s">
        <v>351</v>
      </c>
      <c r="H255" s="118" t="s">
        <v>1459</v>
      </c>
      <c r="I255" s="118" t="s">
        <v>1460</v>
      </c>
      <c r="J255" s="119" t="s">
        <v>1460</v>
      </c>
      <c r="K255" s="118">
        <v>5479708</v>
      </c>
      <c r="L255" s="118" t="s">
        <v>310</v>
      </c>
      <c r="M255" s="120">
        <v>1477</v>
      </c>
      <c r="N255" s="120">
        <v>1415</v>
      </c>
      <c r="O255" s="120">
        <v>-62</v>
      </c>
      <c r="P255" s="121">
        <v>-4.1976980365605959E-2</v>
      </c>
      <c r="Q255" s="122" t="s">
        <v>1949</v>
      </c>
      <c r="R255" s="123">
        <v>1.184742505933404</v>
      </c>
      <c r="S255" s="136">
        <v>1246.6843998615038</v>
      </c>
      <c r="T255" s="136">
        <v>1194.3523532864103</v>
      </c>
      <c r="U255" s="128">
        <v>-52.3320465750935</v>
      </c>
    </row>
    <row r="256" spans="1:21" x14ac:dyDescent="0.25">
      <c r="A256" s="118" t="s">
        <v>1476</v>
      </c>
      <c r="B256" s="118" t="s">
        <v>1477</v>
      </c>
      <c r="C256" s="118" t="s">
        <v>1962</v>
      </c>
      <c r="D256" s="118" t="s">
        <v>1478</v>
      </c>
      <c r="E256" s="118" t="s">
        <v>357</v>
      </c>
      <c r="F256" s="118" t="s">
        <v>358</v>
      </c>
      <c r="G256" s="118" t="s">
        <v>351</v>
      </c>
      <c r="H256" s="118" t="s">
        <v>1479</v>
      </c>
      <c r="I256" s="118" t="s">
        <v>1480</v>
      </c>
      <c r="J256" s="119" t="s">
        <v>1480</v>
      </c>
      <c r="K256" s="118">
        <v>5481268</v>
      </c>
      <c r="L256" s="118" t="s">
        <v>314</v>
      </c>
      <c r="M256" s="120">
        <v>294</v>
      </c>
      <c r="N256" s="120">
        <v>296</v>
      </c>
      <c r="O256" s="120">
        <v>2</v>
      </c>
      <c r="P256" s="121">
        <v>6.8027210884353739E-3</v>
      </c>
      <c r="Q256" s="122" t="s">
        <v>1954</v>
      </c>
      <c r="R256" s="123">
        <v>0.33465727543715046</v>
      </c>
      <c r="S256" s="136">
        <v>878.51070805485597</v>
      </c>
      <c r="T256" s="136">
        <v>884.48697137495697</v>
      </c>
      <c r="U256" s="128">
        <v>5.9762633201009976</v>
      </c>
    </row>
    <row r="257" spans="1:21" s="6" customFormat="1" x14ac:dyDescent="0.25">
      <c r="A257" s="15" t="s">
        <v>79</v>
      </c>
      <c r="B257" s="16" t="s">
        <v>1910</v>
      </c>
      <c r="C257" s="108" t="s">
        <v>1963</v>
      </c>
      <c r="D257" s="15"/>
      <c r="E257" s="15"/>
      <c r="F257" s="15"/>
      <c r="G257" s="15"/>
      <c r="H257" s="15"/>
      <c r="I257" s="15"/>
      <c r="J257" s="23"/>
      <c r="K257" s="15">
        <v>54077</v>
      </c>
      <c r="L257" s="15" t="s">
        <v>78</v>
      </c>
      <c r="M257" s="43">
        <v>33520</v>
      </c>
      <c r="N257" s="43">
        <v>34216</v>
      </c>
      <c r="O257" s="77">
        <v>696</v>
      </c>
      <c r="P257" s="78">
        <v>2.0763723150357995E-2</v>
      </c>
      <c r="Q257" s="23" t="s">
        <v>1954</v>
      </c>
      <c r="R257" s="48">
        <v>651.0218377257205</v>
      </c>
      <c r="S257" s="110">
        <v>51.488288191835096</v>
      </c>
      <c r="T257" s="110">
        <v>52.557376753336207</v>
      </c>
      <c r="U257" s="109">
        <v>1.0690885615011112</v>
      </c>
    </row>
    <row r="258" spans="1:21" s="18" customFormat="1" x14ac:dyDescent="0.25">
      <c r="A258" s="25" t="s">
        <v>1781</v>
      </c>
      <c r="B258" s="25" t="s">
        <v>1782</v>
      </c>
      <c r="C258" s="25" t="s">
        <v>1961</v>
      </c>
      <c r="D258" s="25" t="s">
        <v>1783</v>
      </c>
      <c r="E258" s="25" t="s">
        <v>408</v>
      </c>
      <c r="F258" s="25" t="s">
        <v>465</v>
      </c>
      <c r="G258" s="25" t="s">
        <v>351</v>
      </c>
      <c r="H258" s="25" t="s">
        <v>1784</v>
      </c>
      <c r="I258" s="25" t="s">
        <v>1785</v>
      </c>
      <c r="J258" s="26" t="s">
        <v>1785</v>
      </c>
      <c r="K258" s="25" t="s">
        <v>1905</v>
      </c>
      <c r="L258" s="25" t="s">
        <v>1905</v>
      </c>
      <c r="M258" s="44">
        <v>41366</v>
      </c>
      <c r="N258" s="44">
        <v>42946</v>
      </c>
      <c r="O258" s="44">
        <v>1580</v>
      </c>
      <c r="P258" s="133">
        <v>3.8195619590968427E-2</v>
      </c>
      <c r="Q258" s="134" t="s">
        <v>1954</v>
      </c>
      <c r="R258" s="50">
        <v>338.25529556675787</v>
      </c>
      <c r="S258" s="135">
        <v>122.29224654322087</v>
      </c>
      <c r="T258" s="135">
        <v>126.96327467111067</v>
      </c>
      <c r="U258" s="138">
        <v>4.671028127889798</v>
      </c>
    </row>
    <row r="259" spans="1:21" x14ac:dyDescent="0.25">
      <c r="A259" s="118" t="s">
        <v>405</v>
      </c>
      <c r="B259" s="118" t="s">
        <v>406</v>
      </c>
      <c r="C259" s="118" t="s">
        <v>1962</v>
      </c>
      <c r="D259" s="118" t="s">
        <v>407</v>
      </c>
      <c r="E259" s="118" t="s">
        <v>408</v>
      </c>
      <c r="F259" s="118" t="s">
        <v>409</v>
      </c>
      <c r="G259" s="118" t="s">
        <v>351</v>
      </c>
      <c r="H259" s="118" t="s">
        <v>410</v>
      </c>
      <c r="I259" s="118" t="s">
        <v>411</v>
      </c>
      <c r="J259" s="119" t="s">
        <v>411</v>
      </c>
      <c r="K259" s="118">
        <v>5404204</v>
      </c>
      <c r="L259" s="118" t="s">
        <v>120</v>
      </c>
      <c r="M259" s="120">
        <v>587</v>
      </c>
      <c r="N259" s="120">
        <v>387</v>
      </c>
      <c r="O259" s="120">
        <v>-200</v>
      </c>
      <c r="P259" s="121">
        <v>-0.34071550255536626</v>
      </c>
      <c r="Q259" s="122" t="s">
        <v>1949</v>
      </c>
      <c r="R259" s="123">
        <v>0.14476671090962401</v>
      </c>
      <c r="S259" s="136">
        <v>4054.7995897099336</v>
      </c>
      <c r="T259" s="136">
        <v>2673.2665097406207</v>
      </c>
      <c r="U259" s="128">
        <v>-1381.5330799693129</v>
      </c>
    </row>
    <row r="260" spans="1:21" x14ac:dyDescent="0.25">
      <c r="A260" s="118" t="s">
        <v>552</v>
      </c>
      <c r="B260" s="118" t="s">
        <v>553</v>
      </c>
      <c r="C260" s="118" t="s">
        <v>1962</v>
      </c>
      <c r="D260" s="118" t="s">
        <v>554</v>
      </c>
      <c r="E260" s="118" t="s">
        <v>408</v>
      </c>
      <c r="F260" s="118" t="s">
        <v>409</v>
      </c>
      <c r="G260" s="118" t="s">
        <v>351</v>
      </c>
      <c r="H260" s="118" t="s">
        <v>555</v>
      </c>
      <c r="I260" s="118" t="s">
        <v>556</v>
      </c>
      <c r="J260" s="119" t="s">
        <v>556</v>
      </c>
      <c r="K260" s="118">
        <v>5411284</v>
      </c>
      <c r="L260" s="118" t="s">
        <v>143</v>
      </c>
      <c r="M260" s="120">
        <v>1236</v>
      </c>
      <c r="N260" s="120">
        <v>1211</v>
      </c>
      <c r="O260" s="120">
        <v>-25</v>
      </c>
      <c r="P260" s="121">
        <v>-2.0226537216828478E-2</v>
      </c>
      <c r="Q260" s="122" t="s">
        <v>1949</v>
      </c>
      <c r="R260" s="123">
        <v>1.6456860511254785</v>
      </c>
      <c r="S260" s="136">
        <v>751.05455208464832</v>
      </c>
      <c r="T260" s="136">
        <v>735.86331923503974</v>
      </c>
      <c r="U260" s="128">
        <v>-15.191232849608582</v>
      </c>
    </row>
    <row r="261" spans="1:21" x14ac:dyDescent="0.25">
      <c r="A261" s="118" t="s">
        <v>704</v>
      </c>
      <c r="B261" s="118" t="s">
        <v>705</v>
      </c>
      <c r="C261" s="118" t="s">
        <v>1962</v>
      </c>
      <c r="D261" s="118" t="s">
        <v>706</v>
      </c>
      <c r="E261" s="118" t="s">
        <v>408</v>
      </c>
      <c r="F261" s="118" t="s">
        <v>409</v>
      </c>
      <c r="G261" s="118" t="s">
        <v>351</v>
      </c>
      <c r="H261" s="118" t="s">
        <v>707</v>
      </c>
      <c r="I261" s="118" t="s">
        <v>708</v>
      </c>
      <c r="J261" s="119" t="s">
        <v>708</v>
      </c>
      <c r="K261" s="118">
        <v>5424292</v>
      </c>
      <c r="L261" s="118" t="s">
        <v>169</v>
      </c>
      <c r="M261" s="120">
        <v>1518</v>
      </c>
      <c r="N261" s="120">
        <v>1542</v>
      </c>
      <c r="O261" s="120">
        <v>24</v>
      </c>
      <c r="P261" s="121">
        <v>1.5810276679841896E-2</v>
      </c>
      <c r="Q261" s="122" t="s">
        <v>1954</v>
      </c>
      <c r="R261" s="123">
        <v>2.1252874580667975</v>
      </c>
      <c r="S261" s="136">
        <v>714.25632059241627</v>
      </c>
      <c r="T261" s="136">
        <v>725.54891064130823</v>
      </c>
      <c r="U261" s="128">
        <v>11.292590048891952</v>
      </c>
    </row>
    <row r="262" spans="1:21" x14ac:dyDescent="0.25">
      <c r="A262" s="118" t="s">
        <v>929</v>
      </c>
      <c r="B262" s="118" t="s">
        <v>930</v>
      </c>
      <c r="C262" s="118" t="s">
        <v>1962</v>
      </c>
      <c r="D262" s="118" t="s">
        <v>931</v>
      </c>
      <c r="E262" s="118" t="s">
        <v>408</v>
      </c>
      <c r="F262" s="118" t="s">
        <v>409</v>
      </c>
      <c r="G262" s="118" t="s">
        <v>351</v>
      </c>
      <c r="H262" s="118" t="s">
        <v>932</v>
      </c>
      <c r="I262" s="118" t="s">
        <v>933</v>
      </c>
      <c r="J262" s="119" t="s">
        <v>933</v>
      </c>
      <c r="K262" s="118">
        <v>5439532</v>
      </c>
      <c r="L262" s="118" t="s">
        <v>209</v>
      </c>
      <c r="M262" s="120">
        <v>6284</v>
      </c>
      <c r="N262" s="120">
        <v>6961</v>
      </c>
      <c r="O262" s="120">
        <v>677</v>
      </c>
      <c r="P262" s="121">
        <v>0.10773392743475493</v>
      </c>
      <c r="Q262" s="122" t="s">
        <v>1954</v>
      </c>
      <c r="R262" s="123">
        <v>3.7722383862799038</v>
      </c>
      <c r="S262" s="136">
        <v>1665.8544228953513</v>
      </c>
      <c r="T262" s="136">
        <v>1845.3234624084246</v>
      </c>
      <c r="U262" s="128">
        <v>179.46903951307331</v>
      </c>
    </row>
    <row r="263" spans="1:21" s="5" customFormat="1" x14ac:dyDescent="0.25">
      <c r="A263" s="14" t="s">
        <v>1162</v>
      </c>
      <c r="B263" s="14" t="s">
        <v>1163</v>
      </c>
      <c r="C263" s="14" t="s">
        <v>1964</v>
      </c>
      <c r="D263" s="14" t="s">
        <v>1168</v>
      </c>
      <c r="E263" s="14" t="s">
        <v>1165</v>
      </c>
      <c r="F263" s="14" t="s">
        <v>465</v>
      </c>
      <c r="G263" s="14" t="s">
        <v>351</v>
      </c>
      <c r="H263" s="14" t="s">
        <v>1166</v>
      </c>
      <c r="I263" s="14" t="s">
        <v>1167</v>
      </c>
      <c r="J263" s="24" t="s">
        <v>1928</v>
      </c>
      <c r="K263" s="14">
        <v>5459068</v>
      </c>
      <c r="L263" s="14" t="s">
        <v>254</v>
      </c>
      <c r="M263" s="74">
        <v>1220</v>
      </c>
      <c r="N263" s="74">
        <v>1126</v>
      </c>
      <c r="O263" s="79">
        <v>-94</v>
      </c>
      <c r="P263" s="38">
        <v>-7.7049180327868852E-2</v>
      </c>
      <c r="Q263" s="75" t="s">
        <v>1949</v>
      </c>
      <c r="R263" s="49">
        <v>0.98865517068863784</v>
      </c>
      <c r="S263" s="105">
        <v>1233.9995138549887</v>
      </c>
      <c r="T263" s="105">
        <v>1138.9208627874732</v>
      </c>
      <c r="U263" s="115">
        <v>-95.078651067515466</v>
      </c>
    </row>
    <row r="264" spans="1:21" x14ac:dyDescent="0.25">
      <c r="A264" s="118" t="s">
        <v>1269</v>
      </c>
      <c r="B264" s="118" t="s">
        <v>1270</v>
      </c>
      <c r="C264" s="118" t="s">
        <v>1962</v>
      </c>
      <c r="D264" s="118" t="s">
        <v>1271</v>
      </c>
      <c r="E264" s="118" t="s">
        <v>408</v>
      </c>
      <c r="F264" s="118" t="s">
        <v>409</v>
      </c>
      <c r="G264" s="118" t="s">
        <v>351</v>
      </c>
      <c r="H264" s="118" t="s">
        <v>1272</v>
      </c>
      <c r="I264" s="118" t="s">
        <v>1273</v>
      </c>
      <c r="J264" s="119" t="s">
        <v>1273</v>
      </c>
      <c r="K264" s="118">
        <v>5464516</v>
      </c>
      <c r="L264" s="118" t="s">
        <v>274</v>
      </c>
      <c r="M264" s="120">
        <v>974</v>
      </c>
      <c r="N264" s="120">
        <v>874</v>
      </c>
      <c r="O264" s="120">
        <v>-100</v>
      </c>
      <c r="P264" s="121">
        <v>-0.10266940451745379</v>
      </c>
      <c r="Q264" s="122" t="s">
        <v>1949</v>
      </c>
      <c r="R264" s="123">
        <v>0.75201864699746679</v>
      </c>
      <c r="S264" s="136">
        <v>1295.1806499597089</v>
      </c>
      <c r="T264" s="136">
        <v>1162.2052238858168</v>
      </c>
      <c r="U264" s="128">
        <v>-132.97542607389209</v>
      </c>
    </row>
    <row r="265" spans="1:21" x14ac:dyDescent="0.25">
      <c r="A265" s="118" t="s">
        <v>1601</v>
      </c>
      <c r="B265" s="118" t="s">
        <v>1602</v>
      </c>
      <c r="C265" s="118" t="s">
        <v>1962</v>
      </c>
      <c r="D265" s="118" t="s">
        <v>1603</v>
      </c>
      <c r="E265" s="118" t="s">
        <v>408</v>
      </c>
      <c r="F265" s="118" t="s">
        <v>409</v>
      </c>
      <c r="G265" s="118" t="s">
        <v>351</v>
      </c>
      <c r="H265" s="118" t="s">
        <v>1604</v>
      </c>
      <c r="I265" s="118" t="s">
        <v>1605</v>
      </c>
      <c r="J265" s="119" t="s">
        <v>1605</v>
      </c>
      <c r="K265" s="118">
        <v>5487988</v>
      </c>
      <c r="L265" s="118" t="s">
        <v>338</v>
      </c>
      <c r="M265" s="120">
        <v>2301</v>
      </c>
      <c r="N265" s="120">
        <v>2393</v>
      </c>
      <c r="O265" s="120">
        <v>92</v>
      </c>
      <c r="P265" s="121">
        <v>3.9982616253802693E-2</v>
      </c>
      <c r="Q265" s="122" t="s">
        <v>1954</v>
      </c>
      <c r="R265" s="123">
        <v>2.4268054254303109</v>
      </c>
      <c r="S265" s="136">
        <v>948.16006915428602</v>
      </c>
      <c r="T265" s="136">
        <v>986.06998934646083</v>
      </c>
      <c r="U265" s="128">
        <v>37.909920192174809</v>
      </c>
    </row>
    <row r="266" spans="1:21" s="6" customFormat="1" x14ac:dyDescent="0.25">
      <c r="A266" s="15" t="s">
        <v>81</v>
      </c>
      <c r="B266" s="16" t="s">
        <v>1910</v>
      </c>
      <c r="C266" s="108" t="s">
        <v>1963</v>
      </c>
      <c r="D266" s="15"/>
      <c r="E266" s="15"/>
      <c r="F266" s="15"/>
      <c r="G266" s="15"/>
      <c r="H266" s="15"/>
      <c r="I266" s="15"/>
      <c r="J266" s="23"/>
      <c r="K266" s="15">
        <v>54079</v>
      </c>
      <c r="L266" s="15" t="s">
        <v>80</v>
      </c>
      <c r="M266" s="43">
        <v>55486</v>
      </c>
      <c r="N266" s="43">
        <v>57440</v>
      </c>
      <c r="O266" s="77">
        <v>1954</v>
      </c>
      <c r="P266" s="78">
        <v>3.5216090545362795E-2</v>
      </c>
      <c r="Q266" s="23" t="s">
        <v>1954</v>
      </c>
      <c r="R266" s="48">
        <v>350.11075341625605</v>
      </c>
      <c r="S266" s="110">
        <v>158.48127901981692</v>
      </c>
      <c r="T266" s="110">
        <v>164.06237009152372</v>
      </c>
      <c r="U266" s="109">
        <v>5.5810910717067941</v>
      </c>
    </row>
    <row r="267" spans="1:21" s="18" customFormat="1" x14ac:dyDescent="0.25">
      <c r="A267" s="25" t="s">
        <v>1786</v>
      </c>
      <c r="B267" s="25" t="s">
        <v>1787</v>
      </c>
      <c r="C267" s="25" t="s">
        <v>1961</v>
      </c>
      <c r="D267" s="25" t="s">
        <v>1788</v>
      </c>
      <c r="E267" s="25" t="s">
        <v>443</v>
      </c>
      <c r="F267" s="25" t="s">
        <v>444</v>
      </c>
      <c r="G267" s="25" t="s">
        <v>351</v>
      </c>
      <c r="H267" s="25" t="s">
        <v>1789</v>
      </c>
      <c r="I267" s="25" t="s">
        <v>1790</v>
      </c>
      <c r="J267" s="26" t="s">
        <v>1790</v>
      </c>
      <c r="K267" s="25" t="s">
        <v>1905</v>
      </c>
      <c r="L267" s="25" t="s">
        <v>1905</v>
      </c>
      <c r="M267" s="44">
        <v>58145</v>
      </c>
      <c r="N267" s="44">
        <v>54496</v>
      </c>
      <c r="O267" s="44">
        <v>-3649</v>
      </c>
      <c r="P267" s="133">
        <v>-6.2756900851319977E-2</v>
      </c>
      <c r="Q267" s="134" t="s">
        <v>1949</v>
      </c>
      <c r="R267" s="50">
        <v>596.98010400090504</v>
      </c>
      <c r="S267" s="135">
        <v>97.398555848541065</v>
      </c>
      <c r="T267" s="135">
        <v>91.286124336092414</v>
      </c>
      <c r="U267" s="138">
        <v>-6.1124315124486515</v>
      </c>
    </row>
    <row r="268" spans="1:21" x14ac:dyDescent="0.25">
      <c r="A268" s="118" t="s">
        <v>440</v>
      </c>
      <c r="B268" s="118" t="s">
        <v>441</v>
      </c>
      <c r="C268" s="118" t="s">
        <v>1962</v>
      </c>
      <c r="D268" s="118" t="s">
        <v>442</v>
      </c>
      <c r="E268" s="118" t="s">
        <v>443</v>
      </c>
      <c r="F268" s="118" t="s">
        <v>444</v>
      </c>
      <c r="G268" s="118" t="s">
        <v>351</v>
      </c>
      <c r="H268" s="118" t="s">
        <v>445</v>
      </c>
      <c r="I268" s="118" t="s">
        <v>446</v>
      </c>
      <c r="J268" s="119" t="s">
        <v>446</v>
      </c>
      <c r="K268" s="118">
        <v>5405332</v>
      </c>
      <c r="L268" s="118" t="s">
        <v>125</v>
      </c>
      <c r="M268" s="120">
        <v>17614</v>
      </c>
      <c r="N268" s="120">
        <v>17286</v>
      </c>
      <c r="O268" s="120">
        <v>-328</v>
      </c>
      <c r="P268" s="121">
        <v>-1.8621551038946294E-2</v>
      </c>
      <c r="Q268" s="122" t="s">
        <v>1949</v>
      </c>
      <c r="R268" s="123">
        <v>9.5037003669401763</v>
      </c>
      <c r="S268" s="136">
        <v>1853.3833475298238</v>
      </c>
      <c r="T268" s="136">
        <v>1818.8704749290641</v>
      </c>
      <c r="U268" s="128">
        <v>-34.512872600759692</v>
      </c>
    </row>
    <row r="269" spans="1:21" x14ac:dyDescent="0.25">
      <c r="A269" s="118" t="s">
        <v>991</v>
      </c>
      <c r="B269" s="118" t="s">
        <v>992</v>
      </c>
      <c r="C269" s="118" t="s">
        <v>1962</v>
      </c>
      <c r="D269" s="118" t="s">
        <v>993</v>
      </c>
      <c r="E269" s="118" t="s">
        <v>443</v>
      </c>
      <c r="F269" s="118" t="s">
        <v>444</v>
      </c>
      <c r="G269" s="118" t="s">
        <v>351</v>
      </c>
      <c r="H269" s="118" t="s">
        <v>994</v>
      </c>
      <c r="I269" s="118" t="s">
        <v>995</v>
      </c>
      <c r="J269" s="119" t="s">
        <v>995</v>
      </c>
      <c r="K269" s="118">
        <v>5446468</v>
      </c>
      <c r="L269" s="118" t="s">
        <v>221</v>
      </c>
      <c r="M269" s="120">
        <v>348</v>
      </c>
      <c r="N269" s="120">
        <v>338</v>
      </c>
      <c r="O269" s="120">
        <v>-10</v>
      </c>
      <c r="P269" s="121">
        <v>-2.8735632183908046E-2</v>
      </c>
      <c r="Q269" s="122" t="s">
        <v>1949</v>
      </c>
      <c r="R269" s="123">
        <v>0.50110756564470249</v>
      </c>
      <c r="S269" s="136">
        <v>694.46167621173072</v>
      </c>
      <c r="T269" s="136">
        <v>674.50588091829025</v>
      </c>
      <c r="U269" s="128">
        <v>-19.955795293440474</v>
      </c>
    </row>
    <row r="270" spans="1:21" x14ac:dyDescent="0.25">
      <c r="A270" s="118" t="s">
        <v>1016</v>
      </c>
      <c r="B270" s="118" t="s">
        <v>1017</v>
      </c>
      <c r="C270" s="118" t="s">
        <v>1962</v>
      </c>
      <c r="D270" s="118" t="s">
        <v>1018</v>
      </c>
      <c r="E270" s="118" t="s">
        <v>443</v>
      </c>
      <c r="F270" s="118" t="s">
        <v>444</v>
      </c>
      <c r="G270" s="118" t="s">
        <v>351</v>
      </c>
      <c r="H270" s="118" t="s">
        <v>1019</v>
      </c>
      <c r="I270" s="118" t="s">
        <v>1020</v>
      </c>
      <c r="J270" s="119" t="s">
        <v>1020</v>
      </c>
      <c r="K270" s="118">
        <v>5449492</v>
      </c>
      <c r="L270" s="118" t="s">
        <v>226</v>
      </c>
      <c r="M270" s="120">
        <v>1408</v>
      </c>
      <c r="N270" s="120">
        <v>1341</v>
      </c>
      <c r="O270" s="120">
        <v>-67</v>
      </c>
      <c r="P270" s="121">
        <v>-4.7585227272727272E-2</v>
      </c>
      <c r="Q270" s="122" t="s">
        <v>1949</v>
      </c>
      <c r="R270" s="123">
        <v>0.86354163325627753</v>
      </c>
      <c r="S270" s="136">
        <v>1630.4946348569865</v>
      </c>
      <c r="T270" s="136">
        <v>1552.9071770903543</v>
      </c>
      <c r="U270" s="128">
        <v>-77.587457766632269</v>
      </c>
    </row>
    <row r="271" spans="1:21" x14ac:dyDescent="0.25">
      <c r="A271" s="118" t="s">
        <v>1416</v>
      </c>
      <c r="B271" s="118" t="s">
        <v>1417</v>
      </c>
      <c r="C271" s="118" t="s">
        <v>1962</v>
      </c>
      <c r="D271" s="118" t="s">
        <v>1418</v>
      </c>
      <c r="E271" s="118" t="s">
        <v>443</v>
      </c>
      <c r="F271" s="118" t="s">
        <v>444</v>
      </c>
      <c r="G271" s="118" t="s">
        <v>351</v>
      </c>
      <c r="H271" s="118" t="s">
        <v>1419</v>
      </c>
      <c r="I271" s="118" t="s">
        <v>1420</v>
      </c>
      <c r="J271" s="119" t="s">
        <v>1420</v>
      </c>
      <c r="K271" s="118">
        <v>5475172</v>
      </c>
      <c r="L271" s="118" t="s">
        <v>302</v>
      </c>
      <c r="M271" s="120">
        <v>1344</v>
      </c>
      <c r="N271" s="120">
        <v>1130</v>
      </c>
      <c r="O271" s="120">
        <v>-214</v>
      </c>
      <c r="P271" s="121">
        <v>-0.15922619047619047</v>
      </c>
      <c r="Q271" s="122" t="s">
        <v>1949</v>
      </c>
      <c r="R271" s="123">
        <v>0.69766590082706981</v>
      </c>
      <c r="S271" s="136">
        <v>1926.4235193474603</v>
      </c>
      <c r="T271" s="136">
        <v>1619.6864411180284</v>
      </c>
      <c r="U271" s="128">
        <v>-306.73707822943197</v>
      </c>
    </row>
    <row r="272" spans="1:21" s="6" customFormat="1" x14ac:dyDescent="0.25">
      <c r="A272" s="15" t="s">
        <v>83</v>
      </c>
      <c r="B272" s="16" t="s">
        <v>1910</v>
      </c>
      <c r="C272" s="108" t="s">
        <v>1963</v>
      </c>
      <c r="D272" s="15"/>
      <c r="E272" s="15"/>
      <c r="F272" s="15"/>
      <c r="G272" s="15"/>
      <c r="H272" s="15"/>
      <c r="I272" s="15"/>
      <c r="J272" s="23"/>
      <c r="K272" s="15">
        <v>54081</v>
      </c>
      <c r="L272" s="15" t="s">
        <v>82</v>
      </c>
      <c r="M272" s="43">
        <v>78859</v>
      </c>
      <c r="N272" s="43">
        <v>74591</v>
      </c>
      <c r="O272" s="77">
        <v>-4268</v>
      </c>
      <c r="P272" s="78">
        <v>-5.4121913795508438E-2</v>
      </c>
      <c r="Q272" s="23" t="s">
        <v>1949</v>
      </c>
      <c r="R272" s="48">
        <v>608.54611946757325</v>
      </c>
      <c r="S272" s="110">
        <v>129.58590561549386</v>
      </c>
      <c r="T272" s="110">
        <v>122.57246840265921</v>
      </c>
      <c r="U272" s="109">
        <v>-7.0134372128346456</v>
      </c>
    </row>
    <row r="273" spans="1:21" s="18" customFormat="1" x14ac:dyDescent="0.25">
      <c r="A273" s="25" t="s">
        <v>1791</v>
      </c>
      <c r="B273" s="25" t="s">
        <v>1792</v>
      </c>
      <c r="C273" s="25" t="s">
        <v>1961</v>
      </c>
      <c r="D273" s="25" t="s">
        <v>1793</v>
      </c>
      <c r="E273" s="25" t="s">
        <v>497</v>
      </c>
      <c r="F273" s="25" t="s">
        <v>498</v>
      </c>
      <c r="G273" s="25" t="s">
        <v>351</v>
      </c>
      <c r="H273" s="25" t="s">
        <v>1794</v>
      </c>
      <c r="I273" s="25" t="s">
        <v>1795</v>
      </c>
      <c r="J273" s="26" t="s">
        <v>1795</v>
      </c>
      <c r="K273" s="25" t="s">
        <v>1905</v>
      </c>
      <c r="L273" s="25" t="s">
        <v>1905</v>
      </c>
      <c r="M273" s="44">
        <v>20115</v>
      </c>
      <c r="N273" s="44">
        <v>19224</v>
      </c>
      <c r="O273" s="44">
        <v>-891</v>
      </c>
      <c r="P273" s="133">
        <v>-4.429530201342282E-2</v>
      </c>
      <c r="Q273" s="134" t="s">
        <v>1949</v>
      </c>
      <c r="R273" s="50">
        <v>1033.117499055533</v>
      </c>
      <c r="S273" s="135">
        <v>19.470195808694516</v>
      </c>
      <c r="T273" s="135">
        <v>18.607757605087915</v>
      </c>
      <c r="U273" s="138">
        <v>-0.86243820360660095</v>
      </c>
    </row>
    <row r="274" spans="1:21" x14ac:dyDescent="0.25">
      <c r="A274" s="118" t="s">
        <v>494</v>
      </c>
      <c r="B274" s="118" t="s">
        <v>495</v>
      </c>
      <c r="C274" s="118" t="s">
        <v>1962</v>
      </c>
      <c r="D274" s="118" t="s">
        <v>496</v>
      </c>
      <c r="E274" s="118" t="s">
        <v>497</v>
      </c>
      <c r="F274" s="118" t="s">
        <v>498</v>
      </c>
      <c r="G274" s="118" t="s">
        <v>351</v>
      </c>
      <c r="H274" s="118" t="s">
        <v>499</v>
      </c>
      <c r="I274" s="118" t="s">
        <v>500</v>
      </c>
      <c r="J274" s="119" t="s">
        <v>500</v>
      </c>
      <c r="K274" s="118">
        <v>5406988</v>
      </c>
      <c r="L274" s="118" t="s">
        <v>133</v>
      </c>
      <c r="M274" s="120">
        <v>702</v>
      </c>
      <c r="N274" s="120">
        <v>622</v>
      </c>
      <c r="O274" s="120">
        <v>-80</v>
      </c>
      <c r="P274" s="121">
        <v>-0.11396011396011396</v>
      </c>
      <c r="Q274" s="122" t="s">
        <v>1949</v>
      </c>
      <c r="R274" s="123">
        <v>0.43882660268623191</v>
      </c>
      <c r="S274" s="136">
        <v>1599.7206999365562</v>
      </c>
      <c r="T274" s="136">
        <v>1417.4163466674331</v>
      </c>
      <c r="U274" s="128">
        <v>-182.30435326912311</v>
      </c>
    </row>
    <row r="275" spans="1:21" x14ac:dyDescent="0.25">
      <c r="A275" s="118" t="s">
        <v>721</v>
      </c>
      <c r="B275" s="118" t="s">
        <v>722</v>
      </c>
      <c r="C275" s="118" t="s">
        <v>1962</v>
      </c>
      <c r="D275" s="118" t="s">
        <v>723</v>
      </c>
      <c r="E275" s="118" t="s">
        <v>497</v>
      </c>
      <c r="F275" s="118" t="s">
        <v>498</v>
      </c>
      <c r="G275" s="118" t="s">
        <v>351</v>
      </c>
      <c r="H275" s="118" t="s">
        <v>724</v>
      </c>
      <c r="I275" s="118" t="s">
        <v>725</v>
      </c>
      <c r="J275" s="119" t="s">
        <v>725</v>
      </c>
      <c r="K275" s="118">
        <v>5424580</v>
      </c>
      <c r="L275" s="118" t="s">
        <v>172</v>
      </c>
      <c r="M275" s="120">
        <v>7094</v>
      </c>
      <c r="N275" s="120">
        <v>6934</v>
      </c>
      <c r="O275" s="120">
        <v>-160</v>
      </c>
      <c r="P275" s="121">
        <v>-2.255427121511136E-2</v>
      </c>
      <c r="Q275" s="122" t="s">
        <v>1949</v>
      </c>
      <c r="R275" s="123">
        <v>3.6252214364424442</v>
      </c>
      <c r="S275" s="136">
        <v>1956.8459815137771</v>
      </c>
      <c r="T275" s="136">
        <v>1912.7107465205147</v>
      </c>
      <c r="U275" s="128">
        <v>-44.135234993262429</v>
      </c>
    </row>
    <row r="276" spans="1:21" x14ac:dyDescent="0.25">
      <c r="A276" s="118" t="s">
        <v>869</v>
      </c>
      <c r="B276" s="118" t="s">
        <v>870</v>
      </c>
      <c r="C276" s="118" t="s">
        <v>1962</v>
      </c>
      <c r="D276" s="118" t="s">
        <v>871</v>
      </c>
      <c r="E276" s="118" t="s">
        <v>497</v>
      </c>
      <c r="F276" s="118" t="s">
        <v>498</v>
      </c>
      <c r="G276" s="118" t="s">
        <v>351</v>
      </c>
      <c r="H276" s="118" t="s">
        <v>872</v>
      </c>
      <c r="I276" s="118" t="s">
        <v>873</v>
      </c>
      <c r="J276" s="119" t="s">
        <v>873</v>
      </c>
      <c r="K276" s="118">
        <v>5435092</v>
      </c>
      <c r="L276" s="118" t="s">
        <v>199</v>
      </c>
      <c r="M276" s="120">
        <v>143</v>
      </c>
      <c r="N276" s="120">
        <v>95</v>
      </c>
      <c r="O276" s="120">
        <v>-48</v>
      </c>
      <c r="P276" s="121">
        <v>-0.33566433566433568</v>
      </c>
      <c r="Q276" s="122" t="s">
        <v>1949</v>
      </c>
      <c r="R276" s="123">
        <v>0.32319753062193979</v>
      </c>
      <c r="S276" s="136">
        <v>442.45387557516398</v>
      </c>
      <c r="T276" s="136">
        <v>293.93788936811592</v>
      </c>
      <c r="U276" s="128">
        <v>-148.51598620704806</v>
      </c>
    </row>
    <row r="277" spans="1:21" x14ac:dyDescent="0.25">
      <c r="A277" s="118" t="s">
        <v>934</v>
      </c>
      <c r="B277" s="118" t="s">
        <v>935</v>
      </c>
      <c r="C277" s="118" t="s">
        <v>1962</v>
      </c>
      <c r="D277" s="118" t="s">
        <v>936</v>
      </c>
      <c r="E277" s="118" t="s">
        <v>497</v>
      </c>
      <c r="F277" s="118" t="s">
        <v>498</v>
      </c>
      <c r="G277" s="118" t="s">
        <v>351</v>
      </c>
      <c r="H277" s="118" t="s">
        <v>937</v>
      </c>
      <c r="I277" s="118" t="s">
        <v>938</v>
      </c>
      <c r="J277" s="119" t="s">
        <v>938</v>
      </c>
      <c r="K277" s="118">
        <v>5439628</v>
      </c>
      <c r="L277" s="118" t="s">
        <v>210</v>
      </c>
      <c r="M277" s="120">
        <v>221</v>
      </c>
      <c r="N277" s="120">
        <v>163</v>
      </c>
      <c r="O277" s="120">
        <v>-58</v>
      </c>
      <c r="P277" s="121">
        <v>-0.26244343891402716</v>
      </c>
      <c r="Q277" s="122" t="s">
        <v>1949</v>
      </c>
      <c r="R277" s="123">
        <v>0.30283136977312825</v>
      </c>
      <c r="S277" s="136">
        <v>729.77908519043535</v>
      </c>
      <c r="T277" s="136">
        <v>538.25335242552478</v>
      </c>
      <c r="U277" s="128">
        <v>-191.52573276491057</v>
      </c>
    </row>
    <row r="278" spans="1:21" x14ac:dyDescent="0.25">
      <c r="A278" s="118" t="s">
        <v>1081</v>
      </c>
      <c r="B278" s="118" t="s">
        <v>1082</v>
      </c>
      <c r="C278" s="118" t="s">
        <v>1962</v>
      </c>
      <c r="D278" s="118" t="s">
        <v>1083</v>
      </c>
      <c r="E278" s="118" t="s">
        <v>497</v>
      </c>
      <c r="F278" s="118" t="s">
        <v>498</v>
      </c>
      <c r="G278" s="118" t="s">
        <v>351</v>
      </c>
      <c r="H278" s="118" t="s">
        <v>1084</v>
      </c>
      <c r="I278" s="118" t="s">
        <v>1085</v>
      </c>
      <c r="J278" s="119" t="s">
        <v>1085</v>
      </c>
      <c r="K278" s="118">
        <v>5454100</v>
      </c>
      <c r="L278" s="118" t="s">
        <v>239</v>
      </c>
      <c r="M278" s="120">
        <v>724</v>
      </c>
      <c r="N278" s="120">
        <v>560</v>
      </c>
      <c r="O278" s="120">
        <v>-164</v>
      </c>
      <c r="P278" s="121">
        <v>-0.22651933701657459</v>
      </c>
      <c r="Q278" s="122" t="s">
        <v>1949</v>
      </c>
      <c r="R278" s="123">
        <v>0.4562643696946061</v>
      </c>
      <c r="S278" s="136">
        <v>1586.7993384725589</v>
      </c>
      <c r="T278" s="136">
        <v>1227.3586043434157</v>
      </c>
      <c r="U278" s="128">
        <v>-359.44073412914327</v>
      </c>
    </row>
    <row r="279" spans="1:21" x14ac:dyDescent="0.25">
      <c r="A279" s="118" t="s">
        <v>1108</v>
      </c>
      <c r="B279" s="118" t="s">
        <v>1109</v>
      </c>
      <c r="C279" s="118" t="s">
        <v>1962</v>
      </c>
      <c r="D279" s="118" t="s">
        <v>1110</v>
      </c>
      <c r="E279" s="118" t="s">
        <v>497</v>
      </c>
      <c r="F279" s="118" t="s">
        <v>498</v>
      </c>
      <c r="G279" s="118" t="s">
        <v>351</v>
      </c>
      <c r="H279" s="118" t="s">
        <v>1111</v>
      </c>
      <c r="I279" s="118" t="s">
        <v>1112</v>
      </c>
      <c r="J279" s="119" t="s">
        <v>1112</v>
      </c>
      <c r="K279" s="118">
        <v>5455540</v>
      </c>
      <c r="L279" s="118" t="s">
        <v>244</v>
      </c>
      <c r="M279" s="120">
        <v>156</v>
      </c>
      <c r="N279" s="120">
        <v>145</v>
      </c>
      <c r="O279" s="120">
        <v>-11</v>
      </c>
      <c r="P279" s="121">
        <v>-7.0512820512820512E-2</v>
      </c>
      <c r="Q279" s="122" t="s">
        <v>1949</v>
      </c>
      <c r="R279" s="123">
        <v>0.62667755511562784</v>
      </c>
      <c r="S279" s="136">
        <v>248.93184497602846</v>
      </c>
      <c r="T279" s="136">
        <v>231.37895847130849</v>
      </c>
      <c r="U279" s="128">
        <v>-17.552886504719964</v>
      </c>
    </row>
    <row r="280" spans="1:21" x14ac:dyDescent="0.25">
      <c r="A280" s="118" t="s">
        <v>1606</v>
      </c>
      <c r="B280" s="118" t="s">
        <v>1607</v>
      </c>
      <c r="C280" s="118" t="s">
        <v>1962</v>
      </c>
      <c r="D280" s="118" t="s">
        <v>1608</v>
      </c>
      <c r="E280" s="118" t="s">
        <v>497</v>
      </c>
      <c r="F280" s="118" t="s">
        <v>498</v>
      </c>
      <c r="G280" s="118" t="s">
        <v>351</v>
      </c>
      <c r="H280" s="118" t="s">
        <v>1609</v>
      </c>
      <c r="I280" s="118" t="s">
        <v>1610</v>
      </c>
      <c r="J280" s="119" t="s">
        <v>1610</v>
      </c>
      <c r="K280" s="118">
        <v>5488324</v>
      </c>
      <c r="L280" s="118" t="s">
        <v>339</v>
      </c>
      <c r="M280" s="120">
        <v>250</v>
      </c>
      <c r="N280" s="120">
        <v>189</v>
      </c>
      <c r="O280" s="120">
        <v>-61</v>
      </c>
      <c r="P280" s="121">
        <v>-0.24399999999999999</v>
      </c>
      <c r="Q280" s="122" t="s">
        <v>1949</v>
      </c>
      <c r="R280" s="123">
        <v>0.41393556939764997</v>
      </c>
      <c r="S280" s="136">
        <v>603.95872807885189</v>
      </c>
      <c r="T280" s="136">
        <v>456.59279842761202</v>
      </c>
      <c r="U280" s="128">
        <v>-147.36592965123987</v>
      </c>
    </row>
    <row r="281" spans="1:21" s="6" customFormat="1" x14ac:dyDescent="0.25">
      <c r="A281" s="15" t="s">
        <v>85</v>
      </c>
      <c r="B281" s="16" t="s">
        <v>1910</v>
      </c>
      <c r="C281" s="108" t="s">
        <v>1963</v>
      </c>
      <c r="D281" s="15"/>
      <c r="E281" s="15"/>
      <c r="F281" s="15"/>
      <c r="G281" s="15"/>
      <c r="H281" s="15"/>
      <c r="I281" s="15"/>
      <c r="J281" s="23"/>
      <c r="K281" s="15">
        <v>54083</v>
      </c>
      <c r="L281" s="15" t="s">
        <v>84</v>
      </c>
      <c r="M281" s="43">
        <v>29405</v>
      </c>
      <c r="N281" s="43">
        <v>27932</v>
      </c>
      <c r="O281" s="77">
        <v>-1473</v>
      </c>
      <c r="P281" s="78">
        <v>-5.0093521509947288E-2</v>
      </c>
      <c r="Q281" s="23" t="s">
        <v>1949</v>
      </c>
      <c r="R281" s="48">
        <v>1039.3044534892645</v>
      </c>
      <c r="S281" s="110">
        <v>28.29296064428318</v>
      </c>
      <c r="T281" s="110">
        <v>26.875666611668692</v>
      </c>
      <c r="U281" s="109">
        <v>-1.4172940326144889</v>
      </c>
    </row>
    <row r="282" spans="1:21" s="18" customFormat="1" x14ac:dyDescent="0.25">
      <c r="A282" s="25" t="s">
        <v>1846</v>
      </c>
      <c r="B282" s="25" t="s">
        <v>1847</v>
      </c>
      <c r="C282" s="25" t="s">
        <v>1961</v>
      </c>
      <c r="D282" s="25" t="s">
        <v>1848</v>
      </c>
      <c r="E282" s="25" t="s">
        <v>401</v>
      </c>
      <c r="F282" s="25" t="s">
        <v>402</v>
      </c>
      <c r="G282" s="25" t="s">
        <v>351</v>
      </c>
      <c r="H282" s="25" t="s">
        <v>1849</v>
      </c>
      <c r="I282" s="25" t="s">
        <v>1850</v>
      </c>
      <c r="J282" s="26" t="s">
        <v>1850</v>
      </c>
      <c r="K282" s="25" t="s">
        <v>1905</v>
      </c>
      <c r="L282" s="25" t="s">
        <v>1905</v>
      </c>
      <c r="M282" s="44">
        <v>6507</v>
      </c>
      <c r="N282" s="44">
        <v>5148</v>
      </c>
      <c r="O282" s="44">
        <v>-1359</v>
      </c>
      <c r="P282" s="133">
        <v>-0.20885200553250347</v>
      </c>
      <c r="Q282" s="134" t="s">
        <v>1949</v>
      </c>
      <c r="R282" s="50">
        <v>446.99637233015062</v>
      </c>
      <c r="S282" s="135">
        <v>14.557165119885902</v>
      </c>
      <c r="T282" s="135">
        <v>11.516871989729925</v>
      </c>
      <c r="U282" s="138">
        <v>-3.0402931301559768</v>
      </c>
    </row>
    <row r="283" spans="1:21" x14ac:dyDescent="0.25">
      <c r="A283" s="118" t="s">
        <v>398</v>
      </c>
      <c r="B283" s="118" t="s">
        <v>399</v>
      </c>
      <c r="C283" s="118" t="s">
        <v>1962</v>
      </c>
      <c r="D283" s="118" t="s">
        <v>400</v>
      </c>
      <c r="E283" s="118" t="s">
        <v>401</v>
      </c>
      <c r="F283" s="118" t="s">
        <v>402</v>
      </c>
      <c r="G283" s="118" t="s">
        <v>351</v>
      </c>
      <c r="H283" s="118" t="s">
        <v>403</v>
      </c>
      <c r="I283" s="118" t="s">
        <v>404</v>
      </c>
      <c r="J283" s="119" t="s">
        <v>404</v>
      </c>
      <c r="K283" s="118">
        <v>5403364</v>
      </c>
      <c r="L283" s="118" t="s">
        <v>119</v>
      </c>
      <c r="M283" s="120">
        <v>97</v>
      </c>
      <c r="N283" s="120">
        <v>79</v>
      </c>
      <c r="O283" s="120">
        <v>-18</v>
      </c>
      <c r="P283" s="121">
        <v>-0.18556701030927836</v>
      </c>
      <c r="Q283" s="122" t="s">
        <v>1949</v>
      </c>
      <c r="R283" s="123">
        <v>0.33445465583849843</v>
      </c>
      <c r="S283" s="136">
        <v>290.02436744919885</v>
      </c>
      <c r="T283" s="136">
        <v>236.2054126648114</v>
      </c>
      <c r="U283" s="128">
        <v>-53.818954784387444</v>
      </c>
    </row>
    <row r="284" spans="1:21" x14ac:dyDescent="0.25">
      <c r="A284" s="118" t="s">
        <v>564</v>
      </c>
      <c r="B284" s="118" t="s">
        <v>565</v>
      </c>
      <c r="C284" s="118" t="s">
        <v>1962</v>
      </c>
      <c r="D284" s="118" t="s">
        <v>566</v>
      </c>
      <c r="E284" s="118" t="s">
        <v>401</v>
      </c>
      <c r="F284" s="118" t="s">
        <v>402</v>
      </c>
      <c r="G284" s="118" t="s">
        <v>351</v>
      </c>
      <c r="H284" s="118" t="s">
        <v>567</v>
      </c>
      <c r="I284" s="118" t="s">
        <v>568</v>
      </c>
      <c r="J284" s="119" t="s">
        <v>568</v>
      </c>
      <c r="K284" s="118">
        <v>5412124</v>
      </c>
      <c r="L284" s="118" t="s">
        <v>145</v>
      </c>
      <c r="M284" s="120">
        <v>281</v>
      </c>
      <c r="N284" s="120">
        <v>176</v>
      </c>
      <c r="O284" s="120">
        <v>-105</v>
      </c>
      <c r="P284" s="121">
        <v>-0.37366548042704628</v>
      </c>
      <c r="Q284" s="122" t="s">
        <v>1949</v>
      </c>
      <c r="R284" s="123">
        <v>0.48608357745014447</v>
      </c>
      <c r="S284" s="136">
        <v>578.08988625792642</v>
      </c>
      <c r="T284" s="136">
        <v>362.07765117934184</v>
      </c>
      <c r="U284" s="128">
        <v>-216.01223507858458</v>
      </c>
    </row>
    <row r="285" spans="1:21" x14ac:dyDescent="0.25">
      <c r="A285" s="118" t="s">
        <v>726</v>
      </c>
      <c r="B285" s="118" t="s">
        <v>727</v>
      </c>
      <c r="C285" s="118" t="s">
        <v>1962</v>
      </c>
      <c r="D285" s="118" t="s">
        <v>728</v>
      </c>
      <c r="E285" s="118" t="s">
        <v>401</v>
      </c>
      <c r="F285" s="118" t="s">
        <v>402</v>
      </c>
      <c r="G285" s="118" t="s">
        <v>351</v>
      </c>
      <c r="H285" s="118" t="s">
        <v>729</v>
      </c>
      <c r="I285" s="118" t="s">
        <v>730</v>
      </c>
      <c r="J285" s="119" t="s">
        <v>730</v>
      </c>
      <c r="K285" s="118">
        <v>5424844</v>
      </c>
      <c r="L285" s="118" t="s">
        <v>173</v>
      </c>
      <c r="M285" s="120">
        <v>363</v>
      </c>
      <c r="N285" s="120">
        <v>221</v>
      </c>
      <c r="O285" s="120">
        <v>-142</v>
      </c>
      <c r="P285" s="121">
        <v>-0.39118457300275483</v>
      </c>
      <c r="Q285" s="122" t="s">
        <v>1949</v>
      </c>
      <c r="R285" s="123">
        <v>1.1243946776478473</v>
      </c>
      <c r="S285" s="136">
        <v>322.84037555155442</v>
      </c>
      <c r="T285" s="136">
        <v>196.55020109337059</v>
      </c>
      <c r="U285" s="128">
        <v>-126.29017445818383</v>
      </c>
    </row>
    <row r="286" spans="1:21" x14ac:dyDescent="0.25">
      <c r="A286" s="118" t="s">
        <v>879</v>
      </c>
      <c r="B286" s="118" t="s">
        <v>880</v>
      </c>
      <c r="C286" s="118" t="s">
        <v>1962</v>
      </c>
      <c r="D286" s="118" t="s">
        <v>881</v>
      </c>
      <c r="E286" s="118" t="s">
        <v>401</v>
      </c>
      <c r="F286" s="118" t="s">
        <v>402</v>
      </c>
      <c r="G286" s="118" t="s">
        <v>351</v>
      </c>
      <c r="H286" s="118" t="s">
        <v>882</v>
      </c>
      <c r="I286" s="118" t="s">
        <v>883</v>
      </c>
      <c r="J286" s="119" t="s">
        <v>883</v>
      </c>
      <c r="K286" s="118">
        <v>5435428</v>
      </c>
      <c r="L286" s="118" t="s">
        <v>201</v>
      </c>
      <c r="M286" s="120">
        <v>1876</v>
      </c>
      <c r="N286" s="120">
        <v>1631</v>
      </c>
      <c r="O286" s="120">
        <v>-245</v>
      </c>
      <c r="P286" s="121">
        <v>-0.13059701492537312</v>
      </c>
      <c r="Q286" s="122" t="s">
        <v>1949</v>
      </c>
      <c r="R286" s="123">
        <v>1.5926480694226743</v>
      </c>
      <c r="S286" s="136">
        <v>1177.9124566295673</v>
      </c>
      <c r="T286" s="136">
        <v>1024.0806059503327</v>
      </c>
      <c r="U286" s="128">
        <v>-153.83185067923455</v>
      </c>
    </row>
    <row r="287" spans="1:21" x14ac:dyDescent="0.25">
      <c r="A287" s="118" t="s">
        <v>1228</v>
      </c>
      <c r="B287" s="118" t="s">
        <v>1229</v>
      </c>
      <c r="C287" s="118" t="s">
        <v>1962</v>
      </c>
      <c r="D287" s="118" t="s">
        <v>1230</v>
      </c>
      <c r="E287" s="118" t="s">
        <v>401</v>
      </c>
      <c r="F287" s="118" t="s">
        <v>402</v>
      </c>
      <c r="G287" s="118" t="s">
        <v>351</v>
      </c>
      <c r="H287" s="118" t="s">
        <v>1231</v>
      </c>
      <c r="I287" s="118" t="s">
        <v>1232</v>
      </c>
      <c r="J287" s="119" t="s">
        <v>1232</v>
      </c>
      <c r="K287" s="118">
        <v>5462764</v>
      </c>
      <c r="L287" s="118" t="s">
        <v>266</v>
      </c>
      <c r="M287" s="120">
        <v>1171</v>
      </c>
      <c r="N287" s="120">
        <v>1054</v>
      </c>
      <c r="O287" s="120">
        <v>-117</v>
      </c>
      <c r="P287" s="121">
        <v>-9.9914602903501279E-2</v>
      </c>
      <c r="Q287" s="122" t="s">
        <v>1949</v>
      </c>
      <c r="R287" s="123">
        <v>2.7210799118168403</v>
      </c>
      <c r="S287" s="136">
        <v>430.34384801221586</v>
      </c>
      <c r="T287" s="136">
        <v>387.34621332611061</v>
      </c>
      <c r="U287" s="128">
        <v>-42.997634686105243</v>
      </c>
    </row>
    <row r="288" spans="1:21" x14ac:dyDescent="0.25">
      <c r="A288" s="118" t="s">
        <v>1289</v>
      </c>
      <c r="B288" s="118" t="s">
        <v>1290</v>
      </c>
      <c r="C288" s="118" t="s">
        <v>1962</v>
      </c>
      <c r="D288" s="118" t="s">
        <v>1291</v>
      </c>
      <c r="E288" s="118" t="s">
        <v>401</v>
      </c>
      <c r="F288" s="118" t="s">
        <v>402</v>
      </c>
      <c r="G288" s="118" t="s">
        <v>351</v>
      </c>
      <c r="H288" s="118" t="s">
        <v>1292</v>
      </c>
      <c r="I288" s="118" t="s">
        <v>1293</v>
      </c>
      <c r="J288" s="119" t="s">
        <v>1293</v>
      </c>
      <c r="K288" s="118">
        <v>5465956</v>
      </c>
      <c r="L288" s="118" t="s">
        <v>278</v>
      </c>
      <c r="M288" s="120">
        <v>154</v>
      </c>
      <c r="N288" s="120">
        <v>135</v>
      </c>
      <c r="O288" s="120">
        <v>-19</v>
      </c>
      <c r="P288" s="121">
        <v>-0.12337662337662338</v>
      </c>
      <c r="Q288" s="122" t="s">
        <v>1949</v>
      </c>
      <c r="R288" s="123">
        <v>0.24277334757315333</v>
      </c>
      <c r="S288" s="136">
        <v>634.33651815340306</v>
      </c>
      <c r="T288" s="136">
        <v>556.074220459152</v>
      </c>
      <c r="U288" s="128">
        <v>-78.26229769425106</v>
      </c>
    </row>
    <row r="289" spans="1:21" s="6" customFormat="1" x14ac:dyDescent="0.25">
      <c r="A289" s="15" t="s">
        <v>87</v>
      </c>
      <c r="B289" s="16" t="s">
        <v>1910</v>
      </c>
      <c r="C289" s="108" t="s">
        <v>1963</v>
      </c>
      <c r="D289" s="15"/>
      <c r="E289" s="15"/>
      <c r="F289" s="15"/>
      <c r="G289" s="15"/>
      <c r="H289" s="15"/>
      <c r="I289" s="15"/>
      <c r="J289" s="23"/>
      <c r="K289" s="15">
        <v>54085</v>
      </c>
      <c r="L289" s="15" t="s">
        <v>86</v>
      </c>
      <c r="M289" s="43">
        <v>10449</v>
      </c>
      <c r="N289" s="43">
        <v>8444</v>
      </c>
      <c r="O289" s="77">
        <v>-2005</v>
      </c>
      <c r="P289" s="78">
        <v>-0.19188439085079911</v>
      </c>
      <c r="Q289" s="23" t="s">
        <v>1949</v>
      </c>
      <c r="R289" s="48">
        <v>453.49780656989981</v>
      </c>
      <c r="S289" s="110">
        <v>23.040905267067583</v>
      </c>
      <c r="T289" s="110">
        <v>18.619715195245352</v>
      </c>
      <c r="U289" s="109">
        <v>-4.421190071822231</v>
      </c>
    </row>
    <row r="290" spans="1:21" s="18" customFormat="1" x14ac:dyDescent="0.25">
      <c r="A290" s="25" t="s">
        <v>1796</v>
      </c>
      <c r="B290" s="25" t="s">
        <v>1797</v>
      </c>
      <c r="C290" s="25" t="s">
        <v>1961</v>
      </c>
      <c r="D290" s="25" t="s">
        <v>1798</v>
      </c>
      <c r="E290" s="25" t="s">
        <v>1324</v>
      </c>
      <c r="F290" s="25" t="s">
        <v>1325</v>
      </c>
      <c r="G290" s="25" t="s">
        <v>351</v>
      </c>
      <c r="H290" s="25" t="s">
        <v>1799</v>
      </c>
      <c r="I290" s="25" t="s">
        <v>1800</v>
      </c>
      <c r="J290" s="26" t="s">
        <v>1800</v>
      </c>
      <c r="K290" s="25" t="s">
        <v>1905</v>
      </c>
      <c r="L290" s="25" t="s">
        <v>1905</v>
      </c>
      <c r="M290" s="44">
        <v>12422</v>
      </c>
      <c r="N290" s="44">
        <v>11815</v>
      </c>
      <c r="O290" s="44">
        <v>-607</v>
      </c>
      <c r="P290" s="133">
        <v>-4.8864917082595397E-2</v>
      </c>
      <c r="Q290" s="134" t="s">
        <v>1949</v>
      </c>
      <c r="R290" s="50">
        <v>481.95086624709512</v>
      </c>
      <c r="S290" s="135">
        <v>25.774411604919223</v>
      </c>
      <c r="T290" s="135">
        <v>24.514947118992158</v>
      </c>
      <c r="U290" s="138">
        <v>-1.2594644859270652</v>
      </c>
    </row>
    <row r="291" spans="1:21" x14ac:dyDescent="0.25">
      <c r="A291" s="118" t="s">
        <v>1321</v>
      </c>
      <c r="B291" s="118" t="s">
        <v>1322</v>
      </c>
      <c r="C291" s="118" t="s">
        <v>1962</v>
      </c>
      <c r="D291" s="118" t="s">
        <v>1323</v>
      </c>
      <c r="E291" s="118" t="s">
        <v>1324</v>
      </c>
      <c r="F291" s="118" t="s">
        <v>1325</v>
      </c>
      <c r="G291" s="118" t="s">
        <v>351</v>
      </c>
      <c r="H291" s="118" t="s">
        <v>1326</v>
      </c>
      <c r="I291" s="118" t="s">
        <v>1327</v>
      </c>
      <c r="J291" s="119" t="s">
        <v>1327</v>
      </c>
      <c r="K291" s="118">
        <v>5467660</v>
      </c>
      <c r="L291" s="118" t="s">
        <v>284</v>
      </c>
      <c r="M291" s="120">
        <v>182</v>
      </c>
      <c r="N291" s="120">
        <v>150</v>
      </c>
      <c r="O291" s="120">
        <v>-32</v>
      </c>
      <c r="P291" s="121">
        <v>-0.17582417582417584</v>
      </c>
      <c r="Q291" s="122" t="s">
        <v>1949</v>
      </c>
      <c r="R291" s="123">
        <v>0.19442033870192835</v>
      </c>
      <c r="S291" s="136">
        <v>936.11605254442884</v>
      </c>
      <c r="T291" s="136">
        <v>771.52421913002377</v>
      </c>
      <c r="U291" s="128">
        <v>-164.59183341440507</v>
      </c>
    </row>
    <row r="292" spans="1:21" x14ac:dyDescent="0.25">
      <c r="A292" s="118" t="s">
        <v>1426</v>
      </c>
      <c r="B292" s="118" t="s">
        <v>1427</v>
      </c>
      <c r="C292" s="118" t="s">
        <v>1962</v>
      </c>
      <c r="D292" s="118" t="s">
        <v>1428</v>
      </c>
      <c r="E292" s="118" t="s">
        <v>1324</v>
      </c>
      <c r="F292" s="118" t="s">
        <v>1325</v>
      </c>
      <c r="G292" s="118" t="s">
        <v>351</v>
      </c>
      <c r="H292" s="118" t="s">
        <v>1429</v>
      </c>
      <c r="I292" s="118" t="s">
        <v>1430</v>
      </c>
      <c r="J292" s="119" t="s">
        <v>1430</v>
      </c>
      <c r="K292" s="118">
        <v>5475820</v>
      </c>
      <c r="L292" s="118" t="s">
        <v>304</v>
      </c>
      <c r="M292" s="120">
        <v>2322</v>
      </c>
      <c r="N292" s="120">
        <v>2063</v>
      </c>
      <c r="O292" s="120">
        <v>-259</v>
      </c>
      <c r="P292" s="121">
        <v>-0.111541774332472</v>
      </c>
      <c r="Q292" s="122" t="s">
        <v>1949</v>
      </c>
      <c r="R292" s="123">
        <v>1.2739165783922648</v>
      </c>
      <c r="S292" s="136">
        <v>1822.7253176424313</v>
      </c>
      <c r="T292" s="136">
        <v>1619.4153015918757</v>
      </c>
      <c r="U292" s="128">
        <v>-203.31001605055553</v>
      </c>
    </row>
    <row r="293" spans="1:21" s="6" customFormat="1" x14ac:dyDescent="0.25">
      <c r="A293" s="15" t="s">
        <v>89</v>
      </c>
      <c r="B293" s="16" t="s">
        <v>1910</v>
      </c>
      <c r="C293" s="108" t="s">
        <v>1963</v>
      </c>
      <c r="D293" s="15"/>
      <c r="E293" s="15"/>
      <c r="F293" s="15"/>
      <c r="G293" s="15"/>
      <c r="H293" s="15"/>
      <c r="I293" s="15"/>
      <c r="J293" s="23"/>
      <c r="K293" s="15">
        <v>54087</v>
      </c>
      <c r="L293" s="15" t="s">
        <v>88</v>
      </c>
      <c r="M293" s="43">
        <v>14926</v>
      </c>
      <c r="N293" s="43">
        <v>14028</v>
      </c>
      <c r="O293" s="77">
        <v>-898</v>
      </c>
      <c r="P293" s="78">
        <v>-6.0163473134128363E-2</v>
      </c>
      <c r="Q293" s="23" t="s">
        <v>1949</v>
      </c>
      <c r="R293" s="48">
        <v>483.41920316418935</v>
      </c>
      <c r="S293" s="110">
        <v>30.875893845968108</v>
      </c>
      <c r="T293" s="110">
        <v>29.018292836074004</v>
      </c>
      <c r="U293" s="109">
        <v>-1.857601009894104</v>
      </c>
    </row>
    <row r="294" spans="1:21" s="18" customFormat="1" x14ac:dyDescent="0.25">
      <c r="A294" s="25" t="s">
        <v>1801</v>
      </c>
      <c r="B294" s="25" t="s">
        <v>1802</v>
      </c>
      <c r="C294" s="25" t="s">
        <v>1961</v>
      </c>
      <c r="D294" s="25" t="s">
        <v>1803</v>
      </c>
      <c r="E294" s="25" t="s">
        <v>911</v>
      </c>
      <c r="F294" s="25" t="s">
        <v>912</v>
      </c>
      <c r="G294" s="25" t="s">
        <v>351</v>
      </c>
      <c r="H294" s="25" t="s">
        <v>1804</v>
      </c>
      <c r="I294" s="25" t="s">
        <v>1805</v>
      </c>
      <c r="J294" s="26" t="s">
        <v>1805</v>
      </c>
      <c r="K294" s="25" t="s">
        <v>1905</v>
      </c>
      <c r="L294" s="25" t="s">
        <v>1905</v>
      </c>
      <c r="M294" s="44">
        <v>11251</v>
      </c>
      <c r="N294" s="44">
        <v>9714</v>
      </c>
      <c r="O294" s="44">
        <v>-1537</v>
      </c>
      <c r="P294" s="133">
        <v>-0.13661007910407963</v>
      </c>
      <c r="Q294" s="134" t="s">
        <v>1949</v>
      </c>
      <c r="R294" s="50">
        <v>364.40436315254226</v>
      </c>
      <c r="S294" s="135">
        <v>30.875041952475886</v>
      </c>
      <c r="T294" s="135">
        <v>26.657200029006379</v>
      </c>
      <c r="U294" s="138">
        <v>-4.217841923469507</v>
      </c>
    </row>
    <row r="295" spans="1:21" x14ac:dyDescent="0.25">
      <c r="A295" s="118" t="s">
        <v>908</v>
      </c>
      <c r="B295" s="118" t="s">
        <v>909</v>
      </c>
      <c r="C295" s="118" t="s">
        <v>1962</v>
      </c>
      <c r="D295" s="118" t="s">
        <v>910</v>
      </c>
      <c r="E295" s="118" t="s">
        <v>911</v>
      </c>
      <c r="F295" s="118" t="s">
        <v>912</v>
      </c>
      <c r="G295" s="118" t="s">
        <v>351</v>
      </c>
      <c r="H295" s="118" t="s">
        <v>913</v>
      </c>
      <c r="I295" s="118" t="s">
        <v>914</v>
      </c>
      <c r="J295" s="119" t="s">
        <v>914</v>
      </c>
      <c r="K295" s="118">
        <v>5437636</v>
      </c>
      <c r="L295" s="118" t="s">
        <v>206</v>
      </c>
      <c r="M295" s="120">
        <v>2676</v>
      </c>
      <c r="N295" s="120">
        <v>2245</v>
      </c>
      <c r="O295" s="120">
        <v>-431</v>
      </c>
      <c r="P295" s="121">
        <v>-0.16106128550074739</v>
      </c>
      <c r="Q295" s="122" t="s">
        <v>1949</v>
      </c>
      <c r="R295" s="123">
        <v>2.9894989794110214</v>
      </c>
      <c r="S295" s="136">
        <v>895.13327096944329</v>
      </c>
      <c r="T295" s="136">
        <v>750.96195565261587</v>
      </c>
      <c r="U295" s="128">
        <v>-144.17131531682742</v>
      </c>
    </row>
    <row r="296" spans="1:21" s="6" customFormat="1" x14ac:dyDescent="0.25">
      <c r="A296" s="15" t="s">
        <v>91</v>
      </c>
      <c r="B296" s="16" t="s">
        <v>1910</v>
      </c>
      <c r="C296" s="108" t="s">
        <v>1963</v>
      </c>
      <c r="D296" s="15"/>
      <c r="E296" s="15"/>
      <c r="F296" s="15"/>
      <c r="G296" s="15"/>
      <c r="H296" s="15"/>
      <c r="I296" s="15"/>
      <c r="J296" s="23"/>
      <c r="K296" s="15">
        <v>54089</v>
      </c>
      <c r="L296" s="15" t="s">
        <v>90</v>
      </c>
      <c r="M296" s="43">
        <v>13927</v>
      </c>
      <c r="N296" s="43">
        <v>11959</v>
      </c>
      <c r="O296" s="77">
        <v>-1968</v>
      </c>
      <c r="P296" s="78">
        <v>-0.14130825016155668</v>
      </c>
      <c r="Q296" s="23" t="s">
        <v>1949</v>
      </c>
      <c r="R296" s="48">
        <v>367.39386213195326</v>
      </c>
      <c r="S296" s="110">
        <v>37.9075467379419</v>
      </c>
      <c r="T296" s="110">
        <v>32.5508976404859</v>
      </c>
      <c r="U296" s="109">
        <v>-5.3566490974559997</v>
      </c>
    </row>
    <row r="297" spans="1:21" s="18" customFormat="1" x14ac:dyDescent="0.25">
      <c r="A297" s="25" t="s">
        <v>1806</v>
      </c>
      <c r="B297" s="25" t="s">
        <v>1807</v>
      </c>
      <c r="C297" s="25" t="s">
        <v>1961</v>
      </c>
      <c r="D297" s="25" t="s">
        <v>1808</v>
      </c>
      <c r="E297" s="25" t="s">
        <v>765</v>
      </c>
      <c r="F297" s="25" t="s">
        <v>766</v>
      </c>
      <c r="G297" s="25" t="s">
        <v>351</v>
      </c>
      <c r="H297" s="25" t="s">
        <v>1809</v>
      </c>
      <c r="I297" s="25" t="s">
        <v>1810</v>
      </c>
      <c r="J297" s="26" t="s">
        <v>1810</v>
      </c>
      <c r="K297" s="25" t="s">
        <v>1905</v>
      </c>
      <c r="L297" s="25" t="s">
        <v>1905</v>
      </c>
      <c r="M297" s="44">
        <v>11419</v>
      </c>
      <c r="N297" s="44">
        <v>11674</v>
      </c>
      <c r="O297" s="44">
        <v>255</v>
      </c>
      <c r="P297" s="133">
        <v>2.233120238199492E-2</v>
      </c>
      <c r="Q297" s="134" t="s">
        <v>1954</v>
      </c>
      <c r="R297" s="50">
        <v>171.44489353917902</v>
      </c>
      <c r="S297" s="135">
        <v>66.604491765690895</v>
      </c>
      <c r="T297" s="135">
        <v>68.091850150860452</v>
      </c>
      <c r="U297" s="138">
        <v>1.4873583851695571</v>
      </c>
    </row>
    <row r="298" spans="1:21" x14ac:dyDescent="0.25">
      <c r="A298" s="118" t="s">
        <v>762</v>
      </c>
      <c r="B298" s="118" t="s">
        <v>763</v>
      </c>
      <c r="C298" s="118" t="s">
        <v>1962</v>
      </c>
      <c r="D298" s="118" t="s">
        <v>764</v>
      </c>
      <c r="E298" s="118" t="s">
        <v>765</v>
      </c>
      <c r="F298" s="118" t="s">
        <v>766</v>
      </c>
      <c r="G298" s="118" t="s">
        <v>351</v>
      </c>
      <c r="H298" s="118" t="s">
        <v>767</v>
      </c>
      <c r="I298" s="118" t="s">
        <v>768</v>
      </c>
      <c r="J298" s="119" t="s">
        <v>768</v>
      </c>
      <c r="K298" s="118">
        <v>5427940</v>
      </c>
      <c r="L298" s="118" t="s">
        <v>180</v>
      </c>
      <c r="M298" s="120">
        <v>312</v>
      </c>
      <c r="N298" s="120">
        <v>309</v>
      </c>
      <c r="O298" s="120">
        <v>-3</v>
      </c>
      <c r="P298" s="121">
        <v>-9.6153846153846159E-3</v>
      </c>
      <c r="Q298" s="122" t="s">
        <v>1949</v>
      </c>
      <c r="R298" s="123">
        <v>0.30469916522686674</v>
      </c>
      <c r="S298" s="136">
        <v>1023.9607967671895</v>
      </c>
      <c r="T298" s="136">
        <v>1014.1150198751973</v>
      </c>
      <c r="U298" s="128">
        <v>-9.8457768919922728</v>
      </c>
    </row>
    <row r="299" spans="1:21" x14ac:dyDescent="0.25">
      <c r="A299" s="118" t="s">
        <v>830</v>
      </c>
      <c r="B299" s="118" t="s">
        <v>831</v>
      </c>
      <c r="C299" s="118" t="s">
        <v>1962</v>
      </c>
      <c r="D299" s="118" t="s">
        <v>832</v>
      </c>
      <c r="E299" s="118" t="s">
        <v>765</v>
      </c>
      <c r="F299" s="118" t="s">
        <v>766</v>
      </c>
      <c r="G299" s="118" t="s">
        <v>351</v>
      </c>
      <c r="H299" s="118" t="s">
        <v>833</v>
      </c>
      <c r="I299" s="118" t="s">
        <v>834</v>
      </c>
      <c r="J299" s="119" t="s">
        <v>834</v>
      </c>
      <c r="K299" s="118">
        <v>5432716</v>
      </c>
      <c r="L299" s="118" t="s">
        <v>192</v>
      </c>
      <c r="M299" s="120">
        <v>5164</v>
      </c>
      <c r="N299" s="120">
        <v>4722</v>
      </c>
      <c r="O299" s="120">
        <v>-442</v>
      </c>
      <c r="P299" s="121">
        <v>-8.5592563903950425E-2</v>
      </c>
      <c r="Q299" s="122" t="s">
        <v>1949</v>
      </c>
      <c r="R299" s="123">
        <v>3.8010173947316641</v>
      </c>
      <c r="S299" s="136">
        <v>1358.5836274144588</v>
      </c>
      <c r="T299" s="136">
        <v>1242.298971466126</v>
      </c>
      <c r="U299" s="128">
        <v>-116.28465594833278</v>
      </c>
    </row>
    <row r="300" spans="1:21" s="6" customFormat="1" x14ac:dyDescent="0.25">
      <c r="A300" s="15" t="s">
        <v>93</v>
      </c>
      <c r="B300" s="16" t="s">
        <v>1910</v>
      </c>
      <c r="C300" s="108" t="s">
        <v>1963</v>
      </c>
      <c r="D300" s="15"/>
      <c r="E300" s="15"/>
      <c r="F300" s="15"/>
      <c r="G300" s="15"/>
      <c r="H300" s="15"/>
      <c r="I300" s="15"/>
      <c r="J300" s="23"/>
      <c r="K300" s="15">
        <v>54091</v>
      </c>
      <c r="L300" s="15" t="s">
        <v>92</v>
      </c>
      <c r="M300" s="43">
        <v>16895</v>
      </c>
      <c r="N300" s="43">
        <v>16705</v>
      </c>
      <c r="O300" s="77">
        <v>-190</v>
      </c>
      <c r="P300" s="78">
        <v>-1.1245930748742231E-2</v>
      </c>
      <c r="Q300" s="23" t="s">
        <v>1949</v>
      </c>
      <c r="R300" s="48">
        <v>175.55061009913757</v>
      </c>
      <c r="S300" s="110">
        <v>96.240052885370176</v>
      </c>
      <c r="T300" s="110">
        <v>95.157743915366012</v>
      </c>
      <c r="U300" s="109">
        <v>-1.0823089700041635</v>
      </c>
    </row>
    <row r="301" spans="1:21" s="18" customFormat="1" x14ac:dyDescent="0.25">
      <c r="A301" s="25" t="s">
        <v>1886</v>
      </c>
      <c r="B301" s="25" t="s">
        <v>1887</v>
      </c>
      <c r="C301" s="25" t="s">
        <v>1961</v>
      </c>
      <c r="D301" s="25" t="s">
        <v>1888</v>
      </c>
      <c r="E301" s="25" t="s">
        <v>671</v>
      </c>
      <c r="F301" s="25" t="s">
        <v>672</v>
      </c>
      <c r="G301" s="25" t="s">
        <v>351</v>
      </c>
      <c r="H301" s="25" t="s">
        <v>1889</v>
      </c>
      <c r="I301" s="25" t="s">
        <v>1890</v>
      </c>
      <c r="J301" s="26" t="s">
        <v>1890</v>
      </c>
      <c r="K301" s="25" t="s">
        <v>1905</v>
      </c>
      <c r="L301" s="25" t="s">
        <v>1905</v>
      </c>
      <c r="M301" s="44">
        <v>3906</v>
      </c>
      <c r="N301" s="44">
        <v>3778</v>
      </c>
      <c r="O301" s="44">
        <v>-128</v>
      </c>
      <c r="P301" s="133">
        <v>-3.2770097286226318E-2</v>
      </c>
      <c r="Q301" s="134" t="s">
        <v>1949</v>
      </c>
      <c r="R301" s="50">
        <v>413.98098635897281</v>
      </c>
      <c r="S301" s="135">
        <v>9.4352159367363164</v>
      </c>
      <c r="T301" s="135">
        <v>9.1260229925729153</v>
      </c>
      <c r="U301" s="138">
        <v>-0.30919294416340115</v>
      </c>
    </row>
    <row r="302" spans="1:21" x14ac:dyDescent="0.25">
      <c r="A302" s="118" t="s">
        <v>668</v>
      </c>
      <c r="B302" s="118" t="s">
        <v>669</v>
      </c>
      <c r="C302" s="118" t="s">
        <v>1962</v>
      </c>
      <c r="D302" s="118" t="s">
        <v>670</v>
      </c>
      <c r="E302" s="118" t="s">
        <v>671</v>
      </c>
      <c r="F302" s="118" t="s">
        <v>672</v>
      </c>
      <c r="G302" s="118" t="s">
        <v>351</v>
      </c>
      <c r="H302" s="118" t="s">
        <v>673</v>
      </c>
      <c r="I302" s="118" t="s">
        <v>674</v>
      </c>
      <c r="J302" s="119" t="s">
        <v>674</v>
      </c>
      <c r="K302" s="118">
        <v>5420428</v>
      </c>
      <c r="L302" s="118" t="s">
        <v>163</v>
      </c>
      <c r="M302" s="120">
        <v>660</v>
      </c>
      <c r="N302" s="120">
        <v>600</v>
      </c>
      <c r="O302" s="120">
        <v>-60</v>
      </c>
      <c r="P302" s="121">
        <v>-9.0909090909090912E-2</v>
      </c>
      <c r="Q302" s="122" t="s">
        <v>1949</v>
      </c>
      <c r="R302" s="123">
        <v>1.9998284142481797</v>
      </c>
      <c r="S302" s="136">
        <v>330.02831407819656</v>
      </c>
      <c r="T302" s="136">
        <v>300.0257400710878</v>
      </c>
      <c r="U302" s="128">
        <v>-30.002574007108763</v>
      </c>
    </row>
    <row r="303" spans="1:21" x14ac:dyDescent="0.25">
      <c r="A303" s="118" t="s">
        <v>852</v>
      </c>
      <c r="B303" s="118" t="s">
        <v>853</v>
      </c>
      <c r="C303" s="118" t="s">
        <v>1962</v>
      </c>
      <c r="D303" s="118" t="s">
        <v>854</v>
      </c>
      <c r="E303" s="118" t="s">
        <v>671</v>
      </c>
      <c r="F303" s="118" t="s">
        <v>672</v>
      </c>
      <c r="G303" s="118" t="s">
        <v>351</v>
      </c>
      <c r="H303" s="118" t="s">
        <v>855</v>
      </c>
      <c r="I303" s="118" t="s">
        <v>856</v>
      </c>
      <c r="J303" s="119" t="s">
        <v>856</v>
      </c>
      <c r="K303" s="118">
        <v>5434492</v>
      </c>
      <c r="L303" s="118" t="s">
        <v>196</v>
      </c>
      <c r="M303" s="120">
        <v>232</v>
      </c>
      <c r="N303" s="120">
        <v>218</v>
      </c>
      <c r="O303" s="120">
        <v>-14</v>
      </c>
      <c r="P303" s="121">
        <v>-6.0344827586206899E-2</v>
      </c>
      <c r="Q303" s="122" t="s">
        <v>1949</v>
      </c>
      <c r="R303" s="123">
        <v>0.25850411731225875</v>
      </c>
      <c r="S303" s="136">
        <v>897.47119857188488</v>
      </c>
      <c r="T303" s="136">
        <v>843.31345383047801</v>
      </c>
      <c r="U303" s="128">
        <v>-54.157744741406873</v>
      </c>
    </row>
    <row r="304" spans="1:21" x14ac:dyDescent="0.25">
      <c r="A304" s="118" t="s">
        <v>898</v>
      </c>
      <c r="B304" s="118" t="s">
        <v>899</v>
      </c>
      <c r="C304" s="118" t="s">
        <v>1962</v>
      </c>
      <c r="D304" s="118" t="s">
        <v>900</v>
      </c>
      <c r="E304" s="118" t="s">
        <v>671</v>
      </c>
      <c r="F304" s="118" t="s">
        <v>672</v>
      </c>
      <c r="G304" s="118" t="s">
        <v>351</v>
      </c>
      <c r="H304" s="118" t="s">
        <v>901</v>
      </c>
      <c r="I304" s="118" t="s">
        <v>902</v>
      </c>
      <c r="J304" s="119" t="s">
        <v>902</v>
      </c>
      <c r="K304" s="118">
        <v>5436460</v>
      </c>
      <c r="L304" s="118" t="s">
        <v>204</v>
      </c>
      <c r="M304" s="120">
        <v>272</v>
      </c>
      <c r="N304" s="120">
        <v>228</v>
      </c>
      <c r="O304" s="120">
        <v>-44</v>
      </c>
      <c r="P304" s="121">
        <v>-0.16176470588235295</v>
      </c>
      <c r="Q304" s="122" t="s">
        <v>1949</v>
      </c>
      <c r="R304" s="123">
        <v>0.42726772304229343</v>
      </c>
      <c r="S304" s="136">
        <v>636.60320059579101</v>
      </c>
      <c r="T304" s="136">
        <v>533.62327108764839</v>
      </c>
      <c r="U304" s="128">
        <v>-102.97992950814262</v>
      </c>
    </row>
    <row r="305" spans="1:21" x14ac:dyDescent="0.25">
      <c r="A305" s="118" t="s">
        <v>1213</v>
      </c>
      <c r="B305" s="118" t="s">
        <v>1214</v>
      </c>
      <c r="C305" s="118" t="s">
        <v>1962</v>
      </c>
      <c r="D305" s="118" t="s">
        <v>1215</v>
      </c>
      <c r="E305" s="118" t="s">
        <v>671</v>
      </c>
      <c r="F305" s="118" t="s">
        <v>672</v>
      </c>
      <c r="G305" s="118" t="s">
        <v>351</v>
      </c>
      <c r="H305" s="118" t="s">
        <v>1216</v>
      </c>
      <c r="I305" s="118" t="s">
        <v>1217</v>
      </c>
      <c r="J305" s="119" t="s">
        <v>1217</v>
      </c>
      <c r="K305" s="118">
        <v>5462284</v>
      </c>
      <c r="L305" s="118" t="s">
        <v>263</v>
      </c>
      <c r="M305" s="120">
        <v>1485</v>
      </c>
      <c r="N305" s="120">
        <v>1327</v>
      </c>
      <c r="O305" s="120">
        <v>-158</v>
      </c>
      <c r="P305" s="121">
        <v>-0.10639730639730639</v>
      </c>
      <c r="Q305" s="122" t="s">
        <v>1949</v>
      </c>
      <c r="R305" s="123">
        <v>0.82648441272863904</v>
      </c>
      <c r="S305" s="136">
        <v>1796.7670982411769</v>
      </c>
      <c r="T305" s="136">
        <v>1605.5959187650112</v>
      </c>
      <c r="U305" s="128">
        <v>-191.17117947616566</v>
      </c>
    </row>
    <row r="306" spans="1:21" x14ac:dyDescent="0.25">
      <c r="A306" s="118" t="s">
        <v>1461</v>
      </c>
      <c r="B306" s="118" t="s">
        <v>1462</v>
      </c>
      <c r="C306" s="118" t="s">
        <v>1962</v>
      </c>
      <c r="D306" s="118" t="s">
        <v>1463</v>
      </c>
      <c r="E306" s="118" t="s">
        <v>671</v>
      </c>
      <c r="F306" s="118" t="s">
        <v>672</v>
      </c>
      <c r="G306" s="118" t="s">
        <v>351</v>
      </c>
      <c r="H306" s="118" t="s">
        <v>1464</v>
      </c>
      <c r="I306" s="118" t="s">
        <v>1465</v>
      </c>
      <c r="J306" s="119" t="s">
        <v>1465</v>
      </c>
      <c r="K306" s="118">
        <v>5480020</v>
      </c>
      <c r="L306" s="118" t="s">
        <v>311</v>
      </c>
      <c r="M306" s="120">
        <v>586</v>
      </c>
      <c r="N306" s="120">
        <v>611</v>
      </c>
      <c r="O306" s="120">
        <v>25</v>
      </c>
      <c r="P306" s="121">
        <v>4.2662116040955635E-2</v>
      </c>
      <c r="Q306" s="122" t="s">
        <v>1954</v>
      </c>
      <c r="R306" s="123">
        <v>3.5262748671375328</v>
      </c>
      <c r="S306" s="136">
        <v>166.18103298217582</v>
      </c>
      <c r="T306" s="136">
        <v>173.27066749506727</v>
      </c>
      <c r="U306" s="128">
        <v>7.0896345128914504</v>
      </c>
    </row>
    <row r="307" spans="1:21" s="6" customFormat="1" x14ac:dyDescent="0.25">
      <c r="A307" s="15" t="s">
        <v>95</v>
      </c>
      <c r="B307" s="16" t="s">
        <v>1910</v>
      </c>
      <c r="C307" s="108" t="s">
        <v>1963</v>
      </c>
      <c r="D307" s="15"/>
      <c r="E307" s="15"/>
      <c r="F307" s="15"/>
      <c r="G307" s="15"/>
      <c r="H307" s="15"/>
      <c r="I307" s="15"/>
      <c r="J307" s="23"/>
      <c r="K307" s="15">
        <v>54093</v>
      </c>
      <c r="L307" s="15" t="s">
        <v>94</v>
      </c>
      <c r="M307" s="43">
        <v>7141</v>
      </c>
      <c r="N307" s="43">
        <v>6762</v>
      </c>
      <c r="O307" s="77">
        <v>-379</v>
      </c>
      <c r="P307" s="78">
        <v>-5.3073799187788824E-2</v>
      </c>
      <c r="Q307" s="23" t="s">
        <v>1949</v>
      </c>
      <c r="R307" s="48">
        <v>421.01934589344171</v>
      </c>
      <c r="S307" s="110">
        <v>16.961215843528858</v>
      </c>
      <c r="T307" s="110">
        <v>16.061019679868664</v>
      </c>
      <c r="U307" s="109">
        <v>-0.90019616366019406</v>
      </c>
    </row>
    <row r="308" spans="1:21" s="18" customFormat="1" x14ac:dyDescent="0.25">
      <c r="A308" s="25" t="s">
        <v>1861</v>
      </c>
      <c r="B308" s="25" t="s">
        <v>1862</v>
      </c>
      <c r="C308" s="25" t="s">
        <v>1961</v>
      </c>
      <c r="D308" s="25" t="s">
        <v>1863</v>
      </c>
      <c r="E308" s="25" t="s">
        <v>789</v>
      </c>
      <c r="F308" s="25" t="s">
        <v>790</v>
      </c>
      <c r="G308" s="25" t="s">
        <v>351</v>
      </c>
      <c r="H308" s="25" t="s">
        <v>1864</v>
      </c>
      <c r="I308" s="25" t="s">
        <v>1865</v>
      </c>
      <c r="J308" s="26" t="s">
        <v>1865</v>
      </c>
      <c r="K308" s="25" t="s">
        <v>1905</v>
      </c>
      <c r="L308" s="25" t="s">
        <v>1905</v>
      </c>
      <c r="M308" s="44">
        <v>5847</v>
      </c>
      <c r="N308" s="44">
        <v>5101</v>
      </c>
      <c r="O308" s="44">
        <v>-746</v>
      </c>
      <c r="P308" s="133">
        <v>-0.12758679664785361</v>
      </c>
      <c r="Q308" s="134" t="s">
        <v>1949</v>
      </c>
      <c r="R308" s="50">
        <v>259.18749926599878</v>
      </c>
      <c r="S308" s="135">
        <v>22.558958346981637</v>
      </c>
      <c r="T308" s="135">
        <v>19.68073311577789</v>
      </c>
      <c r="U308" s="138">
        <v>-2.8782252312037464</v>
      </c>
    </row>
    <row r="309" spans="1:21" x14ac:dyDescent="0.25">
      <c r="A309" s="118" t="s">
        <v>786</v>
      </c>
      <c r="B309" s="118" t="s">
        <v>787</v>
      </c>
      <c r="C309" s="118" t="s">
        <v>1962</v>
      </c>
      <c r="D309" s="118" t="s">
        <v>788</v>
      </c>
      <c r="E309" s="118" t="s">
        <v>789</v>
      </c>
      <c r="F309" s="118" t="s">
        <v>790</v>
      </c>
      <c r="G309" s="118" t="s">
        <v>351</v>
      </c>
      <c r="H309" s="118" t="s">
        <v>791</v>
      </c>
      <c r="I309" s="118" t="s">
        <v>792</v>
      </c>
      <c r="J309" s="119" t="s">
        <v>792</v>
      </c>
      <c r="K309" s="118">
        <v>5429404</v>
      </c>
      <c r="L309" s="118" t="s">
        <v>184</v>
      </c>
      <c r="M309" s="120">
        <v>132</v>
      </c>
      <c r="N309" s="120">
        <v>101</v>
      </c>
      <c r="O309" s="120">
        <v>-31</v>
      </c>
      <c r="P309" s="121">
        <v>-0.23484848484848486</v>
      </c>
      <c r="Q309" s="122" t="s">
        <v>1949</v>
      </c>
      <c r="R309" s="123">
        <v>0.10088221067740284</v>
      </c>
      <c r="S309" s="136">
        <v>1308.4566556744519</v>
      </c>
      <c r="T309" s="136">
        <v>1001.1675925993912</v>
      </c>
      <c r="U309" s="128">
        <v>-307.28906307506065</v>
      </c>
    </row>
    <row r="310" spans="1:21" x14ac:dyDescent="0.25">
      <c r="A310" s="118" t="s">
        <v>1076</v>
      </c>
      <c r="B310" s="118" t="s">
        <v>1077</v>
      </c>
      <c r="C310" s="118" t="s">
        <v>1962</v>
      </c>
      <c r="D310" s="118" t="s">
        <v>1078</v>
      </c>
      <c r="E310" s="118" t="s">
        <v>789</v>
      </c>
      <c r="F310" s="118" t="s">
        <v>790</v>
      </c>
      <c r="G310" s="118" t="s">
        <v>351</v>
      </c>
      <c r="H310" s="118" t="s">
        <v>1079</v>
      </c>
      <c r="I310" s="118" t="s">
        <v>1080</v>
      </c>
      <c r="J310" s="119" t="s">
        <v>1080</v>
      </c>
      <c r="K310" s="118">
        <v>5453572</v>
      </c>
      <c r="L310" s="118" t="s">
        <v>238</v>
      </c>
      <c r="M310" s="120">
        <v>815</v>
      </c>
      <c r="N310" s="120">
        <v>717</v>
      </c>
      <c r="O310" s="120">
        <v>-98</v>
      </c>
      <c r="P310" s="121">
        <v>-0.12024539877300613</v>
      </c>
      <c r="Q310" s="122" t="s">
        <v>1949</v>
      </c>
      <c r="R310" s="123">
        <v>0.37720735616695195</v>
      </c>
      <c r="S310" s="136">
        <v>2160.6153397477251</v>
      </c>
      <c r="T310" s="136">
        <v>1900.8112866246856</v>
      </c>
      <c r="U310" s="128">
        <v>-259.80405312303947</v>
      </c>
    </row>
    <row r="311" spans="1:21" s="5" customFormat="1" x14ac:dyDescent="0.25">
      <c r="A311" s="14" t="s">
        <v>1201</v>
      </c>
      <c r="B311" s="14" t="s">
        <v>1202</v>
      </c>
      <c r="C311" s="14" t="s">
        <v>1964</v>
      </c>
      <c r="D311" s="14" t="s">
        <v>1203</v>
      </c>
      <c r="E311" s="14" t="s">
        <v>1204</v>
      </c>
      <c r="F311" s="14" t="s">
        <v>919</v>
      </c>
      <c r="G311" s="14" t="s">
        <v>351</v>
      </c>
      <c r="H311" s="14" t="s">
        <v>1205</v>
      </c>
      <c r="I311" s="14" t="s">
        <v>1206</v>
      </c>
      <c r="J311" s="24" t="s">
        <v>1929</v>
      </c>
      <c r="K311" s="14">
        <v>5461636</v>
      </c>
      <c r="L311" s="14" t="s">
        <v>261</v>
      </c>
      <c r="M311" s="74">
        <v>1018</v>
      </c>
      <c r="N311" s="74">
        <v>982</v>
      </c>
      <c r="O311" s="79">
        <v>-36</v>
      </c>
      <c r="P311" s="38">
        <v>-3.536345776031434E-2</v>
      </c>
      <c r="Q311" s="75" t="s">
        <v>1949</v>
      </c>
      <c r="R311" s="49">
        <v>0.32670351949336479</v>
      </c>
      <c r="S311" s="105">
        <v>3115.9750025915318</v>
      </c>
      <c r="T311" s="105">
        <v>3005.783352205191</v>
      </c>
      <c r="U311" s="115">
        <v>-110.19165038634083</v>
      </c>
    </row>
    <row r="312" spans="1:21" x14ac:dyDescent="0.25">
      <c r="A312" s="118" t="s">
        <v>1400</v>
      </c>
      <c r="B312" s="118" t="s">
        <v>1401</v>
      </c>
      <c r="C312" s="118" t="s">
        <v>1962</v>
      </c>
      <c r="D312" s="118" t="s">
        <v>1402</v>
      </c>
      <c r="E312" s="118" t="s">
        <v>789</v>
      </c>
      <c r="F312" s="118" t="s">
        <v>790</v>
      </c>
      <c r="G312" s="118" t="s">
        <v>351</v>
      </c>
      <c r="H312" s="118" t="s">
        <v>1403</v>
      </c>
      <c r="I312" s="118" t="s">
        <v>1404</v>
      </c>
      <c r="J312" s="119" t="s">
        <v>1404</v>
      </c>
      <c r="K312" s="118">
        <v>5474380</v>
      </c>
      <c r="L312" s="118" t="s">
        <v>299</v>
      </c>
      <c r="M312" s="120">
        <v>1396</v>
      </c>
      <c r="N312" s="120">
        <v>1412</v>
      </c>
      <c r="O312" s="120">
        <v>16</v>
      </c>
      <c r="P312" s="121">
        <v>1.1461318051575931E-2</v>
      </c>
      <c r="Q312" s="122" t="s">
        <v>1954</v>
      </c>
      <c r="R312" s="123">
        <v>0.52491916426529261</v>
      </c>
      <c r="S312" s="136">
        <v>2659.4571031787777</v>
      </c>
      <c r="T312" s="136">
        <v>2689.9379868828323</v>
      </c>
      <c r="U312" s="128">
        <v>30.480883704054577</v>
      </c>
    </row>
    <row r="313" spans="1:21" s="6" customFormat="1" x14ac:dyDescent="0.25">
      <c r="A313" s="15" t="s">
        <v>97</v>
      </c>
      <c r="B313" s="16" t="s">
        <v>1910</v>
      </c>
      <c r="C313" s="108" t="s">
        <v>1963</v>
      </c>
      <c r="D313" s="15"/>
      <c r="E313" s="15"/>
      <c r="F313" s="15"/>
      <c r="G313" s="15"/>
      <c r="H313" s="15"/>
      <c r="I313" s="15"/>
      <c r="J313" s="23"/>
      <c r="K313" s="15">
        <v>54095</v>
      </c>
      <c r="L313" s="15" t="s">
        <v>96</v>
      </c>
      <c r="M313" s="43">
        <v>9208</v>
      </c>
      <c r="N313" s="43">
        <v>8313</v>
      </c>
      <c r="O313" s="77">
        <v>-895</v>
      </c>
      <c r="P313" s="78">
        <v>-9.7198088618592526E-2</v>
      </c>
      <c r="Q313" s="23" t="s">
        <v>1949</v>
      </c>
      <c r="R313" s="48">
        <v>260.51721151660178</v>
      </c>
      <c r="S313" s="110">
        <v>35.345073541957547</v>
      </c>
      <c r="T313" s="110">
        <v>31.909599951595688</v>
      </c>
      <c r="U313" s="109">
        <v>-3.435473590361859</v>
      </c>
    </row>
    <row r="314" spans="1:21" s="18" customFormat="1" x14ac:dyDescent="0.25">
      <c r="A314" s="25" t="s">
        <v>1811</v>
      </c>
      <c r="B314" s="25" t="s">
        <v>1812</v>
      </c>
      <c r="C314" s="25" t="s">
        <v>1961</v>
      </c>
      <c r="D314" s="25" t="s">
        <v>1813</v>
      </c>
      <c r="E314" s="25" t="s">
        <v>548</v>
      </c>
      <c r="F314" s="25" t="s">
        <v>549</v>
      </c>
      <c r="G314" s="25" t="s">
        <v>351</v>
      </c>
      <c r="H314" s="25" t="s">
        <v>1814</v>
      </c>
      <c r="I314" s="25" t="s">
        <v>1815</v>
      </c>
      <c r="J314" s="26" t="s">
        <v>1815</v>
      </c>
      <c r="K314" s="25" t="s">
        <v>1905</v>
      </c>
      <c r="L314" s="25" t="s">
        <v>1905</v>
      </c>
      <c r="M314" s="44">
        <v>18615</v>
      </c>
      <c r="N314" s="44">
        <v>18630</v>
      </c>
      <c r="O314" s="44">
        <v>15</v>
      </c>
      <c r="P314" s="133">
        <v>8.0580177276390005E-4</v>
      </c>
      <c r="Q314" s="134" t="s">
        <v>1954</v>
      </c>
      <c r="R314" s="50">
        <v>351.68780574883431</v>
      </c>
      <c r="S314" s="135">
        <v>52.930467578663553</v>
      </c>
      <c r="T314" s="135">
        <v>52.973119043271666</v>
      </c>
      <c r="U314" s="138">
        <v>4.2651464608113088E-2</v>
      </c>
    </row>
    <row r="315" spans="1:21" x14ac:dyDescent="0.25">
      <c r="A315" s="118" t="s">
        <v>545</v>
      </c>
      <c r="B315" s="118" t="s">
        <v>546</v>
      </c>
      <c r="C315" s="118" t="s">
        <v>1962</v>
      </c>
      <c r="D315" s="118" t="s">
        <v>547</v>
      </c>
      <c r="E315" s="118" t="s">
        <v>548</v>
      </c>
      <c r="F315" s="118" t="s">
        <v>549</v>
      </c>
      <c r="G315" s="118" t="s">
        <v>351</v>
      </c>
      <c r="H315" s="118" t="s">
        <v>550</v>
      </c>
      <c r="I315" s="118" t="s">
        <v>551</v>
      </c>
      <c r="J315" s="119" t="s">
        <v>551</v>
      </c>
      <c r="K315" s="118">
        <v>5411188</v>
      </c>
      <c r="L315" s="118" t="s">
        <v>142</v>
      </c>
      <c r="M315" s="120">
        <v>5639</v>
      </c>
      <c r="N315" s="120">
        <v>5186</v>
      </c>
      <c r="O315" s="120">
        <v>-453</v>
      </c>
      <c r="P315" s="121">
        <v>-8.0333392445469054E-2</v>
      </c>
      <c r="Q315" s="122" t="s">
        <v>1949</v>
      </c>
      <c r="R315" s="123">
        <v>2.8461125232477058</v>
      </c>
      <c r="S315" s="136">
        <v>1981.2990364714476</v>
      </c>
      <c r="T315" s="136">
        <v>1822.1345634227571</v>
      </c>
      <c r="U315" s="128">
        <v>-159.16447304869052</v>
      </c>
    </row>
    <row r="316" spans="1:21" s="6" customFormat="1" x14ac:dyDescent="0.25">
      <c r="A316" s="15" t="s">
        <v>99</v>
      </c>
      <c r="B316" s="16" t="s">
        <v>1910</v>
      </c>
      <c r="C316" s="108" t="s">
        <v>1963</v>
      </c>
      <c r="D316" s="15"/>
      <c r="E316" s="15"/>
      <c r="F316" s="15"/>
      <c r="G316" s="15"/>
      <c r="H316" s="15"/>
      <c r="I316" s="15"/>
      <c r="J316" s="23"/>
      <c r="K316" s="15">
        <v>54097</v>
      </c>
      <c r="L316" s="15" t="s">
        <v>98</v>
      </c>
      <c r="M316" s="43">
        <v>24254</v>
      </c>
      <c r="N316" s="43">
        <v>23816</v>
      </c>
      <c r="O316" s="77">
        <v>-438</v>
      </c>
      <c r="P316" s="78">
        <v>-1.8058876886286799E-2</v>
      </c>
      <c r="Q316" s="23" t="s">
        <v>1949</v>
      </c>
      <c r="R316" s="48">
        <v>354.53391827208202</v>
      </c>
      <c r="S316" s="110">
        <v>68.41094391816867</v>
      </c>
      <c r="T316" s="110">
        <v>67.175519104275793</v>
      </c>
      <c r="U316" s="109">
        <v>-1.2354248138928767</v>
      </c>
    </row>
    <row r="317" spans="1:21" s="18" customFormat="1" x14ac:dyDescent="0.25">
      <c r="A317" s="25" t="s">
        <v>1816</v>
      </c>
      <c r="B317" s="25" t="s">
        <v>1817</v>
      </c>
      <c r="C317" s="25" t="s">
        <v>1961</v>
      </c>
      <c r="D317" s="25" t="s">
        <v>1818</v>
      </c>
      <c r="E317" s="25" t="s">
        <v>601</v>
      </c>
      <c r="F317" s="25" t="s">
        <v>602</v>
      </c>
      <c r="G317" s="25" t="s">
        <v>351</v>
      </c>
      <c r="H317" s="25" t="s">
        <v>1819</v>
      </c>
      <c r="I317" s="25" t="s">
        <v>1820</v>
      </c>
      <c r="J317" s="26" t="s">
        <v>1820</v>
      </c>
      <c r="K317" s="25" t="s">
        <v>1905</v>
      </c>
      <c r="L317" s="25" t="s">
        <v>1905</v>
      </c>
      <c r="M317" s="44">
        <v>32117</v>
      </c>
      <c r="N317" s="44">
        <v>29010</v>
      </c>
      <c r="O317" s="44">
        <v>-3107</v>
      </c>
      <c r="P317" s="133">
        <v>-9.6740044213344964E-2</v>
      </c>
      <c r="Q317" s="134" t="s">
        <v>1949</v>
      </c>
      <c r="R317" s="50">
        <v>505.27640204589784</v>
      </c>
      <c r="S317" s="135">
        <v>63.563229689643386</v>
      </c>
      <c r="T317" s="135">
        <v>57.414120039124278</v>
      </c>
      <c r="U317" s="138">
        <v>-6.1491096505191081</v>
      </c>
    </row>
    <row r="318" spans="1:21" x14ac:dyDescent="0.25">
      <c r="A318" s="118" t="s">
        <v>598</v>
      </c>
      <c r="B318" s="118" t="s">
        <v>599</v>
      </c>
      <c r="C318" s="118" t="s">
        <v>1962</v>
      </c>
      <c r="D318" s="118" t="s">
        <v>600</v>
      </c>
      <c r="E318" s="118" t="s">
        <v>601</v>
      </c>
      <c r="F318" s="118" t="s">
        <v>602</v>
      </c>
      <c r="G318" s="118" t="s">
        <v>351</v>
      </c>
      <c r="H318" s="118" t="s">
        <v>603</v>
      </c>
      <c r="I318" s="118" t="s">
        <v>604</v>
      </c>
      <c r="J318" s="119" t="s">
        <v>604</v>
      </c>
      <c r="K318" s="118">
        <v>5414308</v>
      </c>
      <c r="L318" s="118" t="s">
        <v>151</v>
      </c>
      <c r="M318" s="120">
        <v>1450</v>
      </c>
      <c r="N318" s="120">
        <v>1408</v>
      </c>
      <c r="O318" s="120">
        <v>-42</v>
      </c>
      <c r="P318" s="121">
        <v>-2.8965517241379312E-2</v>
      </c>
      <c r="Q318" s="122" t="s">
        <v>1949</v>
      </c>
      <c r="R318" s="123">
        <v>2.1686786454592726</v>
      </c>
      <c r="S318" s="136">
        <v>668.60989434095052</v>
      </c>
      <c r="T318" s="136">
        <v>649.243262918661</v>
      </c>
      <c r="U318" s="128">
        <v>-19.366631422289515</v>
      </c>
    </row>
    <row r="319" spans="1:21" x14ac:dyDescent="0.25">
      <c r="A319" s="118" t="s">
        <v>774</v>
      </c>
      <c r="B319" s="118" t="s">
        <v>775</v>
      </c>
      <c r="C319" s="118" t="s">
        <v>1962</v>
      </c>
      <c r="D319" s="118" t="s">
        <v>776</v>
      </c>
      <c r="E319" s="118" t="s">
        <v>601</v>
      </c>
      <c r="F319" s="118" t="s">
        <v>602</v>
      </c>
      <c r="G319" s="118" t="s">
        <v>351</v>
      </c>
      <c r="H319" s="118" t="s">
        <v>777</v>
      </c>
      <c r="I319" s="118" t="s">
        <v>778</v>
      </c>
      <c r="J319" s="119" t="s">
        <v>778</v>
      </c>
      <c r="K319" s="118">
        <v>5428516</v>
      </c>
      <c r="L319" s="118" t="s">
        <v>182</v>
      </c>
      <c r="M319" s="120">
        <v>705</v>
      </c>
      <c r="N319" s="120">
        <v>675</v>
      </c>
      <c r="O319" s="120">
        <v>-30</v>
      </c>
      <c r="P319" s="121">
        <v>-4.2553191489361701E-2</v>
      </c>
      <c r="Q319" s="122" t="s">
        <v>1949</v>
      </c>
      <c r="R319" s="123">
        <v>0.88533460334024539</v>
      </c>
      <c r="S319" s="136">
        <v>796.30909866183049</v>
      </c>
      <c r="T319" s="136">
        <v>762.42360510175251</v>
      </c>
      <c r="U319" s="128">
        <v>-33.885493560077975</v>
      </c>
    </row>
    <row r="320" spans="1:21" s="5" customFormat="1" x14ac:dyDescent="0.25">
      <c r="A320" s="14" t="s">
        <v>922</v>
      </c>
      <c r="B320" s="14" t="s">
        <v>923</v>
      </c>
      <c r="C320" s="14" t="s">
        <v>1964</v>
      </c>
      <c r="D320" s="14" t="s">
        <v>928</v>
      </c>
      <c r="E320" s="14" t="s">
        <v>925</v>
      </c>
      <c r="F320" s="14" t="s">
        <v>602</v>
      </c>
      <c r="G320" s="14" t="s">
        <v>351</v>
      </c>
      <c r="H320" s="14" t="s">
        <v>926</v>
      </c>
      <c r="I320" s="14" t="s">
        <v>927</v>
      </c>
      <c r="J320" s="24" t="s">
        <v>1930</v>
      </c>
      <c r="K320" s="14">
        <v>5439460</v>
      </c>
      <c r="L320" s="14" t="s">
        <v>208</v>
      </c>
      <c r="M320" s="76">
        <v>3580</v>
      </c>
      <c r="N320" s="76">
        <v>3413</v>
      </c>
      <c r="O320" s="79">
        <v>-167</v>
      </c>
      <c r="P320" s="38">
        <v>-4.664804469273743E-2</v>
      </c>
      <c r="Q320" s="75" t="s">
        <v>1949</v>
      </c>
      <c r="R320" s="49">
        <v>1.3412977564072175</v>
      </c>
      <c r="S320" s="105">
        <v>2669.0568763712399</v>
      </c>
      <c r="T320" s="105">
        <v>2544.5505919148159</v>
      </c>
      <c r="U320" s="115">
        <v>-124.50628445642405</v>
      </c>
    </row>
    <row r="321" spans="1:21" x14ac:dyDescent="0.25">
      <c r="A321" s="118" t="s">
        <v>956</v>
      </c>
      <c r="B321" s="118" t="s">
        <v>957</v>
      </c>
      <c r="C321" s="118" t="s">
        <v>1962</v>
      </c>
      <c r="D321" s="118" t="s">
        <v>958</v>
      </c>
      <c r="E321" s="118" t="s">
        <v>601</v>
      </c>
      <c r="F321" s="118" t="s">
        <v>602</v>
      </c>
      <c r="G321" s="118" t="s">
        <v>351</v>
      </c>
      <c r="H321" s="118" t="s">
        <v>959</v>
      </c>
      <c r="I321" s="118" t="s">
        <v>960</v>
      </c>
      <c r="J321" s="119" t="s">
        <v>960</v>
      </c>
      <c r="K321" s="118">
        <v>5443180</v>
      </c>
      <c r="L321" s="118" t="s">
        <v>214</v>
      </c>
      <c r="M321" s="120">
        <v>3216</v>
      </c>
      <c r="N321" s="120">
        <v>3033</v>
      </c>
      <c r="O321" s="120">
        <v>-183</v>
      </c>
      <c r="P321" s="121">
        <v>-5.6902985074626863E-2</v>
      </c>
      <c r="Q321" s="122" t="s">
        <v>1949</v>
      </c>
      <c r="R321" s="123">
        <v>1.6485103589403929</v>
      </c>
      <c r="S321" s="136">
        <v>1950.8521633234607</v>
      </c>
      <c r="T321" s="136">
        <v>1839.8428517910622</v>
      </c>
      <c r="U321" s="128">
        <v>-111.00931153239844</v>
      </c>
    </row>
    <row r="322" spans="1:21" x14ac:dyDescent="0.25">
      <c r="A322" s="118" t="s">
        <v>1506</v>
      </c>
      <c r="B322" s="118" t="s">
        <v>1507</v>
      </c>
      <c r="C322" s="118" t="s">
        <v>1962</v>
      </c>
      <c r="D322" s="118" t="s">
        <v>1508</v>
      </c>
      <c r="E322" s="118" t="s">
        <v>601</v>
      </c>
      <c r="F322" s="118" t="s">
        <v>602</v>
      </c>
      <c r="G322" s="118" t="s">
        <v>351</v>
      </c>
      <c r="H322" s="118" t="s">
        <v>1509</v>
      </c>
      <c r="I322" s="118" t="s">
        <v>1510</v>
      </c>
      <c r="J322" s="119" t="s">
        <v>1510</v>
      </c>
      <c r="K322" s="118">
        <v>5484940</v>
      </c>
      <c r="L322" s="118" t="s">
        <v>320</v>
      </c>
      <c r="M322" s="120">
        <v>1413</v>
      </c>
      <c r="N322" s="120">
        <v>1443</v>
      </c>
      <c r="O322" s="120">
        <v>30</v>
      </c>
      <c r="P322" s="121">
        <v>2.1231422505307854E-2</v>
      </c>
      <c r="Q322" s="122" t="s">
        <v>1954</v>
      </c>
      <c r="R322" s="123">
        <v>0.83257621426234407</v>
      </c>
      <c r="S322" s="136">
        <v>1697.1419262222219</v>
      </c>
      <c r="T322" s="136">
        <v>1733.174663509318</v>
      </c>
      <c r="U322" s="128">
        <v>36.032737287096097</v>
      </c>
    </row>
    <row r="323" spans="1:21" s="6" customFormat="1" x14ac:dyDescent="0.25">
      <c r="A323" s="15" t="s">
        <v>101</v>
      </c>
      <c r="B323" s="16" t="s">
        <v>1910</v>
      </c>
      <c r="C323" s="108" t="s">
        <v>1963</v>
      </c>
      <c r="D323" s="15"/>
      <c r="E323" s="15"/>
      <c r="F323" s="15"/>
      <c r="G323" s="15"/>
      <c r="H323" s="15"/>
      <c r="I323" s="15"/>
      <c r="J323" s="23"/>
      <c r="K323" s="15">
        <v>54099</v>
      </c>
      <c r="L323" s="15" t="s">
        <v>100</v>
      </c>
      <c r="M323" s="43">
        <v>42481</v>
      </c>
      <c r="N323" s="43">
        <v>38982</v>
      </c>
      <c r="O323" s="77">
        <v>-3499</v>
      </c>
      <c r="P323" s="78">
        <v>-8.2366234316517975E-2</v>
      </c>
      <c r="Q323" s="23" t="s">
        <v>1949</v>
      </c>
      <c r="R323" s="48">
        <v>512.15279962430736</v>
      </c>
      <c r="S323" s="110">
        <v>82.945949004207691</v>
      </c>
      <c r="T323" s="110">
        <v>76.114003532921174</v>
      </c>
      <c r="U323" s="109">
        <v>-6.8319454712865166</v>
      </c>
    </row>
    <row r="324" spans="1:21" s="18" customFormat="1" x14ac:dyDescent="0.25">
      <c r="A324" s="25" t="s">
        <v>1821</v>
      </c>
      <c r="B324" s="25" t="s">
        <v>1822</v>
      </c>
      <c r="C324" s="25" t="s">
        <v>1961</v>
      </c>
      <c r="D324" s="25" t="s">
        <v>1823</v>
      </c>
      <c r="E324" s="25" t="s">
        <v>349</v>
      </c>
      <c r="F324" s="25" t="s">
        <v>350</v>
      </c>
      <c r="G324" s="25" t="s">
        <v>351</v>
      </c>
      <c r="H324" s="25" t="s">
        <v>1824</v>
      </c>
      <c r="I324" s="25" t="s">
        <v>1825</v>
      </c>
      <c r="J324" s="26" t="s">
        <v>1825</v>
      </c>
      <c r="K324" s="25" t="s">
        <v>1905</v>
      </c>
      <c r="L324" s="25" t="s">
        <v>1905</v>
      </c>
      <c r="M324" s="44">
        <v>7668</v>
      </c>
      <c r="N324" s="44">
        <v>7034</v>
      </c>
      <c r="O324" s="44">
        <v>-634</v>
      </c>
      <c r="P324" s="133">
        <v>-8.2681272822117888E-2</v>
      </c>
      <c r="Q324" s="134" t="s">
        <v>1949</v>
      </c>
      <c r="R324" s="50">
        <v>554.36863502366123</v>
      </c>
      <c r="S324" s="135">
        <v>13.831951368736291</v>
      </c>
      <c r="T324" s="135">
        <v>12.688308023955539</v>
      </c>
      <c r="U324" s="138">
        <v>-1.1436433447807524</v>
      </c>
    </row>
    <row r="325" spans="1:21" x14ac:dyDescent="0.25">
      <c r="A325" s="118" t="s">
        <v>346</v>
      </c>
      <c r="B325" s="118" t="s">
        <v>347</v>
      </c>
      <c r="C325" s="118" t="s">
        <v>1962</v>
      </c>
      <c r="D325" s="118" t="s">
        <v>348</v>
      </c>
      <c r="E325" s="118" t="s">
        <v>349</v>
      </c>
      <c r="F325" s="118" t="s">
        <v>350</v>
      </c>
      <c r="G325" s="118" t="s">
        <v>351</v>
      </c>
      <c r="H325" s="118" t="s">
        <v>352</v>
      </c>
      <c r="I325" s="118" t="s">
        <v>353</v>
      </c>
      <c r="J325" s="119" t="s">
        <v>353</v>
      </c>
      <c r="K325" s="118">
        <v>5400364</v>
      </c>
      <c r="L325" s="118" t="s">
        <v>112</v>
      </c>
      <c r="M325" s="120">
        <v>776</v>
      </c>
      <c r="N325" s="120">
        <v>731</v>
      </c>
      <c r="O325" s="120">
        <v>-45</v>
      </c>
      <c r="P325" s="121">
        <v>-5.7989690721649487E-2</v>
      </c>
      <c r="Q325" s="122" t="s">
        <v>1949</v>
      </c>
      <c r="R325" s="123">
        <v>0.47325912175072449</v>
      </c>
      <c r="S325" s="136">
        <v>1639.693699150157</v>
      </c>
      <c r="T325" s="136">
        <v>1544.6083686582022</v>
      </c>
      <c r="U325" s="128">
        <v>-95.085330491954892</v>
      </c>
    </row>
    <row r="326" spans="1:21" x14ac:dyDescent="0.25">
      <c r="A326" s="118" t="s">
        <v>569</v>
      </c>
      <c r="B326" s="118" t="s">
        <v>570</v>
      </c>
      <c r="C326" s="118" t="s">
        <v>1962</v>
      </c>
      <c r="D326" s="118" t="s">
        <v>571</v>
      </c>
      <c r="E326" s="118" t="s">
        <v>349</v>
      </c>
      <c r="F326" s="118" t="s">
        <v>350</v>
      </c>
      <c r="G326" s="118" t="s">
        <v>351</v>
      </c>
      <c r="H326" s="118" t="s">
        <v>572</v>
      </c>
      <c r="I326" s="118" t="s">
        <v>573</v>
      </c>
      <c r="J326" s="119" t="s">
        <v>573</v>
      </c>
      <c r="K326" s="118">
        <v>5412436</v>
      </c>
      <c r="L326" s="118" t="s">
        <v>146</v>
      </c>
      <c r="M326" s="120">
        <v>169</v>
      </c>
      <c r="N326" s="120">
        <v>126</v>
      </c>
      <c r="O326" s="120">
        <v>-43</v>
      </c>
      <c r="P326" s="121">
        <v>-0.25443786982248523</v>
      </c>
      <c r="Q326" s="122" t="s">
        <v>1949</v>
      </c>
      <c r="R326" s="123">
        <v>0.33287196603670227</v>
      </c>
      <c r="S326" s="136">
        <v>507.70271228357558</v>
      </c>
      <c r="T326" s="136">
        <v>378.52391566704455</v>
      </c>
      <c r="U326" s="128">
        <v>-129.17879661653103</v>
      </c>
    </row>
    <row r="327" spans="1:21" x14ac:dyDescent="0.25">
      <c r="A327" s="118" t="s">
        <v>656</v>
      </c>
      <c r="B327" s="118" t="s">
        <v>657</v>
      </c>
      <c r="C327" s="118" t="s">
        <v>1962</v>
      </c>
      <c r="D327" s="118" t="s">
        <v>658</v>
      </c>
      <c r="E327" s="118" t="s">
        <v>349</v>
      </c>
      <c r="F327" s="118" t="s">
        <v>350</v>
      </c>
      <c r="G327" s="118" t="s">
        <v>351</v>
      </c>
      <c r="H327" s="118" t="s">
        <v>659</v>
      </c>
      <c r="I327" s="118" t="s">
        <v>660</v>
      </c>
      <c r="J327" s="119" t="s">
        <v>660</v>
      </c>
      <c r="K327" s="118">
        <v>5418412</v>
      </c>
      <c r="L327" s="118" t="s">
        <v>161</v>
      </c>
      <c r="M327" s="120">
        <v>541</v>
      </c>
      <c r="N327" s="120">
        <v>487</v>
      </c>
      <c r="O327" s="120">
        <v>-54</v>
      </c>
      <c r="P327" s="121">
        <v>-9.9815157116451017E-2</v>
      </c>
      <c r="Q327" s="122" t="s">
        <v>1949</v>
      </c>
      <c r="R327" s="123">
        <v>0.62908445941218316</v>
      </c>
      <c r="S327" s="136">
        <v>859.9799151063288</v>
      </c>
      <c r="T327" s="136">
        <v>774.14088476299833</v>
      </c>
      <c r="U327" s="128">
        <v>-85.839030343330478</v>
      </c>
    </row>
    <row r="328" spans="1:21" s="6" customFormat="1" x14ac:dyDescent="0.25">
      <c r="A328" s="15" t="s">
        <v>103</v>
      </c>
      <c r="B328" s="16" t="s">
        <v>1910</v>
      </c>
      <c r="C328" s="108" t="s">
        <v>1963</v>
      </c>
      <c r="D328" s="15"/>
      <c r="E328" s="15"/>
      <c r="F328" s="15"/>
      <c r="G328" s="15"/>
      <c r="H328" s="15"/>
      <c r="I328" s="15"/>
      <c r="J328" s="23"/>
      <c r="K328" s="15">
        <v>54101</v>
      </c>
      <c r="L328" s="15" t="s">
        <v>102</v>
      </c>
      <c r="M328" s="43">
        <v>9154</v>
      </c>
      <c r="N328" s="43">
        <v>8378</v>
      </c>
      <c r="O328" s="77">
        <v>-776</v>
      </c>
      <c r="P328" s="78">
        <v>-8.4771684509504036E-2</v>
      </c>
      <c r="Q328" s="23" t="s">
        <v>1949</v>
      </c>
      <c r="R328" s="48">
        <v>555.80385057086085</v>
      </c>
      <c r="S328" s="110">
        <v>16.46983911787947</v>
      </c>
      <c r="T328" s="110">
        <v>15.073663112256304</v>
      </c>
      <c r="U328" s="109">
        <v>-1.3961760056231665</v>
      </c>
    </row>
    <row r="329" spans="1:21" s="18" customFormat="1" x14ac:dyDescent="0.25">
      <c r="A329" s="25" t="s">
        <v>1826</v>
      </c>
      <c r="B329" s="25" t="s">
        <v>1827</v>
      </c>
      <c r="C329" s="25" t="s">
        <v>1961</v>
      </c>
      <c r="D329" s="25" t="s">
        <v>1828</v>
      </c>
      <c r="E329" s="25" t="s">
        <v>918</v>
      </c>
      <c r="F329" s="25" t="s">
        <v>919</v>
      </c>
      <c r="G329" s="25" t="s">
        <v>351</v>
      </c>
      <c r="H329" s="25" t="s">
        <v>1829</v>
      </c>
      <c r="I329" s="25" t="s">
        <v>1830</v>
      </c>
      <c r="J329" s="26" t="s">
        <v>1830</v>
      </c>
      <c r="K329" s="25" t="s">
        <v>1905</v>
      </c>
      <c r="L329" s="25" t="s">
        <v>1905</v>
      </c>
      <c r="M329" s="44">
        <v>8606</v>
      </c>
      <c r="N329" s="44">
        <v>6958</v>
      </c>
      <c r="O329" s="44">
        <v>-1648</v>
      </c>
      <c r="P329" s="133">
        <v>-0.19149430629793168</v>
      </c>
      <c r="Q329" s="134" t="s">
        <v>1949</v>
      </c>
      <c r="R329" s="50">
        <v>356.59729154752466</v>
      </c>
      <c r="S329" s="135">
        <v>24.133666194301579</v>
      </c>
      <c r="T329" s="135">
        <v>19.512206527997954</v>
      </c>
      <c r="U329" s="138">
        <v>-4.6214596663036254</v>
      </c>
    </row>
    <row r="330" spans="1:21" x14ac:dyDescent="0.25">
      <c r="A330" s="118" t="s">
        <v>915</v>
      </c>
      <c r="B330" s="118" t="s">
        <v>916</v>
      </c>
      <c r="C330" s="118" t="s">
        <v>1962</v>
      </c>
      <c r="D330" s="118" t="s">
        <v>917</v>
      </c>
      <c r="E330" s="118" t="s">
        <v>918</v>
      </c>
      <c r="F330" s="118" t="s">
        <v>919</v>
      </c>
      <c r="G330" s="118" t="s">
        <v>351</v>
      </c>
      <c r="H330" s="118" t="s">
        <v>920</v>
      </c>
      <c r="I330" s="118" t="s">
        <v>921</v>
      </c>
      <c r="J330" s="119" t="s">
        <v>921</v>
      </c>
      <c r="K330" s="118">
        <v>5439340</v>
      </c>
      <c r="L330" s="118" t="s">
        <v>207</v>
      </c>
      <c r="M330" s="120">
        <v>299</v>
      </c>
      <c r="N330" s="120">
        <v>255</v>
      </c>
      <c r="O330" s="120">
        <v>-44</v>
      </c>
      <c r="P330" s="121">
        <v>-0.14715719063545152</v>
      </c>
      <c r="Q330" s="122" t="s">
        <v>1949</v>
      </c>
      <c r="R330" s="123">
        <v>0.50178895857535555</v>
      </c>
      <c r="S330" s="136">
        <v>595.86803354322524</v>
      </c>
      <c r="T330" s="136">
        <v>508.18176773753322</v>
      </c>
      <c r="U330" s="128">
        <v>-87.686265805692017</v>
      </c>
    </row>
    <row r="331" spans="1:21" x14ac:dyDescent="0.25">
      <c r="A331" s="118" t="s">
        <v>1157</v>
      </c>
      <c r="B331" s="118" t="s">
        <v>1158</v>
      </c>
      <c r="C331" s="118" t="s">
        <v>1962</v>
      </c>
      <c r="D331" s="118" t="s">
        <v>1159</v>
      </c>
      <c r="E331" s="118" t="s">
        <v>918</v>
      </c>
      <c r="F331" s="118" t="s">
        <v>919</v>
      </c>
      <c r="G331" s="118" t="s">
        <v>351</v>
      </c>
      <c r="H331" s="118" t="s">
        <v>1160</v>
      </c>
      <c r="I331" s="118" t="s">
        <v>1161</v>
      </c>
      <c r="J331" s="119" t="s">
        <v>1161</v>
      </c>
      <c r="K331" s="118">
        <v>5458684</v>
      </c>
      <c r="L331" s="118" t="s">
        <v>253</v>
      </c>
      <c r="M331" s="120">
        <v>5366</v>
      </c>
      <c r="N331" s="120">
        <v>5204</v>
      </c>
      <c r="O331" s="120">
        <v>-162</v>
      </c>
      <c r="P331" s="121">
        <v>-3.0190085724934774E-2</v>
      </c>
      <c r="Q331" s="122" t="s">
        <v>1949</v>
      </c>
      <c r="R331" s="123">
        <v>2.7094971065029108</v>
      </c>
      <c r="S331" s="136">
        <v>1980.4413103528943</v>
      </c>
      <c r="T331" s="136">
        <v>1920.6516174201381</v>
      </c>
      <c r="U331" s="128">
        <v>-59.789692932756225</v>
      </c>
    </row>
    <row r="332" spans="1:21" s="5" customFormat="1" x14ac:dyDescent="0.25">
      <c r="A332" s="14" t="s">
        <v>1201</v>
      </c>
      <c r="B332" s="14" t="s">
        <v>1202</v>
      </c>
      <c r="C332" s="14" t="s">
        <v>1964</v>
      </c>
      <c r="D332" s="14" t="s">
        <v>1207</v>
      </c>
      <c r="E332" s="14" t="s">
        <v>1204</v>
      </c>
      <c r="F332" s="14" t="s">
        <v>919</v>
      </c>
      <c r="G332" s="14" t="s">
        <v>351</v>
      </c>
      <c r="H332" s="14" t="s">
        <v>1205</v>
      </c>
      <c r="I332" s="14" t="s">
        <v>1206</v>
      </c>
      <c r="J332" s="24" t="s">
        <v>1931</v>
      </c>
      <c r="K332" s="14">
        <v>5461636</v>
      </c>
      <c r="L332" s="14" t="s">
        <v>261</v>
      </c>
      <c r="M332" s="74">
        <v>1615</v>
      </c>
      <c r="N332" s="74">
        <v>1559</v>
      </c>
      <c r="O332" s="79">
        <v>-56</v>
      </c>
      <c r="P332" s="38">
        <v>-3.4674922600619197E-2</v>
      </c>
      <c r="Q332" s="75" t="s">
        <v>1949</v>
      </c>
      <c r="R332" s="49">
        <v>0.51828171749504981</v>
      </c>
      <c r="S332" s="105">
        <v>3116.0659260866655</v>
      </c>
      <c r="T332" s="105">
        <v>3008.0165812811838</v>
      </c>
      <c r="U332" s="115">
        <v>-108.04934480548172</v>
      </c>
    </row>
    <row r="333" spans="1:21" x14ac:dyDescent="0.25">
      <c r="A333" s="118" t="s">
        <v>1254</v>
      </c>
      <c r="B333" s="118" t="s">
        <v>1255</v>
      </c>
      <c r="C333" s="118" t="s">
        <v>1962</v>
      </c>
      <c r="D333" s="118" t="s">
        <v>1256</v>
      </c>
      <c r="E333" s="118" t="s">
        <v>918</v>
      </c>
      <c r="F333" s="118" t="s">
        <v>919</v>
      </c>
      <c r="G333" s="118" t="s">
        <v>351</v>
      </c>
      <c r="H333" s="118" t="s">
        <v>1257</v>
      </c>
      <c r="I333" s="118" t="s">
        <v>1258</v>
      </c>
      <c r="J333" s="119" t="s">
        <v>1258</v>
      </c>
      <c r="K333" s="118">
        <v>5463892</v>
      </c>
      <c r="L333" s="118" t="s">
        <v>271</v>
      </c>
      <c r="M333" s="120">
        <v>552</v>
      </c>
      <c r="N333" s="120">
        <v>363</v>
      </c>
      <c r="O333" s="120">
        <v>-189</v>
      </c>
      <c r="P333" s="121">
        <v>-0.34239130434782611</v>
      </c>
      <c r="Q333" s="122" t="s">
        <v>1949</v>
      </c>
      <c r="R333" s="123">
        <v>0.37841686548779269</v>
      </c>
      <c r="S333" s="136">
        <v>1458.7087689351597</v>
      </c>
      <c r="T333" s="136">
        <v>959.25957087583868</v>
      </c>
      <c r="U333" s="128">
        <v>-499.44919805932102</v>
      </c>
    </row>
    <row r="334" spans="1:21" x14ac:dyDescent="0.25">
      <c r="A334" s="118" t="s">
        <v>1411</v>
      </c>
      <c r="B334" s="118" t="s">
        <v>1412</v>
      </c>
      <c r="C334" s="118" t="s">
        <v>1962</v>
      </c>
      <c r="D334" s="118" t="s">
        <v>1413</v>
      </c>
      <c r="E334" s="118" t="s">
        <v>918</v>
      </c>
      <c r="F334" s="118" t="s">
        <v>919</v>
      </c>
      <c r="G334" s="118" t="s">
        <v>351</v>
      </c>
      <c r="H334" s="118" t="s">
        <v>1414</v>
      </c>
      <c r="I334" s="118" t="s">
        <v>1415</v>
      </c>
      <c r="J334" s="119" t="s">
        <v>1415</v>
      </c>
      <c r="K334" s="118">
        <v>5474788</v>
      </c>
      <c r="L334" s="118" t="s">
        <v>301</v>
      </c>
      <c r="M334" s="120">
        <v>145</v>
      </c>
      <c r="N334" s="120">
        <v>103</v>
      </c>
      <c r="O334" s="120">
        <v>-42</v>
      </c>
      <c r="P334" s="121">
        <v>-0.28965517241379313</v>
      </c>
      <c r="Q334" s="122" t="s">
        <v>1949</v>
      </c>
      <c r="R334" s="123">
        <v>0.29738004048793776</v>
      </c>
      <c r="S334" s="136">
        <v>487.59156721508833</v>
      </c>
      <c r="T334" s="136">
        <v>346.35814774589034</v>
      </c>
      <c r="U334" s="128">
        <v>-141.233419469198</v>
      </c>
    </row>
    <row r="335" spans="1:21" s="6" customFormat="1" x14ac:dyDescent="0.25">
      <c r="A335" s="15" t="s">
        <v>105</v>
      </c>
      <c r="B335" s="16" t="s">
        <v>1910</v>
      </c>
      <c r="C335" s="108" t="s">
        <v>1963</v>
      </c>
      <c r="D335" s="15"/>
      <c r="E335" s="15"/>
      <c r="F335" s="15"/>
      <c r="G335" s="15"/>
      <c r="H335" s="15"/>
      <c r="I335" s="15"/>
      <c r="J335" s="23"/>
      <c r="K335" s="15">
        <v>54103</v>
      </c>
      <c r="L335" s="15" t="s">
        <v>104</v>
      </c>
      <c r="M335" s="43">
        <v>16583</v>
      </c>
      <c r="N335" s="43">
        <v>14442</v>
      </c>
      <c r="O335" s="77">
        <v>-2141</v>
      </c>
      <c r="P335" s="78">
        <v>-0.12910812277633721</v>
      </c>
      <c r="Q335" s="23" t="s">
        <v>1949</v>
      </c>
      <c r="R335" s="48">
        <v>361.00265623607368</v>
      </c>
      <c r="S335" s="110">
        <v>45.935950092166998</v>
      </c>
      <c r="T335" s="110">
        <v>40.005245807819804</v>
      </c>
      <c r="U335" s="109">
        <v>-5.9307042843471933</v>
      </c>
    </row>
    <row r="336" spans="1:21" s="18" customFormat="1" x14ac:dyDescent="0.25">
      <c r="A336" s="25" t="s">
        <v>1831</v>
      </c>
      <c r="B336" s="25" t="s">
        <v>1832</v>
      </c>
      <c r="C336" s="25" t="s">
        <v>1961</v>
      </c>
      <c r="D336" s="25" t="s">
        <v>1833</v>
      </c>
      <c r="E336" s="25" t="s">
        <v>712</v>
      </c>
      <c r="F336" s="25" t="s">
        <v>713</v>
      </c>
      <c r="G336" s="25" t="s">
        <v>351</v>
      </c>
      <c r="H336" s="25" t="s">
        <v>1834</v>
      </c>
      <c r="I336" s="25" t="s">
        <v>1835</v>
      </c>
      <c r="J336" s="26" t="s">
        <v>1835</v>
      </c>
      <c r="K336" s="25" t="s">
        <v>1905</v>
      </c>
      <c r="L336" s="25" t="s">
        <v>1905</v>
      </c>
      <c r="M336" s="44">
        <v>4894</v>
      </c>
      <c r="N336" s="44">
        <v>4470</v>
      </c>
      <c r="O336" s="44">
        <v>-424</v>
      </c>
      <c r="P336" s="133">
        <v>-8.6636697997548015E-2</v>
      </c>
      <c r="Q336" s="134" t="s">
        <v>1949</v>
      </c>
      <c r="R336" s="50">
        <v>234.29195905373126</v>
      </c>
      <c r="S336" s="135">
        <v>20.888467618633197</v>
      </c>
      <c r="T336" s="135">
        <v>19.078759757926111</v>
      </c>
      <c r="U336" s="138">
        <v>-1.8097078607070856</v>
      </c>
    </row>
    <row r="337" spans="1:21" x14ac:dyDescent="0.25">
      <c r="A337" s="118" t="s">
        <v>709</v>
      </c>
      <c r="B337" s="118" t="s">
        <v>710</v>
      </c>
      <c r="C337" s="118" t="s">
        <v>1962</v>
      </c>
      <c r="D337" s="118" t="s">
        <v>711</v>
      </c>
      <c r="E337" s="118" t="s">
        <v>712</v>
      </c>
      <c r="F337" s="118" t="s">
        <v>713</v>
      </c>
      <c r="G337" s="118" t="s">
        <v>351</v>
      </c>
      <c r="H337" s="118" t="s">
        <v>714</v>
      </c>
      <c r="I337" s="118" t="s">
        <v>715</v>
      </c>
      <c r="J337" s="119" t="s">
        <v>715</v>
      </c>
      <c r="K337" s="118">
        <v>5424364</v>
      </c>
      <c r="L337" s="118" t="s">
        <v>170</v>
      </c>
      <c r="M337" s="120">
        <v>823</v>
      </c>
      <c r="N337" s="120">
        <v>724</v>
      </c>
      <c r="O337" s="120">
        <v>-99</v>
      </c>
      <c r="P337" s="121">
        <v>-0.12029161603888214</v>
      </c>
      <c r="Q337" s="122" t="s">
        <v>1949</v>
      </c>
      <c r="R337" s="123">
        <v>0.53534767963788965</v>
      </c>
      <c r="S337" s="136">
        <v>1537.3187020380456</v>
      </c>
      <c r="T337" s="136">
        <v>1352.3921510030925</v>
      </c>
      <c r="U337" s="128">
        <v>-184.92655103495304</v>
      </c>
    </row>
    <row r="338" spans="1:21" s="6" customFormat="1" x14ac:dyDescent="0.25">
      <c r="A338" s="15" t="s">
        <v>107</v>
      </c>
      <c r="B338" s="16" t="s">
        <v>1910</v>
      </c>
      <c r="C338" s="108" t="s">
        <v>1963</v>
      </c>
      <c r="D338" s="15"/>
      <c r="E338" s="15"/>
      <c r="F338" s="15"/>
      <c r="G338" s="15"/>
      <c r="H338" s="15"/>
      <c r="I338" s="15"/>
      <c r="J338" s="23"/>
      <c r="K338" s="15">
        <v>54105</v>
      </c>
      <c r="L338" s="15" t="s">
        <v>106</v>
      </c>
      <c r="M338" s="43">
        <v>5717</v>
      </c>
      <c r="N338" s="43">
        <v>5194</v>
      </c>
      <c r="O338" s="77">
        <v>-523</v>
      </c>
      <c r="P338" s="78">
        <v>-9.1481546265523878E-2</v>
      </c>
      <c r="Q338" s="23" t="s">
        <v>1949</v>
      </c>
      <c r="R338" s="48">
        <v>234.82730673336914</v>
      </c>
      <c r="S338" s="110">
        <v>24.345550266397574</v>
      </c>
      <c r="T338" s="110">
        <v>22.118381683342488</v>
      </c>
      <c r="U338" s="109">
        <v>-2.2271685830550858</v>
      </c>
    </row>
    <row r="339" spans="1:21" s="18" customFormat="1" x14ac:dyDescent="0.25">
      <c r="A339" s="25" t="s">
        <v>1836</v>
      </c>
      <c r="B339" s="25" t="s">
        <v>1837</v>
      </c>
      <c r="C339" s="25" t="s">
        <v>1961</v>
      </c>
      <c r="D339" s="25" t="s">
        <v>1838</v>
      </c>
      <c r="E339" s="25" t="s">
        <v>1177</v>
      </c>
      <c r="F339" s="25" t="s">
        <v>1178</v>
      </c>
      <c r="G339" s="25" t="s">
        <v>351</v>
      </c>
      <c r="H339" s="25" t="s">
        <v>1839</v>
      </c>
      <c r="I339" s="25" t="s">
        <v>1840</v>
      </c>
      <c r="J339" s="26" t="s">
        <v>1840</v>
      </c>
      <c r="K339" s="25" t="s">
        <v>1905</v>
      </c>
      <c r="L339" s="25" t="s">
        <v>1905</v>
      </c>
      <c r="M339" s="44">
        <v>40975</v>
      </c>
      <c r="N339" s="44">
        <v>40075</v>
      </c>
      <c r="O339" s="44">
        <v>-900</v>
      </c>
      <c r="P339" s="133">
        <v>-2.1964612568639415E-2</v>
      </c>
      <c r="Q339" s="134" t="s">
        <v>1949</v>
      </c>
      <c r="R339" s="50">
        <v>358.17730663690583</v>
      </c>
      <c r="S339" s="135">
        <v>114.39864905103406</v>
      </c>
      <c r="T339" s="135">
        <v>111.88592704625235</v>
      </c>
      <c r="U339" s="138">
        <v>-2.5127220047817076</v>
      </c>
    </row>
    <row r="340" spans="1:21" x14ac:dyDescent="0.25">
      <c r="A340" s="118" t="s">
        <v>1174</v>
      </c>
      <c r="B340" s="118" t="s">
        <v>1175</v>
      </c>
      <c r="C340" s="118" t="s">
        <v>1962</v>
      </c>
      <c r="D340" s="118" t="s">
        <v>1176</v>
      </c>
      <c r="E340" s="118" t="s">
        <v>1177</v>
      </c>
      <c r="F340" s="118" t="s">
        <v>1178</v>
      </c>
      <c r="G340" s="118" t="s">
        <v>351</v>
      </c>
      <c r="H340" s="118" t="s">
        <v>1179</v>
      </c>
      <c r="I340" s="118" t="s">
        <v>1180</v>
      </c>
      <c r="J340" s="119" t="s">
        <v>1180</v>
      </c>
      <c r="K340" s="118">
        <v>5459458</v>
      </c>
      <c r="L340" s="118" t="s">
        <v>256</v>
      </c>
      <c r="M340" s="120">
        <v>832</v>
      </c>
      <c r="N340" s="120">
        <v>834</v>
      </c>
      <c r="O340" s="120">
        <v>2</v>
      </c>
      <c r="P340" s="121">
        <v>2.403846153846154E-3</v>
      </c>
      <c r="Q340" s="122" t="s">
        <v>1954</v>
      </c>
      <c r="R340" s="123">
        <v>0.55020664261024699</v>
      </c>
      <c r="S340" s="136">
        <v>1512.1591336173101</v>
      </c>
      <c r="T340" s="136">
        <v>1515.7941315346593</v>
      </c>
      <c r="U340" s="128">
        <v>3.6349979173492102</v>
      </c>
    </row>
    <row r="341" spans="1:21" x14ac:dyDescent="0.25">
      <c r="A341" s="118" t="s">
        <v>1208</v>
      </c>
      <c r="B341" s="118" t="s">
        <v>1209</v>
      </c>
      <c r="C341" s="118" t="s">
        <v>1962</v>
      </c>
      <c r="D341" s="118" t="s">
        <v>1210</v>
      </c>
      <c r="E341" s="118" t="s">
        <v>1177</v>
      </c>
      <c r="F341" s="118" t="s">
        <v>1178</v>
      </c>
      <c r="G341" s="118" t="s">
        <v>351</v>
      </c>
      <c r="H341" s="118" t="s">
        <v>1211</v>
      </c>
      <c r="I341" s="118" t="s">
        <v>1212</v>
      </c>
      <c r="J341" s="119" t="s">
        <v>1212</v>
      </c>
      <c r="K341" s="118">
        <v>5462140</v>
      </c>
      <c r="L341" s="118" t="s">
        <v>262</v>
      </c>
      <c r="M341" s="120">
        <v>31492</v>
      </c>
      <c r="N341" s="120">
        <v>29738</v>
      </c>
      <c r="O341" s="120">
        <v>-1754</v>
      </c>
      <c r="P341" s="121">
        <v>-5.569668487234853E-2</v>
      </c>
      <c r="Q341" s="122" t="s">
        <v>1949</v>
      </c>
      <c r="R341" s="123">
        <v>12.309512375276942</v>
      </c>
      <c r="S341" s="136">
        <v>2558.3466704375842</v>
      </c>
      <c r="T341" s="136">
        <v>2415.85524214</v>
      </c>
      <c r="U341" s="128">
        <v>-142.49142829758421</v>
      </c>
    </row>
    <row r="342" spans="1:21" x14ac:dyDescent="0.25">
      <c r="A342" s="118" t="s">
        <v>1491</v>
      </c>
      <c r="B342" s="118" t="s">
        <v>1492</v>
      </c>
      <c r="C342" s="118" t="s">
        <v>1962</v>
      </c>
      <c r="D342" s="118" t="s">
        <v>1493</v>
      </c>
      <c r="E342" s="118" t="s">
        <v>1177</v>
      </c>
      <c r="F342" s="118" t="s">
        <v>1178</v>
      </c>
      <c r="G342" s="118" t="s">
        <v>351</v>
      </c>
      <c r="H342" s="118" t="s">
        <v>1494</v>
      </c>
      <c r="I342" s="118" t="s">
        <v>1495</v>
      </c>
      <c r="J342" s="119" t="s">
        <v>1495</v>
      </c>
      <c r="K342" s="118">
        <v>5483500</v>
      </c>
      <c r="L342" s="118" t="s">
        <v>317</v>
      </c>
      <c r="M342" s="120">
        <v>10749</v>
      </c>
      <c r="N342" s="120">
        <v>10652</v>
      </c>
      <c r="O342" s="120">
        <v>-97</v>
      </c>
      <c r="P342" s="121">
        <v>-9.0240952646757841E-3</v>
      </c>
      <c r="Q342" s="122" t="s">
        <v>1949</v>
      </c>
      <c r="R342" s="123">
        <v>3.9445315517592174</v>
      </c>
      <c r="S342" s="136">
        <v>2725.0384130419911</v>
      </c>
      <c r="T342" s="136">
        <v>2700.4474068027989</v>
      </c>
      <c r="U342" s="128">
        <v>-24.591006239192211</v>
      </c>
    </row>
    <row r="343" spans="1:21" x14ac:dyDescent="0.25">
      <c r="A343" s="118" t="s">
        <v>1591</v>
      </c>
      <c r="B343" s="118" t="s">
        <v>1592</v>
      </c>
      <c r="C343" s="118" t="s">
        <v>1962</v>
      </c>
      <c r="D343" s="118" t="s">
        <v>1593</v>
      </c>
      <c r="E343" s="118" t="s">
        <v>1177</v>
      </c>
      <c r="F343" s="118" t="s">
        <v>1178</v>
      </c>
      <c r="G343" s="118" t="s">
        <v>351</v>
      </c>
      <c r="H343" s="118" t="s">
        <v>1594</v>
      </c>
      <c r="I343" s="118" t="s">
        <v>1595</v>
      </c>
      <c r="J343" s="119" t="s">
        <v>1595</v>
      </c>
      <c r="K343" s="118">
        <v>5487556</v>
      </c>
      <c r="L343" s="118" t="s">
        <v>336</v>
      </c>
      <c r="M343" s="120">
        <v>2908</v>
      </c>
      <c r="N343" s="120">
        <v>2997</v>
      </c>
      <c r="O343" s="120">
        <v>89</v>
      </c>
      <c r="P343" s="121">
        <v>3.0605226960110043E-2</v>
      </c>
      <c r="Q343" s="122" t="s">
        <v>1954</v>
      </c>
      <c r="R343" s="123">
        <v>1.6469663070901626</v>
      </c>
      <c r="S343" s="136">
        <v>1765.6706075170503</v>
      </c>
      <c r="T343" s="136">
        <v>1819.7093571969049</v>
      </c>
      <c r="U343" s="128">
        <v>54.038749679854618</v>
      </c>
    </row>
    <row r="344" spans="1:21" s="6" customFormat="1" x14ac:dyDescent="0.25">
      <c r="A344" s="15" t="s">
        <v>109</v>
      </c>
      <c r="B344" s="16" t="s">
        <v>1910</v>
      </c>
      <c r="C344" s="108" t="s">
        <v>1963</v>
      </c>
      <c r="D344" s="15"/>
      <c r="E344" s="15"/>
      <c r="F344" s="15"/>
      <c r="G344" s="15"/>
      <c r="H344" s="15"/>
      <c r="I344" s="15"/>
      <c r="J344" s="23"/>
      <c r="K344" s="15">
        <v>54107</v>
      </c>
      <c r="L344" s="15" t="s">
        <v>108</v>
      </c>
      <c r="M344" s="43">
        <v>86956</v>
      </c>
      <c r="N344" s="43">
        <v>84296</v>
      </c>
      <c r="O344" s="77">
        <v>-2660</v>
      </c>
      <c r="P344" s="78">
        <v>-3.0590183541101247E-2</v>
      </c>
      <c r="Q344" s="23" t="s">
        <v>1949</v>
      </c>
      <c r="R344" s="48">
        <v>376.62852351364239</v>
      </c>
      <c r="S344" s="110">
        <v>230.88001723494062</v>
      </c>
      <c r="T344" s="110">
        <v>223.81735513175119</v>
      </c>
      <c r="U344" s="109">
        <v>-7.0626621031894388</v>
      </c>
    </row>
    <row r="345" spans="1:21" s="18" customFormat="1" x14ac:dyDescent="0.25">
      <c r="A345" s="25" t="s">
        <v>1841</v>
      </c>
      <c r="B345" s="25" t="s">
        <v>1842</v>
      </c>
      <c r="C345" s="25" t="s">
        <v>1961</v>
      </c>
      <c r="D345" s="25" t="s">
        <v>1843</v>
      </c>
      <c r="E345" s="25" t="s">
        <v>1138</v>
      </c>
      <c r="F345" s="25" t="s">
        <v>1139</v>
      </c>
      <c r="G345" s="25" t="s">
        <v>351</v>
      </c>
      <c r="H345" s="25" t="s">
        <v>1844</v>
      </c>
      <c r="I345" s="25" t="s">
        <v>1845</v>
      </c>
      <c r="J345" s="26" t="s">
        <v>1845</v>
      </c>
      <c r="K345" s="25" t="s">
        <v>1905</v>
      </c>
      <c r="L345" s="25" t="s">
        <v>1905</v>
      </c>
      <c r="M345" s="44">
        <v>20175</v>
      </c>
      <c r="N345" s="44">
        <v>17808</v>
      </c>
      <c r="O345" s="44">
        <v>-2367</v>
      </c>
      <c r="P345" s="133">
        <v>-0.11732342007434944</v>
      </c>
      <c r="Q345" s="134" t="s">
        <v>1949</v>
      </c>
      <c r="R345" s="50">
        <v>497.53760711501315</v>
      </c>
      <c r="S345" s="135">
        <v>40.549698578536301</v>
      </c>
      <c r="T345" s="135">
        <v>35.792269258318434</v>
      </c>
      <c r="U345" s="138">
        <v>-4.7574293202178666</v>
      </c>
    </row>
    <row r="346" spans="1:21" x14ac:dyDescent="0.25">
      <c r="A346" s="118" t="s">
        <v>1135</v>
      </c>
      <c r="B346" s="118" t="s">
        <v>1136</v>
      </c>
      <c r="C346" s="118" t="s">
        <v>1962</v>
      </c>
      <c r="D346" s="118" t="s">
        <v>1137</v>
      </c>
      <c r="E346" s="118" t="s">
        <v>1138</v>
      </c>
      <c r="F346" s="118" t="s">
        <v>1139</v>
      </c>
      <c r="G346" s="118" t="s">
        <v>351</v>
      </c>
      <c r="H346" s="118" t="s">
        <v>1140</v>
      </c>
      <c r="I346" s="118" t="s">
        <v>1141</v>
      </c>
      <c r="J346" s="119" t="s">
        <v>1141</v>
      </c>
      <c r="K346" s="118">
        <v>5457148</v>
      </c>
      <c r="L346" s="118" t="s">
        <v>249</v>
      </c>
      <c r="M346" s="120">
        <v>1559</v>
      </c>
      <c r="N346" s="120">
        <v>1480</v>
      </c>
      <c r="O346" s="120">
        <v>-79</v>
      </c>
      <c r="P346" s="121">
        <v>-5.067350865939705E-2</v>
      </c>
      <c r="Q346" s="122" t="s">
        <v>1949</v>
      </c>
      <c r="R346" s="123">
        <v>1.8884643584429102</v>
      </c>
      <c r="S346" s="136">
        <v>825.53848211646289</v>
      </c>
      <c r="T346" s="136">
        <v>783.70555069426882</v>
      </c>
      <c r="U346" s="128">
        <v>-41.832931422194065</v>
      </c>
    </row>
    <row r="347" spans="1:21" x14ac:dyDescent="0.25">
      <c r="A347" s="118" t="s">
        <v>1196</v>
      </c>
      <c r="B347" s="118" t="s">
        <v>1197</v>
      </c>
      <c r="C347" s="118" t="s">
        <v>1962</v>
      </c>
      <c r="D347" s="118" t="s">
        <v>1198</v>
      </c>
      <c r="E347" s="118" t="s">
        <v>1138</v>
      </c>
      <c r="F347" s="118" t="s">
        <v>1139</v>
      </c>
      <c r="G347" s="118" t="s">
        <v>351</v>
      </c>
      <c r="H347" s="118" t="s">
        <v>1199</v>
      </c>
      <c r="I347" s="118" t="s">
        <v>1200</v>
      </c>
      <c r="J347" s="119" t="s">
        <v>1200</v>
      </c>
      <c r="K347" s="118">
        <v>5460364</v>
      </c>
      <c r="L347" s="118" t="s">
        <v>260</v>
      </c>
      <c r="M347" s="120">
        <v>1394</v>
      </c>
      <c r="N347" s="120">
        <v>1449</v>
      </c>
      <c r="O347" s="120">
        <v>55</v>
      </c>
      <c r="P347" s="121">
        <v>3.9454806312769007E-2</v>
      </c>
      <c r="Q347" s="122" t="s">
        <v>1954</v>
      </c>
      <c r="R347" s="123">
        <v>1.330228356476959</v>
      </c>
      <c r="S347" s="136">
        <v>1047.9403729536609</v>
      </c>
      <c r="T347" s="136">
        <v>1089.2866573958786</v>
      </c>
      <c r="U347" s="128">
        <v>41.346284442217666</v>
      </c>
    </row>
    <row r="348" spans="1:21" x14ac:dyDescent="0.25">
      <c r="A348" s="118" t="s">
        <v>1259</v>
      </c>
      <c r="B348" s="118" t="s">
        <v>1260</v>
      </c>
      <c r="C348" s="118" t="s">
        <v>1962</v>
      </c>
      <c r="D348" s="118" t="s">
        <v>1261</v>
      </c>
      <c r="E348" s="118" t="s">
        <v>1138</v>
      </c>
      <c r="F348" s="118" t="s">
        <v>1139</v>
      </c>
      <c r="G348" s="118" t="s">
        <v>351</v>
      </c>
      <c r="H348" s="118" t="s">
        <v>1262</v>
      </c>
      <c r="I348" s="118" t="s">
        <v>1263</v>
      </c>
      <c r="J348" s="119" t="s">
        <v>1263</v>
      </c>
      <c r="K348" s="118">
        <v>5463940</v>
      </c>
      <c r="L348" s="118" t="s">
        <v>272</v>
      </c>
      <c r="M348" s="120">
        <v>668</v>
      </c>
      <c r="N348" s="120">
        <v>645</v>
      </c>
      <c r="O348" s="120">
        <v>-23</v>
      </c>
      <c r="P348" s="121">
        <v>-3.4431137724550899E-2</v>
      </c>
      <c r="Q348" s="122" t="s">
        <v>1949</v>
      </c>
      <c r="R348" s="123">
        <v>0.80878710001690457</v>
      </c>
      <c r="S348" s="136">
        <v>825.92810887567077</v>
      </c>
      <c r="T348" s="136">
        <v>797.4904644083947</v>
      </c>
      <c r="U348" s="128">
        <v>-28.437644467276073</v>
      </c>
    </row>
    <row r="349" spans="1:21" s="6" customFormat="1" x14ac:dyDescent="0.25">
      <c r="A349" s="15" t="s">
        <v>111</v>
      </c>
      <c r="B349" s="16" t="s">
        <v>1910</v>
      </c>
      <c r="C349" s="108" t="s">
        <v>1963</v>
      </c>
      <c r="D349" s="15"/>
      <c r="E349" s="15"/>
      <c r="F349" s="15"/>
      <c r="G349" s="15"/>
      <c r="H349" s="15"/>
      <c r="I349" s="15"/>
      <c r="J349" s="23"/>
      <c r="K349" s="15">
        <v>54109</v>
      </c>
      <c r="L349" s="15" t="s">
        <v>110</v>
      </c>
      <c r="M349" s="43">
        <v>23796</v>
      </c>
      <c r="N349" s="43">
        <v>21382</v>
      </c>
      <c r="O349" s="77">
        <v>-2414</v>
      </c>
      <c r="P349" s="78">
        <v>-0.10144562111279207</v>
      </c>
      <c r="Q349" s="23" t="s">
        <v>1949</v>
      </c>
      <c r="R349" s="48">
        <v>501.56508692994987</v>
      </c>
      <c r="S349" s="110">
        <v>47.443493616459442</v>
      </c>
      <c r="T349" s="110">
        <v>42.630558938776922</v>
      </c>
      <c r="U349" s="109">
        <v>-4.8129346776825201</v>
      </c>
    </row>
    <row r="350" spans="1:21" s="62" customFormat="1" x14ac:dyDescent="0.25">
      <c r="A350" s="57"/>
      <c r="B350" s="58"/>
      <c r="C350" s="58"/>
      <c r="D350" s="57"/>
      <c r="E350" s="57"/>
      <c r="F350" s="57"/>
      <c r="G350" s="57"/>
      <c r="H350" s="57"/>
      <c r="I350" s="57"/>
      <c r="J350" s="59"/>
      <c r="K350" s="57"/>
      <c r="L350" s="57"/>
      <c r="M350" s="60"/>
      <c r="P350" s="82"/>
      <c r="R350" s="61"/>
      <c r="S350" s="111"/>
      <c r="T350" s="111"/>
      <c r="U350" s="140"/>
    </row>
    <row r="351" spans="1:21" x14ac:dyDescent="0.25">
      <c r="A351" s="63" t="s">
        <v>1947</v>
      </c>
      <c r="B351" s="1"/>
      <c r="D351" s="1"/>
      <c r="E351" s="1"/>
      <c r="F351" s="1"/>
      <c r="G351" s="1"/>
      <c r="H351" s="1"/>
      <c r="I351" s="1"/>
      <c r="J351" s="4"/>
      <c r="K351" s="1"/>
      <c r="L351" s="1"/>
      <c r="M351" s="46"/>
      <c r="N351" s="62"/>
      <c r="O351" s="62"/>
      <c r="P351" s="82"/>
      <c r="Q351" s="62"/>
      <c r="R351" s="51"/>
    </row>
    <row r="352" spans="1:21" x14ac:dyDescent="0.25">
      <c r="A352" s="52" t="s">
        <v>1935</v>
      </c>
      <c r="B352" s="52" t="s">
        <v>362</v>
      </c>
      <c r="C352" s="52" t="s">
        <v>1968</v>
      </c>
      <c r="D352" s="52" t="s">
        <v>363</v>
      </c>
      <c r="E352" s="52" t="s">
        <v>364</v>
      </c>
      <c r="F352" s="52" t="s">
        <v>365</v>
      </c>
      <c r="G352" s="52" t="s">
        <v>351</v>
      </c>
      <c r="H352" s="52" t="s">
        <v>366</v>
      </c>
      <c r="I352" s="52" t="s">
        <v>367</v>
      </c>
      <c r="J352" s="53" t="s">
        <v>1920</v>
      </c>
      <c r="K352" s="52">
        <v>5400772</v>
      </c>
      <c r="L352" s="52" t="s">
        <v>114</v>
      </c>
      <c r="M352" s="54">
        <v>1184</v>
      </c>
      <c r="N352" s="54">
        <v>975</v>
      </c>
      <c r="O352" s="54">
        <v>-209</v>
      </c>
      <c r="P352" s="55">
        <v>-0.17652027027027026</v>
      </c>
      <c r="Q352" s="72" t="s">
        <v>1949</v>
      </c>
      <c r="R352" s="56">
        <f>R67+R214</f>
        <v>0.95357736718795061</v>
      </c>
      <c r="S352" s="106">
        <v>1241.6402074344041</v>
      </c>
      <c r="T352" s="106">
        <v>1022.4655424396487</v>
      </c>
      <c r="U352" s="116">
        <v>-219.1746649947554</v>
      </c>
    </row>
    <row r="353" spans="1:21" x14ac:dyDescent="0.25">
      <c r="A353" s="52" t="s">
        <v>1936</v>
      </c>
      <c r="B353" s="52" t="s">
        <v>923</v>
      </c>
      <c r="C353" s="52" t="s">
        <v>1968</v>
      </c>
      <c r="D353" s="52" t="s">
        <v>924</v>
      </c>
      <c r="E353" s="52" t="s">
        <v>925</v>
      </c>
      <c r="F353" s="52" t="s">
        <v>416</v>
      </c>
      <c r="G353" s="52" t="s">
        <v>351</v>
      </c>
      <c r="H353" s="52" t="s">
        <v>926</v>
      </c>
      <c r="I353" s="52" t="s">
        <v>927</v>
      </c>
      <c r="J353" s="53" t="s">
        <v>1917</v>
      </c>
      <c r="K353" s="52">
        <v>5439460</v>
      </c>
      <c r="L353" s="52" t="s">
        <v>208</v>
      </c>
      <c r="M353" s="54">
        <v>49138</v>
      </c>
      <c r="N353" s="54">
        <v>46842</v>
      </c>
      <c r="O353" s="54">
        <v>-2296</v>
      </c>
      <c r="P353" s="55">
        <v>-4.6725548455370587E-2</v>
      </c>
      <c r="Q353" s="72" t="s">
        <v>1949</v>
      </c>
      <c r="R353" s="56">
        <f>R34+R320</f>
        <v>18.410149289317886</v>
      </c>
      <c r="S353" s="106">
        <v>2669.0712404223318</v>
      </c>
      <c r="T353" s="106">
        <v>2544.3574228471421</v>
      </c>
      <c r="U353" s="116">
        <v>-124.71381757518975</v>
      </c>
    </row>
    <row r="354" spans="1:21" x14ac:dyDescent="0.25">
      <c r="A354" s="52" t="s">
        <v>1937</v>
      </c>
      <c r="B354" s="52" t="s">
        <v>1102</v>
      </c>
      <c r="C354" s="52" t="s">
        <v>1968</v>
      </c>
      <c r="D354" s="52" t="s">
        <v>1103</v>
      </c>
      <c r="E354" s="52" t="s">
        <v>1104</v>
      </c>
      <c r="F354" s="52" t="s">
        <v>388</v>
      </c>
      <c r="G354" s="52" t="s">
        <v>351</v>
      </c>
      <c r="H354" s="52" t="s">
        <v>1105</v>
      </c>
      <c r="I354" s="52" t="s">
        <v>1106</v>
      </c>
      <c r="J354" s="53" t="s">
        <v>1918</v>
      </c>
      <c r="K354" s="52">
        <v>5455468</v>
      </c>
      <c r="L354" s="52" t="s">
        <v>243</v>
      </c>
      <c r="M354" s="54">
        <v>1638</v>
      </c>
      <c r="N354" s="54">
        <v>1275</v>
      </c>
      <c r="O354" s="54">
        <v>-363</v>
      </c>
      <c r="P354" s="55">
        <v>-0.2216117216117216</v>
      </c>
      <c r="Q354" s="72" t="s">
        <v>1949</v>
      </c>
      <c r="R354" s="56">
        <f>R51+R123</f>
        <v>1.5864973948993819</v>
      </c>
      <c r="S354" s="106">
        <v>1032.4630883518623</v>
      </c>
      <c r="T354" s="106">
        <v>803.65716584165114</v>
      </c>
      <c r="U354" s="116">
        <v>-228.80592251021119</v>
      </c>
    </row>
    <row r="355" spans="1:21" x14ac:dyDescent="0.25">
      <c r="A355" s="52" t="s">
        <v>1938</v>
      </c>
      <c r="B355" s="52" t="s">
        <v>1163</v>
      </c>
      <c r="C355" s="52" t="s">
        <v>1968</v>
      </c>
      <c r="D355" s="52" t="s">
        <v>1164</v>
      </c>
      <c r="E355" s="52" t="s">
        <v>1165</v>
      </c>
      <c r="F355" s="52" t="s">
        <v>465</v>
      </c>
      <c r="G355" s="52" t="s">
        <v>351</v>
      </c>
      <c r="H355" s="52" t="s">
        <v>1166</v>
      </c>
      <c r="I355" s="52" t="s">
        <v>1167</v>
      </c>
      <c r="J355" s="53" t="s">
        <v>1923</v>
      </c>
      <c r="K355" s="52">
        <v>5459068</v>
      </c>
      <c r="L355" s="52" t="s">
        <v>254</v>
      </c>
      <c r="M355" s="54">
        <v>7178</v>
      </c>
      <c r="N355" s="54">
        <v>6624</v>
      </c>
      <c r="O355" s="54">
        <v>-554</v>
      </c>
      <c r="P355" s="55">
        <v>-7.7180273056561721E-2</v>
      </c>
      <c r="Q355" s="72" t="s">
        <v>1949</v>
      </c>
      <c r="R355" s="56">
        <f>R124+R263</f>
        <v>5.8160620008072277</v>
      </c>
      <c r="S355" s="106">
        <v>1234.1684113759009</v>
      </c>
      <c r="T355" s="106">
        <v>1138.9149563881258</v>
      </c>
      <c r="U355" s="116">
        <v>-95.253454987775058</v>
      </c>
    </row>
    <row r="356" spans="1:21" x14ac:dyDescent="0.25">
      <c r="A356" s="52" t="s">
        <v>1946</v>
      </c>
      <c r="B356" s="52" t="s">
        <v>1202</v>
      </c>
      <c r="C356" s="52" t="s">
        <v>1968</v>
      </c>
      <c r="D356" s="52" t="s">
        <v>1203</v>
      </c>
      <c r="E356" s="52" t="s">
        <v>1204</v>
      </c>
      <c r="F356" s="52" t="s">
        <v>919</v>
      </c>
      <c r="G356" s="52" t="s">
        <v>351</v>
      </c>
      <c r="H356" s="52" t="s">
        <v>1205</v>
      </c>
      <c r="I356" s="52" t="s">
        <v>1206</v>
      </c>
      <c r="J356" s="53" t="s">
        <v>1929</v>
      </c>
      <c r="K356" s="52">
        <v>5461636</v>
      </c>
      <c r="L356" s="52" t="s">
        <v>261</v>
      </c>
      <c r="M356" s="54">
        <v>2633</v>
      </c>
      <c r="N356" s="54">
        <v>2541</v>
      </c>
      <c r="O356" s="54">
        <v>-92</v>
      </c>
      <c r="P356" s="55">
        <v>-3.4941131788834033E-2</v>
      </c>
      <c r="Q356" s="72" t="s">
        <v>1949</v>
      </c>
      <c r="R356" s="56">
        <f>R311+R332</f>
        <v>0.84498523698841455</v>
      </c>
      <c r="S356" s="106">
        <v>3116.0307715957179</v>
      </c>
      <c r="T356" s="106">
        <v>3007.1531297473298</v>
      </c>
      <c r="U356" s="116">
        <v>-108.87764184838807</v>
      </c>
    </row>
    <row r="357" spans="1:21" x14ac:dyDescent="0.25">
      <c r="A357" s="52" t="s">
        <v>1939</v>
      </c>
      <c r="B357" s="52" t="s">
        <v>1406</v>
      </c>
      <c r="C357" s="52" t="s">
        <v>1968</v>
      </c>
      <c r="D357" s="52" t="s">
        <v>1407</v>
      </c>
      <c r="E357" s="52" t="s">
        <v>387</v>
      </c>
      <c r="F357" s="52" t="s">
        <v>465</v>
      </c>
      <c r="G357" s="52" t="s">
        <v>351</v>
      </c>
      <c r="H357" s="52" t="s">
        <v>1408</v>
      </c>
      <c r="I357" s="52" t="s">
        <v>1409</v>
      </c>
      <c r="J357" s="53" t="s">
        <v>1919</v>
      </c>
      <c r="K357" s="52">
        <v>5474740</v>
      </c>
      <c r="L357" s="52" t="s">
        <v>300</v>
      </c>
      <c r="M357" s="54">
        <v>813</v>
      </c>
      <c r="N357" s="54">
        <v>754</v>
      </c>
      <c r="O357" s="54">
        <v>-59</v>
      </c>
      <c r="P357" s="55">
        <v>-7.2570725707257075E-2</v>
      </c>
      <c r="Q357" s="72" t="s">
        <v>1949</v>
      </c>
      <c r="R357" s="56">
        <f>R55+R126</f>
        <v>0.50399050980494553</v>
      </c>
      <c r="S357" s="106">
        <v>1613.1256128506216</v>
      </c>
      <c r="T357" s="106">
        <v>1496.0599164690882</v>
      </c>
      <c r="U357" s="116">
        <v>-117.06569638153337</v>
      </c>
    </row>
    <row r="358" spans="1:21" x14ac:dyDescent="0.25">
      <c r="A358" s="52" t="s">
        <v>1940</v>
      </c>
      <c r="B358" s="52" t="s">
        <v>1512</v>
      </c>
      <c r="C358" s="52" t="s">
        <v>1968</v>
      </c>
      <c r="D358" s="52" t="s">
        <v>1513</v>
      </c>
      <c r="E358" s="52" t="s">
        <v>1514</v>
      </c>
      <c r="F358" s="52" t="s">
        <v>631</v>
      </c>
      <c r="G358" s="52" t="s">
        <v>351</v>
      </c>
      <c r="H358" s="52" t="s">
        <v>1515</v>
      </c>
      <c r="I358" s="52">
        <v>540014</v>
      </c>
      <c r="J358" s="53" t="s">
        <v>1916</v>
      </c>
      <c r="K358" s="52">
        <v>5485156</v>
      </c>
      <c r="L358" s="52" t="s">
        <v>321</v>
      </c>
      <c r="M358" s="54">
        <v>19746</v>
      </c>
      <c r="N358" s="54">
        <v>19163</v>
      </c>
      <c r="O358" s="54">
        <v>-583</v>
      </c>
      <c r="P358" s="55">
        <v>-2.9524967081940648E-2</v>
      </c>
      <c r="Q358" s="72" t="s">
        <v>1949</v>
      </c>
      <c r="R358" s="56">
        <f>R28+R83</f>
        <v>19.032160960467952</v>
      </c>
      <c r="S358" s="106">
        <v>1037.5069883559086</v>
      </c>
      <c r="T358" s="106">
        <v>1006.8746286774169</v>
      </c>
      <c r="U358" s="116">
        <v>-30.632359678491639</v>
      </c>
    </row>
    <row r="359" spans="1:21" x14ac:dyDescent="0.25">
      <c r="A359" s="52" t="s">
        <v>1941</v>
      </c>
      <c r="B359" s="52" t="s">
        <v>1566</v>
      </c>
      <c r="C359" s="52" t="s">
        <v>1968</v>
      </c>
      <c r="D359" s="52" t="s">
        <v>1570</v>
      </c>
      <c r="E359" s="52" t="s">
        <v>478</v>
      </c>
      <c r="F359" s="52" t="s">
        <v>479</v>
      </c>
      <c r="G359" s="52" t="s">
        <v>351</v>
      </c>
      <c r="H359" s="52" t="s">
        <v>1568</v>
      </c>
      <c r="I359" s="52" t="s">
        <v>1569</v>
      </c>
      <c r="J359" s="53" t="s">
        <v>1925</v>
      </c>
      <c r="K359" s="52">
        <v>5486452</v>
      </c>
      <c r="L359" s="52" t="s">
        <v>331</v>
      </c>
      <c r="M359" s="54">
        <v>28486</v>
      </c>
      <c r="N359" s="54">
        <v>27052</v>
      </c>
      <c r="O359" s="54">
        <v>-1434</v>
      </c>
      <c r="P359" s="55">
        <v>-5.0340518149266308E-2</v>
      </c>
      <c r="Q359" s="72" t="s">
        <v>1949</v>
      </c>
      <c r="R359" s="56">
        <f>R164+R232</f>
        <v>15.781069239997427</v>
      </c>
      <c r="S359" s="106">
        <v>1805.0741408447584</v>
      </c>
      <c r="T359" s="106">
        <v>1714.2057732967917</v>
      </c>
      <c r="U359" s="116">
        <v>-90.868367547966727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44A71-6FD3-4C61-9BE8-D4B2893853BC}">
  <dimension ref="A1:DE66"/>
  <sheetViews>
    <sheetView workbookViewId="0">
      <pane ySplit="2" topLeftCell="A3" activePane="bottomLeft" state="frozen"/>
      <selection pane="bottomLeft"/>
    </sheetView>
  </sheetViews>
  <sheetFormatPr defaultRowHeight="15" x14ac:dyDescent="0.25"/>
  <cols>
    <col min="1" max="1" width="31.7109375" bestFit="1" customWidth="1"/>
    <col min="2" max="2" width="27.7109375" bestFit="1" customWidth="1"/>
    <col min="3" max="3" width="10.140625" bestFit="1" customWidth="1"/>
    <col min="4" max="4" width="15.42578125" bestFit="1" customWidth="1"/>
    <col min="5" max="6" width="15.85546875" bestFit="1" customWidth="1"/>
    <col min="7" max="7" width="15.7109375" bestFit="1" customWidth="1"/>
    <col min="8" max="8" width="17.42578125" bestFit="1" customWidth="1"/>
    <col min="9" max="9" width="14.140625" bestFit="1" customWidth="1"/>
    <col min="10" max="10" width="15" bestFit="1" customWidth="1"/>
    <col min="11" max="12" width="17.42578125" bestFit="1" customWidth="1"/>
    <col min="13" max="13" width="20" bestFit="1" customWidth="1"/>
  </cols>
  <sheetData>
    <row r="1" spans="1:13" s="31" customFormat="1" x14ac:dyDescent="0.25">
      <c r="A1" s="11" t="s">
        <v>1896</v>
      </c>
      <c r="B1" s="11" t="s">
        <v>1959</v>
      </c>
      <c r="C1" s="32" t="s">
        <v>342</v>
      </c>
      <c r="D1" s="11" t="s">
        <v>341</v>
      </c>
      <c r="E1" s="84" t="s">
        <v>1932</v>
      </c>
      <c r="F1" s="85" t="s">
        <v>1933</v>
      </c>
      <c r="G1" s="86" t="s">
        <v>1951</v>
      </c>
      <c r="H1" s="34" t="s">
        <v>1950</v>
      </c>
      <c r="I1" s="73" t="s">
        <v>1934</v>
      </c>
      <c r="J1" s="147" t="s">
        <v>1906</v>
      </c>
      <c r="K1" s="97" t="s">
        <v>1955</v>
      </c>
      <c r="L1" s="98" t="s">
        <v>1956</v>
      </c>
      <c r="M1" s="73" t="s">
        <v>1966</v>
      </c>
    </row>
    <row r="2" spans="1:13" x14ac:dyDescent="0.25">
      <c r="A2" s="12"/>
      <c r="B2" s="12" t="s">
        <v>1960</v>
      </c>
      <c r="C2" s="12" t="s">
        <v>1</v>
      </c>
      <c r="D2" s="12" t="s">
        <v>0</v>
      </c>
      <c r="E2" s="40"/>
      <c r="F2" s="40"/>
      <c r="G2" s="40"/>
      <c r="H2" s="35"/>
      <c r="I2" s="68"/>
      <c r="J2" s="47"/>
      <c r="K2" s="99"/>
      <c r="L2" s="99"/>
      <c r="M2" s="40"/>
    </row>
    <row r="3" spans="1:13" s="6" customFormat="1" x14ac:dyDescent="0.25">
      <c r="A3" s="15" t="s">
        <v>3</v>
      </c>
      <c r="B3" s="108" t="s">
        <v>1963</v>
      </c>
      <c r="C3" s="15">
        <v>54001</v>
      </c>
      <c r="D3" s="15" t="s">
        <v>2</v>
      </c>
      <c r="E3" s="43">
        <v>16589</v>
      </c>
      <c r="F3" s="43">
        <v>15465</v>
      </c>
      <c r="G3" s="77">
        <v>-1124</v>
      </c>
      <c r="H3" s="78">
        <v>-6.7755741756585691E-2</v>
      </c>
      <c r="I3" s="23" t="s">
        <v>1949</v>
      </c>
      <c r="J3" s="48">
        <v>342.5431791049084</v>
      </c>
      <c r="K3" s="110">
        <v>48.428931042644983</v>
      </c>
      <c r="L3" s="110">
        <v>45.147592897372036</v>
      </c>
      <c r="M3" s="109">
        <v>-3.2813381452729473</v>
      </c>
    </row>
    <row r="4" spans="1:13" s="6" customFormat="1" x14ac:dyDescent="0.25">
      <c r="A4" s="15" t="s">
        <v>5</v>
      </c>
      <c r="B4" s="108" t="s">
        <v>1963</v>
      </c>
      <c r="C4" s="15">
        <v>54003</v>
      </c>
      <c r="D4" s="15" t="s">
        <v>4</v>
      </c>
      <c r="E4" s="43">
        <v>104169</v>
      </c>
      <c r="F4" s="43">
        <v>122076</v>
      </c>
      <c r="G4" s="77">
        <v>17907</v>
      </c>
      <c r="H4" s="78">
        <v>0.17190334936497423</v>
      </c>
      <c r="I4" s="23" t="s">
        <v>1954</v>
      </c>
      <c r="J4" s="48">
        <v>321.75883097401646</v>
      </c>
      <c r="K4" s="110">
        <v>323.7486899261271</v>
      </c>
      <c r="L4" s="110">
        <v>379.40217407695087</v>
      </c>
      <c r="M4" s="109">
        <v>55.653484150823772</v>
      </c>
    </row>
    <row r="5" spans="1:13" s="6" customFormat="1" x14ac:dyDescent="0.25">
      <c r="A5" s="15" t="s">
        <v>7</v>
      </c>
      <c r="B5" s="108" t="s">
        <v>1963</v>
      </c>
      <c r="C5" s="15">
        <v>54005</v>
      </c>
      <c r="D5" s="15" t="s">
        <v>6</v>
      </c>
      <c r="E5" s="43">
        <v>24629</v>
      </c>
      <c r="F5" s="43">
        <v>21809</v>
      </c>
      <c r="G5" s="77">
        <v>-2820</v>
      </c>
      <c r="H5" s="78">
        <v>-0.11449916764789476</v>
      </c>
      <c r="I5" s="23" t="s">
        <v>1949</v>
      </c>
      <c r="J5" s="48">
        <v>502.87087152381906</v>
      </c>
      <c r="K5" s="110">
        <v>48.976787868758905</v>
      </c>
      <c r="L5" s="110">
        <v>43.368986423718503</v>
      </c>
      <c r="M5" s="109">
        <v>-5.6078014450404012</v>
      </c>
    </row>
    <row r="6" spans="1:13" s="6" customFormat="1" x14ac:dyDescent="0.25">
      <c r="A6" s="15" t="s">
        <v>9</v>
      </c>
      <c r="B6" s="108" t="s">
        <v>1963</v>
      </c>
      <c r="C6" s="15">
        <v>54007</v>
      </c>
      <c r="D6" s="15" t="s">
        <v>8</v>
      </c>
      <c r="E6" s="43">
        <v>14523</v>
      </c>
      <c r="F6" s="43">
        <v>12447</v>
      </c>
      <c r="G6" s="77">
        <v>-2076</v>
      </c>
      <c r="H6" s="78">
        <v>-0.1429456723817393</v>
      </c>
      <c r="I6" s="23" t="s">
        <v>1949</v>
      </c>
      <c r="J6" s="48">
        <v>516.23514356040312</v>
      </c>
      <c r="K6" s="110">
        <v>28.13252871518366</v>
      </c>
      <c r="L6" s="110">
        <v>24.111105482193143</v>
      </c>
      <c r="M6" s="109">
        <v>-4.021423232990518</v>
      </c>
    </row>
    <row r="7" spans="1:13" s="6" customFormat="1" x14ac:dyDescent="0.25">
      <c r="A7" s="15" t="s">
        <v>11</v>
      </c>
      <c r="B7" s="108" t="s">
        <v>1963</v>
      </c>
      <c r="C7" s="15">
        <v>54009</v>
      </c>
      <c r="D7" s="15" t="s">
        <v>10</v>
      </c>
      <c r="E7" s="43">
        <v>24069</v>
      </c>
      <c r="F7" s="43">
        <v>22559</v>
      </c>
      <c r="G7" s="77">
        <v>-1510</v>
      </c>
      <c r="H7" s="78">
        <v>-6.2736299804728071E-2</v>
      </c>
      <c r="I7" s="23" t="s">
        <v>1949</v>
      </c>
      <c r="J7" s="48">
        <v>92.732852587862027</v>
      </c>
      <c r="K7" s="110">
        <v>259.55202852403613</v>
      </c>
      <c r="L7" s="110">
        <v>243.26869464762683</v>
      </c>
      <c r="M7" s="109">
        <v>-16.283333876409301</v>
      </c>
    </row>
    <row r="8" spans="1:13" s="6" customFormat="1" x14ac:dyDescent="0.25">
      <c r="A8" s="15" t="s">
        <v>13</v>
      </c>
      <c r="B8" s="108" t="s">
        <v>1963</v>
      </c>
      <c r="C8" s="15">
        <v>54011</v>
      </c>
      <c r="D8" s="15" t="s">
        <v>12</v>
      </c>
      <c r="E8" s="43">
        <v>96319</v>
      </c>
      <c r="F8" s="43">
        <v>94350</v>
      </c>
      <c r="G8" s="77">
        <v>-1969</v>
      </c>
      <c r="H8" s="78">
        <v>-2.0442487982641016E-2</v>
      </c>
      <c r="I8" s="23" t="s">
        <v>1949</v>
      </c>
      <c r="J8" s="48">
        <v>287.86098319795411</v>
      </c>
      <c r="K8" s="110">
        <v>334.60248391413319</v>
      </c>
      <c r="L8" s="110">
        <v>327.76237665775665</v>
      </c>
      <c r="M8" s="109">
        <v>-6.840107256376541</v>
      </c>
    </row>
    <row r="9" spans="1:13" s="6" customFormat="1" x14ac:dyDescent="0.25">
      <c r="A9" s="15" t="s">
        <v>15</v>
      </c>
      <c r="B9" s="108" t="s">
        <v>1963</v>
      </c>
      <c r="C9" s="15">
        <v>54013</v>
      </c>
      <c r="D9" s="15" t="s">
        <v>14</v>
      </c>
      <c r="E9" s="43">
        <v>7627</v>
      </c>
      <c r="F9" s="43">
        <v>6229</v>
      </c>
      <c r="G9" s="77">
        <v>-1398</v>
      </c>
      <c r="H9" s="78">
        <v>-0.18329618460731611</v>
      </c>
      <c r="I9" s="23" t="s">
        <v>1949</v>
      </c>
      <c r="J9" s="48">
        <v>280.2715710848592</v>
      </c>
      <c r="K9" s="110">
        <v>27.212892019257765</v>
      </c>
      <c r="L9" s="110">
        <v>22.224872739996933</v>
      </c>
      <c r="M9" s="109">
        <v>-4.9880192792608327</v>
      </c>
    </row>
    <row r="10" spans="1:13" s="6" customFormat="1" x14ac:dyDescent="0.25">
      <c r="A10" s="15" t="s">
        <v>17</v>
      </c>
      <c r="B10" s="108" t="s">
        <v>1963</v>
      </c>
      <c r="C10" s="15">
        <v>54015</v>
      </c>
      <c r="D10" s="15" t="s">
        <v>16</v>
      </c>
      <c r="E10" s="43">
        <v>9386</v>
      </c>
      <c r="F10" s="43">
        <v>8051</v>
      </c>
      <c r="G10" s="77">
        <v>-1335</v>
      </c>
      <c r="H10" s="78">
        <v>-0.14223311314724058</v>
      </c>
      <c r="I10" s="23" t="s">
        <v>1949</v>
      </c>
      <c r="J10" s="48">
        <v>343.60175207042801</v>
      </c>
      <c r="K10" s="110">
        <v>27.316507973091337</v>
      </c>
      <c r="L10" s="110">
        <v>23.431196003767138</v>
      </c>
      <c r="M10" s="109">
        <v>-3.8853119693241993</v>
      </c>
    </row>
    <row r="11" spans="1:13" s="6" customFormat="1" x14ac:dyDescent="0.25">
      <c r="A11" s="15" t="s">
        <v>19</v>
      </c>
      <c r="B11" s="108" t="s">
        <v>1963</v>
      </c>
      <c r="C11" s="15">
        <v>54017</v>
      </c>
      <c r="D11" s="15" t="s">
        <v>18</v>
      </c>
      <c r="E11" s="43">
        <v>8202</v>
      </c>
      <c r="F11" s="43">
        <v>7808</v>
      </c>
      <c r="G11" s="77">
        <v>-394</v>
      </c>
      <c r="H11" s="78">
        <v>-4.803706413069983E-2</v>
      </c>
      <c r="I11" s="23" t="s">
        <v>1949</v>
      </c>
      <c r="J11" s="48">
        <v>320.18123122132181</v>
      </c>
      <c r="K11" s="110">
        <v>25.616742020491689</v>
      </c>
      <c r="L11" s="110">
        <v>24.386188941233737</v>
      </c>
      <c r="M11" s="109">
        <v>-1.2305530792579518</v>
      </c>
    </row>
    <row r="12" spans="1:13" s="6" customFormat="1" x14ac:dyDescent="0.25">
      <c r="A12" s="15" t="s">
        <v>21</v>
      </c>
      <c r="B12" s="108" t="s">
        <v>1963</v>
      </c>
      <c r="C12" s="15">
        <v>54019</v>
      </c>
      <c r="D12" s="15" t="s">
        <v>20</v>
      </c>
      <c r="E12" s="43">
        <v>46039</v>
      </c>
      <c r="F12" s="43">
        <v>40488</v>
      </c>
      <c r="G12" s="77">
        <v>-5551</v>
      </c>
      <c r="H12" s="78">
        <v>-0.12057168922000912</v>
      </c>
      <c r="I12" s="23" t="s">
        <v>1949</v>
      </c>
      <c r="J12" s="48">
        <v>668.20398871588839</v>
      </c>
      <c r="K12" s="110">
        <v>68.899618645609706</v>
      </c>
      <c r="L12" s="110">
        <v>60.592275238894103</v>
      </c>
      <c r="M12" s="109">
        <v>-8.3073434067156029</v>
      </c>
    </row>
    <row r="13" spans="1:13" s="6" customFormat="1" x14ac:dyDescent="0.25">
      <c r="A13" s="15" t="s">
        <v>23</v>
      </c>
      <c r="B13" s="108" t="s">
        <v>1963</v>
      </c>
      <c r="C13" s="15">
        <v>54021</v>
      </c>
      <c r="D13" s="15" t="s">
        <v>22</v>
      </c>
      <c r="E13" s="43">
        <v>8693</v>
      </c>
      <c r="F13" s="43">
        <v>7408</v>
      </c>
      <c r="G13" s="77">
        <v>-1285</v>
      </c>
      <c r="H13" s="78">
        <v>-0.14782008512596342</v>
      </c>
      <c r="I13" s="23" t="s">
        <v>1949</v>
      </c>
      <c r="J13" s="48">
        <v>339.36105010219433</v>
      </c>
      <c r="K13" s="110">
        <v>25.615785893467184</v>
      </c>
      <c r="L13" s="110">
        <v>21.829258242126414</v>
      </c>
      <c r="M13" s="109">
        <v>-3.7865276513407693</v>
      </c>
    </row>
    <row r="14" spans="1:13" s="6" customFormat="1" x14ac:dyDescent="0.25">
      <c r="A14" s="15" t="s">
        <v>25</v>
      </c>
      <c r="B14" s="108" t="s">
        <v>1963</v>
      </c>
      <c r="C14" s="15">
        <v>54023</v>
      </c>
      <c r="D14" s="15" t="s">
        <v>24</v>
      </c>
      <c r="E14" s="43">
        <v>11937</v>
      </c>
      <c r="F14" s="43">
        <v>10976</v>
      </c>
      <c r="G14" s="77">
        <v>-961</v>
      </c>
      <c r="H14" s="78">
        <v>-8.0505989779676629E-2</v>
      </c>
      <c r="I14" s="23" t="s">
        <v>1949</v>
      </c>
      <c r="J14" s="48">
        <v>480.00174165604278</v>
      </c>
      <c r="K14" s="110">
        <v>24.868659765309257</v>
      </c>
      <c r="L14" s="110">
        <v>22.866583696409016</v>
      </c>
      <c r="M14" s="109">
        <v>-2.0020760689002408</v>
      </c>
    </row>
    <row r="15" spans="1:13" s="6" customFormat="1" x14ac:dyDescent="0.25">
      <c r="A15" s="15" t="s">
        <v>27</v>
      </c>
      <c r="B15" s="108" t="s">
        <v>1963</v>
      </c>
      <c r="C15" s="15">
        <v>54025</v>
      </c>
      <c r="D15" s="15" t="s">
        <v>26</v>
      </c>
      <c r="E15" s="43">
        <v>35480</v>
      </c>
      <c r="F15" s="43">
        <v>32977</v>
      </c>
      <c r="G15" s="77">
        <v>-2503</v>
      </c>
      <c r="H15" s="78">
        <v>-7.0546786922209698E-2</v>
      </c>
      <c r="I15" s="23" t="s">
        <v>1949</v>
      </c>
      <c r="J15" s="48">
        <v>1023.7220501517635</v>
      </c>
      <c r="K15" s="110">
        <v>34.657844865938173</v>
      </c>
      <c r="L15" s="110">
        <v>32.212845268997839</v>
      </c>
      <c r="M15" s="109">
        <v>-2.4449995969403346</v>
      </c>
    </row>
    <row r="16" spans="1:13" s="6" customFormat="1" x14ac:dyDescent="0.25">
      <c r="A16" s="15" t="s">
        <v>29</v>
      </c>
      <c r="B16" s="108" t="s">
        <v>1963</v>
      </c>
      <c r="C16" s="15">
        <v>54027</v>
      </c>
      <c r="D16" s="15" t="s">
        <v>28</v>
      </c>
      <c r="E16" s="43">
        <v>23964</v>
      </c>
      <c r="F16" s="43">
        <v>23093</v>
      </c>
      <c r="G16" s="77">
        <v>-871</v>
      </c>
      <c r="H16" s="78">
        <v>-3.6346185945585044E-2</v>
      </c>
      <c r="I16" s="23" t="s">
        <v>1949</v>
      </c>
      <c r="J16" s="48">
        <v>644.76228601003515</v>
      </c>
      <c r="K16" s="110">
        <v>37.167186294806058</v>
      </c>
      <c r="L16" s="110">
        <v>35.816300830660836</v>
      </c>
      <c r="M16" s="109">
        <v>-1.3508854641452217</v>
      </c>
    </row>
    <row r="17" spans="1:109" s="6" customFormat="1" x14ac:dyDescent="0.25">
      <c r="A17" s="15" t="s">
        <v>31</v>
      </c>
      <c r="B17" s="108" t="s">
        <v>1963</v>
      </c>
      <c r="C17" s="15">
        <v>54029</v>
      </c>
      <c r="D17" s="15" t="s">
        <v>30</v>
      </c>
      <c r="E17" s="43">
        <v>30676</v>
      </c>
      <c r="F17" s="43">
        <v>29095</v>
      </c>
      <c r="G17" s="77">
        <v>-1581</v>
      </c>
      <c r="H17" s="78">
        <v>-5.1538662146303302E-2</v>
      </c>
      <c r="I17" s="23" t="s">
        <v>1949</v>
      </c>
      <c r="J17" s="48">
        <v>88.104889512484007</v>
      </c>
      <c r="K17" s="110">
        <v>348.17590907543638</v>
      </c>
      <c r="L17" s="110">
        <v>330.23138853011545</v>
      </c>
      <c r="M17" s="109">
        <v>-17.944520545320927</v>
      </c>
    </row>
    <row r="18" spans="1:109" s="6" customFormat="1" x14ac:dyDescent="0.25">
      <c r="A18" s="15" t="s">
        <v>33</v>
      </c>
      <c r="B18" s="108" t="s">
        <v>1963</v>
      </c>
      <c r="C18" s="15">
        <v>54031</v>
      </c>
      <c r="D18" s="15" t="s">
        <v>32</v>
      </c>
      <c r="E18" s="43">
        <v>14025</v>
      </c>
      <c r="F18" s="43">
        <v>14299</v>
      </c>
      <c r="G18" s="77">
        <v>274</v>
      </c>
      <c r="H18" s="78">
        <v>1.9536541889483065E-2</v>
      </c>
      <c r="I18" s="23" t="s">
        <v>1954</v>
      </c>
      <c r="J18" s="48">
        <v>584.44667841770888</v>
      </c>
      <c r="K18" s="110">
        <v>23.997056562919187</v>
      </c>
      <c r="L18" s="110">
        <v>24.465876063684952</v>
      </c>
      <c r="M18" s="109">
        <v>0.46881950076576473</v>
      </c>
    </row>
    <row r="19" spans="1:109" s="6" customFormat="1" x14ac:dyDescent="0.25">
      <c r="A19" s="15" t="s">
        <v>35</v>
      </c>
      <c r="B19" s="108" t="s">
        <v>1963</v>
      </c>
      <c r="C19" s="15">
        <v>54033</v>
      </c>
      <c r="D19" s="15" t="s">
        <v>34</v>
      </c>
      <c r="E19" s="43">
        <v>69099</v>
      </c>
      <c r="F19" s="43">
        <v>65921</v>
      </c>
      <c r="G19" s="77">
        <v>-3178</v>
      </c>
      <c r="H19" s="78">
        <v>-4.5991982517836726E-2</v>
      </c>
      <c r="I19" s="23" t="s">
        <v>1949</v>
      </c>
      <c r="J19" s="48">
        <v>416.46012356228448</v>
      </c>
      <c r="K19" s="110">
        <v>165.91984704068736</v>
      </c>
      <c r="L19" s="110">
        <v>158.28886433622992</v>
      </c>
      <c r="M19" s="109">
        <v>-7.6309827044574376</v>
      </c>
    </row>
    <row r="20" spans="1:109" s="6" customFormat="1" x14ac:dyDescent="0.25">
      <c r="A20" s="15" t="s">
        <v>37</v>
      </c>
      <c r="B20" s="108" t="s">
        <v>1963</v>
      </c>
      <c r="C20" s="15">
        <v>54035</v>
      </c>
      <c r="D20" s="15" t="s">
        <v>36</v>
      </c>
      <c r="E20" s="43">
        <v>29211</v>
      </c>
      <c r="F20" s="43">
        <v>27791</v>
      </c>
      <c r="G20" s="77">
        <v>-1420</v>
      </c>
      <c r="H20" s="78">
        <v>-4.8611824312758893E-2</v>
      </c>
      <c r="I20" s="23" t="s">
        <v>1949</v>
      </c>
      <c r="J20" s="48">
        <v>471.25946611350685</v>
      </c>
      <c r="K20" s="110">
        <v>61.98496178952994</v>
      </c>
      <c r="L20" s="110">
        <v>58.971759716984238</v>
      </c>
      <c r="M20" s="109">
        <v>-3.0132020725457025</v>
      </c>
    </row>
    <row r="21" spans="1:109" s="6" customFormat="1" x14ac:dyDescent="0.25">
      <c r="A21" s="15" t="s">
        <v>39</v>
      </c>
      <c r="B21" s="108" t="s">
        <v>1963</v>
      </c>
      <c r="C21" s="15">
        <v>54037</v>
      </c>
      <c r="D21" s="15" t="s">
        <v>38</v>
      </c>
      <c r="E21" s="43">
        <v>53498</v>
      </c>
      <c r="F21" s="43">
        <v>57701</v>
      </c>
      <c r="G21" s="77">
        <v>4203</v>
      </c>
      <c r="H21" s="78">
        <v>7.8563684623724248E-2</v>
      </c>
      <c r="I21" s="23" t="s">
        <v>1954</v>
      </c>
      <c r="J21" s="48">
        <v>211.81302409671906</v>
      </c>
      <c r="K21" s="110">
        <v>252.57181529862626</v>
      </c>
      <c r="L21" s="110">
        <v>272.41478774058908</v>
      </c>
      <c r="M21" s="109">
        <v>19.842972441962814</v>
      </c>
      <c r="N21" s="8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row>
    <row r="22" spans="1:109" s="6" customFormat="1" x14ac:dyDescent="0.25">
      <c r="A22" s="15" t="s">
        <v>41</v>
      </c>
      <c r="B22" s="108" t="s">
        <v>1963</v>
      </c>
      <c r="C22" s="15">
        <v>54039</v>
      </c>
      <c r="D22" s="15" t="s">
        <v>40</v>
      </c>
      <c r="E22" s="43">
        <v>193063</v>
      </c>
      <c r="F22" s="43">
        <v>180745</v>
      </c>
      <c r="G22" s="77">
        <v>-12318</v>
      </c>
      <c r="H22" s="78">
        <v>-6.3803007308495155E-2</v>
      </c>
      <c r="I22" s="23" t="s">
        <v>1949</v>
      </c>
      <c r="J22" s="48">
        <v>910.13742941008002</v>
      </c>
      <c r="K22" s="110">
        <v>212.12510744134195</v>
      </c>
      <c r="L22" s="110">
        <v>198.59088766094669</v>
      </c>
      <c r="M22" s="109">
        <v>-13.534219780395262</v>
      </c>
    </row>
    <row r="23" spans="1:109" s="6" customFormat="1" x14ac:dyDescent="0.25">
      <c r="A23" s="15" t="s">
        <v>43</v>
      </c>
      <c r="B23" s="108" t="s">
        <v>1963</v>
      </c>
      <c r="C23" s="15">
        <v>54041</v>
      </c>
      <c r="D23" s="15" t="s">
        <v>42</v>
      </c>
      <c r="E23" s="43">
        <v>16372</v>
      </c>
      <c r="F23" s="43">
        <v>17033</v>
      </c>
      <c r="G23" s="77">
        <v>661</v>
      </c>
      <c r="H23" s="78">
        <v>4.0373808942096259E-2</v>
      </c>
      <c r="I23" s="23" t="s">
        <v>1954</v>
      </c>
      <c r="J23" s="48">
        <v>389.2604327862245</v>
      </c>
      <c r="K23" s="110">
        <v>42.05924522770912</v>
      </c>
      <c r="L23" s="110">
        <v>43.757337158781425</v>
      </c>
      <c r="M23" s="109">
        <v>1.6980919310723053</v>
      </c>
    </row>
    <row r="24" spans="1:109" s="6" customFormat="1" x14ac:dyDescent="0.25">
      <c r="A24" s="15" t="s">
        <v>45</v>
      </c>
      <c r="B24" s="108" t="s">
        <v>1963</v>
      </c>
      <c r="C24" s="15">
        <v>54043</v>
      </c>
      <c r="D24" s="15" t="s">
        <v>44</v>
      </c>
      <c r="E24" s="43">
        <v>21720</v>
      </c>
      <c r="F24" s="43">
        <v>20463</v>
      </c>
      <c r="G24" s="77">
        <v>-1257</v>
      </c>
      <c r="H24" s="78">
        <v>-5.7872928176795582E-2</v>
      </c>
      <c r="I24" s="23" t="s">
        <v>1949</v>
      </c>
      <c r="J24" s="48">
        <v>438.70883540936188</v>
      </c>
      <c r="K24" s="110">
        <v>49.508918551259484</v>
      </c>
      <c r="L24" s="110">
        <v>46.64369246383162</v>
      </c>
      <c r="M24" s="109">
        <v>-2.8652260874278639</v>
      </c>
    </row>
    <row r="25" spans="1:109" s="6" customFormat="1" x14ac:dyDescent="0.25">
      <c r="A25" s="15" t="s">
        <v>47</v>
      </c>
      <c r="B25" s="108" t="s">
        <v>1963</v>
      </c>
      <c r="C25" s="15">
        <v>54045</v>
      </c>
      <c r="D25" s="15" t="s">
        <v>46</v>
      </c>
      <c r="E25" s="43">
        <v>36743</v>
      </c>
      <c r="F25" s="43">
        <v>32567</v>
      </c>
      <c r="G25" s="77">
        <v>-4176</v>
      </c>
      <c r="H25" s="78">
        <v>-0.11365430149960537</v>
      </c>
      <c r="I25" s="23" t="s">
        <v>1949</v>
      </c>
      <c r="J25" s="48">
        <v>455.31747182485509</v>
      </c>
      <c r="K25" s="110">
        <v>80.697540229982138</v>
      </c>
      <c r="L25" s="110">
        <v>71.52591766240721</v>
      </c>
      <c r="M25" s="109">
        <v>-9.1716225675749286</v>
      </c>
    </row>
    <row r="26" spans="1:109" s="6" customFormat="1" x14ac:dyDescent="0.25">
      <c r="A26" s="15" t="s">
        <v>51</v>
      </c>
      <c r="B26" s="108" t="s">
        <v>1963</v>
      </c>
      <c r="C26" s="15">
        <v>54049</v>
      </c>
      <c r="D26" s="15" t="s">
        <v>50</v>
      </c>
      <c r="E26" s="43">
        <v>56418</v>
      </c>
      <c r="F26" s="43">
        <v>56205</v>
      </c>
      <c r="G26" s="77">
        <v>-213</v>
      </c>
      <c r="H26" s="78">
        <v>-3.7753908327129641E-3</v>
      </c>
      <c r="I26" s="23" t="s">
        <v>1949</v>
      </c>
      <c r="J26" s="48">
        <v>311.26522685013191</v>
      </c>
      <c r="K26" s="110">
        <v>181.25378337607933</v>
      </c>
      <c r="L26" s="110">
        <v>180.56947950392674</v>
      </c>
      <c r="M26" s="109">
        <v>-0.68430387215258293</v>
      </c>
    </row>
    <row r="27" spans="1:109" s="6" customFormat="1" x14ac:dyDescent="0.25">
      <c r="A27" s="15" t="s">
        <v>53</v>
      </c>
      <c r="B27" s="108" t="s">
        <v>1963</v>
      </c>
      <c r="C27" s="15">
        <v>54051</v>
      </c>
      <c r="D27" s="15" t="s">
        <v>52</v>
      </c>
      <c r="E27" s="43">
        <v>33107</v>
      </c>
      <c r="F27" s="43">
        <v>30591</v>
      </c>
      <c r="G27" s="77">
        <v>-2516</v>
      </c>
      <c r="H27" s="78">
        <v>-7.5996012927779619E-2</v>
      </c>
      <c r="I27" s="23" t="s">
        <v>1949</v>
      </c>
      <c r="J27" s="48">
        <v>311.65229194105433</v>
      </c>
      <c r="K27" s="110">
        <v>106.23056802759479</v>
      </c>
      <c r="L27" s="110">
        <v>98.157468406444309</v>
      </c>
      <c r="M27" s="109">
        <v>-8.073099621150476</v>
      </c>
    </row>
    <row r="28" spans="1:109" s="6" customFormat="1" x14ac:dyDescent="0.25">
      <c r="A28" s="15" t="s">
        <v>55</v>
      </c>
      <c r="B28" s="108" t="s">
        <v>1963</v>
      </c>
      <c r="C28" s="15">
        <v>54053</v>
      </c>
      <c r="D28" s="15" t="s">
        <v>54</v>
      </c>
      <c r="E28" s="43">
        <v>27324</v>
      </c>
      <c r="F28" s="43">
        <v>25453</v>
      </c>
      <c r="G28" s="77">
        <v>-1871</v>
      </c>
      <c r="H28" s="78">
        <v>-6.8474601083296741E-2</v>
      </c>
      <c r="I28" s="23" t="s">
        <v>1949</v>
      </c>
      <c r="J28" s="48">
        <v>444.884650650948</v>
      </c>
      <c r="K28" s="110">
        <v>61.418167518299335</v>
      </c>
      <c r="L28" s="110">
        <v>57.212582998216689</v>
      </c>
      <c r="M28" s="109">
        <v>-4.2055845200826454</v>
      </c>
    </row>
    <row r="29" spans="1:109" s="6" customFormat="1" x14ac:dyDescent="0.25">
      <c r="A29" s="15" t="s">
        <v>49</v>
      </c>
      <c r="B29" s="108" t="s">
        <v>1963</v>
      </c>
      <c r="C29" s="15">
        <v>54047</v>
      </c>
      <c r="D29" s="15" t="s">
        <v>48</v>
      </c>
      <c r="E29" s="43">
        <v>22113</v>
      </c>
      <c r="F29" s="43">
        <v>19111</v>
      </c>
      <c r="G29" s="77">
        <v>-3002</v>
      </c>
      <c r="H29" s="78">
        <v>-0.13575724686835797</v>
      </c>
      <c r="I29" s="23" t="s">
        <v>1949</v>
      </c>
      <c r="J29" s="48">
        <v>534.51682824919578</v>
      </c>
      <c r="K29" s="110">
        <v>41.370072617602887</v>
      </c>
      <c r="L29" s="110">
        <v>35.753785456293073</v>
      </c>
      <c r="M29" s="109">
        <v>-5.6162871613098133</v>
      </c>
    </row>
    <row r="30" spans="1:109" s="6" customFormat="1" x14ac:dyDescent="0.25">
      <c r="A30" s="15" t="s">
        <v>57</v>
      </c>
      <c r="B30" s="108" t="s">
        <v>1963</v>
      </c>
      <c r="C30" s="15">
        <v>54055</v>
      </c>
      <c r="D30" s="15" t="s">
        <v>56</v>
      </c>
      <c r="E30" s="43">
        <v>62264</v>
      </c>
      <c r="F30" s="43">
        <v>59664</v>
      </c>
      <c r="G30" s="77">
        <v>-2600</v>
      </c>
      <c r="H30" s="78">
        <v>-4.1757676988307853E-2</v>
      </c>
      <c r="I30" s="23" t="s">
        <v>1949</v>
      </c>
      <c r="J30" s="48">
        <v>420.36821579955307</v>
      </c>
      <c r="K30" s="110">
        <v>148.11776356966473</v>
      </c>
      <c r="L30" s="110">
        <v>141.9327098422921</v>
      </c>
      <c r="M30" s="109">
        <v>-6.1850537273726331</v>
      </c>
    </row>
    <row r="31" spans="1:109" s="6" customFormat="1" x14ac:dyDescent="0.25">
      <c r="A31" s="15" t="s">
        <v>59</v>
      </c>
      <c r="B31" s="108" t="s">
        <v>1963</v>
      </c>
      <c r="C31" s="15">
        <v>54057</v>
      </c>
      <c r="D31" s="15" t="s">
        <v>58</v>
      </c>
      <c r="E31" s="43">
        <v>28212</v>
      </c>
      <c r="F31" s="43">
        <v>26938</v>
      </c>
      <c r="G31" s="77">
        <v>-1274</v>
      </c>
      <c r="H31" s="78">
        <v>-4.5158088756557496E-2</v>
      </c>
      <c r="I31" s="23" t="s">
        <v>1949</v>
      </c>
      <c r="J31" s="48">
        <v>329.41557470817082</v>
      </c>
      <c r="K31" s="110">
        <v>85.642580879768673</v>
      </c>
      <c r="L31" s="110">
        <v>81.775125611059423</v>
      </c>
      <c r="M31" s="109">
        <v>-3.86745526870925</v>
      </c>
    </row>
    <row r="32" spans="1:109" s="6" customFormat="1" x14ac:dyDescent="0.25">
      <c r="A32" s="15" t="s">
        <v>61</v>
      </c>
      <c r="B32" s="108" t="s">
        <v>1963</v>
      </c>
      <c r="C32" s="15">
        <v>54059</v>
      </c>
      <c r="D32" s="15" t="s">
        <v>60</v>
      </c>
      <c r="E32" s="43">
        <v>26839</v>
      </c>
      <c r="F32" s="43">
        <v>23568</v>
      </c>
      <c r="G32" s="77">
        <v>-3271</v>
      </c>
      <c r="H32" s="78">
        <v>-0.12187488356496144</v>
      </c>
      <c r="I32" s="23" t="s">
        <v>1949</v>
      </c>
      <c r="J32" s="48">
        <v>423.76271025248752</v>
      </c>
      <c r="K32" s="110">
        <v>63.334973443058992</v>
      </c>
      <c r="L32" s="110">
        <v>55.616030929096254</v>
      </c>
      <c r="M32" s="109">
        <v>-7.7189425139627375</v>
      </c>
    </row>
    <row r="33" spans="1:13" s="6" customFormat="1" x14ac:dyDescent="0.25">
      <c r="A33" s="15" t="s">
        <v>63</v>
      </c>
      <c r="B33" s="108" t="s">
        <v>1963</v>
      </c>
      <c r="C33" s="15">
        <v>54061</v>
      </c>
      <c r="D33" s="15" t="s">
        <v>62</v>
      </c>
      <c r="E33" s="43">
        <v>96189</v>
      </c>
      <c r="F33" s="43">
        <v>105822</v>
      </c>
      <c r="G33" s="77">
        <v>9633</v>
      </c>
      <c r="H33" s="78">
        <v>0.10014658640800923</v>
      </c>
      <c r="I33" s="23" t="s">
        <v>1954</v>
      </c>
      <c r="J33" s="48">
        <v>365.66581310538135</v>
      </c>
      <c r="K33" s="110">
        <v>263.05166234470835</v>
      </c>
      <c r="L33" s="110">
        <v>289.39538837748313</v>
      </c>
      <c r="M33" s="109">
        <v>26.343726032774782</v>
      </c>
    </row>
    <row r="34" spans="1:13" s="6" customFormat="1" x14ac:dyDescent="0.25">
      <c r="A34" s="15" t="s">
        <v>65</v>
      </c>
      <c r="B34" s="108" t="s">
        <v>1963</v>
      </c>
      <c r="C34" s="15">
        <v>54063</v>
      </c>
      <c r="D34" s="15" t="s">
        <v>64</v>
      </c>
      <c r="E34" s="43">
        <v>13502</v>
      </c>
      <c r="F34" s="43">
        <v>12376</v>
      </c>
      <c r="G34" s="77">
        <v>-1126</v>
      </c>
      <c r="H34" s="78">
        <v>-8.3395052584802246E-2</v>
      </c>
      <c r="I34" s="23" t="s">
        <v>1949</v>
      </c>
      <c r="J34" s="48">
        <v>473.10657764773742</v>
      </c>
      <c r="K34" s="110">
        <v>28.539024054857318</v>
      </c>
      <c r="L34" s="110">
        <v>26.159010643083555</v>
      </c>
      <c r="M34" s="109">
        <v>-2.3800134117737635</v>
      </c>
    </row>
    <row r="35" spans="1:13" s="6" customFormat="1" x14ac:dyDescent="0.25">
      <c r="A35" s="15" t="s">
        <v>67</v>
      </c>
      <c r="B35" s="108" t="s">
        <v>1963</v>
      </c>
      <c r="C35" s="15">
        <v>54065</v>
      </c>
      <c r="D35" s="15" t="s">
        <v>66</v>
      </c>
      <c r="E35" s="43">
        <v>17541</v>
      </c>
      <c r="F35" s="43">
        <v>17063</v>
      </c>
      <c r="G35" s="77">
        <v>-478</v>
      </c>
      <c r="H35" s="78">
        <v>-2.7250441822016989E-2</v>
      </c>
      <c r="I35" s="23" t="s">
        <v>1949</v>
      </c>
      <c r="J35" s="48">
        <v>229.89969218044934</v>
      </c>
      <c r="K35" s="110">
        <v>76.298492762800166</v>
      </c>
      <c r="L35" s="110">
        <v>74.219325124659903</v>
      </c>
      <c r="M35" s="109">
        <v>-2.0791676381402624</v>
      </c>
    </row>
    <row r="36" spans="1:13" s="6" customFormat="1" x14ac:dyDescent="0.25">
      <c r="A36" s="15" t="s">
        <v>69</v>
      </c>
      <c r="B36" s="108" t="s">
        <v>1963</v>
      </c>
      <c r="C36" s="15">
        <v>54067</v>
      </c>
      <c r="D36" s="15" t="s">
        <v>68</v>
      </c>
      <c r="E36" s="43">
        <v>26233</v>
      </c>
      <c r="F36" s="43">
        <v>24604</v>
      </c>
      <c r="G36" s="77">
        <v>-1629</v>
      </c>
      <c r="H36" s="78">
        <v>-6.2097358289177756E-2</v>
      </c>
      <c r="I36" s="23" t="s">
        <v>1949</v>
      </c>
      <c r="J36" s="48">
        <v>653.88756833800983</v>
      </c>
      <c r="K36" s="110">
        <v>40.118517724196195</v>
      </c>
      <c r="L36" s="110">
        <v>37.627263755046059</v>
      </c>
      <c r="M36" s="109">
        <v>-2.4912539691501365</v>
      </c>
    </row>
    <row r="37" spans="1:13" s="6" customFormat="1" x14ac:dyDescent="0.25">
      <c r="A37" s="15" t="s">
        <v>71</v>
      </c>
      <c r="B37" s="108" t="s">
        <v>1963</v>
      </c>
      <c r="C37" s="15">
        <v>54069</v>
      </c>
      <c r="D37" s="15" t="s">
        <v>70</v>
      </c>
      <c r="E37" s="43">
        <v>44443</v>
      </c>
      <c r="F37" s="43">
        <v>42425</v>
      </c>
      <c r="G37" s="77">
        <v>-2018</v>
      </c>
      <c r="H37" s="78">
        <v>-4.5406475710460588E-2</v>
      </c>
      <c r="I37" s="23" t="s">
        <v>1949</v>
      </c>
      <c r="J37" s="48">
        <v>108.85969227336166</v>
      </c>
      <c r="K37" s="110">
        <v>408.25946750242059</v>
      </c>
      <c r="L37" s="110">
        <v>389.72184390770633</v>
      </c>
      <c r="M37" s="109">
        <v>-18.537623594714262</v>
      </c>
    </row>
    <row r="38" spans="1:13" s="6" customFormat="1" x14ac:dyDescent="0.25">
      <c r="A38" s="15" t="s">
        <v>73</v>
      </c>
      <c r="B38" s="108" t="s">
        <v>1963</v>
      </c>
      <c r="C38" s="15">
        <v>54071</v>
      </c>
      <c r="D38" s="15" t="s">
        <v>72</v>
      </c>
      <c r="E38" s="43">
        <v>7695</v>
      </c>
      <c r="F38" s="43">
        <v>6143</v>
      </c>
      <c r="G38" s="77">
        <v>-1552</v>
      </c>
      <c r="H38" s="78">
        <v>-0.20168940870695257</v>
      </c>
      <c r="I38" s="23" t="s">
        <v>1949</v>
      </c>
      <c r="J38" s="48">
        <v>697.89172585948165</v>
      </c>
      <c r="K38" s="110">
        <v>11.026065670177275</v>
      </c>
      <c r="L38" s="110">
        <v>8.8022250047951918</v>
      </c>
      <c r="M38" s="109">
        <v>-2.2238406653820828</v>
      </c>
    </row>
    <row r="39" spans="1:13" s="6" customFormat="1" x14ac:dyDescent="0.25">
      <c r="A39" s="15" t="s">
        <v>75</v>
      </c>
      <c r="B39" s="108" t="s">
        <v>1963</v>
      </c>
      <c r="C39" s="15">
        <v>54073</v>
      </c>
      <c r="D39" s="15" t="s">
        <v>74</v>
      </c>
      <c r="E39" s="43">
        <v>7605</v>
      </c>
      <c r="F39" s="43">
        <v>7653</v>
      </c>
      <c r="G39" s="77">
        <v>48</v>
      </c>
      <c r="H39" s="78">
        <v>6.3116370808678499E-3</v>
      </c>
      <c r="I39" s="23" t="s">
        <v>1954</v>
      </c>
      <c r="J39" s="48">
        <v>134.45170650347009</v>
      </c>
      <c r="K39" s="110">
        <v>56.563060430949015</v>
      </c>
      <c r="L39" s="110">
        <v>56.920065940572364</v>
      </c>
      <c r="M39" s="109">
        <v>0.35700550962334887</v>
      </c>
    </row>
    <row r="40" spans="1:13" s="6" customFormat="1" x14ac:dyDescent="0.25">
      <c r="A40" s="15" t="s">
        <v>77</v>
      </c>
      <c r="B40" s="108" t="s">
        <v>1963</v>
      </c>
      <c r="C40" s="15">
        <v>54075</v>
      </c>
      <c r="D40" s="15" t="s">
        <v>76</v>
      </c>
      <c r="E40" s="43">
        <v>8719</v>
      </c>
      <c r="F40" s="43">
        <v>7869</v>
      </c>
      <c r="G40" s="77">
        <v>-850</v>
      </c>
      <c r="H40" s="78">
        <v>-9.7488244064686314E-2</v>
      </c>
      <c r="I40" s="23" t="s">
        <v>1949</v>
      </c>
      <c r="J40" s="48">
        <v>941.14453738101702</v>
      </c>
      <c r="K40" s="110">
        <v>9.2642518271028997</v>
      </c>
      <c r="L40" s="110">
        <v>8.3610961839055751</v>
      </c>
      <c r="M40" s="109">
        <v>-0.90315564319732466</v>
      </c>
    </row>
    <row r="41" spans="1:13" s="6" customFormat="1" x14ac:dyDescent="0.25">
      <c r="A41" s="15" t="s">
        <v>79</v>
      </c>
      <c r="B41" s="108" t="s">
        <v>1963</v>
      </c>
      <c r="C41" s="15">
        <v>54077</v>
      </c>
      <c r="D41" s="15" t="s">
        <v>78</v>
      </c>
      <c r="E41" s="43">
        <v>33520</v>
      </c>
      <c r="F41" s="43">
        <v>34216</v>
      </c>
      <c r="G41" s="77">
        <v>696</v>
      </c>
      <c r="H41" s="78">
        <v>2.0763723150357995E-2</v>
      </c>
      <c r="I41" s="23" t="s">
        <v>1954</v>
      </c>
      <c r="J41" s="48">
        <v>651.0218377257205</v>
      </c>
      <c r="K41" s="110">
        <v>51.488288191835096</v>
      </c>
      <c r="L41" s="110">
        <v>52.557376753336207</v>
      </c>
      <c r="M41" s="109">
        <v>1.0690885615011112</v>
      </c>
    </row>
    <row r="42" spans="1:13" s="6" customFormat="1" x14ac:dyDescent="0.25">
      <c r="A42" s="15" t="s">
        <v>81</v>
      </c>
      <c r="B42" s="108" t="s">
        <v>1963</v>
      </c>
      <c r="C42" s="15">
        <v>54079</v>
      </c>
      <c r="D42" s="15" t="s">
        <v>80</v>
      </c>
      <c r="E42" s="43">
        <v>55486</v>
      </c>
      <c r="F42" s="43">
        <v>57440</v>
      </c>
      <c r="G42" s="77">
        <v>1954</v>
      </c>
      <c r="H42" s="78">
        <v>3.5216090545362795E-2</v>
      </c>
      <c r="I42" s="23" t="s">
        <v>1954</v>
      </c>
      <c r="J42" s="48">
        <v>350.11075341625605</v>
      </c>
      <c r="K42" s="110">
        <v>158.48127901981692</v>
      </c>
      <c r="L42" s="110">
        <v>164.06237009152372</v>
      </c>
      <c r="M42" s="109">
        <v>5.5810910717067941</v>
      </c>
    </row>
    <row r="43" spans="1:13" s="6" customFormat="1" x14ac:dyDescent="0.25">
      <c r="A43" s="15" t="s">
        <v>83</v>
      </c>
      <c r="B43" s="108" t="s">
        <v>1963</v>
      </c>
      <c r="C43" s="15">
        <v>54081</v>
      </c>
      <c r="D43" s="15" t="s">
        <v>82</v>
      </c>
      <c r="E43" s="43">
        <v>78859</v>
      </c>
      <c r="F43" s="43">
        <v>74591</v>
      </c>
      <c r="G43" s="77">
        <v>-4268</v>
      </c>
      <c r="H43" s="78">
        <v>-5.4121913795508438E-2</v>
      </c>
      <c r="I43" s="23" t="s">
        <v>1949</v>
      </c>
      <c r="J43" s="48">
        <v>608.54611946757325</v>
      </c>
      <c r="K43" s="110">
        <v>129.58590561549386</v>
      </c>
      <c r="L43" s="110">
        <v>122.57246840265921</v>
      </c>
      <c r="M43" s="109">
        <v>-7.0134372128346456</v>
      </c>
    </row>
    <row r="44" spans="1:13" s="6" customFormat="1" x14ac:dyDescent="0.25">
      <c r="A44" s="15" t="s">
        <v>85</v>
      </c>
      <c r="B44" s="108" t="s">
        <v>1963</v>
      </c>
      <c r="C44" s="15">
        <v>54083</v>
      </c>
      <c r="D44" s="15" t="s">
        <v>84</v>
      </c>
      <c r="E44" s="43">
        <v>29405</v>
      </c>
      <c r="F44" s="43">
        <v>27932</v>
      </c>
      <c r="G44" s="77">
        <v>-1473</v>
      </c>
      <c r="H44" s="78">
        <v>-5.0093521509947288E-2</v>
      </c>
      <c r="I44" s="23" t="s">
        <v>1949</v>
      </c>
      <c r="J44" s="48">
        <v>1039.3044534892645</v>
      </c>
      <c r="K44" s="110">
        <v>28.29296064428318</v>
      </c>
      <c r="L44" s="110">
        <v>26.875666611668692</v>
      </c>
      <c r="M44" s="109">
        <v>-1.4172940326144889</v>
      </c>
    </row>
    <row r="45" spans="1:13" s="6" customFormat="1" x14ac:dyDescent="0.25">
      <c r="A45" s="15" t="s">
        <v>87</v>
      </c>
      <c r="B45" s="108" t="s">
        <v>1963</v>
      </c>
      <c r="C45" s="15">
        <v>54085</v>
      </c>
      <c r="D45" s="15" t="s">
        <v>86</v>
      </c>
      <c r="E45" s="43">
        <v>10449</v>
      </c>
      <c r="F45" s="43">
        <v>8444</v>
      </c>
      <c r="G45" s="77">
        <v>-2005</v>
      </c>
      <c r="H45" s="78">
        <v>-0.19188439085079911</v>
      </c>
      <c r="I45" s="23" t="s">
        <v>1949</v>
      </c>
      <c r="J45" s="48">
        <v>453.49780656989981</v>
      </c>
      <c r="K45" s="110">
        <v>23.040905267067583</v>
      </c>
      <c r="L45" s="110">
        <v>18.619715195245352</v>
      </c>
      <c r="M45" s="109">
        <v>-4.421190071822231</v>
      </c>
    </row>
    <row r="46" spans="1:13" s="6" customFormat="1" x14ac:dyDescent="0.25">
      <c r="A46" s="15" t="s">
        <v>89</v>
      </c>
      <c r="B46" s="108" t="s">
        <v>1963</v>
      </c>
      <c r="C46" s="15">
        <v>54087</v>
      </c>
      <c r="D46" s="15" t="s">
        <v>88</v>
      </c>
      <c r="E46" s="43">
        <v>14926</v>
      </c>
      <c r="F46" s="43">
        <v>14028</v>
      </c>
      <c r="G46" s="77">
        <v>-898</v>
      </c>
      <c r="H46" s="78">
        <v>-6.0163473134128363E-2</v>
      </c>
      <c r="I46" s="23" t="s">
        <v>1949</v>
      </c>
      <c r="J46" s="48">
        <v>483.41920316418935</v>
      </c>
      <c r="K46" s="110">
        <v>30.875893845968108</v>
      </c>
      <c r="L46" s="110">
        <v>29.018292836074004</v>
      </c>
      <c r="M46" s="109">
        <v>-1.857601009894104</v>
      </c>
    </row>
    <row r="47" spans="1:13" s="6" customFormat="1" x14ac:dyDescent="0.25">
      <c r="A47" s="15" t="s">
        <v>91</v>
      </c>
      <c r="B47" s="108" t="s">
        <v>1963</v>
      </c>
      <c r="C47" s="15">
        <v>54089</v>
      </c>
      <c r="D47" s="15" t="s">
        <v>90</v>
      </c>
      <c r="E47" s="43">
        <v>13927</v>
      </c>
      <c r="F47" s="43">
        <v>11959</v>
      </c>
      <c r="G47" s="77">
        <v>-1968</v>
      </c>
      <c r="H47" s="78">
        <v>-0.14130825016155668</v>
      </c>
      <c r="I47" s="23" t="s">
        <v>1949</v>
      </c>
      <c r="J47" s="48">
        <v>367.39386213195326</v>
      </c>
      <c r="K47" s="110">
        <v>37.9075467379419</v>
      </c>
      <c r="L47" s="110">
        <v>32.5508976404859</v>
      </c>
      <c r="M47" s="109">
        <v>-5.3566490974559997</v>
      </c>
    </row>
    <row r="48" spans="1:13" s="6" customFormat="1" x14ac:dyDescent="0.25">
      <c r="A48" s="15" t="s">
        <v>93</v>
      </c>
      <c r="B48" s="108" t="s">
        <v>1963</v>
      </c>
      <c r="C48" s="15">
        <v>54091</v>
      </c>
      <c r="D48" s="15" t="s">
        <v>92</v>
      </c>
      <c r="E48" s="43">
        <v>16895</v>
      </c>
      <c r="F48" s="43">
        <v>16705</v>
      </c>
      <c r="G48" s="77">
        <v>-190</v>
      </c>
      <c r="H48" s="78">
        <v>-1.1245930748742231E-2</v>
      </c>
      <c r="I48" s="23" t="s">
        <v>1949</v>
      </c>
      <c r="J48" s="48">
        <v>175.55061009913757</v>
      </c>
      <c r="K48" s="110">
        <v>96.240052885370176</v>
      </c>
      <c r="L48" s="110">
        <v>95.157743915366012</v>
      </c>
      <c r="M48" s="109">
        <v>-1.0823089700041635</v>
      </c>
    </row>
    <row r="49" spans="1:13" s="6" customFormat="1" x14ac:dyDescent="0.25">
      <c r="A49" s="15" t="s">
        <v>95</v>
      </c>
      <c r="B49" s="108" t="s">
        <v>1963</v>
      </c>
      <c r="C49" s="15">
        <v>54093</v>
      </c>
      <c r="D49" s="15" t="s">
        <v>94</v>
      </c>
      <c r="E49" s="43">
        <v>7141</v>
      </c>
      <c r="F49" s="43">
        <v>6762</v>
      </c>
      <c r="G49" s="77">
        <v>-379</v>
      </c>
      <c r="H49" s="78">
        <v>-5.3073799187788824E-2</v>
      </c>
      <c r="I49" s="23" t="s">
        <v>1949</v>
      </c>
      <c r="J49" s="48">
        <v>421.01934589344171</v>
      </c>
      <c r="K49" s="110">
        <v>16.961215843528858</v>
      </c>
      <c r="L49" s="110">
        <v>16.061019679868664</v>
      </c>
      <c r="M49" s="109">
        <v>-0.90019616366019406</v>
      </c>
    </row>
    <row r="50" spans="1:13" s="6" customFormat="1" x14ac:dyDescent="0.25">
      <c r="A50" s="15" t="s">
        <v>97</v>
      </c>
      <c r="B50" s="108" t="s">
        <v>1963</v>
      </c>
      <c r="C50" s="15">
        <v>54095</v>
      </c>
      <c r="D50" s="15" t="s">
        <v>96</v>
      </c>
      <c r="E50" s="43">
        <v>9208</v>
      </c>
      <c r="F50" s="43">
        <v>8313</v>
      </c>
      <c r="G50" s="77">
        <v>-895</v>
      </c>
      <c r="H50" s="78">
        <v>-9.7198088618592526E-2</v>
      </c>
      <c r="I50" s="23" t="s">
        <v>1949</v>
      </c>
      <c r="J50" s="48">
        <v>260.51721151660178</v>
      </c>
      <c r="K50" s="110">
        <v>35.345073541957547</v>
      </c>
      <c r="L50" s="110">
        <v>31.909599951595688</v>
      </c>
      <c r="M50" s="109">
        <v>-3.435473590361859</v>
      </c>
    </row>
    <row r="51" spans="1:13" s="6" customFormat="1" x14ac:dyDescent="0.25">
      <c r="A51" s="15" t="s">
        <v>99</v>
      </c>
      <c r="B51" s="108" t="s">
        <v>1963</v>
      </c>
      <c r="C51" s="15">
        <v>54097</v>
      </c>
      <c r="D51" s="15" t="s">
        <v>98</v>
      </c>
      <c r="E51" s="43">
        <v>24254</v>
      </c>
      <c r="F51" s="43">
        <v>23816</v>
      </c>
      <c r="G51" s="77">
        <v>-438</v>
      </c>
      <c r="H51" s="78">
        <v>-1.8058876886286799E-2</v>
      </c>
      <c r="I51" s="23" t="s">
        <v>1949</v>
      </c>
      <c r="J51" s="48">
        <v>354.53391827208202</v>
      </c>
      <c r="K51" s="110">
        <v>68.41094391816867</v>
      </c>
      <c r="L51" s="110">
        <v>67.175519104275793</v>
      </c>
      <c r="M51" s="109">
        <v>-1.2354248138928767</v>
      </c>
    </row>
    <row r="52" spans="1:13" s="6" customFormat="1" x14ac:dyDescent="0.25">
      <c r="A52" s="15" t="s">
        <v>101</v>
      </c>
      <c r="B52" s="108" t="s">
        <v>1963</v>
      </c>
      <c r="C52" s="15">
        <v>54099</v>
      </c>
      <c r="D52" s="15" t="s">
        <v>100</v>
      </c>
      <c r="E52" s="43">
        <v>42481</v>
      </c>
      <c r="F52" s="43">
        <v>38982</v>
      </c>
      <c r="G52" s="77">
        <v>-3499</v>
      </c>
      <c r="H52" s="78">
        <v>-8.2366234316517975E-2</v>
      </c>
      <c r="I52" s="23" t="s">
        <v>1949</v>
      </c>
      <c r="J52" s="48">
        <v>512.15279962430736</v>
      </c>
      <c r="K52" s="110">
        <v>82.945949004207691</v>
      </c>
      <c r="L52" s="110">
        <v>76.114003532921174</v>
      </c>
      <c r="M52" s="109">
        <v>-6.8319454712865166</v>
      </c>
    </row>
    <row r="53" spans="1:13" s="6" customFormat="1" x14ac:dyDescent="0.25">
      <c r="A53" s="15" t="s">
        <v>103</v>
      </c>
      <c r="B53" s="108" t="s">
        <v>1963</v>
      </c>
      <c r="C53" s="15">
        <v>54101</v>
      </c>
      <c r="D53" s="15" t="s">
        <v>102</v>
      </c>
      <c r="E53" s="43">
        <v>9154</v>
      </c>
      <c r="F53" s="43">
        <v>8378</v>
      </c>
      <c r="G53" s="77">
        <v>-776</v>
      </c>
      <c r="H53" s="78">
        <v>-8.4771684509504036E-2</v>
      </c>
      <c r="I53" s="23" t="s">
        <v>1949</v>
      </c>
      <c r="J53" s="48">
        <v>555.80385057086085</v>
      </c>
      <c r="K53" s="110">
        <v>16.46983911787947</v>
      </c>
      <c r="L53" s="110">
        <v>15.073663112256304</v>
      </c>
      <c r="M53" s="109">
        <v>-1.3961760056231665</v>
      </c>
    </row>
    <row r="54" spans="1:13" s="6" customFormat="1" x14ac:dyDescent="0.25">
      <c r="A54" s="15" t="s">
        <v>105</v>
      </c>
      <c r="B54" s="108" t="s">
        <v>1963</v>
      </c>
      <c r="C54" s="15">
        <v>54103</v>
      </c>
      <c r="D54" s="15" t="s">
        <v>104</v>
      </c>
      <c r="E54" s="43">
        <v>16583</v>
      </c>
      <c r="F54" s="43">
        <v>14442</v>
      </c>
      <c r="G54" s="77">
        <v>-2141</v>
      </c>
      <c r="H54" s="78">
        <v>-0.12910812277633721</v>
      </c>
      <c r="I54" s="23" t="s">
        <v>1949</v>
      </c>
      <c r="J54" s="48">
        <v>361.00265623607368</v>
      </c>
      <c r="K54" s="110">
        <v>45.935950092166998</v>
      </c>
      <c r="L54" s="110">
        <v>40.005245807819804</v>
      </c>
      <c r="M54" s="109">
        <v>-5.9307042843471933</v>
      </c>
    </row>
    <row r="55" spans="1:13" s="6" customFormat="1" x14ac:dyDescent="0.25">
      <c r="A55" s="15" t="s">
        <v>107</v>
      </c>
      <c r="B55" s="108" t="s">
        <v>1963</v>
      </c>
      <c r="C55" s="15">
        <v>54105</v>
      </c>
      <c r="D55" s="15" t="s">
        <v>106</v>
      </c>
      <c r="E55" s="43">
        <v>5717</v>
      </c>
      <c r="F55" s="43">
        <v>5194</v>
      </c>
      <c r="G55" s="77">
        <v>-523</v>
      </c>
      <c r="H55" s="78">
        <v>-9.1481546265523878E-2</v>
      </c>
      <c r="I55" s="23" t="s">
        <v>1949</v>
      </c>
      <c r="J55" s="48">
        <v>234.82730673336914</v>
      </c>
      <c r="K55" s="110">
        <v>24.345550266397574</v>
      </c>
      <c r="L55" s="110">
        <v>22.118381683342488</v>
      </c>
      <c r="M55" s="109">
        <v>-2.2271685830550858</v>
      </c>
    </row>
    <row r="56" spans="1:13" s="6" customFormat="1" x14ac:dyDescent="0.25">
      <c r="A56" s="15" t="s">
        <v>109</v>
      </c>
      <c r="B56" s="108" t="s">
        <v>1963</v>
      </c>
      <c r="C56" s="15">
        <v>54107</v>
      </c>
      <c r="D56" s="15" t="s">
        <v>108</v>
      </c>
      <c r="E56" s="43">
        <v>86956</v>
      </c>
      <c r="F56" s="43">
        <v>84296</v>
      </c>
      <c r="G56" s="77">
        <v>-2660</v>
      </c>
      <c r="H56" s="78">
        <v>-3.0590183541101247E-2</v>
      </c>
      <c r="I56" s="23" t="s">
        <v>1949</v>
      </c>
      <c r="J56" s="48">
        <v>376.62852351364239</v>
      </c>
      <c r="K56" s="110">
        <v>230.88001723494062</v>
      </c>
      <c r="L56" s="110">
        <v>223.81735513175119</v>
      </c>
      <c r="M56" s="109">
        <v>-7.0626621031894388</v>
      </c>
    </row>
    <row r="57" spans="1:13" s="6" customFormat="1" x14ac:dyDescent="0.25">
      <c r="A57" s="15" t="s">
        <v>111</v>
      </c>
      <c r="B57" s="108" t="s">
        <v>1963</v>
      </c>
      <c r="C57" s="15">
        <v>54109</v>
      </c>
      <c r="D57" s="15" t="s">
        <v>110</v>
      </c>
      <c r="E57" s="43">
        <v>23796</v>
      </c>
      <c r="F57" s="43">
        <v>21382</v>
      </c>
      <c r="G57" s="77">
        <v>-2414</v>
      </c>
      <c r="H57" s="78">
        <v>-0.10144562111279207</v>
      </c>
      <c r="I57" s="23" t="s">
        <v>1949</v>
      </c>
      <c r="J57" s="48">
        <v>501.56508692994987</v>
      </c>
      <c r="K57" s="110">
        <v>47.443493616459442</v>
      </c>
      <c r="L57" s="110">
        <v>42.630558938776922</v>
      </c>
      <c r="M57" s="109">
        <v>-4.8129346776825201</v>
      </c>
    </row>
    <row r="59" spans="1:13" ht="18.75" x14ac:dyDescent="0.3">
      <c r="A59" s="148" t="s">
        <v>1970</v>
      </c>
      <c r="B59" s="149"/>
      <c r="C59" s="149"/>
      <c r="D59" s="150"/>
      <c r="E59" s="142">
        <f>SUM(E3:E57)</f>
        <v>1852994</v>
      </c>
      <c r="F59" s="142">
        <f>SUM(F3:F57)</f>
        <v>1793716</v>
      </c>
      <c r="G59" s="142">
        <f>F59-E59</f>
        <v>-59278</v>
      </c>
      <c r="H59" s="141">
        <f>G59/E59</f>
        <v>-3.1990389607305797E-2</v>
      </c>
      <c r="I59" s="141" t="s">
        <v>1949</v>
      </c>
      <c r="J59" s="143">
        <f>SUM(J4:J57)</f>
        <v>23874.740861084581</v>
      </c>
      <c r="K59" s="145">
        <f>E59/J59</f>
        <v>77.613156548239161</v>
      </c>
      <c r="L59" s="145">
        <f>F59/J59</f>
        <v>75.130281431608182</v>
      </c>
      <c r="M59" s="144">
        <f>L59-K59</f>
        <v>-2.4828751166309786</v>
      </c>
    </row>
    <row r="61" spans="1:13" ht="18.75" x14ac:dyDescent="0.3">
      <c r="A61" s="151" t="s">
        <v>1971</v>
      </c>
      <c r="B61" s="152"/>
      <c r="C61" s="152"/>
      <c r="D61" s="153"/>
      <c r="E61" s="146">
        <v>1852994</v>
      </c>
      <c r="F61" s="146">
        <v>1793716</v>
      </c>
    </row>
    <row r="63" spans="1:13" x14ac:dyDescent="0.25">
      <c r="A63" s="1" t="s">
        <v>1972</v>
      </c>
    </row>
    <row r="64" spans="1:13" x14ac:dyDescent="0.25">
      <c r="A64" s="1" t="s">
        <v>1973</v>
      </c>
    </row>
    <row r="65" spans="1:1" x14ac:dyDescent="0.25">
      <c r="A65" t="s">
        <v>1974</v>
      </c>
    </row>
    <row r="66" spans="1:1" x14ac:dyDescent="0.25">
      <c r="A66" t="s">
        <v>1975</v>
      </c>
    </row>
  </sheetData>
  <mergeCells count="2">
    <mergeCell ref="A59:D59"/>
    <mergeCell ref="A61:D6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7"/>
  <sheetViews>
    <sheetView workbookViewId="0"/>
  </sheetViews>
  <sheetFormatPr defaultRowHeight="15" x14ac:dyDescent="0.25"/>
  <cols>
    <col min="1" max="1" width="229.5703125" customWidth="1"/>
  </cols>
  <sheetData>
    <row r="1" spans="1:1" x14ac:dyDescent="0.25">
      <c r="A1" s="19" t="s">
        <v>1911</v>
      </c>
    </row>
    <row r="2" spans="1:1" x14ac:dyDescent="0.25">
      <c r="A2" s="8" t="s">
        <v>1942</v>
      </c>
    </row>
    <row r="3" spans="1:1" x14ac:dyDescent="0.25">
      <c r="A3" s="8"/>
    </row>
    <row r="4" spans="1:1" x14ac:dyDescent="0.25">
      <c r="A4" s="19" t="s">
        <v>1912</v>
      </c>
    </row>
    <row r="5" spans="1:1" ht="15.75" customHeight="1" x14ac:dyDescent="0.25">
      <c r="A5" s="10" t="s">
        <v>1977</v>
      </c>
    </row>
    <row r="6" spans="1:1" x14ac:dyDescent="0.25">
      <c r="A6" s="8"/>
    </row>
    <row r="7" spans="1:1" x14ac:dyDescent="0.25">
      <c r="A7" s="19" t="s">
        <v>1913</v>
      </c>
    </row>
    <row r="8" spans="1:1" ht="30" x14ac:dyDescent="0.25">
      <c r="A8" s="9" t="s">
        <v>1969</v>
      </c>
    </row>
    <row r="9" spans="1:1" x14ac:dyDescent="0.25">
      <c r="A9" s="9"/>
    </row>
    <row r="10" spans="1:1" x14ac:dyDescent="0.25">
      <c r="A10" s="19" t="s">
        <v>1976</v>
      </c>
    </row>
    <row r="11" spans="1:1" ht="30" x14ac:dyDescent="0.25">
      <c r="A11" s="9" t="s">
        <v>1978</v>
      </c>
    </row>
    <row r="12" spans="1:1" x14ac:dyDescent="0.25">
      <c r="A12" s="9"/>
    </row>
    <row r="13" spans="1:1" x14ac:dyDescent="0.25">
      <c r="A13" s="19" t="s">
        <v>1908</v>
      </c>
    </row>
    <row r="14" spans="1:1" x14ac:dyDescent="0.25">
      <c r="A14" t="s">
        <v>1914</v>
      </c>
    </row>
    <row r="16" spans="1:1" x14ac:dyDescent="0.25">
      <c r="A16" s="7" t="s">
        <v>1909</v>
      </c>
    </row>
    <row r="17" spans="1:1" x14ac:dyDescent="0.25">
      <c r="A17" t="s">
        <v>1898</v>
      </c>
    </row>
    <row r="18" spans="1:1" x14ac:dyDescent="0.25">
      <c r="A18" t="s">
        <v>1904</v>
      </c>
    </row>
    <row r="19" spans="1:1" x14ac:dyDescent="0.25">
      <c r="A19" t="s">
        <v>1965</v>
      </c>
    </row>
    <row r="20" spans="1:1" x14ac:dyDescent="0.25">
      <c r="A20" s="3" t="s">
        <v>1899</v>
      </c>
    </row>
    <row r="21" spans="1:1" x14ac:dyDescent="0.25">
      <c r="A21" s="3" t="s">
        <v>1900</v>
      </c>
    </row>
    <row r="22" spans="1:1" x14ac:dyDescent="0.25">
      <c r="A22" t="s">
        <v>1902</v>
      </c>
    </row>
    <row r="23" spans="1:1" x14ac:dyDescent="0.25">
      <c r="A23" t="s">
        <v>1901</v>
      </c>
    </row>
    <row r="24" spans="1:1" x14ac:dyDescent="0.25">
      <c r="A24" t="s">
        <v>1903</v>
      </c>
    </row>
    <row r="25" spans="1:1" x14ac:dyDescent="0.25">
      <c r="A25" t="s">
        <v>1907</v>
      </c>
    </row>
    <row r="26" spans="1:1" x14ac:dyDescent="0.25">
      <c r="A26" t="s">
        <v>343</v>
      </c>
    </row>
    <row r="27" spans="1:1" x14ac:dyDescent="0.25">
      <c r="A27" t="s">
        <v>344</v>
      </c>
    </row>
    <row r="29" spans="1:1" x14ac:dyDescent="0.25">
      <c r="A29" s="3" t="s">
        <v>1943</v>
      </c>
    </row>
    <row r="30" spans="1:1" x14ac:dyDescent="0.25">
      <c r="A30" s="3" t="s">
        <v>1944</v>
      </c>
    </row>
    <row r="31" spans="1:1" x14ac:dyDescent="0.25">
      <c r="A31" s="2" t="s">
        <v>1952</v>
      </c>
    </row>
    <row r="32" spans="1:1" x14ac:dyDescent="0.25">
      <c r="A32" s="2" t="s">
        <v>1953</v>
      </c>
    </row>
    <row r="33" spans="1:1" x14ac:dyDescent="0.25">
      <c r="A33" s="2" t="s">
        <v>1945</v>
      </c>
    </row>
    <row r="34" spans="1:1" x14ac:dyDescent="0.25">
      <c r="A34" t="s">
        <v>1948</v>
      </c>
    </row>
    <row r="35" spans="1:1" x14ac:dyDescent="0.25">
      <c r="A35" s="2" t="s">
        <v>1957</v>
      </c>
    </row>
    <row r="36" spans="1:1" x14ac:dyDescent="0.25">
      <c r="A36" s="2" t="s">
        <v>1958</v>
      </c>
    </row>
    <row r="37" spans="1:1" x14ac:dyDescent="0.25">
      <c r="A37" s="2" t="s">
        <v>1967</v>
      </c>
    </row>
  </sheetData>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U36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5" x14ac:dyDescent="0.25"/>
  <cols>
    <col min="1" max="1" width="31.7109375" style="1" bestFit="1" customWidth="1"/>
    <col min="2" max="2" width="38.42578125" style="1" bestFit="1" customWidth="1"/>
    <col min="3" max="3" width="27.7109375" style="1" bestFit="1" customWidth="1"/>
    <col min="4" max="4" width="54.28515625" style="1" bestFit="1" customWidth="1"/>
    <col min="5" max="5" width="37.140625" style="1" bestFit="1" customWidth="1"/>
    <col min="6" max="6" width="8.28515625" style="1" bestFit="1" customWidth="1"/>
    <col min="7" max="7" width="7.7109375" style="1" bestFit="1" customWidth="1"/>
    <col min="8" max="8" width="11.140625" style="1" bestFit="1" customWidth="1"/>
    <col min="9" max="9" width="7" style="1" bestFit="1" customWidth="1"/>
    <col min="10" max="10" width="13.5703125" style="4" bestFit="1" customWidth="1"/>
    <col min="11" max="11" width="10.140625" style="1" bestFit="1" customWidth="1"/>
    <col min="12" max="12" width="17.5703125" style="1" bestFit="1" customWidth="1"/>
    <col min="13" max="14" width="15.85546875" style="46" bestFit="1" customWidth="1"/>
    <col min="15" max="15" width="15.7109375" style="46" bestFit="1" customWidth="1"/>
    <col min="16" max="16" width="17.42578125" style="39" bestFit="1" customWidth="1"/>
    <col min="17" max="17" width="14.140625" style="71" bestFit="1" customWidth="1"/>
    <col min="18" max="18" width="12" style="51" bestFit="1" customWidth="1"/>
    <col min="19" max="20" width="17.42578125" style="104" bestFit="1" customWidth="1"/>
    <col min="21" max="21" width="20" style="117" bestFit="1" customWidth="1"/>
    <col min="22" max="22" width="10.28515625" bestFit="1" customWidth="1"/>
  </cols>
  <sheetData>
    <row r="1" spans="1:22" s="31" customFormat="1" x14ac:dyDescent="0.25">
      <c r="A1" s="11" t="s">
        <v>1896</v>
      </c>
      <c r="B1" s="11" t="s">
        <v>1897</v>
      </c>
      <c r="C1" s="11" t="s">
        <v>1959</v>
      </c>
      <c r="D1" s="11" t="s">
        <v>1895</v>
      </c>
      <c r="E1" s="11" t="s">
        <v>1893</v>
      </c>
      <c r="F1" s="11" t="s">
        <v>1892</v>
      </c>
      <c r="G1" s="11" t="s">
        <v>1894</v>
      </c>
      <c r="H1" s="11" t="s">
        <v>1891</v>
      </c>
      <c r="I1" s="32" t="s">
        <v>345</v>
      </c>
      <c r="J1" s="33" t="s">
        <v>1915</v>
      </c>
      <c r="K1" s="32" t="s">
        <v>342</v>
      </c>
      <c r="L1" s="11" t="s">
        <v>341</v>
      </c>
      <c r="M1" s="84" t="s">
        <v>1932</v>
      </c>
      <c r="N1" s="85" t="s">
        <v>1933</v>
      </c>
      <c r="O1" s="86" t="s">
        <v>1951</v>
      </c>
      <c r="P1" s="34" t="s">
        <v>1950</v>
      </c>
      <c r="Q1" s="73" t="s">
        <v>1934</v>
      </c>
      <c r="R1" s="107" t="s">
        <v>1906</v>
      </c>
      <c r="S1" s="97" t="s">
        <v>1955</v>
      </c>
      <c r="T1" s="98" t="s">
        <v>1956</v>
      </c>
      <c r="U1" s="73" t="s">
        <v>1966</v>
      </c>
    </row>
    <row r="2" spans="1:22" x14ac:dyDescent="0.25">
      <c r="A2" s="12"/>
      <c r="B2" s="12"/>
      <c r="C2" s="12" t="s">
        <v>1960</v>
      </c>
      <c r="D2" s="12"/>
      <c r="E2" s="12"/>
      <c r="F2" s="12"/>
      <c r="G2" s="12"/>
      <c r="H2" s="12"/>
      <c r="I2" s="12"/>
      <c r="J2" s="20"/>
      <c r="K2" s="12" t="s">
        <v>1</v>
      </c>
      <c r="L2" s="12" t="s">
        <v>0</v>
      </c>
      <c r="M2" s="40"/>
      <c r="N2" s="40"/>
      <c r="O2" s="40"/>
      <c r="P2" s="35"/>
      <c r="Q2" s="68"/>
      <c r="R2" s="87"/>
      <c r="S2" s="99"/>
      <c r="T2" s="99"/>
      <c r="U2" s="40"/>
    </row>
    <row r="3" spans="1:22" s="18" customFormat="1" x14ac:dyDescent="0.25">
      <c r="A3" s="17" t="s">
        <v>1616</v>
      </c>
      <c r="B3" s="17" t="s">
        <v>1617</v>
      </c>
      <c r="C3" s="17" t="s">
        <v>1961</v>
      </c>
      <c r="D3" s="17" t="s">
        <v>1618</v>
      </c>
      <c r="E3" s="17" t="s">
        <v>457</v>
      </c>
      <c r="F3" s="17" t="s">
        <v>458</v>
      </c>
      <c r="G3" s="17" t="s">
        <v>351</v>
      </c>
      <c r="H3" s="17" t="s">
        <v>1619</v>
      </c>
      <c r="I3" s="17" t="s">
        <v>1620</v>
      </c>
      <c r="J3" s="21" t="s">
        <v>1620</v>
      </c>
      <c r="K3" s="17" t="s">
        <v>1905</v>
      </c>
      <c r="L3" s="17" t="s">
        <v>1905</v>
      </c>
      <c r="M3" s="41">
        <f>M7-M6-M5-M4</f>
        <v>11182</v>
      </c>
      <c r="N3" s="41">
        <f>N7-N6-N5-N4</f>
        <v>10347</v>
      </c>
      <c r="O3" s="41">
        <f t="shared" ref="O3:O66" si="0">N3-M3</f>
        <v>-835</v>
      </c>
      <c r="P3" s="36">
        <f t="shared" ref="P3:P66" si="1">O3/M3</f>
        <v>-7.4673582543373279E-2</v>
      </c>
      <c r="Q3" s="69" t="str">
        <f>IF(P3&gt;0,"Increase", "Decrease")</f>
        <v>Decrease</v>
      </c>
      <c r="R3" s="88">
        <v>337.15723785250202</v>
      </c>
      <c r="S3" s="100">
        <f t="shared" ref="S3:S66" si="2">M3/R3</f>
        <v>33.165534488367854</v>
      </c>
      <c r="T3" s="100">
        <f t="shared" ref="T3:T66" si="3">N3/R3</f>
        <v>30.688945211155627</v>
      </c>
      <c r="U3" s="112">
        <f>T3-S3</f>
        <v>-2.4765892772122271</v>
      </c>
    </row>
    <row r="4" spans="1:22" x14ac:dyDescent="0.25">
      <c r="A4" s="13" t="s">
        <v>454</v>
      </c>
      <c r="B4" s="13" t="s">
        <v>455</v>
      </c>
      <c r="C4" s="13" t="s">
        <v>1962</v>
      </c>
      <c r="D4" s="13" t="s">
        <v>456</v>
      </c>
      <c r="E4" s="13" t="s">
        <v>457</v>
      </c>
      <c r="F4" s="13" t="s">
        <v>458</v>
      </c>
      <c r="G4" s="13" t="s">
        <v>351</v>
      </c>
      <c r="H4" s="13" t="s">
        <v>459</v>
      </c>
      <c r="I4" s="13" t="s">
        <v>460</v>
      </c>
      <c r="J4" s="22" t="s">
        <v>460</v>
      </c>
      <c r="K4" s="13">
        <v>5405788</v>
      </c>
      <c r="L4" s="13" t="s">
        <v>127</v>
      </c>
      <c r="M4" s="42">
        <v>1921</v>
      </c>
      <c r="N4" s="42">
        <v>1805</v>
      </c>
      <c r="O4" s="42">
        <f t="shared" si="0"/>
        <v>-116</v>
      </c>
      <c r="P4" s="37">
        <f t="shared" si="1"/>
        <v>-6.038521603331598E-2</v>
      </c>
      <c r="Q4" s="70" t="str">
        <f>IF(P4&gt;0,"Increase", "Decrease")</f>
        <v>Decrease</v>
      </c>
      <c r="R4" s="89">
        <v>2.1281813070914062</v>
      </c>
      <c r="S4" s="101">
        <f t="shared" si="2"/>
        <v>902.64865761152578</v>
      </c>
      <c r="T4" s="101">
        <f t="shared" si="3"/>
        <v>848.14202341947112</v>
      </c>
      <c r="U4" s="113">
        <f t="shared" ref="U4:U67" si="4">T4-S4</f>
        <v>-54.506634192054662</v>
      </c>
    </row>
    <row r="5" spans="1:22" x14ac:dyDescent="0.25">
      <c r="A5" s="13" t="s">
        <v>951</v>
      </c>
      <c r="B5" s="13" t="s">
        <v>952</v>
      </c>
      <c r="C5" s="13" t="s">
        <v>1962</v>
      </c>
      <c r="D5" s="13" t="s">
        <v>953</v>
      </c>
      <c r="E5" s="13" t="s">
        <v>457</v>
      </c>
      <c r="F5" s="13" t="s">
        <v>458</v>
      </c>
      <c r="G5" s="13" t="s">
        <v>351</v>
      </c>
      <c r="H5" s="13" t="s">
        <v>954</v>
      </c>
      <c r="I5" s="13" t="s">
        <v>955</v>
      </c>
      <c r="J5" s="22" t="s">
        <v>955</v>
      </c>
      <c r="K5" s="13">
        <v>5442244</v>
      </c>
      <c r="L5" s="13" t="s">
        <v>213</v>
      </c>
      <c r="M5" s="42">
        <v>520</v>
      </c>
      <c r="N5" s="42">
        <v>384</v>
      </c>
      <c r="O5" s="42">
        <f t="shared" si="0"/>
        <v>-136</v>
      </c>
      <c r="P5" s="37">
        <f t="shared" si="1"/>
        <v>-0.26153846153846155</v>
      </c>
      <c r="Q5" s="70" t="str">
        <f t="shared" ref="Q5:Q6" si="5">IF(P5&gt;0,"Increase", "Decrease")</f>
        <v>Decrease</v>
      </c>
      <c r="R5" s="89">
        <v>0.33795204829391901</v>
      </c>
      <c r="S5" s="101">
        <f t="shared" si="2"/>
        <v>1538.6798293577815</v>
      </c>
      <c r="T5" s="101">
        <f t="shared" si="3"/>
        <v>1136.2558739872848</v>
      </c>
      <c r="U5" s="113">
        <f t="shared" si="4"/>
        <v>-402.42395537049674</v>
      </c>
    </row>
    <row r="6" spans="1:22" x14ac:dyDescent="0.25">
      <c r="A6" s="13" t="s">
        <v>1244</v>
      </c>
      <c r="B6" s="13" t="s">
        <v>1245</v>
      </c>
      <c r="C6" s="13" t="s">
        <v>1962</v>
      </c>
      <c r="D6" s="13" t="s">
        <v>1246</v>
      </c>
      <c r="E6" s="13" t="s">
        <v>457</v>
      </c>
      <c r="F6" s="13" t="s">
        <v>458</v>
      </c>
      <c r="G6" s="13" t="s">
        <v>351</v>
      </c>
      <c r="H6" s="13" t="s">
        <v>1247</v>
      </c>
      <c r="I6" s="13" t="s">
        <v>1248</v>
      </c>
      <c r="J6" s="22" t="s">
        <v>1248</v>
      </c>
      <c r="K6" s="13">
        <v>5463292</v>
      </c>
      <c r="L6" s="13" t="s">
        <v>269</v>
      </c>
      <c r="M6" s="42">
        <v>2966</v>
      </c>
      <c r="N6" s="42">
        <v>2929</v>
      </c>
      <c r="O6" s="42">
        <f t="shared" si="0"/>
        <v>-37</v>
      </c>
      <c r="P6" s="37">
        <f t="shared" si="1"/>
        <v>-1.2474713418745786E-2</v>
      </c>
      <c r="Q6" s="70" t="str">
        <f t="shared" si="5"/>
        <v>Decrease</v>
      </c>
      <c r="R6" s="89">
        <v>2.9198078970211125</v>
      </c>
      <c r="S6" s="101">
        <f t="shared" si="2"/>
        <v>1015.8202541427518</v>
      </c>
      <c r="T6" s="101">
        <f t="shared" si="3"/>
        <v>1003.1481875873634</v>
      </c>
      <c r="U6" s="113">
        <f t="shared" si="4"/>
        <v>-12.672066555388369</v>
      </c>
    </row>
    <row r="7" spans="1:22" s="6" customFormat="1" x14ac:dyDescent="0.25">
      <c r="A7" s="15" t="s">
        <v>3</v>
      </c>
      <c r="B7" s="16" t="s">
        <v>1910</v>
      </c>
      <c r="C7" s="108" t="s">
        <v>1963</v>
      </c>
      <c r="D7" s="15"/>
      <c r="E7" s="15"/>
      <c r="F7" s="15"/>
      <c r="G7" s="15"/>
      <c r="H7" s="15"/>
      <c r="I7" s="15"/>
      <c r="J7" s="23"/>
      <c r="K7" s="15">
        <v>54001</v>
      </c>
      <c r="L7" s="15" t="s">
        <v>2</v>
      </c>
      <c r="M7" s="43">
        <v>16589</v>
      </c>
      <c r="N7" s="43">
        <v>15465</v>
      </c>
      <c r="O7" s="77">
        <f t="shared" si="0"/>
        <v>-1124</v>
      </c>
      <c r="P7" s="78">
        <f t="shared" si="1"/>
        <v>-6.7755741756585691E-2</v>
      </c>
      <c r="Q7" s="23" t="str">
        <f>IF(P7&gt;0,"Increase", "Decrease")</f>
        <v>Decrease</v>
      </c>
      <c r="R7" s="96">
        <v>342.5431791049084</v>
      </c>
      <c r="S7" s="102">
        <f t="shared" si="2"/>
        <v>48.428931042644983</v>
      </c>
      <c r="T7" s="102">
        <f t="shared" si="3"/>
        <v>45.147592897372036</v>
      </c>
      <c r="U7" s="114">
        <f t="shared" si="4"/>
        <v>-3.2813381452729473</v>
      </c>
      <c r="V7" s="80"/>
    </row>
    <row r="8" spans="1:22" s="18" customFormat="1" x14ac:dyDescent="0.25">
      <c r="A8" s="17" t="s">
        <v>1871</v>
      </c>
      <c r="B8" s="17" t="s">
        <v>1872</v>
      </c>
      <c r="C8" s="17" t="s">
        <v>1961</v>
      </c>
      <c r="D8" s="17" t="s">
        <v>1873</v>
      </c>
      <c r="E8" s="17" t="s">
        <v>894</v>
      </c>
      <c r="F8" s="17" t="s">
        <v>895</v>
      </c>
      <c r="G8" s="17" t="s">
        <v>351</v>
      </c>
      <c r="H8" s="17" t="s">
        <v>1874</v>
      </c>
      <c r="I8" s="17" t="s">
        <v>1875</v>
      </c>
      <c r="J8" s="21" t="s">
        <v>1875</v>
      </c>
      <c r="K8" s="17" t="s">
        <v>1905</v>
      </c>
      <c r="L8" s="17" t="s">
        <v>1905</v>
      </c>
      <c r="M8" s="41">
        <f>M11-M10-M9</f>
        <v>86624</v>
      </c>
      <c r="N8" s="41">
        <f>N11-N10-N9</f>
        <v>102999</v>
      </c>
      <c r="O8" s="41">
        <f t="shared" si="0"/>
        <v>16375</v>
      </c>
      <c r="P8" s="36">
        <f t="shared" si="1"/>
        <v>0.18903537125969708</v>
      </c>
      <c r="Q8" s="69" t="str">
        <f>IF(P8&gt;0,"Increase", "Decrease")</f>
        <v>Increase</v>
      </c>
      <c r="R8" s="88">
        <v>314.97390559739125</v>
      </c>
      <c r="S8" s="100">
        <f t="shared" si="2"/>
        <v>275.01960784880163</v>
      </c>
      <c r="T8" s="100">
        <f t="shared" si="3"/>
        <v>327.00804152219609</v>
      </c>
      <c r="U8" s="112">
        <f t="shared" si="4"/>
        <v>51.988433673394468</v>
      </c>
    </row>
    <row r="9" spans="1:22" x14ac:dyDescent="0.25">
      <c r="A9" s="13" t="s">
        <v>891</v>
      </c>
      <c r="B9" s="13" t="s">
        <v>892</v>
      </c>
      <c r="C9" s="13" t="s">
        <v>1962</v>
      </c>
      <c r="D9" s="13" t="s">
        <v>893</v>
      </c>
      <c r="E9" s="13" t="s">
        <v>894</v>
      </c>
      <c r="F9" s="13" t="s">
        <v>895</v>
      </c>
      <c r="G9" s="13" t="s">
        <v>351</v>
      </c>
      <c r="H9" s="13" t="s">
        <v>896</v>
      </c>
      <c r="I9" s="13" t="s">
        <v>897</v>
      </c>
      <c r="J9" s="22" t="s">
        <v>897</v>
      </c>
      <c r="K9" s="13">
        <v>5436220</v>
      </c>
      <c r="L9" s="13" t="s">
        <v>203</v>
      </c>
      <c r="M9" s="42">
        <v>318</v>
      </c>
      <c r="N9" s="42">
        <v>300</v>
      </c>
      <c r="O9" s="42">
        <f t="shared" si="0"/>
        <v>-18</v>
      </c>
      <c r="P9" s="37">
        <f t="shared" si="1"/>
        <v>-5.6603773584905662E-2</v>
      </c>
      <c r="Q9" s="70" t="str">
        <f>IF(P9&gt;0,"Increase", "Decrease")</f>
        <v>Decrease</v>
      </c>
      <c r="R9" s="89">
        <v>0.13155723435839012</v>
      </c>
      <c r="S9" s="101">
        <f t="shared" si="2"/>
        <v>2417.1988834433828</v>
      </c>
      <c r="T9" s="101">
        <f t="shared" si="3"/>
        <v>2280.3763051352666</v>
      </c>
      <c r="U9" s="113">
        <f t="shared" si="4"/>
        <v>-136.82257830811614</v>
      </c>
    </row>
    <row r="10" spans="1:22" x14ac:dyDescent="0.25">
      <c r="A10" s="13" t="s">
        <v>1051</v>
      </c>
      <c r="B10" s="13" t="s">
        <v>1052</v>
      </c>
      <c r="C10" s="13" t="s">
        <v>1962</v>
      </c>
      <c r="D10" s="13" t="s">
        <v>1053</v>
      </c>
      <c r="E10" s="13" t="s">
        <v>894</v>
      </c>
      <c r="F10" s="13" t="s">
        <v>895</v>
      </c>
      <c r="G10" s="13" t="s">
        <v>351</v>
      </c>
      <c r="H10" s="13" t="s">
        <v>1054</v>
      </c>
      <c r="I10" s="13" t="s">
        <v>1055</v>
      </c>
      <c r="J10" s="22" t="s">
        <v>1055</v>
      </c>
      <c r="K10" s="13">
        <v>5452060</v>
      </c>
      <c r="L10" s="13" t="s">
        <v>233</v>
      </c>
      <c r="M10" s="42">
        <v>17227</v>
      </c>
      <c r="N10" s="42">
        <v>18777</v>
      </c>
      <c r="O10" s="42">
        <f t="shared" si="0"/>
        <v>1550</v>
      </c>
      <c r="P10" s="37">
        <f t="shared" si="1"/>
        <v>8.9975039182678351E-2</v>
      </c>
      <c r="Q10" s="70" t="str">
        <f t="shared" ref="Q10:Q71" si="6">IF(P10&gt;0,"Increase", "Decrease")</f>
        <v>Increase</v>
      </c>
      <c r="R10" s="89">
        <v>6.6533681422668094</v>
      </c>
      <c r="S10" s="101">
        <f t="shared" si="2"/>
        <v>2589.2149106498628</v>
      </c>
      <c r="T10" s="101">
        <f t="shared" si="3"/>
        <v>2822.1796236879591</v>
      </c>
      <c r="U10" s="113">
        <f t="shared" si="4"/>
        <v>232.96471303809631</v>
      </c>
    </row>
    <row r="11" spans="1:22" s="6" customFormat="1" x14ac:dyDescent="0.25">
      <c r="A11" s="15" t="s">
        <v>5</v>
      </c>
      <c r="B11" s="16" t="s">
        <v>1910</v>
      </c>
      <c r="C11" s="108" t="s">
        <v>1963</v>
      </c>
      <c r="D11" s="15"/>
      <c r="E11" s="15"/>
      <c r="F11" s="15"/>
      <c r="G11" s="15"/>
      <c r="H11" s="15"/>
      <c r="I11" s="15"/>
      <c r="J11" s="23"/>
      <c r="K11" s="15">
        <v>54003</v>
      </c>
      <c r="L11" s="15" t="s">
        <v>4</v>
      </c>
      <c r="M11" s="43">
        <v>104169</v>
      </c>
      <c r="N11" s="43">
        <v>122076</v>
      </c>
      <c r="O11" s="77">
        <f t="shared" si="0"/>
        <v>17907</v>
      </c>
      <c r="P11" s="78">
        <f t="shared" si="1"/>
        <v>0.17190334936497423</v>
      </c>
      <c r="Q11" s="23" t="str">
        <f t="shared" si="6"/>
        <v>Increase</v>
      </c>
      <c r="R11" s="90">
        <v>321.75883097401646</v>
      </c>
      <c r="S11" s="102">
        <f t="shared" si="2"/>
        <v>323.7486899261271</v>
      </c>
      <c r="T11" s="102">
        <f t="shared" si="3"/>
        <v>379.40217407695087</v>
      </c>
      <c r="U11" s="114">
        <f t="shared" si="4"/>
        <v>55.653484150823772</v>
      </c>
      <c r="V11" s="80"/>
    </row>
    <row r="12" spans="1:22" s="18" customFormat="1" x14ac:dyDescent="0.25">
      <c r="A12" s="17" t="s">
        <v>1621</v>
      </c>
      <c r="B12" s="17" t="s">
        <v>1622</v>
      </c>
      <c r="C12" s="17" t="s">
        <v>1961</v>
      </c>
      <c r="D12" s="17" t="s">
        <v>1623</v>
      </c>
      <c r="E12" s="17" t="s">
        <v>664</v>
      </c>
      <c r="F12" s="17" t="s">
        <v>665</v>
      </c>
      <c r="G12" s="17" t="s">
        <v>351</v>
      </c>
      <c r="H12" s="17" t="s">
        <v>1624</v>
      </c>
      <c r="I12" s="17" t="s">
        <v>1625</v>
      </c>
      <c r="J12" s="21" t="s">
        <v>1625</v>
      </c>
      <c r="K12" s="17" t="s">
        <v>1905</v>
      </c>
      <c r="L12" s="17" t="s">
        <v>1905</v>
      </c>
      <c r="M12" s="41">
        <f>M17-M16-M15-M14-M13</f>
        <v>20188</v>
      </c>
      <c r="N12" s="41">
        <f>N17-N16-N15-N14-N13</f>
        <v>17692</v>
      </c>
      <c r="O12" s="41">
        <f t="shared" si="0"/>
        <v>-2496</v>
      </c>
      <c r="P12" s="36">
        <f t="shared" si="1"/>
        <v>-0.12363780463641767</v>
      </c>
      <c r="Q12" s="69" t="str">
        <f t="shared" ref="Q12" si="7">IF(P12&gt;0,"Increase", "Decrease")</f>
        <v>Decrease</v>
      </c>
      <c r="R12" s="88">
        <v>494.14161930152795</v>
      </c>
      <c r="S12" s="100">
        <f t="shared" si="2"/>
        <v>40.854684591303716</v>
      </c>
      <c r="T12" s="100">
        <f t="shared" si="3"/>
        <v>35.803501079321641</v>
      </c>
      <c r="U12" s="112">
        <f t="shared" si="4"/>
        <v>-5.0511835119820745</v>
      </c>
    </row>
    <row r="13" spans="1:22" x14ac:dyDescent="0.25">
      <c r="A13" s="13" t="s">
        <v>661</v>
      </c>
      <c r="B13" s="13" t="s">
        <v>662</v>
      </c>
      <c r="C13" s="13" t="s">
        <v>1962</v>
      </c>
      <c r="D13" s="13" t="s">
        <v>663</v>
      </c>
      <c r="E13" s="13" t="s">
        <v>664</v>
      </c>
      <c r="F13" s="13" t="s">
        <v>665</v>
      </c>
      <c r="G13" s="13" t="s">
        <v>351</v>
      </c>
      <c r="H13" s="13" t="s">
        <v>666</v>
      </c>
      <c r="I13" s="13" t="s">
        <v>667</v>
      </c>
      <c r="J13" s="22" t="s">
        <v>667</v>
      </c>
      <c r="K13" s="13">
        <v>5420212</v>
      </c>
      <c r="L13" s="13" t="s">
        <v>162</v>
      </c>
      <c r="M13" s="42">
        <v>691</v>
      </c>
      <c r="N13" s="42">
        <v>672</v>
      </c>
      <c r="O13" s="42">
        <f t="shared" si="0"/>
        <v>-19</v>
      </c>
      <c r="P13" s="37">
        <f t="shared" si="1"/>
        <v>-2.7496382054992764E-2</v>
      </c>
      <c r="Q13" s="70" t="str">
        <f t="shared" si="6"/>
        <v>Decrease</v>
      </c>
      <c r="R13" s="89">
        <v>1.0836961017438609</v>
      </c>
      <c r="S13" s="101">
        <f t="shared" si="2"/>
        <v>637.63263417489225</v>
      </c>
      <c r="T13" s="101">
        <f t="shared" si="3"/>
        <v>620.10004365488794</v>
      </c>
      <c r="U13" s="113">
        <f t="shared" si="4"/>
        <v>-17.532590520004305</v>
      </c>
    </row>
    <row r="14" spans="1:22" x14ac:dyDescent="0.25">
      <c r="A14" s="13" t="s">
        <v>1026</v>
      </c>
      <c r="B14" s="13" t="s">
        <v>1027</v>
      </c>
      <c r="C14" s="13" t="s">
        <v>1962</v>
      </c>
      <c r="D14" s="13" t="s">
        <v>1028</v>
      </c>
      <c r="E14" s="13" t="s">
        <v>664</v>
      </c>
      <c r="F14" s="13" t="s">
        <v>665</v>
      </c>
      <c r="G14" s="13" t="s">
        <v>351</v>
      </c>
      <c r="H14" s="13" t="s">
        <v>1029</v>
      </c>
      <c r="I14" s="13" t="s">
        <v>1030</v>
      </c>
      <c r="J14" s="22" t="s">
        <v>1030</v>
      </c>
      <c r="K14" s="13">
        <v>5450524</v>
      </c>
      <c r="L14" s="13" t="s">
        <v>228</v>
      </c>
      <c r="M14" s="42">
        <v>3076</v>
      </c>
      <c r="N14" s="42">
        <v>2913</v>
      </c>
      <c r="O14" s="42">
        <f t="shared" si="0"/>
        <v>-163</v>
      </c>
      <c r="P14" s="37">
        <f t="shared" si="1"/>
        <v>-5.2990897269180756E-2</v>
      </c>
      <c r="Q14" s="70" t="str">
        <f t="shared" si="6"/>
        <v>Decrease</v>
      </c>
      <c r="R14" s="89">
        <v>7.0571509489561288</v>
      </c>
      <c r="S14" s="101">
        <f t="shared" si="2"/>
        <v>435.86994556988924</v>
      </c>
      <c r="T14" s="101">
        <f t="shared" si="3"/>
        <v>412.77280606147184</v>
      </c>
      <c r="U14" s="113">
        <f t="shared" si="4"/>
        <v>-23.097139508417399</v>
      </c>
    </row>
    <row r="15" spans="1:22" x14ac:dyDescent="0.25">
      <c r="A15" s="13" t="s">
        <v>1451</v>
      </c>
      <c r="B15" s="13" t="s">
        <v>1452</v>
      </c>
      <c r="C15" s="13" t="s">
        <v>1962</v>
      </c>
      <c r="D15" s="13" t="s">
        <v>1453</v>
      </c>
      <c r="E15" s="13" t="s">
        <v>664</v>
      </c>
      <c r="F15" s="13" t="s">
        <v>665</v>
      </c>
      <c r="G15" s="13" t="s">
        <v>351</v>
      </c>
      <c r="H15" s="13" t="s">
        <v>1454</v>
      </c>
      <c r="I15" s="13" t="s">
        <v>1455</v>
      </c>
      <c r="J15" s="22" t="s">
        <v>1455</v>
      </c>
      <c r="K15" s="13">
        <v>5478964</v>
      </c>
      <c r="L15" s="13" t="s">
        <v>309</v>
      </c>
      <c r="M15" s="42">
        <v>160</v>
      </c>
      <c r="N15" s="42">
        <v>171</v>
      </c>
      <c r="O15" s="42">
        <f t="shared" si="0"/>
        <v>11</v>
      </c>
      <c r="P15" s="37">
        <f t="shared" si="1"/>
        <v>6.8750000000000006E-2</v>
      </c>
      <c r="Q15" s="70" t="str">
        <f t="shared" si="6"/>
        <v>Increase</v>
      </c>
      <c r="R15" s="89">
        <v>0.25747154219322915</v>
      </c>
      <c r="S15" s="101">
        <f t="shared" si="2"/>
        <v>621.42790087427215</v>
      </c>
      <c r="T15" s="101">
        <f t="shared" si="3"/>
        <v>664.15106905937841</v>
      </c>
      <c r="U15" s="113">
        <f t="shared" si="4"/>
        <v>42.72316818510626</v>
      </c>
    </row>
    <row r="16" spans="1:22" x14ac:dyDescent="0.25">
      <c r="A16" s="13" t="s">
        <v>1581</v>
      </c>
      <c r="B16" s="13" t="s">
        <v>1582</v>
      </c>
      <c r="C16" s="13" t="s">
        <v>1962</v>
      </c>
      <c r="D16" s="13" t="s">
        <v>1583</v>
      </c>
      <c r="E16" s="13" t="s">
        <v>664</v>
      </c>
      <c r="F16" s="13" t="s">
        <v>665</v>
      </c>
      <c r="G16" s="13" t="s">
        <v>351</v>
      </c>
      <c r="H16" s="13" t="s">
        <v>1584</v>
      </c>
      <c r="I16" s="13" t="s">
        <v>1585</v>
      </c>
      <c r="J16" s="22" t="s">
        <v>1585</v>
      </c>
      <c r="K16" s="13">
        <v>5486836</v>
      </c>
      <c r="L16" s="13" t="s">
        <v>334</v>
      </c>
      <c r="M16" s="42">
        <v>514</v>
      </c>
      <c r="N16" s="42">
        <v>361</v>
      </c>
      <c r="O16" s="42">
        <f t="shared" si="0"/>
        <v>-153</v>
      </c>
      <c r="P16" s="37">
        <f t="shared" si="1"/>
        <v>-0.29766536964980544</v>
      </c>
      <c r="Q16" s="70" t="str">
        <f t="shared" si="6"/>
        <v>Decrease</v>
      </c>
      <c r="R16" s="89">
        <v>0.33093362939791682</v>
      </c>
      <c r="S16" s="101">
        <f t="shared" si="2"/>
        <v>1553.1815274716701</v>
      </c>
      <c r="T16" s="101">
        <f t="shared" si="3"/>
        <v>1090.853173963566</v>
      </c>
      <c r="U16" s="113">
        <f t="shared" si="4"/>
        <v>-462.3283535081041</v>
      </c>
    </row>
    <row r="17" spans="1:22" s="6" customFormat="1" x14ac:dyDescent="0.25">
      <c r="A17" s="15" t="s">
        <v>7</v>
      </c>
      <c r="B17" s="16" t="s">
        <v>1910</v>
      </c>
      <c r="C17" s="108" t="s">
        <v>1963</v>
      </c>
      <c r="D17" s="15"/>
      <c r="E17" s="15"/>
      <c r="F17" s="15"/>
      <c r="G17" s="15"/>
      <c r="H17" s="15"/>
      <c r="I17" s="15"/>
      <c r="J17" s="23"/>
      <c r="K17" s="15">
        <v>54005</v>
      </c>
      <c r="L17" s="15" t="s">
        <v>6</v>
      </c>
      <c r="M17" s="43">
        <v>24629</v>
      </c>
      <c r="N17" s="43">
        <v>21809</v>
      </c>
      <c r="O17" s="77">
        <f t="shared" si="0"/>
        <v>-2820</v>
      </c>
      <c r="P17" s="78">
        <f t="shared" si="1"/>
        <v>-0.11449916764789476</v>
      </c>
      <c r="Q17" s="23" t="str">
        <f t="shared" si="6"/>
        <v>Decrease</v>
      </c>
      <c r="R17" s="90">
        <v>502.87087152381906</v>
      </c>
      <c r="S17" s="102">
        <f t="shared" si="2"/>
        <v>48.976787868758905</v>
      </c>
      <c r="T17" s="102">
        <f t="shared" si="3"/>
        <v>43.368986423718503</v>
      </c>
      <c r="U17" s="114">
        <f t="shared" si="4"/>
        <v>-5.6078014450404012</v>
      </c>
      <c r="V17" s="80"/>
    </row>
    <row r="18" spans="1:22" s="18" customFormat="1" x14ac:dyDescent="0.25">
      <c r="A18" s="17" t="s">
        <v>1626</v>
      </c>
      <c r="B18" s="17" t="s">
        <v>1627</v>
      </c>
      <c r="C18" s="17" t="s">
        <v>1961</v>
      </c>
      <c r="D18" s="17" t="s">
        <v>1628</v>
      </c>
      <c r="E18" s="17" t="s">
        <v>560</v>
      </c>
      <c r="F18" s="17" t="s">
        <v>561</v>
      </c>
      <c r="G18" s="17" t="s">
        <v>351</v>
      </c>
      <c r="H18" s="17" t="s">
        <v>1629</v>
      </c>
      <c r="I18" s="17" t="s">
        <v>1630</v>
      </c>
      <c r="J18" s="21" t="s">
        <v>1630</v>
      </c>
      <c r="K18" s="17" t="s">
        <v>1905</v>
      </c>
      <c r="L18" s="17" t="s">
        <v>1905</v>
      </c>
      <c r="M18" s="41">
        <f>M23-M22-M21-M20-M19</f>
        <v>11834</v>
      </c>
      <c r="N18" s="41">
        <f>N23-N22-N21-N20-N19</f>
        <v>10167</v>
      </c>
      <c r="O18" s="41">
        <f t="shared" si="0"/>
        <v>-1667</v>
      </c>
      <c r="P18" s="36">
        <f t="shared" si="1"/>
        <v>-0.14086530336319081</v>
      </c>
      <c r="Q18" s="69" t="str">
        <f t="shared" ref="Q18" si="8">IF(P18&gt;0,"Increase", "Decrease")</f>
        <v>Decrease</v>
      </c>
      <c r="R18" s="88">
        <v>512.45301512490619</v>
      </c>
      <c r="S18" s="100">
        <f t="shared" si="2"/>
        <v>23.09284880900849</v>
      </c>
      <c r="T18" s="100">
        <f t="shared" si="3"/>
        <v>19.839867656007211</v>
      </c>
      <c r="U18" s="112">
        <f t="shared" si="4"/>
        <v>-3.2529811530012793</v>
      </c>
    </row>
    <row r="19" spans="1:22" x14ac:dyDescent="0.25">
      <c r="A19" s="13" t="s">
        <v>557</v>
      </c>
      <c r="B19" s="13" t="s">
        <v>558</v>
      </c>
      <c r="C19" s="13" t="s">
        <v>1962</v>
      </c>
      <c r="D19" s="13" t="s">
        <v>559</v>
      </c>
      <c r="E19" s="13" t="s">
        <v>560</v>
      </c>
      <c r="F19" s="13" t="s">
        <v>561</v>
      </c>
      <c r="G19" s="13" t="s">
        <v>351</v>
      </c>
      <c r="H19" s="13" t="s">
        <v>562</v>
      </c>
      <c r="I19" s="13" t="s">
        <v>563</v>
      </c>
      <c r="J19" s="22" t="s">
        <v>563</v>
      </c>
      <c r="K19" s="13">
        <v>5411716</v>
      </c>
      <c r="L19" s="13" t="s">
        <v>144</v>
      </c>
      <c r="M19" s="42">
        <v>510</v>
      </c>
      <c r="N19" s="42">
        <v>394</v>
      </c>
      <c r="O19" s="42">
        <f t="shared" si="0"/>
        <v>-116</v>
      </c>
      <c r="P19" s="37">
        <f t="shared" si="1"/>
        <v>-0.22745098039215686</v>
      </c>
      <c r="Q19" s="70" t="str">
        <f t="shared" si="6"/>
        <v>Decrease</v>
      </c>
      <c r="R19" s="89">
        <v>1.0891731154131634</v>
      </c>
      <c r="S19" s="101">
        <f t="shared" si="2"/>
        <v>468.24512355553162</v>
      </c>
      <c r="T19" s="101">
        <f t="shared" si="3"/>
        <v>361.74231113897935</v>
      </c>
      <c r="U19" s="113">
        <f t="shared" si="4"/>
        <v>-106.50281241655227</v>
      </c>
    </row>
    <row r="20" spans="1:22" x14ac:dyDescent="0.25">
      <c r="A20" s="13" t="s">
        <v>757</v>
      </c>
      <c r="B20" s="13" t="s">
        <v>758</v>
      </c>
      <c r="C20" s="13" t="s">
        <v>1962</v>
      </c>
      <c r="D20" s="13" t="s">
        <v>759</v>
      </c>
      <c r="E20" s="13" t="s">
        <v>560</v>
      </c>
      <c r="F20" s="13" t="s">
        <v>561</v>
      </c>
      <c r="G20" s="13" t="s">
        <v>351</v>
      </c>
      <c r="H20" s="13" t="s">
        <v>760</v>
      </c>
      <c r="I20" s="13" t="s">
        <v>761</v>
      </c>
      <c r="J20" s="22" t="s">
        <v>761</v>
      </c>
      <c r="K20" s="13">
        <v>5427868</v>
      </c>
      <c r="L20" s="13" t="s">
        <v>179</v>
      </c>
      <c r="M20" s="42">
        <v>277</v>
      </c>
      <c r="N20" s="42">
        <v>264</v>
      </c>
      <c r="O20" s="42">
        <f t="shared" si="0"/>
        <v>-13</v>
      </c>
      <c r="P20" s="37">
        <f t="shared" si="1"/>
        <v>-4.6931407942238268E-2</v>
      </c>
      <c r="Q20" s="70" t="str">
        <f t="shared" si="6"/>
        <v>Decrease</v>
      </c>
      <c r="R20" s="89">
        <v>0.65546742934552948</v>
      </c>
      <c r="S20" s="101">
        <f t="shared" si="2"/>
        <v>422.59918281001194</v>
      </c>
      <c r="T20" s="101">
        <f t="shared" si="3"/>
        <v>402.76600816549876</v>
      </c>
      <c r="U20" s="113">
        <f t="shared" si="4"/>
        <v>-19.833174644513178</v>
      </c>
    </row>
    <row r="21" spans="1:22" x14ac:dyDescent="0.25">
      <c r="A21" s="13" t="s">
        <v>798</v>
      </c>
      <c r="B21" s="13" t="s">
        <v>799</v>
      </c>
      <c r="C21" s="13" t="s">
        <v>1962</v>
      </c>
      <c r="D21" s="13" t="s">
        <v>800</v>
      </c>
      <c r="E21" s="13" t="s">
        <v>560</v>
      </c>
      <c r="F21" s="13" t="s">
        <v>561</v>
      </c>
      <c r="G21" s="13" t="s">
        <v>351</v>
      </c>
      <c r="H21" s="13" t="s">
        <v>801</v>
      </c>
      <c r="I21" s="13" t="s">
        <v>802</v>
      </c>
      <c r="J21" s="22" t="s">
        <v>802</v>
      </c>
      <c r="K21" s="13">
        <v>5430220</v>
      </c>
      <c r="L21" s="13" t="s">
        <v>186</v>
      </c>
      <c r="M21" s="42">
        <v>908</v>
      </c>
      <c r="N21" s="42">
        <v>759</v>
      </c>
      <c r="O21" s="42">
        <f t="shared" si="0"/>
        <v>-149</v>
      </c>
      <c r="P21" s="37">
        <f t="shared" si="1"/>
        <v>-0.16409691629955947</v>
      </c>
      <c r="Q21" s="70" t="str">
        <f t="shared" si="6"/>
        <v>Decrease</v>
      </c>
      <c r="R21" s="89">
        <v>1.2162745023788388</v>
      </c>
      <c r="S21" s="101">
        <f t="shared" si="2"/>
        <v>746.54200036595103</v>
      </c>
      <c r="T21" s="101">
        <f t="shared" si="3"/>
        <v>624.03676021779381</v>
      </c>
      <c r="U21" s="113">
        <f t="shared" si="4"/>
        <v>-122.50524014815721</v>
      </c>
    </row>
    <row r="22" spans="1:22" x14ac:dyDescent="0.25">
      <c r="A22" s="13" t="s">
        <v>1446</v>
      </c>
      <c r="B22" s="13" t="s">
        <v>1447</v>
      </c>
      <c r="C22" s="13" t="s">
        <v>1962</v>
      </c>
      <c r="D22" s="13" t="s">
        <v>1448</v>
      </c>
      <c r="E22" s="13" t="s">
        <v>560</v>
      </c>
      <c r="F22" s="13" t="s">
        <v>561</v>
      </c>
      <c r="G22" s="13" t="s">
        <v>351</v>
      </c>
      <c r="H22" s="13" t="s">
        <v>1449</v>
      </c>
      <c r="I22" s="13" t="s">
        <v>1450</v>
      </c>
      <c r="J22" s="22" t="s">
        <v>1450</v>
      </c>
      <c r="K22" s="13">
        <v>5478580</v>
      </c>
      <c r="L22" s="13" t="s">
        <v>308</v>
      </c>
      <c r="M22" s="42">
        <v>994</v>
      </c>
      <c r="N22" s="42">
        <v>863</v>
      </c>
      <c r="O22" s="42">
        <f t="shared" si="0"/>
        <v>-131</v>
      </c>
      <c r="P22" s="37">
        <f t="shared" si="1"/>
        <v>-0.13179074446680081</v>
      </c>
      <c r="Q22" s="70" t="str">
        <f t="shared" si="6"/>
        <v>Decrease</v>
      </c>
      <c r="R22" s="89">
        <v>0.82121338835938074</v>
      </c>
      <c r="S22" s="101">
        <f t="shared" si="2"/>
        <v>1210.4040363806198</v>
      </c>
      <c r="T22" s="101">
        <f t="shared" si="3"/>
        <v>1050.8839873203974</v>
      </c>
      <c r="U22" s="113">
        <f t="shared" si="4"/>
        <v>-159.52004906022239</v>
      </c>
    </row>
    <row r="23" spans="1:22" s="6" customFormat="1" x14ac:dyDescent="0.25">
      <c r="A23" s="15" t="s">
        <v>9</v>
      </c>
      <c r="B23" s="16" t="s">
        <v>1910</v>
      </c>
      <c r="C23" s="108" t="s">
        <v>1963</v>
      </c>
      <c r="D23" s="15"/>
      <c r="E23" s="15"/>
      <c r="F23" s="15"/>
      <c r="G23" s="15"/>
      <c r="H23" s="15"/>
      <c r="I23" s="15"/>
      <c r="J23" s="23"/>
      <c r="K23" s="15">
        <v>54007</v>
      </c>
      <c r="L23" s="15" t="s">
        <v>8</v>
      </c>
      <c r="M23" s="43">
        <v>14523</v>
      </c>
      <c r="N23" s="43">
        <v>12447</v>
      </c>
      <c r="O23" s="77">
        <f t="shared" si="0"/>
        <v>-2076</v>
      </c>
      <c r="P23" s="78">
        <f t="shared" si="1"/>
        <v>-0.1429456723817393</v>
      </c>
      <c r="Q23" s="23" t="str">
        <f t="shared" si="6"/>
        <v>Decrease</v>
      </c>
      <c r="R23" s="90">
        <v>516.23514356040312</v>
      </c>
      <c r="S23" s="102">
        <f t="shared" si="2"/>
        <v>28.13252871518366</v>
      </c>
      <c r="T23" s="102">
        <f t="shared" si="3"/>
        <v>24.111105482193143</v>
      </c>
      <c r="U23" s="114">
        <f t="shared" si="4"/>
        <v>-4.021423232990518</v>
      </c>
      <c r="V23" s="80"/>
    </row>
    <row r="24" spans="1:22" s="18" customFormat="1" x14ac:dyDescent="0.25">
      <c r="A24" s="17" t="s">
        <v>1631</v>
      </c>
      <c r="B24" s="17" t="s">
        <v>1632</v>
      </c>
      <c r="C24" s="17" t="s">
        <v>1961</v>
      </c>
      <c r="D24" s="17" t="s">
        <v>1633</v>
      </c>
      <c r="E24" s="17" t="s">
        <v>450</v>
      </c>
      <c r="F24" s="17" t="s">
        <v>451</v>
      </c>
      <c r="G24" s="17" t="s">
        <v>351</v>
      </c>
      <c r="H24" s="17" t="s">
        <v>1634</v>
      </c>
      <c r="I24" s="17" t="s">
        <v>1635</v>
      </c>
      <c r="J24" s="21" t="s">
        <v>1635</v>
      </c>
      <c r="K24" s="17" t="s">
        <v>1905</v>
      </c>
      <c r="L24" s="17" t="s">
        <v>1905</v>
      </c>
      <c r="M24" s="41">
        <f>M31-M30-M29-M28-M27-M26-M25</f>
        <v>9153</v>
      </c>
      <c r="N24" s="41">
        <f>N31-N30-N29-N28-N27-N26-N25</f>
        <v>8634</v>
      </c>
      <c r="O24" s="41">
        <f t="shared" si="0"/>
        <v>-519</v>
      </c>
      <c r="P24" s="36">
        <f t="shared" si="1"/>
        <v>-5.6702720419534579E-2</v>
      </c>
      <c r="Q24" s="69" t="str">
        <f t="shared" ref="Q24" si="9">IF(P24&gt;0,"Increase", "Decrease")</f>
        <v>Decrease</v>
      </c>
      <c r="R24" s="88">
        <v>79.690392721197</v>
      </c>
      <c r="S24" s="100">
        <f t="shared" si="2"/>
        <v>114.85700706762078</v>
      </c>
      <c r="T24" s="100">
        <f t="shared" si="3"/>
        <v>108.34430230764097</v>
      </c>
      <c r="U24" s="112">
        <f t="shared" si="4"/>
        <v>-6.5127047599798118</v>
      </c>
    </row>
    <row r="25" spans="1:22" x14ac:dyDescent="0.25">
      <c r="A25" s="13" t="s">
        <v>447</v>
      </c>
      <c r="B25" s="13" t="s">
        <v>448</v>
      </c>
      <c r="C25" s="13" t="s">
        <v>1962</v>
      </c>
      <c r="D25" s="13" t="s">
        <v>449</v>
      </c>
      <c r="E25" s="13" t="s">
        <v>450</v>
      </c>
      <c r="F25" s="13" t="s">
        <v>451</v>
      </c>
      <c r="G25" s="13" t="s">
        <v>351</v>
      </c>
      <c r="H25" s="13" t="s">
        <v>452</v>
      </c>
      <c r="I25" s="13" t="s">
        <v>453</v>
      </c>
      <c r="J25" s="22" t="s">
        <v>453</v>
      </c>
      <c r="K25" s="13">
        <v>5405452</v>
      </c>
      <c r="L25" s="13" t="s">
        <v>126</v>
      </c>
      <c r="M25" s="42">
        <v>523</v>
      </c>
      <c r="N25" s="42">
        <v>553</v>
      </c>
      <c r="O25" s="42">
        <f t="shared" si="0"/>
        <v>30</v>
      </c>
      <c r="P25" s="37">
        <f t="shared" si="1"/>
        <v>5.736137667304015E-2</v>
      </c>
      <c r="Q25" s="70" t="str">
        <f t="shared" si="6"/>
        <v>Increase</v>
      </c>
      <c r="R25" s="89">
        <v>1.8636346850347416</v>
      </c>
      <c r="S25" s="101">
        <f t="shared" si="2"/>
        <v>280.63439911253334</v>
      </c>
      <c r="T25" s="101">
        <f t="shared" si="3"/>
        <v>296.73197458743965</v>
      </c>
      <c r="U25" s="113">
        <f t="shared" si="4"/>
        <v>16.097575474906307</v>
      </c>
    </row>
    <row r="26" spans="1:22" x14ac:dyDescent="0.25">
      <c r="A26" s="13" t="s">
        <v>482</v>
      </c>
      <c r="B26" s="13" t="s">
        <v>483</v>
      </c>
      <c r="C26" s="13" t="s">
        <v>1962</v>
      </c>
      <c r="D26" s="13" t="s">
        <v>484</v>
      </c>
      <c r="E26" s="13" t="s">
        <v>450</v>
      </c>
      <c r="F26" s="13" t="s">
        <v>451</v>
      </c>
      <c r="G26" s="13" t="s">
        <v>351</v>
      </c>
      <c r="H26" s="13" t="s">
        <v>485</v>
      </c>
      <c r="I26" s="13" t="s">
        <v>486</v>
      </c>
      <c r="J26" s="22" t="s">
        <v>486</v>
      </c>
      <c r="K26" s="13">
        <v>5406844</v>
      </c>
      <c r="L26" s="13" t="s">
        <v>131</v>
      </c>
      <c r="M26" s="42">
        <v>1036</v>
      </c>
      <c r="N26" s="42">
        <v>781</v>
      </c>
      <c r="O26" s="42">
        <f t="shared" si="0"/>
        <v>-255</v>
      </c>
      <c r="P26" s="37">
        <f t="shared" si="1"/>
        <v>-0.24613899613899615</v>
      </c>
      <c r="Q26" s="70" t="str">
        <f t="shared" si="6"/>
        <v>Decrease</v>
      </c>
      <c r="R26" s="89">
        <v>0.7344861239997621</v>
      </c>
      <c r="S26" s="101">
        <f t="shared" si="2"/>
        <v>1410.5099690083941</v>
      </c>
      <c r="T26" s="101">
        <f t="shared" si="3"/>
        <v>1063.3284611926215</v>
      </c>
      <c r="U26" s="113">
        <f t="shared" si="4"/>
        <v>-347.18150781577265</v>
      </c>
    </row>
    <row r="27" spans="1:22" x14ac:dyDescent="0.25">
      <c r="A27" s="13" t="s">
        <v>769</v>
      </c>
      <c r="B27" s="13" t="s">
        <v>770</v>
      </c>
      <c r="C27" s="13" t="s">
        <v>1962</v>
      </c>
      <c r="D27" s="13" t="s">
        <v>771</v>
      </c>
      <c r="E27" s="13" t="s">
        <v>450</v>
      </c>
      <c r="F27" s="13" t="s">
        <v>451</v>
      </c>
      <c r="G27" s="13" t="s">
        <v>351</v>
      </c>
      <c r="H27" s="13" t="s">
        <v>772</v>
      </c>
      <c r="I27" s="13" t="s">
        <v>773</v>
      </c>
      <c r="J27" s="22" t="s">
        <v>773</v>
      </c>
      <c r="K27" s="13">
        <v>5428204</v>
      </c>
      <c r="L27" s="13" t="s">
        <v>181</v>
      </c>
      <c r="M27" s="42">
        <v>2986</v>
      </c>
      <c r="N27" s="42">
        <v>2848</v>
      </c>
      <c r="O27" s="42">
        <f t="shared" si="0"/>
        <v>-138</v>
      </c>
      <c r="P27" s="37">
        <f t="shared" si="1"/>
        <v>-4.6215673141326186E-2</v>
      </c>
      <c r="Q27" s="70" t="str">
        <f t="shared" si="6"/>
        <v>Decrease</v>
      </c>
      <c r="R27" s="89">
        <v>2.0887728018185237</v>
      </c>
      <c r="S27" s="101">
        <f t="shared" si="2"/>
        <v>1429.5475302054556</v>
      </c>
      <c r="T27" s="101">
        <f t="shared" si="3"/>
        <v>1363.48002880949</v>
      </c>
      <c r="U27" s="113">
        <f t="shared" si="4"/>
        <v>-66.067501395965564</v>
      </c>
    </row>
    <row r="28" spans="1:22" s="5" customFormat="1" x14ac:dyDescent="0.25">
      <c r="A28" s="14" t="s">
        <v>1511</v>
      </c>
      <c r="B28" s="14" t="s">
        <v>1512</v>
      </c>
      <c r="C28" s="14" t="s">
        <v>1964</v>
      </c>
      <c r="D28" s="14" t="s">
        <v>1513</v>
      </c>
      <c r="E28" s="14" t="s">
        <v>1514</v>
      </c>
      <c r="F28" s="14" t="s">
        <v>631</v>
      </c>
      <c r="G28" s="14" t="s">
        <v>351</v>
      </c>
      <c r="H28" s="14" t="s">
        <v>1515</v>
      </c>
      <c r="I28" s="14">
        <v>540014</v>
      </c>
      <c r="J28" s="24" t="s">
        <v>1916</v>
      </c>
      <c r="K28" s="14">
        <v>5485156</v>
      </c>
      <c r="L28" s="14" t="s">
        <v>321</v>
      </c>
      <c r="M28" s="74">
        <v>7143</v>
      </c>
      <c r="N28" s="74">
        <v>6932</v>
      </c>
      <c r="O28" s="79">
        <f t="shared" si="0"/>
        <v>-211</v>
      </c>
      <c r="P28" s="38">
        <f t="shared" si="1"/>
        <v>-2.9539409211815762E-2</v>
      </c>
      <c r="Q28" s="75" t="str">
        <f t="shared" si="6"/>
        <v>Decrease</v>
      </c>
      <c r="R28" s="91">
        <v>6.8848665104384335</v>
      </c>
      <c r="S28" s="105">
        <f t="shared" si="2"/>
        <v>1037.4928822759598</v>
      </c>
      <c r="T28" s="105">
        <f t="shared" si="3"/>
        <v>1006.845955472064</v>
      </c>
      <c r="U28" s="115">
        <f t="shared" si="4"/>
        <v>-30.646926803895781</v>
      </c>
    </row>
    <row r="29" spans="1:22" x14ac:dyDescent="0.25">
      <c r="A29" s="13" t="s">
        <v>1523</v>
      </c>
      <c r="B29" s="13" t="s">
        <v>1524</v>
      </c>
      <c r="C29" s="13" t="s">
        <v>1962</v>
      </c>
      <c r="D29" s="13" t="s">
        <v>1525</v>
      </c>
      <c r="E29" s="13" t="s">
        <v>450</v>
      </c>
      <c r="F29" s="13" t="s">
        <v>451</v>
      </c>
      <c r="G29" s="13" t="s">
        <v>351</v>
      </c>
      <c r="H29" s="13" t="s">
        <v>1526</v>
      </c>
      <c r="I29" s="13" t="s">
        <v>1527</v>
      </c>
      <c r="J29" s="22" t="s">
        <v>1527</v>
      </c>
      <c r="K29" s="13">
        <v>5485324</v>
      </c>
      <c r="L29" s="13" t="s">
        <v>323</v>
      </c>
      <c r="M29" s="42">
        <v>2805</v>
      </c>
      <c r="N29" s="42">
        <v>2450</v>
      </c>
      <c r="O29" s="42">
        <f t="shared" si="0"/>
        <v>-355</v>
      </c>
      <c r="P29" s="37">
        <f t="shared" si="1"/>
        <v>-0.12655971479500891</v>
      </c>
      <c r="Q29" s="70" t="str">
        <f t="shared" si="6"/>
        <v>Decrease</v>
      </c>
      <c r="R29" s="89">
        <v>1.3278982683030653</v>
      </c>
      <c r="S29" s="101">
        <f t="shared" si="2"/>
        <v>2112.3606129741684</v>
      </c>
      <c r="T29" s="101">
        <f t="shared" si="3"/>
        <v>1845.0208562519476</v>
      </c>
      <c r="U29" s="113">
        <f t="shared" si="4"/>
        <v>-267.33975672222073</v>
      </c>
    </row>
    <row r="30" spans="1:22" x14ac:dyDescent="0.25">
      <c r="A30" s="13" t="s">
        <v>1596</v>
      </c>
      <c r="B30" s="13" t="s">
        <v>1597</v>
      </c>
      <c r="C30" s="13" t="s">
        <v>1962</v>
      </c>
      <c r="D30" s="13" t="s">
        <v>1598</v>
      </c>
      <c r="E30" s="13" t="s">
        <v>450</v>
      </c>
      <c r="F30" s="13" t="s">
        <v>451</v>
      </c>
      <c r="G30" s="13" t="s">
        <v>351</v>
      </c>
      <c r="H30" s="13" t="s">
        <v>1599</v>
      </c>
      <c r="I30" s="13" t="s">
        <v>1600</v>
      </c>
      <c r="J30" s="22" t="s">
        <v>1600</v>
      </c>
      <c r="K30" s="13">
        <v>5487892</v>
      </c>
      <c r="L30" s="13" t="s">
        <v>337</v>
      </c>
      <c r="M30" s="42">
        <v>423</v>
      </c>
      <c r="N30" s="42">
        <v>361</v>
      </c>
      <c r="O30" s="42">
        <f t="shared" si="0"/>
        <v>-62</v>
      </c>
      <c r="P30" s="37">
        <f t="shared" si="1"/>
        <v>-0.14657210401891252</v>
      </c>
      <c r="Q30" s="70" t="str">
        <f t="shared" si="6"/>
        <v>Decrease</v>
      </c>
      <c r="R30" s="89">
        <v>0.1428014770705138</v>
      </c>
      <c r="S30" s="101">
        <f t="shared" si="2"/>
        <v>2962.1542345190678</v>
      </c>
      <c r="T30" s="101">
        <f t="shared" si="3"/>
        <v>2527.9850559370766</v>
      </c>
      <c r="U30" s="113">
        <f t="shared" si="4"/>
        <v>-434.16917858199122</v>
      </c>
    </row>
    <row r="31" spans="1:22" s="6" customFormat="1" x14ac:dyDescent="0.25">
      <c r="A31" s="15" t="s">
        <v>11</v>
      </c>
      <c r="B31" s="16" t="s">
        <v>1910</v>
      </c>
      <c r="C31" s="108" t="s">
        <v>1963</v>
      </c>
      <c r="D31" s="15"/>
      <c r="E31" s="15"/>
      <c r="F31" s="15"/>
      <c r="G31" s="15"/>
      <c r="H31" s="15"/>
      <c r="I31" s="15"/>
      <c r="J31" s="23"/>
      <c r="K31" s="15">
        <v>54009</v>
      </c>
      <c r="L31" s="15" t="s">
        <v>10</v>
      </c>
      <c r="M31" s="43">
        <v>24069</v>
      </c>
      <c r="N31" s="43">
        <v>22559</v>
      </c>
      <c r="O31" s="77">
        <f t="shared" si="0"/>
        <v>-1510</v>
      </c>
      <c r="P31" s="78">
        <f t="shared" si="1"/>
        <v>-6.2736299804728071E-2</v>
      </c>
      <c r="Q31" s="23" t="str">
        <f t="shared" si="6"/>
        <v>Decrease</v>
      </c>
      <c r="R31" s="90">
        <v>92.732852587862027</v>
      </c>
      <c r="S31" s="102">
        <f t="shared" si="2"/>
        <v>259.55202852403613</v>
      </c>
      <c r="T31" s="102">
        <f t="shared" si="3"/>
        <v>243.26869464762683</v>
      </c>
      <c r="U31" s="114">
        <f t="shared" si="4"/>
        <v>-16.283333876409301</v>
      </c>
      <c r="V31" s="80"/>
    </row>
    <row r="32" spans="1:22" s="18" customFormat="1" x14ac:dyDescent="0.25">
      <c r="A32" s="17" t="s">
        <v>1636</v>
      </c>
      <c r="B32" s="17" t="s">
        <v>1637</v>
      </c>
      <c r="C32" s="17" t="s">
        <v>1961</v>
      </c>
      <c r="D32" s="17" t="s">
        <v>1638</v>
      </c>
      <c r="E32" s="17" t="s">
        <v>415</v>
      </c>
      <c r="F32" s="17" t="s">
        <v>416</v>
      </c>
      <c r="G32" s="17" t="s">
        <v>351</v>
      </c>
      <c r="H32" s="17" t="s">
        <v>1639</v>
      </c>
      <c r="I32" s="17" t="s">
        <v>1640</v>
      </c>
      <c r="J32" s="21" t="s">
        <v>1640</v>
      </c>
      <c r="K32" s="17" t="s">
        <v>1905</v>
      </c>
      <c r="L32" s="17" t="s">
        <v>1905</v>
      </c>
      <c r="M32" s="41">
        <f>M36-M35-M34-M33</f>
        <v>44374</v>
      </c>
      <c r="N32" s="41">
        <f>N36-N35-N34-N33</f>
        <v>43654</v>
      </c>
      <c r="O32" s="41">
        <f t="shared" si="0"/>
        <v>-720</v>
      </c>
      <c r="P32" s="36">
        <f t="shared" si="1"/>
        <v>-1.6225717762653805E-2</v>
      </c>
      <c r="Q32" s="69" t="str">
        <f t="shared" ref="Q32" si="10">IF(P32&gt;0,"Increase", "Decrease")</f>
        <v>Decrease</v>
      </c>
      <c r="R32" s="88">
        <v>265.03821272465291</v>
      </c>
      <c r="S32" s="100">
        <f t="shared" si="2"/>
        <v>167.42491410512176</v>
      </c>
      <c r="T32" s="100">
        <f t="shared" si="3"/>
        <v>164.7083247024155</v>
      </c>
      <c r="U32" s="112">
        <f t="shared" si="4"/>
        <v>-2.716589402706262</v>
      </c>
    </row>
    <row r="33" spans="1:22" x14ac:dyDescent="0.25">
      <c r="A33" s="13" t="s">
        <v>412</v>
      </c>
      <c r="B33" s="13" t="s">
        <v>413</v>
      </c>
      <c r="C33" s="13" t="s">
        <v>1962</v>
      </c>
      <c r="D33" s="13" t="s">
        <v>414</v>
      </c>
      <c r="E33" s="13" t="s">
        <v>415</v>
      </c>
      <c r="F33" s="13" t="s">
        <v>416</v>
      </c>
      <c r="G33" s="13" t="s">
        <v>351</v>
      </c>
      <c r="H33" s="13" t="s">
        <v>417</v>
      </c>
      <c r="I33" s="13" t="s">
        <v>418</v>
      </c>
      <c r="J33" s="22" t="s">
        <v>418</v>
      </c>
      <c r="K33" s="13">
        <v>5404276</v>
      </c>
      <c r="L33" s="13" t="s">
        <v>121</v>
      </c>
      <c r="M33" s="42">
        <v>3964</v>
      </c>
      <c r="N33" s="42">
        <v>4456</v>
      </c>
      <c r="O33" s="42">
        <f t="shared" si="0"/>
        <v>492</v>
      </c>
      <c r="P33" s="37">
        <f t="shared" si="1"/>
        <v>0.12411705348133199</v>
      </c>
      <c r="Q33" s="70" t="str">
        <f t="shared" si="6"/>
        <v>Increase</v>
      </c>
      <c r="R33" s="89">
        <v>4.1844626244946816</v>
      </c>
      <c r="S33" s="101">
        <f t="shared" si="2"/>
        <v>947.31399362867899</v>
      </c>
      <c r="T33" s="101">
        <f t="shared" si="3"/>
        <v>1064.8918152395038</v>
      </c>
      <c r="U33" s="113">
        <f t="shared" si="4"/>
        <v>117.5778216108248</v>
      </c>
    </row>
    <row r="34" spans="1:22" s="5" customFormat="1" x14ac:dyDescent="0.25">
      <c r="A34" s="14" t="s">
        <v>922</v>
      </c>
      <c r="B34" s="14" t="s">
        <v>923</v>
      </c>
      <c r="C34" s="14" t="s">
        <v>1964</v>
      </c>
      <c r="D34" s="14" t="s">
        <v>924</v>
      </c>
      <c r="E34" s="14" t="s">
        <v>925</v>
      </c>
      <c r="F34" s="14" t="s">
        <v>416</v>
      </c>
      <c r="G34" s="14" t="s">
        <v>351</v>
      </c>
      <c r="H34" s="14" t="s">
        <v>926</v>
      </c>
      <c r="I34" s="14" t="s">
        <v>927</v>
      </c>
      <c r="J34" s="24" t="s">
        <v>1917</v>
      </c>
      <c r="K34" s="14">
        <v>5439460</v>
      </c>
      <c r="L34" s="14" t="s">
        <v>208</v>
      </c>
      <c r="M34" s="74">
        <v>45558</v>
      </c>
      <c r="N34" s="74">
        <v>43429</v>
      </c>
      <c r="O34" s="79">
        <f t="shared" si="0"/>
        <v>-2129</v>
      </c>
      <c r="P34" s="38">
        <f t="shared" si="1"/>
        <v>-4.6731638790113703E-2</v>
      </c>
      <c r="Q34" s="75" t="str">
        <f t="shared" si="6"/>
        <v>Decrease</v>
      </c>
      <c r="R34" s="91">
        <v>17.068851532910667</v>
      </c>
      <c r="S34" s="105">
        <f t="shared" si="2"/>
        <v>2669.0723691725275</v>
      </c>
      <c r="T34" s="105">
        <f t="shared" si="3"/>
        <v>2544.3422433116839</v>
      </c>
      <c r="U34" s="115">
        <f t="shared" si="4"/>
        <v>-124.7301258608436</v>
      </c>
    </row>
    <row r="35" spans="1:22" x14ac:dyDescent="0.25">
      <c r="A35" s="13" t="s">
        <v>1086</v>
      </c>
      <c r="B35" s="13" t="s">
        <v>1087</v>
      </c>
      <c r="C35" s="13" t="s">
        <v>1962</v>
      </c>
      <c r="D35" s="13" t="s">
        <v>1088</v>
      </c>
      <c r="E35" s="13" t="s">
        <v>415</v>
      </c>
      <c r="F35" s="13" t="s">
        <v>416</v>
      </c>
      <c r="G35" s="13" t="s">
        <v>351</v>
      </c>
      <c r="H35" s="13" t="s">
        <v>1089</v>
      </c>
      <c r="I35" s="13" t="s">
        <v>1090</v>
      </c>
      <c r="J35" s="22" t="s">
        <v>1090</v>
      </c>
      <c r="K35" s="13">
        <v>5454484</v>
      </c>
      <c r="L35" s="13" t="s">
        <v>240</v>
      </c>
      <c r="M35" s="42">
        <v>2423</v>
      </c>
      <c r="N35" s="42">
        <v>2811</v>
      </c>
      <c r="O35" s="42">
        <f t="shared" si="0"/>
        <v>388</v>
      </c>
      <c r="P35" s="37">
        <f t="shared" si="1"/>
        <v>0.16013206768468841</v>
      </c>
      <c r="Q35" s="70" t="str">
        <f t="shared" si="6"/>
        <v>Increase</v>
      </c>
      <c r="R35" s="89">
        <v>1.5694563158958368</v>
      </c>
      <c r="S35" s="101">
        <f t="shared" si="2"/>
        <v>1543.846729252203</v>
      </c>
      <c r="T35" s="101">
        <f t="shared" si="3"/>
        <v>1791.0660981956016</v>
      </c>
      <c r="U35" s="113">
        <f t="shared" si="4"/>
        <v>247.21936894339865</v>
      </c>
    </row>
    <row r="36" spans="1:22" s="6" customFormat="1" x14ac:dyDescent="0.25">
      <c r="A36" s="15" t="s">
        <v>13</v>
      </c>
      <c r="B36" s="16" t="s">
        <v>1910</v>
      </c>
      <c r="C36" s="108" t="s">
        <v>1963</v>
      </c>
      <c r="D36" s="15"/>
      <c r="E36" s="15"/>
      <c r="F36" s="15"/>
      <c r="G36" s="15"/>
      <c r="H36" s="15"/>
      <c r="I36" s="15"/>
      <c r="J36" s="23"/>
      <c r="K36" s="15">
        <v>54011</v>
      </c>
      <c r="L36" s="15" t="s">
        <v>12</v>
      </c>
      <c r="M36" s="43">
        <v>96319</v>
      </c>
      <c r="N36" s="43">
        <v>94350</v>
      </c>
      <c r="O36" s="77">
        <f t="shared" si="0"/>
        <v>-1969</v>
      </c>
      <c r="P36" s="78">
        <f t="shared" si="1"/>
        <v>-2.0442487982641016E-2</v>
      </c>
      <c r="Q36" s="23" t="str">
        <f t="shared" si="6"/>
        <v>Decrease</v>
      </c>
      <c r="R36" s="90">
        <v>287.86098319795411</v>
      </c>
      <c r="S36" s="102">
        <f t="shared" si="2"/>
        <v>334.60248391413319</v>
      </c>
      <c r="T36" s="102">
        <f t="shared" si="3"/>
        <v>327.76237665775665</v>
      </c>
      <c r="U36" s="114">
        <f t="shared" si="4"/>
        <v>-6.840107256376541</v>
      </c>
      <c r="V36" s="80"/>
    </row>
    <row r="37" spans="1:22" s="18" customFormat="1" x14ac:dyDescent="0.25">
      <c r="A37" s="17" t="s">
        <v>1641</v>
      </c>
      <c r="B37" s="17" t="s">
        <v>1642</v>
      </c>
      <c r="C37" s="17" t="s">
        <v>1961</v>
      </c>
      <c r="D37" s="17" t="s">
        <v>1643</v>
      </c>
      <c r="E37" s="17" t="s">
        <v>838</v>
      </c>
      <c r="F37" s="17" t="s">
        <v>839</v>
      </c>
      <c r="G37" s="17" t="s">
        <v>351</v>
      </c>
      <c r="H37" s="17" t="s">
        <v>1644</v>
      </c>
      <c r="I37" s="17" t="s">
        <v>1645</v>
      </c>
      <c r="J37" s="21" t="s">
        <v>1645</v>
      </c>
      <c r="K37" s="17" t="s">
        <v>1905</v>
      </c>
      <c r="L37" s="17" t="s">
        <v>1905</v>
      </c>
      <c r="M37" s="41">
        <f>M39-M38</f>
        <v>7066</v>
      </c>
      <c r="N37" s="41">
        <f>N39-N38</f>
        <v>5735</v>
      </c>
      <c r="O37" s="41">
        <f t="shared" si="0"/>
        <v>-1331</v>
      </c>
      <c r="P37" s="36">
        <f t="shared" si="1"/>
        <v>-0.18836682705915653</v>
      </c>
      <c r="Q37" s="69" t="str">
        <f t="shared" ref="Q37" si="11">IF(P37&gt;0,"Increase", "Decrease")</f>
        <v>Decrease</v>
      </c>
      <c r="R37" s="88">
        <v>279.81012937132573</v>
      </c>
      <c r="S37" s="100">
        <f t="shared" si="2"/>
        <v>25.252838472559265</v>
      </c>
      <c r="T37" s="100">
        <f t="shared" si="3"/>
        <v>20.49604141524588</v>
      </c>
      <c r="U37" s="112">
        <f t="shared" si="4"/>
        <v>-4.7567970573133849</v>
      </c>
    </row>
    <row r="38" spans="1:22" x14ac:dyDescent="0.25">
      <c r="A38" s="13" t="s">
        <v>835</v>
      </c>
      <c r="B38" s="13" t="s">
        <v>836</v>
      </c>
      <c r="C38" s="13" t="s">
        <v>1962</v>
      </c>
      <c r="D38" s="13" t="s">
        <v>837</v>
      </c>
      <c r="E38" s="13" t="s">
        <v>838</v>
      </c>
      <c r="F38" s="13" t="s">
        <v>839</v>
      </c>
      <c r="G38" s="13" t="s">
        <v>351</v>
      </c>
      <c r="H38" s="13" t="s">
        <v>840</v>
      </c>
      <c r="I38" s="13" t="s">
        <v>841</v>
      </c>
      <c r="J38" s="22" t="s">
        <v>841</v>
      </c>
      <c r="K38" s="13">
        <v>5432884</v>
      </c>
      <c r="L38" s="13" t="s">
        <v>193</v>
      </c>
      <c r="M38" s="42">
        <v>561</v>
      </c>
      <c r="N38" s="42">
        <v>494</v>
      </c>
      <c r="O38" s="42">
        <f t="shared" si="0"/>
        <v>-67</v>
      </c>
      <c r="P38" s="37">
        <f t="shared" si="1"/>
        <v>-0.11942959001782531</v>
      </c>
      <c r="Q38" s="70" t="str">
        <f t="shared" si="6"/>
        <v>Decrease</v>
      </c>
      <c r="R38" s="89">
        <v>0.46144171353345187</v>
      </c>
      <c r="S38" s="101">
        <f t="shared" si="2"/>
        <v>1215.754847354802</v>
      </c>
      <c r="T38" s="101">
        <f t="shared" si="3"/>
        <v>1070.5577443730342</v>
      </c>
      <c r="U38" s="113">
        <f t="shared" si="4"/>
        <v>-145.19710298176778</v>
      </c>
    </row>
    <row r="39" spans="1:22" s="6" customFormat="1" x14ac:dyDescent="0.25">
      <c r="A39" s="15" t="s">
        <v>15</v>
      </c>
      <c r="B39" s="16" t="s">
        <v>1910</v>
      </c>
      <c r="C39" s="108" t="s">
        <v>1963</v>
      </c>
      <c r="D39" s="15"/>
      <c r="E39" s="15"/>
      <c r="F39" s="15"/>
      <c r="G39" s="15"/>
      <c r="H39" s="15"/>
      <c r="I39" s="15"/>
      <c r="J39" s="23"/>
      <c r="K39" s="15">
        <v>54013</v>
      </c>
      <c r="L39" s="15" t="s">
        <v>14</v>
      </c>
      <c r="M39" s="43">
        <v>7627</v>
      </c>
      <c r="N39" s="43">
        <v>6229</v>
      </c>
      <c r="O39" s="77">
        <f t="shared" si="0"/>
        <v>-1398</v>
      </c>
      <c r="P39" s="78">
        <f t="shared" si="1"/>
        <v>-0.18329618460731611</v>
      </c>
      <c r="Q39" s="23" t="str">
        <f t="shared" si="6"/>
        <v>Decrease</v>
      </c>
      <c r="R39" s="90">
        <v>280.2715710848592</v>
      </c>
      <c r="S39" s="102">
        <f t="shared" si="2"/>
        <v>27.212892019257765</v>
      </c>
      <c r="T39" s="102">
        <f t="shared" si="3"/>
        <v>22.224872739996933</v>
      </c>
      <c r="U39" s="114">
        <f t="shared" si="4"/>
        <v>-4.9880192792608327</v>
      </c>
      <c r="V39" s="80"/>
    </row>
    <row r="40" spans="1:22" s="18" customFormat="1" x14ac:dyDescent="0.25">
      <c r="A40" s="17" t="s">
        <v>1646</v>
      </c>
      <c r="B40" s="17" t="s">
        <v>1647</v>
      </c>
      <c r="C40" s="17" t="s">
        <v>1961</v>
      </c>
      <c r="D40" s="17" t="s">
        <v>1648</v>
      </c>
      <c r="E40" s="17" t="s">
        <v>642</v>
      </c>
      <c r="F40" s="17" t="s">
        <v>643</v>
      </c>
      <c r="G40" s="17" t="s">
        <v>351</v>
      </c>
      <c r="H40" s="17" t="s">
        <v>1649</v>
      </c>
      <c r="I40" s="17" t="s">
        <v>1650</v>
      </c>
      <c r="J40" s="21" t="s">
        <v>1650</v>
      </c>
      <c r="K40" s="17" t="s">
        <v>1905</v>
      </c>
      <c r="L40" s="17" t="s">
        <v>1905</v>
      </c>
      <c r="M40" s="41">
        <f>M42-M41</f>
        <v>8895</v>
      </c>
      <c r="N40" s="41">
        <f>N42-N41</f>
        <v>7655</v>
      </c>
      <c r="O40" s="41">
        <f t="shared" si="0"/>
        <v>-1240</v>
      </c>
      <c r="P40" s="36">
        <f t="shared" si="1"/>
        <v>-0.13940415964024733</v>
      </c>
      <c r="Q40" s="69" t="str">
        <f t="shared" ref="Q40" si="12">IF(P40&gt;0,"Increase", "Decrease")</f>
        <v>Decrease</v>
      </c>
      <c r="R40" s="88">
        <v>342.98739680840686</v>
      </c>
      <c r="S40" s="100">
        <f t="shared" si="2"/>
        <v>25.933897521513764</v>
      </c>
      <c r="T40" s="100">
        <f t="shared" si="3"/>
        <v>22.318604331330842</v>
      </c>
      <c r="U40" s="112">
        <f t="shared" si="4"/>
        <v>-3.6152931901829213</v>
      </c>
    </row>
    <row r="41" spans="1:22" x14ac:dyDescent="0.25">
      <c r="A41" s="13" t="s">
        <v>639</v>
      </c>
      <c r="B41" s="13" t="s">
        <v>640</v>
      </c>
      <c r="C41" s="13" t="s">
        <v>1962</v>
      </c>
      <c r="D41" s="13" t="s">
        <v>641</v>
      </c>
      <c r="E41" s="13" t="s">
        <v>642</v>
      </c>
      <c r="F41" s="13" t="s">
        <v>643</v>
      </c>
      <c r="G41" s="13" t="s">
        <v>351</v>
      </c>
      <c r="H41" s="13" t="s">
        <v>644</v>
      </c>
      <c r="I41" s="13" t="s">
        <v>645</v>
      </c>
      <c r="J41" s="22" t="s">
        <v>645</v>
      </c>
      <c r="K41" s="13">
        <v>5415676</v>
      </c>
      <c r="L41" s="13" t="s">
        <v>158</v>
      </c>
      <c r="M41" s="42">
        <v>491</v>
      </c>
      <c r="N41" s="42">
        <v>396</v>
      </c>
      <c r="O41" s="42">
        <f t="shared" si="0"/>
        <v>-95</v>
      </c>
      <c r="P41" s="37">
        <f t="shared" si="1"/>
        <v>-0.19348268839103869</v>
      </c>
      <c r="Q41" s="70" t="str">
        <f t="shared" si="6"/>
        <v>Decrease</v>
      </c>
      <c r="R41" s="89">
        <v>0.61435526202115986</v>
      </c>
      <c r="S41" s="101">
        <f t="shared" si="2"/>
        <v>799.21184101958386</v>
      </c>
      <c r="T41" s="101">
        <f t="shared" si="3"/>
        <v>644.57818542516338</v>
      </c>
      <c r="U41" s="113">
        <f t="shared" si="4"/>
        <v>-154.63365559442047</v>
      </c>
    </row>
    <row r="42" spans="1:22" s="6" customFormat="1" x14ac:dyDescent="0.25">
      <c r="A42" s="15" t="s">
        <v>17</v>
      </c>
      <c r="B42" s="16" t="s">
        <v>1910</v>
      </c>
      <c r="C42" s="108" t="s">
        <v>1963</v>
      </c>
      <c r="D42" s="15"/>
      <c r="E42" s="15"/>
      <c r="F42" s="15"/>
      <c r="G42" s="15"/>
      <c r="H42" s="15"/>
      <c r="I42" s="15"/>
      <c r="J42" s="23"/>
      <c r="K42" s="15">
        <v>54015</v>
      </c>
      <c r="L42" s="15" t="s">
        <v>16</v>
      </c>
      <c r="M42" s="43">
        <v>9386</v>
      </c>
      <c r="N42" s="43">
        <v>8051</v>
      </c>
      <c r="O42" s="77">
        <f t="shared" si="0"/>
        <v>-1335</v>
      </c>
      <c r="P42" s="78">
        <f t="shared" si="1"/>
        <v>-0.14223311314724058</v>
      </c>
      <c r="Q42" s="23" t="str">
        <f t="shared" si="6"/>
        <v>Decrease</v>
      </c>
      <c r="R42" s="90">
        <v>343.60175207042801</v>
      </c>
      <c r="S42" s="102">
        <f t="shared" si="2"/>
        <v>27.316507973091337</v>
      </c>
      <c r="T42" s="102">
        <f t="shared" si="3"/>
        <v>23.431196003767138</v>
      </c>
      <c r="U42" s="114">
        <f t="shared" si="4"/>
        <v>-3.8853119693241993</v>
      </c>
      <c r="V42" s="80"/>
    </row>
    <row r="43" spans="1:22" s="18" customFormat="1" x14ac:dyDescent="0.25">
      <c r="A43" s="17" t="s">
        <v>1651</v>
      </c>
      <c r="B43" s="17" t="s">
        <v>1652</v>
      </c>
      <c r="C43" s="17" t="s">
        <v>1961</v>
      </c>
      <c r="D43" s="17" t="s">
        <v>1653</v>
      </c>
      <c r="E43" s="17" t="s">
        <v>1561</v>
      </c>
      <c r="F43" s="17" t="s">
        <v>1562</v>
      </c>
      <c r="G43" s="17" t="s">
        <v>351</v>
      </c>
      <c r="H43" s="17" t="s">
        <v>1654</v>
      </c>
      <c r="I43" s="17" t="s">
        <v>1655</v>
      </c>
      <c r="J43" s="21" t="s">
        <v>1655</v>
      </c>
      <c r="K43" s="17" t="s">
        <v>1905</v>
      </c>
      <c r="L43" s="17" t="s">
        <v>1905</v>
      </c>
      <c r="M43" s="41">
        <f>M45-M44</f>
        <v>7377</v>
      </c>
      <c r="N43" s="41">
        <f>N45-N44</f>
        <v>7155</v>
      </c>
      <c r="O43" s="41">
        <f t="shared" si="0"/>
        <v>-222</v>
      </c>
      <c r="P43" s="36">
        <f t="shared" si="1"/>
        <v>-3.0093533956893046E-2</v>
      </c>
      <c r="Q43" s="69" t="str">
        <f t="shared" ref="Q43" si="13">IF(P43&gt;0,"Increase", "Decrease")</f>
        <v>Decrease</v>
      </c>
      <c r="R43" s="88">
        <v>319.80611426508415</v>
      </c>
      <c r="S43" s="100">
        <f t="shared" si="2"/>
        <v>23.067101193335152</v>
      </c>
      <c r="T43" s="100">
        <f t="shared" si="3"/>
        <v>22.372930600286431</v>
      </c>
      <c r="U43" s="112">
        <f t="shared" si="4"/>
        <v>-0.69417059304872097</v>
      </c>
    </row>
    <row r="44" spans="1:22" x14ac:dyDescent="0.25">
      <c r="A44" s="13" t="s">
        <v>1558</v>
      </c>
      <c r="B44" s="13" t="s">
        <v>1559</v>
      </c>
      <c r="C44" s="13" t="s">
        <v>1962</v>
      </c>
      <c r="D44" s="13" t="s">
        <v>1560</v>
      </c>
      <c r="E44" s="13" t="s">
        <v>1561</v>
      </c>
      <c r="F44" s="13" t="s">
        <v>1562</v>
      </c>
      <c r="G44" s="13" t="s">
        <v>351</v>
      </c>
      <c r="H44" s="13" t="s">
        <v>1563</v>
      </c>
      <c r="I44" s="13" t="s">
        <v>1564</v>
      </c>
      <c r="J44" s="22" t="s">
        <v>1564</v>
      </c>
      <c r="K44" s="13">
        <v>5486116</v>
      </c>
      <c r="L44" s="13" t="s">
        <v>330</v>
      </c>
      <c r="M44" s="42">
        <v>825</v>
      </c>
      <c r="N44" s="42">
        <v>653</v>
      </c>
      <c r="O44" s="42">
        <f t="shared" si="0"/>
        <v>-172</v>
      </c>
      <c r="P44" s="37">
        <f t="shared" si="1"/>
        <v>-0.2084848484848485</v>
      </c>
      <c r="Q44" s="70" t="str">
        <f t="shared" si="6"/>
        <v>Decrease</v>
      </c>
      <c r="R44" s="89">
        <v>0.37511695623768293</v>
      </c>
      <c r="S44" s="101">
        <f t="shared" si="2"/>
        <v>2199.3140706688305</v>
      </c>
      <c r="T44" s="101">
        <f t="shared" si="3"/>
        <v>1740.790409874844</v>
      </c>
      <c r="U44" s="113">
        <f t="shared" si="4"/>
        <v>-458.52366079398644</v>
      </c>
    </row>
    <row r="45" spans="1:22" s="6" customFormat="1" x14ac:dyDescent="0.25">
      <c r="A45" s="15" t="s">
        <v>19</v>
      </c>
      <c r="B45" s="16" t="s">
        <v>1910</v>
      </c>
      <c r="C45" s="108" t="s">
        <v>1963</v>
      </c>
      <c r="D45" s="15"/>
      <c r="E45" s="15"/>
      <c r="F45" s="15"/>
      <c r="G45" s="15"/>
      <c r="H45" s="15"/>
      <c r="I45" s="15"/>
      <c r="J45" s="23"/>
      <c r="K45" s="15">
        <v>54017</v>
      </c>
      <c r="L45" s="15" t="s">
        <v>18</v>
      </c>
      <c r="M45" s="43">
        <v>8202</v>
      </c>
      <c r="N45" s="43">
        <v>7808</v>
      </c>
      <c r="O45" s="77">
        <f t="shared" si="0"/>
        <v>-394</v>
      </c>
      <c r="P45" s="78">
        <f t="shared" si="1"/>
        <v>-4.803706413069983E-2</v>
      </c>
      <c r="Q45" s="23" t="str">
        <f t="shared" si="6"/>
        <v>Decrease</v>
      </c>
      <c r="R45" s="90">
        <v>320.18123122132181</v>
      </c>
      <c r="S45" s="102">
        <f t="shared" si="2"/>
        <v>25.616742020491689</v>
      </c>
      <c r="T45" s="102">
        <f t="shared" si="3"/>
        <v>24.386188941233737</v>
      </c>
      <c r="U45" s="114">
        <f t="shared" si="4"/>
        <v>-1.2305530792579518</v>
      </c>
      <c r="V45" s="81"/>
    </row>
    <row r="46" spans="1:22" s="18" customFormat="1" x14ac:dyDescent="0.25">
      <c r="A46" s="17" t="s">
        <v>1656</v>
      </c>
      <c r="B46" s="17" t="s">
        <v>1657</v>
      </c>
      <c r="C46" s="17" t="s">
        <v>1961</v>
      </c>
      <c r="D46" s="17" t="s">
        <v>1658</v>
      </c>
      <c r="E46" s="17" t="s">
        <v>387</v>
      </c>
      <c r="F46" s="17" t="s">
        <v>388</v>
      </c>
      <c r="G46" s="17" t="s">
        <v>351</v>
      </c>
      <c r="H46" s="17" t="s">
        <v>1659</v>
      </c>
      <c r="I46" s="17" t="s">
        <v>1660</v>
      </c>
      <c r="J46" s="21" t="s">
        <v>1660</v>
      </c>
      <c r="K46" s="17" t="s">
        <v>1905</v>
      </c>
      <c r="L46" s="17" t="s">
        <v>1905</v>
      </c>
      <c r="M46" s="41">
        <f>M57-M56-M55-M54-M53-M52-M51-M50-M49-M48-M47</f>
        <v>29379</v>
      </c>
      <c r="N46" s="41">
        <f>N57-N56-N55-N54-N53-N52-N51-N50-N49-N48-N47</f>
        <v>24256</v>
      </c>
      <c r="O46" s="41">
        <f t="shared" si="0"/>
        <v>-5123</v>
      </c>
      <c r="P46" s="36">
        <f t="shared" si="1"/>
        <v>-0.17437625514823513</v>
      </c>
      <c r="Q46" s="69" t="str">
        <f t="shared" ref="Q46" si="14">IF(P46&gt;0,"Increase", "Decrease")</f>
        <v>Decrease</v>
      </c>
      <c r="R46" s="88">
        <v>645.80234122743434</v>
      </c>
      <c r="S46" s="100">
        <f t="shared" si="2"/>
        <v>45.492247587955866</v>
      </c>
      <c r="T46" s="100">
        <f t="shared" si="3"/>
        <v>37.559479815291787</v>
      </c>
      <c r="U46" s="112">
        <f t="shared" si="4"/>
        <v>-7.9327677726640786</v>
      </c>
    </row>
    <row r="47" spans="1:22" x14ac:dyDescent="0.25">
      <c r="A47" s="13" t="s">
        <v>384</v>
      </c>
      <c r="B47" s="13" t="s">
        <v>385</v>
      </c>
      <c r="C47" s="13" t="s">
        <v>1962</v>
      </c>
      <c r="D47" s="13" t="s">
        <v>386</v>
      </c>
      <c r="E47" s="13" t="s">
        <v>387</v>
      </c>
      <c r="F47" s="13" t="s">
        <v>388</v>
      </c>
      <c r="G47" s="13" t="s">
        <v>351</v>
      </c>
      <c r="H47" s="13" t="s">
        <v>389</v>
      </c>
      <c r="I47" s="13" t="s">
        <v>390</v>
      </c>
      <c r="J47" s="22" t="s">
        <v>390</v>
      </c>
      <c r="K47" s="13">
        <v>5401996</v>
      </c>
      <c r="L47" s="13" t="s">
        <v>117</v>
      </c>
      <c r="M47" s="42">
        <v>1404</v>
      </c>
      <c r="N47" s="42">
        <v>1303</v>
      </c>
      <c r="O47" s="42">
        <f t="shared" si="0"/>
        <v>-101</v>
      </c>
      <c r="P47" s="37">
        <f t="shared" si="1"/>
        <v>-7.1937321937321941E-2</v>
      </c>
      <c r="Q47" s="70" t="str">
        <f t="shared" si="6"/>
        <v>Decrease</v>
      </c>
      <c r="R47" s="89">
        <v>1.6625905258673119</v>
      </c>
      <c r="S47" s="101">
        <f t="shared" si="2"/>
        <v>844.46529566718493</v>
      </c>
      <c r="T47" s="101">
        <f t="shared" si="3"/>
        <v>783.71672382787892</v>
      </c>
      <c r="U47" s="113">
        <f t="shared" si="4"/>
        <v>-60.74857183930601</v>
      </c>
    </row>
    <row r="48" spans="1:22" x14ac:dyDescent="0.25">
      <c r="A48" s="13" t="s">
        <v>752</v>
      </c>
      <c r="B48" s="13" t="s">
        <v>753</v>
      </c>
      <c r="C48" s="13" t="s">
        <v>1962</v>
      </c>
      <c r="D48" s="13" t="s">
        <v>754</v>
      </c>
      <c r="E48" s="13" t="s">
        <v>387</v>
      </c>
      <c r="F48" s="13" t="s">
        <v>388</v>
      </c>
      <c r="G48" s="13" t="s">
        <v>351</v>
      </c>
      <c r="H48" s="13" t="s">
        <v>755</v>
      </c>
      <c r="I48" s="13" t="s">
        <v>756</v>
      </c>
      <c r="J48" s="22" t="s">
        <v>756</v>
      </c>
      <c r="K48" s="13">
        <v>5427028</v>
      </c>
      <c r="L48" s="13" t="s">
        <v>178</v>
      </c>
      <c r="M48" s="42">
        <v>2892</v>
      </c>
      <c r="N48" s="42">
        <v>2887</v>
      </c>
      <c r="O48" s="42">
        <f t="shared" si="0"/>
        <v>-5</v>
      </c>
      <c r="P48" s="37">
        <f t="shared" si="1"/>
        <v>-1.7289073305670815E-3</v>
      </c>
      <c r="Q48" s="70" t="str">
        <f t="shared" si="6"/>
        <v>Decrease</v>
      </c>
      <c r="R48" s="89">
        <v>5.5801743854668189</v>
      </c>
      <c r="S48" s="101">
        <f t="shared" si="2"/>
        <v>518.26337318991602</v>
      </c>
      <c r="T48" s="101">
        <f t="shared" si="3"/>
        <v>517.3673438448435</v>
      </c>
      <c r="U48" s="113">
        <f t="shared" si="4"/>
        <v>-0.8960293450725203</v>
      </c>
    </row>
    <row r="49" spans="1:22" x14ac:dyDescent="0.25">
      <c r="A49" s="13" t="s">
        <v>803</v>
      </c>
      <c r="B49" s="13" t="s">
        <v>804</v>
      </c>
      <c r="C49" s="13" t="s">
        <v>1962</v>
      </c>
      <c r="D49" s="13" t="s">
        <v>805</v>
      </c>
      <c r="E49" s="13" t="s">
        <v>387</v>
      </c>
      <c r="F49" s="13" t="s">
        <v>388</v>
      </c>
      <c r="G49" s="13" t="s">
        <v>351</v>
      </c>
      <c r="H49" s="13" t="s">
        <v>806</v>
      </c>
      <c r="I49" s="13" t="s">
        <v>807</v>
      </c>
      <c r="J49" s="22" t="s">
        <v>807</v>
      </c>
      <c r="K49" s="13">
        <v>5430364</v>
      </c>
      <c r="L49" s="13" t="s">
        <v>187</v>
      </c>
      <c r="M49" s="42">
        <v>614</v>
      </c>
      <c r="N49" s="42">
        <v>553</v>
      </c>
      <c r="O49" s="42">
        <f t="shared" si="0"/>
        <v>-61</v>
      </c>
      <c r="P49" s="37">
        <f t="shared" si="1"/>
        <v>-9.93485342019544E-2</v>
      </c>
      <c r="Q49" s="70" t="str">
        <f t="shared" si="6"/>
        <v>Decrease</v>
      </c>
      <c r="R49" s="89">
        <v>1.627237878215593</v>
      </c>
      <c r="S49" s="101">
        <f t="shared" si="2"/>
        <v>377.32651643612434</v>
      </c>
      <c r="T49" s="101">
        <f t="shared" si="3"/>
        <v>339.83968011266569</v>
      </c>
      <c r="U49" s="113">
        <f t="shared" si="4"/>
        <v>-37.486836323458647</v>
      </c>
    </row>
    <row r="50" spans="1:22" x14ac:dyDescent="0.25">
      <c r="A50" s="13" t="s">
        <v>1071</v>
      </c>
      <c r="B50" s="13" t="s">
        <v>1072</v>
      </c>
      <c r="C50" s="13" t="s">
        <v>1962</v>
      </c>
      <c r="D50" s="13" t="s">
        <v>1073</v>
      </c>
      <c r="E50" s="13" t="s">
        <v>387</v>
      </c>
      <c r="F50" s="13" t="s">
        <v>388</v>
      </c>
      <c r="G50" s="13" t="s">
        <v>351</v>
      </c>
      <c r="H50" s="13" t="s">
        <v>1074</v>
      </c>
      <c r="I50" s="13" t="s">
        <v>1075</v>
      </c>
      <c r="J50" s="22" t="s">
        <v>1075</v>
      </c>
      <c r="K50" s="13">
        <v>5452780</v>
      </c>
      <c r="L50" s="13" t="s">
        <v>237</v>
      </c>
      <c r="M50" s="42">
        <v>379</v>
      </c>
      <c r="N50" s="42">
        <v>324</v>
      </c>
      <c r="O50" s="42">
        <f t="shared" si="0"/>
        <v>-55</v>
      </c>
      <c r="P50" s="37">
        <f t="shared" si="1"/>
        <v>-0.14511873350923482</v>
      </c>
      <c r="Q50" s="70" t="str">
        <f t="shared" si="6"/>
        <v>Decrease</v>
      </c>
      <c r="R50" s="89">
        <v>0.40584699649928635</v>
      </c>
      <c r="S50" s="101">
        <f t="shared" si="2"/>
        <v>933.84946363811866</v>
      </c>
      <c r="T50" s="101">
        <f t="shared" si="3"/>
        <v>798.33041218667665</v>
      </c>
      <c r="U50" s="113">
        <f t="shared" si="4"/>
        <v>-135.51905145144201</v>
      </c>
    </row>
    <row r="51" spans="1:22" s="5" customFormat="1" x14ac:dyDescent="0.25">
      <c r="A51" s="14" t="s">
        <v>1101</v>
      </c>
      <c r="B51" s="14" t="s">
        <v>1102</v>
      </c>
      <c r="C51" s="14" t="s">
        <v>1964</v>
      </c>
      <c r="D51" s="14" t="s">
        <v>1103</v>
      </c>
      <c r="E51" s="14" t="s">
        <v>1104</v>
      </c>
      <c r="F51" s="14" t="s">
        <v>388</v>
      </c>
      <c r="G51" s="14" t="s">
        <v>351</v>
      </c>
      <c r="H51" s="14" t="s">
        <v>1105</v>
      </c>
      <c r="I51" s="14" t="s">
        <v>1106</v>
      </c>
      <c r="J51" s="24" t="s">
        <v>1918</v>
      </c>
      <c r="K51" s="14">
        <v>5455468</v>
      </c>
      <c r="L51" s="14" t="s">
        <v>243</v>
      </c>
      <c r="M51" s="74">
        <v>1253</v>
      </c>
      <c r="N51" s="74">
        <v>976</v>
      </c>
      <c r="O51" s="79">
        <f t="shared" si="0"/>
        <v>-277</v>
      </c>
      <c r="P51" s="38">
        <f t="shared" si="1"/>
        <v>-0.22106943335993615</v>
      </c>
      <c r="Q51" s="75" t="str">
        <f t="shared" ref="Q51" si="15">IF(P51&gt;0,"Increase", "Decrease")</f>
        <v>Decrease</v>
      </c>
      <c r="R51" s="91">
        <v>1.2139037221606599</v>
      </c>
      <c r="S51" s="105">
        <f t="shared" si="2"/>
        <v>1032.2070664465477</v>
      </c>
      <c r="T51" s="105">
        <f t="shared" si="3"/>
        <v>804.01763515708751</v>
      </c>
      <c r="U51" s="115">
        <f t="shared" si="4"/>
        <v>-228.18943128946023</v>
      </c>
    </row>
    <row r="52" spans="1:22" x14ac:dyDescent="0.25">
      <c r="A52" s="13" t="s">
        <v>1130</v>
      </c>
      <c r="B52" s="13" t="s">
        <v>1131</v>
      </c>
      <c r="C52" s="13" t="s">
        <v>1962</v>
      </c>
      <c r="D52" s="13" t="s">
        <v>1132</v>
      </c>
      <c r="E52" s="13" t="s">
        <v>387</v>
      </c>
      <c r="F52" s="13" t="s">
        <v>388</v>
      </c>
      <c r="G52" s="13" t="s">
        <v>351</v>
      </c>
      <c r="H52" s="13" t="s">
        <v>1133</v>
      </c>
      <c r="I52" s="13" t="s">
        <v>1134</v>
      </c>
      <c r="J52" s="22" t="s">
        <v>1134</v>
      </c>
      <c r="K52" s="13">
        <v>5456404</v>
      </c>
      <c r="L52" s="13" t="s">
        <v>248</v>
      </c>
      <c r="M52" s="42">
        <v>1414</v>
      </c>
      <c r="N52" s="42">
        <v>1125</v>
      </c>
      <c r="O52" s="42">
        <f t="shared" si="0"/>
        <v>-289</v>
      </c>
      <c r="P52" s="37">
        <f t="shared" si="1"/>
        <v>-0.20438472418670439</v>
      </c>
      <c r="Q52" s="70" t="str">
        <f t="shared" si="6"/>
        <v>Decrease</v>
      </c>
      <c r="R52" s="89">
        <v>1.3983466896374823</v>
      </c>
      <c r="S52" s="101">
        <f t="shared" si="2"/>
        <v>1011.1941555542107</v>
      </c>
      <c r="T52" s="101">
        <f t="shared" si="3"/>
        <v>804.52151697205591</v>
      </c>
      <c r="U52" s="113">
        <f t="shared" si="4"/>
        <v>-206.67263858215483</v>
      </c>
    </row>
    <row r="53" spans="1:22" x14ac:dyDescent="0.25">
      <c r="A53" s="13" t="s">
        <v>1186</v>
      </c>
      <c r="B53" s="13" t="s">
        <v>1187</v>
      </c>
      <c r="C53" s="13" t="s">
        <v>1962</v>
      </c>
      <c r="D53" s="13" t="s">
        <v>1188</v>
      </c>
      <c r="E53" s="13" t="s">
        <v>387</v>
      </c>
      <c r="F53" s="13" t="s">
        <v>388</v>
      </c>
      <c r="G53" s="13" t="s">
        <v>351</v>
      </c>
      <c r="H53" s="13" t="s">
        <v>1189</v>
      </c>
      <c r="I53" s="13" t="s">
        <v>1190</v>
      </c>
      <c r="J53" s="22" t="s">
        <v>1190</v>
      </c>
      <c r="K53" s="13">
        <v>5460028</v>
      </c>
      <c r="L53" s="13" t="s">
        <v>258</v>
      </c>
      <c r="M53" s="42">
        <v>7730</v>
      </c>
      <c r="N53" s="42">
        <v>8179</v>
      </c>
      <c r="O53" s="42">
        <f t="shared" si="0"/>
        <v>449</v>
      </c>
      <c r="P53" s="37">
        <f t="shared" si="1"/>
        <v>5.8085381630012936E-2</v>
      </c>
      <c r="Q53" s="70" t="str">
        <f t="shared" si="6"/>
        <v>Increase</v>
      </c>
      <c r="R53" s="89">
        <v>9.6222691491939898</v>
      </c>
      <c r="S53" s="101">
        <f t="shared" si="2"/>
        <v>803.34481193009492</v>
      </c>
      <c r="T53" s="101">
        <f t="shared" si="3"/>
        <v>850.00740191154546</v>
      </c>
      <c r="U53" s="113">
        <f t="shared" si="4"/>
        <v>46.662589981450537</v>
      </c>
    </row>
    <row r="54" spans="1:22" x14ac:dyDescent="0.25">
      <c r="A54" s="13" t="s">
        <v>1223</v>
      </c>
      <c r="B54" s="13" t="s">
        <v>1224</v>
      </c>
      <c r="C54" s="13" t="s">
        <v>1962</v>
      </c>
      <c r="D54" s="13" t="s">
        <v>1225</v>
      </c>
      <c r="E54" s="13" t="s">
        <v>387</v>
      </c>
      <c r="F54" s="13" t="s">
        <v>388</v>
      </c>
      <c r="G54" s="13" t="s">
        <v>351</v>
      </c>
      <c r="H54" s="13" t="s">
        <v>1226</v>
      </c>
      <c r="I54" s="13" t="s">
        <v>1227</v>
      </c>
      <c r="J54" s="22" t="s">
        <v>1227</v>
      </c>
      <c r="K54" s="13">
        <v>5462356</v>
      </c>
      <c r="L54" s="13" t="s">
        <v>265</v>
      </c>
      <c r="M54" s="42">
        <v>167</v>
      </c>
      <c r="N54" s="42">
        <v>136</v>
      </c>
      <c r="O54" s="42">
        <f t="shared" si="0"/>
        <v>-31</v>
      </c>
      <c r="P54" s="37">
        <f t="shared" si="1"/>
        <v>-0.18562874251497005</v>
      </c>
      <c r="Q54" s="70" t="str">
        <f t="shared" si="6"/>
        <v>Decrease</v>
      </c>
      <c r="R54" s="89">
        <v>0.29967247953424159</v>
      </c>
      <c r="S54" s="101">
        <f t="shared" si="2"/>
        <v>557.2750632942857</v>
      </c>
      <c r="T54" s="101">
        <f t="shared" si="3"/>
        <v>453.82879406001706</v>
      </c>
      <c r="U54" s="113">
        <f t="shared" si="4"/>
        <v>-103.44626923426864</v>
      </c>
    </row>
    <row r="55" spans="1:22" s="5" customFormat="1" x14ac:dyDescent="0.25">
      <c r="A55" s="14" t="s">
        <v>1405</v>
      </c>
      <c r="B55" s="14" t="s">
        <v>1406</v>
      </c>
      <c r="C55" s="14" t="s">
        <v>1964</v>
      </c>
      <c r="D55" s="14" t="s">
        <v>1407</v>
      </c>
      <c r="E55" s="14" t="s">
        <v>387</v>
      </c>
      <c r="F55" s="14" t="s">
        <v>465</v>
      </c>
      <c r="G55" s="14" t="s">
        <v>351</v>
      </c>
      <c r="H55" s="14" t="s">
        <v>1408</v>
      </c>
      <c r="I55" s="14" t="s">
        <v>1409</v>
      </c>
      <c r="J55" s="24" t="s">
        <v>1919</v>
      </c>
      <c r="K55" s="14">
        <v>5474740</v>
      </c>
      <c r="L55" s="14" t="s">
        <v>300</v>
      </c>
      <c r="M55" s="74">
        <v>802</v>
      </c>
      <c r="N55" s="74">
        <v>744</v>
      </c>
      <c r="O55" s="79">
        <f t="shared" si="0"/>
        <v>-58</v>
      </c>
      <c r="P55" s="38">
        <f t="shared" si="1"/>
        <v>-7.2319201995012475E-2</v>
      </c>
      <c r="Q55" s="75" t="str">
        <f t="shared" ref="Q55" si="16">IF(P55&gt;0,"Increase", "Decrease")</f>
        <v>Decrease</v>
      </c>
      <c r="R55" s="91">
        <v>0.49741281841510315</v>
      </c>
      <c r="S55" s="105">
        <f t="shared" si="2"/>
        <v>1612.3428474469097</v>
      </c>
      <c r="T55" s="105">
        <f t="shared" si="3"/>
        <v>1495.7394993771829</v>
      </c>
      <c r="U55" s="115">
        <f t="shared" si="4"/>
        <v>-116.60334806972674</v>
      </c>
    </row>
    <row r="56" spans="1:22" x14ac:dyDescent="0.25">
      <c r="A56" s="13" t="s">
        <v>1466</v>
      </c>
      <c r="B56" s="13" t="s">
        <v>1467</v>
      </c>
      <c r="C56" s="13" t="s">
        <v>1962</v>
      </c>
      <c r="D56" s="13" t="s">
        <v>1468</v>
      </c>
      <c r="E56" s="13" t="s">
        <v>387</v>
      </c>
      <c r="F56" s="13" t="s">
        <v>388</v>
      </c>
      <c r="G56" s="13" t="s">
        <v>351</v>
      </c>
      <c r="H56" s="13" t="s">
        <v>1469</v>
      </c>
      <c r="I56" s="13" t="s">
        <v>1470</v>
      </c>
      <c r="J56" s="22" t="s">
        <v>1470</v>
      </c>
      <c r="K56" s="13">
        <v>5480284</v>
      </c>
      <c r="L56" s="13" t="s">
        <v>312</v>
      </c>
      <c r="M56" s="42">
        <v>5</v>
      </c>
      <c r="N56" s="42">
        <v>5</v>
      </c>
      <c r="O56" s="42">
        <f t="shared" si="0"/>
        <v>0</v>
      </c>
      <c r="P56" s="37">
        <f t="shared" si="1"/>
        <v>0</v>
      </c>
      <c r="Q56" s="70" t="str">
        <f t="shared" si="6"/>
        <v>Decrease</v>
      </c>
      <c r="R56" s="89">
        <v>9.4192843463469136E-2</v>
      </c>
      <c r="S56" s="101">
        <f t="shared" si="2"/>
        <v>53.082589039146619</v>
      </c>
      <c r="T56" s="101">
        <f t="shared" si="3"/>
        <v>53.082589039146619</v>
      </c>
      <c r="U56" s="113">
        <f t="shared" si="4"/>
        <v>0</v>
      </c>
    </row>
    <row r="57" spans="1:22" s="6" customFormat="1" x14ac:dyDescent="0.25">
      <c r="A57" s="15" t="s">
        <v>21</v>
      </c>
      <c r="B57" s="16" t="s">
        <v>1910</v>
      </c>
      <c r="C57" s="108" t="s">
        <v>1963</v>
      </c>
      <c r="D57" s="15"/>
      <c r="E57" s="15"/>
      <c r="F57" s="15"/>
      <c r="G57" s="15"/>
      <c r="H57" s="15"/>
      <c r="I57" s="15"/>
      <c r="J57" s="23"/>
      <c r="K57" s="15">
        <v>54019</v>
      </c>
      <c r="L57" s="15" t="s">
        <v>20</v>
      </c>
      <c r="M57" s="43">
        <v>46039</v>
      </c>
      <c r="N57" s="43">
        <v>40488</v>
      </c>
      <c r="O57" s="77">
        <f t="shared" si="0"/>
        <v>-5551</v>
      </c>
      <c r="P57" s="78">
        <f t="shared" si="1"/>
        <v>-0.12057168922000912</v>
      </c>
      <c r="Q57" s="23" t="str">
        <f t="shared" si="6"/>
        <v>Decrease</v>
      </c>
      <c r="R57" s="90">
        <v>668.20398871588839</v>
      </c>
      <c r="S57" s="102">
        <f t="shared" si="2"/>
        <v>68.899618645609706</v>
      </c>
      <c r="T57" s="102">
        <f t="shared" si="3"/>
        <v>60.592275238894103</v>
      </c>
      <c r="U57" s="114">
        <f t="shared" si="4"/>
        <v>-8.3073434067156029</v>
      </c>
      <c r="V57" s="80"/>
    </row>
    <row r="58" spans="1:22" s="18" customFormat="1" x14ac:dyDescent="0.25">
      <c r="A58" s="17" t="s">
        <v>1661</v>
      </c>
      <c r="B58" s="17" t="s">
        <v>1662</v>
      </c>
      <c r="C58" s="17" t="s">
        <v>1961</v>
      </c>
      <c r="D58" s="17" t="s">
        <v>1663</v>
      </c>
      <c r="E58" s="17" t="s">
        <v>826</v>
      </c>
      <c r="F58" s="17" t="s">
        <v>827</v>
      </c>
      <c r="G58" s="17" t="s">
        <v>351</v>
      </c>
      <c r="H58" s="17" t="s">
        <v>1664</v>
      </c>
      <c r="I58" s="17" t="s">
        <v>1665</v>
      </c>
      <c r="J58" s="21" t="s">
        <v>1665</v>
      </c>
      <c r="K58" s="17" t="s">
        <v>1905</v>
      </c>
      <c r="L58" s="17" t="s">
        <v>1905</v>
      </c>
      <c r="M58" s="41">
        <f>M61-M60-M59</f>
        <v>6997</v>
      </c>
      <c r="N58" s="41">
        <f>N61-N60-N59</f>
        <v>6099</v>
      </c>
      <c r="O58" s="41">
        <f t="shared" si="0"/>
        <v>-898</v>
      </c>
      <c r="P58" s="36">
        <f t="shared" si="1"/>
        <v>-0.12834071745033584</v>
      </c>
      <c r="Q58" s="69" t="str">
        <f t="shared" ref="Q58" si="17">IF(P58&gt;0,"Increase", "Decrease")</f>
        <v>Decrease</v>
      </c>
      <c r="R58" s="88">
        <v>337.97915340146409</v>
      </c>
      <c r="S58" s="100">
        <f t="shared" si="2"/>
        <v>20.702460283663431</v>
      </c>
      <c r="T58" s="100">
        <f t="shared" si="3"/>
        <v>18.045491677870981</v>
      </c>
      <c r="U58" s="112">
        <f t="shared" si="4"/>
        <v>-2.65696860579245</v>
      </c>
    </row>
    <row r="59" spans="1:22" x14ac:dyDescent="0.25">
      <c r="A59" s="13" t="s">
        <v>823</v>
      </c>
      <c r="B59" s="13" t="s">
        <v>824</v>
      </c>
      <c r="C59" s="13" t="s">
        <v>1962</v>
      </c>
      <c r="D59" s="13" t="s">
        <v>825</v>
      </c>
      <c r="E59" s="13" t="s">
        <v>826</v>
      </c>
      <c r="F59" s="13" t="s">
        <v>827</v>
      </c>
      <c r="G59" s="13" t="s">
        <v>351</v>
      </c>
      <c r="H59" s="13" t="s">
        <v>828</v>
      </c>
      <c r="I59" s="13" t="s">
        <v>829</v>
      </c>
      <c r="J59" s="22" t="s">
        <v>829</v>
      </c>
      <c r="K59" s="13">
        <v>5432044</v>
      </c>
      <c r="L59" s="13" t="s">
        <v>191</v>
      </c>
      <c r="M59" s="42">
        <v>1537</v>
      </c>
      <c r="N59" s="42">
        <v>1129</v>
      </c>
      <c r="O59" s="42">
        <f t="shared" si="0"/>
        <v>-408</v>
      </c>
      <c r="P59" s="37">
        <f t="shared" si="1"/>
        <v>-0.26545217957059208</v>
      </c>
      <c r="Q59" s="70" t="str">
        <f t="shared" si="6"/>
        <v>Decrease</v>
      </c>
      <c r="R59" s="89">
        <v>1.0333316465859355</v>
      </c>
      <c r="S59" s="101">
        <f t="shared" si="2"/>
        <v>1487.4217828111177</v>
      </c>
      <c r="T59" s="101">
        <f t="shared" si="3"/>
        <v>1092.5824286231307</v>
      </c>
      <c r="U59" s="113">
        <f t="shared" si="4"/>
        <v>-394.83935418798706</v>
      </c>
    </row>
    <row r="60" spans="1:22" x14ac:dyDescent="0.25">
      <c r="A60" s="13" t="s">
        <v>1385</v>
      </c>
      <c r="B60" s="13" t="s">
        <v>1386</v>
      </c>
      <c r="C60" s="13" t="s">
        <v>1962</v>
      </c>
      <c r="D60" s="13" t="s">
        <v>1387</v>
      </c>
      <c r="E60" s="13" t="s">
        <v>826</v>
      </c>
      <c r="F60" s="13" t="s">
        <v>827</v>
      </c>
      <c r="G60" s="13" t="s">
        <v>351</v>
      </c>
      <c r="H60" s="13" t="s">
        <v>1388</v>
      </c>
      <c r="I60" s="13" t="s">
        <v>1389</v>
      </c>
      <c r="J60" s="22" t="s">
        <v>1389</v>
      </c>
      <c r="K60" s="13">
        <v>5471620</v>
      </c>
      <c r="L60" s="13" t="s">
        <v>296</v>
      </c>
      <c r="M60" s="42">
        <v>159</v>
      </c>
      <c r="N60" s="42">
        <v>180</v>
      </c>
      <c r="O60" s="42">
        <f t="shared" si="0"/>
        <v>21</v>
      </c>
      <c r="P60" s="37">
        <f t="shared" si="1"/>
        <v>0.13207547169811321</v>
      </c>
      <c r="Q60" s="70" t="str">
        <f t="shared" si="6"/>
        <v>Increase</v>
      </c>
      <c r="R60" s="89">
        <v>0.34856505414426586</v>
      </c>
      <c r="S60" s="101">
        <f t="shared" si="2"/>
        <v>456.15588283899592</v>
      </c>
      <c r="T60" s="101">
        <f t="shared" si="3"/>
        <v>516.40288623282549</v>
      </c>
      <c r="U60" s="113">
        <f t="shared" si="4"/>
        <v>60.247003393829573</v>
      </c>
    </row>
    <row r="61" spans="1:22" s="6" customFormat="1" x14ac:dyDescent="0.25">
      <c r="A61" s="15" t="s">
        <v>23</v>
      </c>
      <c r="B61" s="16" t="s">
        <v>1910</v>
      </c>
      <c r="C61" s="108" t="s">
        <v>1963</v>
      </c>
      <c r="D61" s="15"/>
      <c r="E61" s="15"/>
      <c r="F61" s="15"/>
      <c r="G61" s="15"/>
      <c r="H61" s="15"/>
      <c r="I61" s="15"/>
      <c r="J61" s="23"/>
      <c r="K61" s="15">
        <v>54021</v>
      </c>
      <c r="L61" s="15" t="s">
        <v>22</v>
      </c>
      <c r="M61" s="43">
        <v>8693</v>
      </c>
      <c r="N61" s="43">
        <v>7408</v>
      </c>
      <c r="O61" s="77">
        <f t="shared" si="0"/>
        <v>-1285</v>
      </c>
      <c r="P61" s="78">
        <f t="shared" si="1"/>
        <v>-0.14782008512596342</v>
      </c>
      <c r="Q61" s="23" t="str">
        <f t="shared" si="6"/>
        <v>Decrease</v>
      </c>
      <c r="R61" s="90">
        <v>339.36105010219433</v>
      </c>
      <c r="S61" s="102">
        <f t="shared" si="2"/>
        <v>25.615785893467184</v>
      </c>
      <c r="T61" s="102">
        <f t="shared" si="3"/>
        <v>21.829258242126414</v>
      </c>
      <c r="U61" s="114">
        <f t="shared" si="4"/>
        <v>-3.7865276513407693</v>
      </c>
      <c r="V61" s="80"/>
    </row>
    <row r="62" spans="1:22" s="18" customFormat="1" x14ac:dyDescent="0.25">
      <c r="A62" s="17" t="s">
        <v>1666</v>
      </c>
      <c r="B62" s="17" t="s">
        <v>1667</v>
      </c>
      <c r="C62" s="17" t="s">
        <v>1961</v>
      </c>
      <c r="D62" s="17" t="s">
        <v>1668</v>
      </c>
      <c r="E62" s="17" t="s">
        <v>436</v>
      </c>
      <c r="F62" s="17" t="s">
        <v>437</v>
      </c>
      <c r="G62" s="17" t="s">
        <v>351</v>
      </c>
      <c r="H62" s="17" t="s">
        <v>1669</v>
      </c>
      <c r="I62" s="17" t="s">
        <v>1670</v>
      </c>
      <c r="J62" s="21" t="s">
        <v>1670</v>
      </c>
      <c r="K62" s="17" t="s">
        <v>1905</v>
      </c>
      <c r="L62" s="17" t="s">
        <v>1905</v>
      </c>
      <c r="M62" s="41">
        <f>M65-M64-M63</f>
        <v>9180</v>
      </c>
      <c r="N62" s="41">
        <f>N65-N64-N63</f>
        <v>8491</v>
      </c>
      <c r="O62" s="41">
        <f t="shared" si="0"/>
        <v>-689</v>
      </c>
      <c r="P62" s="36">
        <f t="shared" si="1"/>
        <v>-7.5054466230936825E-2</v>
      </c>
      <c r="Q62" s="69" t="str">
        <f t="shared" ref="Q62" si="18">IF(P62&gt;0,"Increase", "Decrease")</f>
        <v>Decrease</v>
      </c>
      <c r="R62" s="88">
        <v>478.08018286196523</v>
      </c>
      <c r="S62" s="100">
        <f t="shared" si="2"/>
        <v>19.201799884373195</v>
      </c>
      <c r="T62" s="100">
        <f t="shared" si="3"/>
        <v>17.760619043378302</v>
      </c>
      <c r="U62" s="112">
        <f t="shared" si="4"/>
        <v>-1.4411808409948925</v>
      </c>
    </row>
    <row r="63" spans="1:22" x14ac:dyDescent="0.25">
      <c r="A63" s="13" t="s">
        <v>1233</v>
      </c>
      <c r="B63" s="13" t="s">
        <v>1234</v>
      </c>
      <c r="C63" s="13" t="s">
        <v>1962</v>
      </c>
      <c r="D63" s="13" t="s">
        <v>1235</v>
      </c>
      <c r="E63" s="13" t="s">
        <v>436</v>
      </c>
      <c r="F63" s="13" t="s">
        <v>437</v>
      </c>
      <c r="G63" s="13" t="s">
        <v>351</v>
      </c>
      <c r="H63" s="13" t="s">
        <v>1236</v>
      </c>
      <c r="I63" s="13" t="s">
        <v>1237</v>
      </c>
      <c r="J63" s="22" t="s">
        <v>1237</v>
      </c>
      <c r="K63" s="13">
        <v>5462956</v>
      </c>
      <c r="L63" s="13" t="s">
        <v>267</v>
      </c>
      <c r="M63" s="42">
        <v>2467</v>
      </c>
      <c r="N63" s="42">
        <v>2284</v>
      </c>
      <c r="O63" s="42">
        <f t="shared" si="0"/>
        <v>-183</v>
      </c>
      <c r="P63" s="37">
        <f t="shared" si="1"/>
        <v>-7.4179164977705714E-2</v>
      </c>
      <c r="Q63" s="70" t="str">
        <f t="shared" si="6"/>
        <v>Decrease</v>
      </c>
      <c r="R63" s="89">
        <v>1.6170087740928973</v>
      </c>
      <c r="S63" s="101">
        <f t="shared" si="2"/>
        <v>1525.6565329300252</v>
      </c>
      <c r="T63" s="101">
        <f t="shared" si="3"/>
        <v>1412.4846052744942</v>
      </c>
      <c r="U63" s="113">
        <f t="shared" si="4"/>
        <v>-113.17192765553091</v>
      </c>
    </row>
    <row r="64" spans="1:22" x14ac:dyDescent="0.25">
      <c r="A64" s="13" t="s">
        <v>433</v>
      </c>
      <c r="B64" s="13" t="s">
        <v>434</v>
      </c>
      <c r="C64" s="13" t="s">
        <v>1962</v>
      </c>
      <c r="D64" s="13" t="s">
        <v>435</v>
      </c>
      <c r="E64" s="13" t="s">
        <v>436</v>
      </c>
      <c r="F64" s="13" t="s">
        <v>437</v>
      </c>
      <c r="G64" s="13" t="s">
        <v>351</v>
      </c>
      <c r="H64" s="13" t="s">
        <v>438</v>
      </c>
      <c r="I64" s="13" t="s">
        <v>439</v>
      </c>
      <c r="J64" s="22" t="s">
        <v>439</v>
      </c>
      <c r="K64" s="13">
        <v>5404924</v>
      </c>
      <c r="L64" s="13" t="s">
        <v>124</v>
      </c>
      <c r="M64" s="42">
        <v>290</v>
      </c>
      <c r="N64" s="42">
        <v>201</v>
      </c>
      <c r="O64" s="42">
        <f t="shared" si="0"/>
        <v>-89</v>
      </c>
      <c r="P64" s="37">
        <f t="shared" si="1"/>
        <v>-0.30689655172413793</v>
      </c>
      <c r="Q64" s="70" t="str">
        <f t="shared" si="6"/>
        <v>Decrease</v>
      </c>
      <c r="R64" s="89">
        <v>0.30455001998465342</v>
      </c>
      <c r="S64" s="101">
        <f t="shared" si="2"/>
        <v>952.22453117754969</v>
      </c>
      <c r="T64" s="101">
        <f t="shared" si="3"/>
        <v>659.99010609202583</v>
      </c>
      <c r="U64" s="113">
        <f t="shared" si="4"/>
        <v>-292.23442508552387</v>
      </c>
    </row>
    <row r="65" spans="1:22" s="6" customFormat="1" x14ac:dyDescent="0.25">
      <c r="A65" s="15" t="s">
        <v>25</v>
      </c>
      <c r="B65" s="16" t="s">
        <v>1910</v>
      </c>
      <c r="C65" s="108" t="s">
        <v>1963</v>
      </c>
      <c r="D65" s="15"/>
      <c r="E65" s="15"/>
      <c r="F65" s="15"/>
      <c r="G65" s="15"/>
      <c r="H65" s="15"/>
      <c r="I65" s="15"/>
      <c r="J65" s="23"/>
      <c r="K65" s="15">
        <v>54023</v>
      </c>
      <c r="L65" s="15" t="s">
        <v>24</v>
      </c>
      <c r="M65" s="43">
        <v>11937</v>
      </c>
      <c r="N65" s="43">
        <v>10976</v>
      </c>
      <c r="O65" s="77">
        <f t="shared" si="0"/>
        <v>-961</v>
      </c>
      <c r="P65" s="78">
        <f t="shared" si="1"/>
        <v>-8.0505989779676629E-2</v>
      </c>
      <c r="Q65" s="23" t="str">
        <f t="shared" si="6"/>
        <v>Decrease</v>
      </c>
      <c r="R65" s="90">
        <v>480.00174165604278</v>
      </c>
      <c r="S65" s="102">
        <f t="shared" si="2"/>
        <v>24.868659765309257</v>
      </c>
      <c r="T65" s="102">
        <f t="shared" si="3"/>
        <v>22.866583696409016</v>
      </c>
      <c r="U65" s="114">
        <f t="shared" si="4"/>
        <v>-2.0020760689002408</v>
      </c>
      <c r="V65" s="80"/>
    </row>
    <row r="66" spans="1:22" s="18" customFormat="1" x14ac:dyDescent="0.25">
      <c r="A66" s="17" t="s">
        <v>1671</v>
      </c>
      <c r="B66" s="17" t="s">
        <v>1672</v>
      </c>
      <c r="C66" s="17" t="s">
        <v>1961</v>
      </c>
      <c r="D66" s="17" t="s">
        <v>1673</v>
      </c>
      <c r="E66" s="17" t="s">
        <v>744</v>
      </c>
      <c r="F66" s="17" t="s">
        <v>365</v>
      </c>
      <c r="G66" s="17" t="s">
        <v>351</v>
      </c>
      <c r="H66" s="17" t="s">
        <v>1674</v>
      </c>
      <c r="I66" s="17" t="s">
        <v>1675</v>
      </c>
      <c r="J66" s="21" t="s">
        <v>1675</v>
      </c>
      <c r="K66" s="17" t="s">
        <v>1905</v>
      </c>
      <c r="L66" s="17" t="s">
        <v>1905</v>
      </c>
      <c r="M66" s="41">
        <f>M75-M74-M73-M72-M71-M70-M69-M68-M67</f>
        <v>23683</v>
      </c>
      <c r="N66" s="41">
        <f>N75-N74-N73-N72-N71-N70-N69-N68-N67</f>
        <v>22136</v>
      </c>
      <c r="O66" s="41">
        <f t="shared" si="0"/>
        <v>-1547</v>
      </c>
      <c r="P66" s="36">
        <f t="shared" si="1"/>
        <v>-6.5321116412616648E-2</v>
      </c>
      <c r="Q66" s="69" t="str">
        <f t="shared" si="6"/>
        <v>Decrease</v>
      </c>
      <c r="R66" s="88">
        <v>1012.870577843085</v>
      </c>
      <c r="S66" s="100">
        <f t="shared" si="2"/>
        <v>23.38205938455939</v>
      </c>
      <c r="T66" s="100">
        <f t="shared" si="3"/>
        <v>21.854717161533873</v>
      </c>
      <c r="U66" s="112">
        <f t="shared" si="4"/>
        <v>-1.5273422230255171</v>
      </c>
    </row>
    <row r="67" spans="1:22" s="5" customFormat="1" x14ac:dyDescent="0.25">
      <c r="A67" s="14" t="s">
        <v>361</v>
      </c>
      <c r="B67" s="14" t="s">
        <v>362</v>
      </c>
      <c r="C67" s="14" t="s">
        <v>1964</v>
      </c>
      <c r="D67" s="14" t="s">
        <v>363</v>
      </c>
      <c r="E67" s="14" t="s">
        <v>364</v>
      </c>
      <c r="F67" s="14" t="s">
        <v>365</v>
      </c>
      <c r="G67" s="14" t="s">
        <v>351</v>
      </c>
      <c r="H67" s="14" t="s">
        <v>366</v>
      </c>
      <c r="I67" s="14" t="s">
        <v>367</v>
      </c>
      <c r="J67" s="24" t="s">
        <v>1920</v>
      </c>
      <c r="K67" s="14">
        <v>5400772</v>
      </c>
      <c r="L67" s="14" t="s">
        <v>114</v>
      </c>
      <c r="M67" s="74">
        <v>810</v>
      </c>
      <c r="N67" s="74">
        <v>667</v>
      </c>
      <c r="O67" s="79">
        <f t="shared" ref="O67:O130" si="19">N67-M67</f>
        <v>-143</v>
      </c>
      <c r="P67" s="38">
        <f t="shared" ref="P67:P130" si="20">O67/M67</f>
        <v>-0.17654320987654321</v>
      </c>
      <c r="Q67" s="75" t="str">
        <f t="shared" ref="Q67" si="21">IF(P67&gt;0,"Increase", "Decrease")</f>
        <v>Decrease</v>
      </c>
      <c r="R67" s="91">
        <v>0.65208017480021607</v>
      </c>
      <c r="S67" s="105">
        <f t="shared" ref="S67:S130" si="22">M67/R67</f>
        <v>1242.178540772486</v>
      </c>
      <c r="T67" s="105">
        <f t="shared" ref="T67:T130" si="23">N67/R67</f>
        <v>1022.8803539447508</v>
      </c>
      <c r="U67" s="115">
        <f t="shared" si="4"/>
        <v>-219.29818682773521</v>
      </c>
    </row>
    <row r="68" spans="1:22" x14ac:dyDescent="0.25">
      <c r="A68" s="13" t="s">
        <v>741</v>
      </c>
      <c r="B68" s="13" t="s">
        <v>742</v>
      </c>
      <c r="C68" s="13" t="s">
        <v>1962</v>
      </c>
      <c r="D68" s="13" t="s">
        <v>743</v>
      </c>
      <c r="E68" s="13" t="s">
        <v>744</v>
      </c>
      <c r="F68" s="13" t="s">
        <v>365</v>
      </c>
      <c r="G68" s="13" t="s">
        <v>351</v>
      </c>
      <c r="H68" s="13" t="s">
        <v>745</v>
      </c>
      <c r="I68" s="13" t="s">
        <v>746</v>
      </c>
      <c r="J68" s="22" t="s">
        <v>746</v>
      </c>
      <c r="K68" s="13">
        <v>5426692</v>
      </c>
      <c r="L68" s="13" t="s">
        <v>176</v>
      </c>
      <c r="M68" s="42">
        <v>211</v>
      </c>
      <c r="N68" s="42">
        <v>170</v>
      </c>
      <c r="O68" s="42">
        <f t="shared" si="19"/>
        <v>-41</v>
      </c>
      <c r="P68" s="37">
        <f t="shared" si="20"/>
        <v>-0.19431279620853081</v>
      </c>
      <c r="Q68" s="70" t="str">
        <f t="shared" si="6"/>
        <v>Decrease</v>
      </c>
      <c r="R68" s="89">
        <v>0.52707964902439042</v>
      </c>
      <c r="S68" s="101">
        <f t="shared" si="22"/>
        <v>400.3190037607315</v>
      </c>
      <c r="T68" s="101">
        <f t="shared" si="23"/>
        <v>322.53189876457043</v>
      </c>
      <c r="U68" s="113">
        <f t="shared" ref="U68:U131" si="24">T68-S68</f>
        <v>-77.787104996161077</v>
      </c>
    </row>
    <row r="69" spans="1:22" x14ac:dyDescent="0.25">
      <c r="A69" s="13" t="s">
        <v>996</v>
      </c>
      <c r="B69" s="13" t="s">
        <v>997</v>
      </c>
      <c r="C69" s="13" t="s">
        <v>1962</v>
      </c>
      <c r="D69" s="13" t="s">
        <v>998</v>
      </c>
      <c r="E69" s="13" t="s">
        <v>744</v>
      </c>
      <c r="F69" s="13" t="s">
        <v>365</v>
      </c>
      <c r="G69" s="13" t="s">
        <v>351</v>
      </c>
      <c r="H69" s="13" t="s">
        <v>999</v>
      </c>
      <c r="I69" s="13" t="s">
        <v>1000</v>
      </c>
      <c r="J69" s="22" t="s">
        <v>1000</v>
      </c>
      <c r="K69" s="13">
        <v>5446636</v>
      </c>
      <c r="L69" s="13" t="s">
        <v>222</v>
      </c>
      <c r="M69" s="42">
        <v>3830</v>
      </c>
      <c r="N69" s="42">
        <v>3922</v>
      </c>
      <c r="O69" s="42">
        <f t="shared" si="19"/>
        <v>92</v>
      </c>
      <c r="P69" s="37">
        <f t="shared" si="20"/>
        <v>2.402088772845953E-2</v>
      </c>
      <c r="Q69" s="70" t="str">
        <f t="shared" si="6"/>
        <v>Increase</v>
      </c>
      <c r="R69" s="89">
        <v>3.8065896998189359</v>
      </c>
      <c r="S69" s="101">
        <f t="shared" si="22"/>
        <v>1006.149940505061</v>
      </c>
      <c r="T69" s="101">
        <f t="shared" si="23"/>
        <v>1030.3185552639293</v>
      </c>
      <c r="U69" s="113">
        <f t="shared" si="24"/>
        <v>24.16861475886833</v>
      </c>
    </row>
    <row r="70" spans="1:22" x14ac:dyDescent="0.25">
      <c r="A70" s="13" t="s">
        <v>1294</v>
      </c>
      <c r="B70" s="13" t="s">
        <v>1295</v>
      </c>
      <c r="C70" s="13" t="s">
        <v>1962</v>
      </c>
      <c r="D70" s="13" t="s">
        <v>1296</v>
      </c>
      <c r="E70" s="13" t="s">
        <v>744</v>
      </c>
      <c r="F70" s="13" t="s">
        <v>365</v>
      </c>
      <c r="G70" s="13" t="s">
        <v>351</v>
      </c>
      <c r="H70" s="13" t="s">
        <v>1297</v>
      </c>
      <c r="I70" s="13" t="s">
        <v>1298</v>
      </c>
      <c r="J70" s="22" t="s">
        <v>1298</v>
      </c>
      <c r="K70" s="13">
        <v>5466412</v>
      </c>
      <c r="L70" s="13" t="s">
        <v>279</v>
      </c>
      <c r="M70" s="42">
        <v>290</v>
      </c>
      <c r="N70" s="42">
        <v>222</v>
      </c>
      <c r="O70" s="42">
        <f t="shared" si="19"/>
        <v>-68</v>
      </c>
      <c r="P70" s="37">
        <f t="shared" si="20"/>
        <v>-0.23448275862068965</v>
      </c>
      <c r="Q70" s="70" t="str">
        <f t="shared" si="6"/>
        <v>Decrease</v>
      </c>
      <c r="R70" s="89">
        <v>0.34529447937626484</v>
      </c>
      <c r="S70" s="101">
        <f t="shared" si="22"/>
        <v>839.86283396089038</v>
      </c>
      <c r="T70" s="101">
        <f t="shared" si="23"/>
        <v>642.92947979075052</v>
      </c>
      <c r="U70" s="113">
        <f t="shared" si="24"/>
        <v>-196.93335417013986</v>
      </c>
    </row>
    <row r="71" spans="1:22" x14ac:dyDescent="0.25">
      <c r="A71" s="13" t="s">
        <v>1299</v>
      </c>
      <c r="B71" s="13" t="s">
        <v>1300</v>
      </c>
      <c r="C71" s="13" t="s">
        <v>1962</v>
      </c>
      <c r="D71" s="13" t="s">
        <v>1301</v>
      </c>
      <c r="E71" s="13" t="s">
        <v>744</v>
      </c>
      <c r="F71" s="13" t="s">
        <v>365</v>
      </c>
      <c r="G71" s="13" t="s">
        <v>351</v>
      </c>
      <c r="H71" s="13" t="s">
        <v>1302</v>
      </c>
      <c r="I71" s="13" t="s">
        <v>1303</v>
      </c>
      <c r="J71" s="22" t="s">
        <v>1303</v>
      </c>
      <c r="K71" s="13">
        <v>5466652</v>
      </c>
      <c r="L71" s="13" t="s">
        <v>280</v>
      </c>
      <c r="M71" s="42">
        <v>1505</v>
      </c>
      <c r="N71" s="42">
        <v>1190</v>
      </c>
      <c r="O71" s="42">
        <f t="shared" si="19"/>
        <v>-315</v>
      </c>
      <c r="P71" s="37">
        <f t="shared" si="20"/>
        <v>-0.20930232558139536</v>
      </c>
      <c r="Q71" s="70" t="str">
        <f t="shared" si="6"/>
        <v>Decrease</v>
      </c>
      <c r="R71" s="89">
        <v>1.1154165403172291</v>
      </c>
      <c r="S71" s="101">
        <f t="shared" si="22"/>
        <v>1349.2717254954564</v>
      </c>
      <c r="T71" s="101">
        <f t="shared" si="23"/>
        <v>1066.8660155080352</v>
      </c>
      <c r="U71" s="113">
        <f t="shared" si="24"/>
        <v>-282.40570998742123</v>
      </c>
    </row>
    <row r="72" spans="1:22" x14ac:dyDescent="0.25">
      <c r="A72" s="13" t="s">
        <v>1355</v>
      </c>
      <c r="B72" s="13" t="s">
        <v>1356</v>
      </c>
      <c r="C72" s="13" t="s">
        <v>1962</v>
      </c>
      <c r="D72" s="13" t="s">
        <v>1357</v>
      </c>
      <c r="E72" s="13" t="s">
        <v>744</v>
      </c>
      <c r="F72" s="13" t="s">
        <v>365</v>
      </c>
      <c r="G72" s="13" t="s">
        <v>351</v>
      </c>
      <c r="H72" s="13" t="s">
        <v>1358</v>
      </c>
      <c r="I72" s="13" t="s">
        <v>1359</v>
      </c>
      <c r="J72" s="22" t="s">
        <v>1359</v>
      </c>
      <c r="K72" s="13">
        <v>5470156</v>
      </c>
      <c r="L72" s="13" t="s">
        <v>290</v>
      </c>
      <c r="M72" s="42">
        <v>1765</v>
      </c>
      <c r="N72" s="42">
        <v>1572</v>
      </c>
      <c r="O72" s="42">
        <f t="shared" si="19"/>
        <v>-193</v>
      </c>
      <c r="P72" s="37">
        <f t="shared" si="20"/>
        <v>-0.10934844192634562</v>
      </c>
      <c r="Q72" s="70" t="str">
        <f t="shared" ref="Q72:Q135" si="25">IF(P72&gt;0,"Increase", "Decrease")</f>
        <v>Decrease</v>
      </c>
      <c r="R72" s="89">
        <v>1.7267242854880276</v>
      </c>
      <c r="S72" s="101">
        <f t="shared" si="22"/>
        <v>1022.1666625260642</v>
      </c>
      <c r="T72" s="101">
        <f t="shared" si="23"/>
        <v>910.39433058978636</v>
      </c>
      <c r="U72" s="113">
        <f t="shared" si="24"/>
        <v>-111.77233193627785</v>
      </c>
    </row>
    <row r="73" spans="1:22" x14ac:dyDescent="0.25">
      <c r="A73" s="13" t="s">
        <v>1365</v>
      </c>
      <c r="B73" s="13" t="s">
        <v>1366</v>
      </c>
      <c r="C73" s="13" t="s">
        <v>1962</v>
      </c>
      <c r="D73" s="13" t="s">
        <v>1367</v>
      </c>
      <c r="E73" s="13" t="s">
        <v>744</v>
      </c>
      <c r="F73" s="13" t="s">
        <v>365</v>
      </c>
      <c r="G73" s="13" t="s">
        <v>351</v>
      </c>
      <c r="H73" s="13" t="s">
        <v>1368</v>
      </c>
      <c r="I73" s="13" t="s">
        <v>1369</v>
      </c>
      <c r="J73" s="22" t="s">
        <v>1369</v>
      </c>
      <c r="K73" s="13">
        <v>5470828</v>
      </c>
      <c r="L73" s="13" t="s">
        <v>292</v>
      </c>
      <c r="M73" s="42">
        <v>942</v>
      </c>
      <c r="N73" s="42">
        <v>877</v>
      </c>
      <c r="O73" s="42">
        <f t="shared" si="19"/>
        <v>-65</v>
      </c>
      <c r="P73" s="37">
        <f t="shared" si="20"/>
        <v>-6.9002123142250529E-2</v>
      </c>
      <c r="Q73" s="70" t="str">
        <f t="shared" si="25"/>
        <v>Decrease</v>
      </c>
      <c r="R73" s="89">
        <v>0.7821781402963206</v>
      </c>
      <c r="S73" s="101">
        <f t="shared" si="22"/>
        <v>1204.3292332909386</v>
      </c>
      <c r="T73" s="101">
        <f t="shared" si="23"/>
        <v>1121.2279592315851</v>
      </c>
      <c r="U73" s="113">
        <f t="shared" si="24"/>
        <v>-83.1012740593535</v>
      </c>
    </row>
    <row r="74" spans="1:22" x14ac:dyDescent="0.25">
      <c r="A74" s="13" t="s">
        <v>1576</v>
      </c>
      <c r="B74" s="13" t="s">
        <v>1577</v>
      </c>
      <c r="C74" s="13" t="s">
        <v>1962</v>
      </c>
      <c r="D74" s="13" t="s">
        <v>1578</v>
      </c>
      <c r="E74" s="13" t="s">
        <v>744</v>
      </c>
      <c r="F74" s="13" t="s">
        <v>365</v>
      </c>
      <c r="G74" s="13" t="s">
        <v>351</v>
      </c>
      <c r="H74" s="13" t="s">
        <v>1579</v>
      </c>
      <c r="I74" s="13" t="s">
        <v>1580</v>
      </c>
      <c r="J74" s="22" t="s">
        <v>1580</v>
      </c>
      <c r="K74" s="13">
        <v>5486812</v>
      </c>
      <c r="L74" s="13" t="s">
        <v>333</v>
      </c>
      <c r="M74" s="42">
        <v>2444</v>
      </c>
      <c r="N74" s="42">
        <v>2221</v>
      </c>
      <c r="O74" s="42">
        <f t="shared" si="19"/>
        <v>-223</v>
      </c>
      <c r="P74" s="37">
        <f t="shared" si="20"/>
        <v>-9.1243862520458269E-2</v>
      </c>
      <c r="Q74" s="70" t="str">
        <f t="shared" si="25"/>
        <v>Decrease</v>
      </c>
      <c r="R74" s="89">
        <v>1.8961093395570863</v>
      </c>
      <c r="S74" s="101">
        <f t="shared" si="22"/>
        <v>1288.9552036966898</v>
      </c>
      <c r="T74" s="101">
        <f t="shared" si="23"/>
        <v>1171.3459522955598</v>
      </c>
      <c r="U74" s="113">
        <f t="shared" si="24"/>
        <v>-117.60925140113</v>
      </c>
    </row>
    <row r="75" spans="1:22" s="6" customFormat="1" x14ac:dyDescent="0.25">
      <c r="A75" s="15" t="s">
        <v>27</v>
      </c>
      <c r="B75" s="16" t="s">
        <v>1910</v>
      </c>
      <c r="C75" s="108" t="s">
        <v>1963</v>
      </c>
      <c r="D75" s="15"/>
      <c r="E75" s="15"/>
      <c r="F75" s="15"/>
      <c r="G75" s="15"/>
      <c r="H75" s="15"/>
      <c r="I75" s="15"/>
      <c r="J75" s="23"/>
      <c r="K75" s="15">
        <v>54025</v>
      </c>
      <c r="L75" s="15" t="s">
        <v>26</v>
      </c>
      <c r="M75" s="43">
        <v>35480</v>
      </c>
      <c r="N75" s="43">
        <v>32977</v>
      </c>
      <c r="O75" s="77">
        <f t="shared" si="19"/>
        <v>-2503</v>
      </c>
      <c r="P75" s="78">
        <f t="shared" si="20"/>
        <v>-7.0546786922209698E-2</v>
      </c>
      <c r="Q75" s="23" t="str">
        <f t="shared" si="25"/>
        <v>Decrease</v>
      </c>
      <c r="R75" s="90">
        <v>1023.7220501517635</v>
      </c>
      <c r="S75" s="102">
        <f t="shared" si="22"/>
        <v>34.657844865938173</v>
      </c>
      <c r="T75" s="102">
        <f t="shared" si="23"/>
        <v>32.212845268997839</v>
      </c>
      <c r="U75" s="114">
        <f t="shared" si="24"/>
        <v>-2.4449995969403346</v>
      </c>
      <c r="V75" s="80"/>
    </row>
    <row r="76" spans="1:22" s="18" customFormat="1" x14ac:dyDescent="0.25">
      <c r="A76" s="17" t="s">
        <v>1856</v>
      </c>
      <c r="B76" s="17" t="s">
        <v>1857</v>
      </c>
      <c r="C76" s="17" t="s">
        <v>1961</v>
      </c>
      <c r="D76" s="17" t="s">
        <v>1858</v>
      </c>
      <c r="E76" s="17" t="s">
        <v>582</v>
      </c>
      <c r="F76" s="17" t="s">
        <v>583</v>
      </c>
      <c r="G76" s="17" t="s">
        <v>351</v>
      </c>
      <c r="H76" s="17" t="s">
        <v>1859</v>
      </c>
      <c r="I76" s="17" t="s">
        <v>1860</v>
      </c>
      <c r="J76" s="21" t="s">
        <v>1860</v>
      </c>
      <c r="K76" s="17" t="s">
        <v>1905</v>
      </c>
      <c r="L76" s="17" t="s">
        <v>1905</v>
      </c>
      <c r="M76" s="41">
        <f>M79-M78-M77</f>
        <v>21761</v>
      </c>
      <c r="N76" s="41">
        <f>N79-N78-N77</f>
        <v>20949</v>
      </c>
      <c r="O76" s="41">
        <f t="shared" si="19"/>
        <v>-812</v>
      </c>
      <c r="P76" s="36">
        <f t="shared" si="20"/>
        <v>-3.7314461651578514E-2</v>
      </c>
      <c r="Q76" s="69" t="str">
        <f t="shared" ref="Q76" si="26">IF(P76&gt;0,"Increase", "Decrease")</f>
        <v>Decrease</v>
      </c>
      <c r="R76" s="88">
        <v>643.10431715894629</v>
      </c>
      <c r="S76" s="100">
        <f t="shared" si="22"/>
        <v>33.837434175739901</v>
      </c>
      <c r="T76" s="100">
        <f t="shared" si="23"/>
        <v>32.574808535801438</v>
      </c>
      <c r="U76" s="112">
        <f t="shared" si="24"/>
        <v>-1.262625639938463</v>
      </c>
    </row>
    <row r="77" spans="1:22" x14ac:dyDescent="0.25">
      <c r="A77" s="13" t="s">
        <v>579</v>
      </c>
      <c r="B77" s="13" t="s">
        <v>580</v>
      </c>
      <c r="C77" s="13" t="s">
        <v>1962</v>
      </c>
      <c r="D77" s="13" t="s">
        <v>581</v>
      </c>
      <c r="E77" s="13" t="s">
        <v>582</v>
      </c>
      <c r="F77" s="13" t="s">
        <v>583</v>
      </c>
      <c r="G77" s="13" t="s">
        <v>351</v>
      </c>
      <c r="H77" s="13" t="s">
        <v>584</v>
      </c>
      <c r="I77" s="13" t="s">
        <v>585</v>
      </c>
      <c r="J77" s="22" t="s">
        <v>585</v>
      </c>
      <c r="K77" s="13">
        <v>5413108</v>
      </c>
      <c r="L77" s="13" t="s">
        <v>148</v>
      </c>
      <c r="M77" s="42">
        <v>355</v>
      </c>
      <c r="N77" s="42">
        <v>420</v>
      </c>
      <c r="O77" s="42">
        <f t="shared" si="19"/>
        <v>65</v>
      </c>
      <c r="P77" s="37">
        <f t="shared" si="20"/>
        <v>0.18309859154929578</v>
      </c>
      <c r="Q77" s="70" t="str">
        <f t="shared" si="25"/>
        <v>Increase</v>
      </c>
      <c r="R77" s="89">
        <v>0.69716080127657487</v>
      </c>
      <c r="S77" s="101">
        <f t="shared" si="22"/>
        <v>509.20820469245774</v>
      </c>
      <c r="T77" s="101">
        <f t="shared" si="23"/>
        <v>602.4435097769923</v>
      </c>
      <c r="U77" s="113">
        <f t="shared" si="24"/>
        <v>93.235305084534559</v>
      </c>
    </row>
    <row r="78" spans="1:22" x14ac:dyDescent="0.25">
      <c r="A78" s="13" t="s">
        <v>1350</v>
      </c>
      <c r="B78" s="13" t="s">
        <v>1351</v>
      </c>
      <c r="C78" s="13" t="s">
        <v>1962</v>
      </c>
      <c r="D78" s="13" t="s">
        <v>1352</v>
      </c>
      <c r="E78" s="13" t="s">
        <v>582</v>
      </c>
      <c r="F78" s="13" t="s">
        <v>583</v>
      </c>
      <c r="G78" s="13" t="s">
        <v>351</v>
      </c>
      <c r="H78" s="13" t="s">
        <v>1353</v>
      </c>
      <c r="I78" s="13" t="s">
        <v>1354</v>
      </c>
      <c r="J78" s="22" t="s">
        <v>1354</v>
      </c>
      <c r="K78" s="13">
        <v>5470084</v>
      </c>
      <c r="L78" s="13" t="s">
        <v>289</v>
      </c>
      <c r="M78" s="42">
        <v>1848</v>
      </c>
      <c r="N78" s="42">
        <v>1724</v>
      </c>
      <c r="O78" s="42">
        <f t="shared" si="19"/>
        <v>-124</v>
      </c>
      <c r="P78" s="37">
        <f t="shared" si="20"/>
        <v>-6.7099567099567103E-2</v>
      </c>
      <c r="Q78" s="70" t="str">
        <f t="shared" si="25"/>
        <v>Decrease</v>
      </c>
      <c r="R78" s="89">
        <v>0.96080804981222823</v>
      </c>
      <c r="S78" s="101">
        <f t="shared" si="22"/>
        <v>1923.381054479255</v>
      </c>
      <c r="T78" s="101">
        <f t="shared" si="23"/>
        <v>1794.323018356188</v>
      </c>
      <c r="U78" s="113">
        <f t="shared" si="24"/>
        <v>-129.05803612306704</v>
      </c>
    </row>
    <row r="79" spans="1:22" s="6" customFormat="1" x14ac:dyDescent="0.25">
      <c r="A79" s="15" t="s">
        <v>29</v>
      </c>
      <c r="B79" s="16" t="s">
        <v>1910</v>
      </c>
      <c r="C79" s="108" t="s">
        <v>1963</v>
      </c>
      <c r="D79" s="15"/>
      <c r="E79" s="15"/>
      <c r="F79" s="15"/>
      <c r="G79" s="15"/>
      <c r="H79" s="15"/>
      <c r="I79" s="15"/>
      <c r="J79" s="23"/>
      <c r="K79" s="15">
        <v>54027</v>
      </c>
      <c r="L79" s="15" t="s">
        <v>28</v>
      </c>
      <c r="M79" s="43">
        <v>23964</v>
      </c>
      <c r="N79" s="43">
        <v>23093</v>
      </c>
      <c r="O79" s="77">
        <f t="shared" si="19"/>
        <v>-871</v>
      </c>
      <c r="P79" s="78">
        <f t="shared" si="20"/>
        <v>-3.6346185945585044E-2</v>
      </c>
      <c r="Q79" s="23" t="str">
        <f t="shared" si="25"/>
        <v>Decrease</v>
      </c>
      <c r="R79" s="90">
        <v>644.76228601003515</v>
      </c>
      <c r="S79" s="102">
        <f t="shared" si="22"/>
        <v>37.167186294806058</v>
      </c>
      <c r="T79" s="102">
        <f t="shared" si="23"/>
        <v>35.816300830660836</v>
      </c>
      <c r="U79" s="114">
        <f t="shared" si="24"/>
        <v>-1.3508854641452217</v>
      </c>
      <c r="V79" s="80"/>
    </row>
    <row r="80" spans="1:22" s="18" customFormat="1" x14ac:dyDescent="0.25">
      <c r="A80" s="17" t="s">
        <v>1676</v>
      </c>
      <c r="B80" s="17" t="s">
        <v>1677</v>
      </c>
      <c r="C80" s="17" t="s">
        <v>1961</v>
      </c>
      <c r="D80" s="17" t="s">
        <v>1678</v>
      </c>
      <c r="E80" s="17" t="s">
        <v>630</v>
      </c>
      <c r="F80" s="17" t="s">
        <v>631</v>
      </c>
      <c r="G80" s="17" t="s">
        <v>351</v>
      </c>
      <c r="H80" s="17" t="s">
        <v>1679</v>
      </c>
      <c r="I80" s="17" t="s">
        <v>1680</v>
      </c>
      <c r="J80" s="21" t="s">
        <v>1680</v>
      </c>
      <c r="K80" s="17" t="s">
        <v>1905</v>
      </c>
      <c r="L80" s="17" t="s">
        <v>1905</v>
      </c>
      <c r="M80" s="41">
        <f>M84-M83-M82-M81</f>
        <v>14385</v>
      </c>
      <c r="N80" s="41">
        <f>N84-N83-N82-N81</f>
        <v>13636</v>
      </c>
      <c r="O80" s="41">
        <f t="shared" si="19"/>
        <v>-749</v>
      </c>
      <c r="P80" s="36">
        <f t="shared" si="20"/>
        <v>-5.2068126520681268E-2</v>
      </c>
      <c r="Q80" s="69" t="str">
        <f t="shared" ref="Q80" si="27">IF(P80&gt;0,"Increase", "Decrease")</f>
        <v>Decrease</v>
      </c>
      <c r="R80" s="88">
        <v>73.101951165605442</v>
      </c>
      <c r="S80" s="100">
        <f t="shared" si="22"/>
        <v>196.77997331989354</v>
      </c>
      <c r="T80" s="100">
        <f t="shared" si="23"/>
        <v>186.53400877233705</v>
      </c>
      <c r="U80" s="112">
        <f t="shared" si="24"/>
        <v>-10.245964547556497</v>
      </c>
    </row>
    <row r="81" spans="1:22" x14ac:dyDescent="0.25">
      <c r="A81" s="13" t="s">
        <v>627</v>
      </c>
      <c r="B81" s="13" t="s">
        <v>628</v>
      </c>
      <c r="C81" s="13" t="s">
        <v>1962</v>
      </c>
      <c r="D81" s="13" t="s">
        <v>629</v>
      </c>
      <c r="E81" s="13" t="s">
        <v>630</v>
      </c>
      <c r="F81" s="13" t="s">
        <v>631</v>
      </c>
      <c r="G81" s="13" t="s">
        <v>351</v>
      </c>
      <c r="H81" s="13" t="s">
        <v>632</v>
      </c>
      <c r="I81" s="13" t="s">
        <v>633</v>
      </c>
      <c r="J81" s="22" t="s">
        <v>633</v>
      </c>
      <c r="K81" s="13">
        <v>5415076</v>
      </c>
      <c r="L81" s="13" t="s">
        <v>156</v>
      </c>
      <c r="M81" s="42">
        <v>2585</v>
      </c>
      <c r="N81" s="42">
        <v>2208</v>
      </c>
      <c r="O81" s="42">
        <f t="shared" si="19"/>
        <v>-377</v>
      </c>
      <c r="P81" s="37">
        <f t="shared" si="20"/>
        <v>-0.14584139264990328</v>
      </c>
      <c r="Q81" s="70" t="str">
        <f t="shared" si="25"/>
        <v>Decrease</v>
      </c>
      <c r="R81" s="89">
        <v>0.99830776386882492</v>
      </c>
      <c r="S81" s="101">
        <f t="shared" si="22"/>
        <v>2589.3818455163919</v>
      </c>
      <c r="T81" s="101">
        <f t="shared" si="23"/>
        <v>2211.7427910639044</v>
      </c>
      <c r="U81" s="113">
        <f t="shared" si="24"/>
        <v>-377.63905445248747</v>
      </c>
    </row>
    <row r="82" spans="1:22" x14ac:dyDescent="0.25">
      <c r="A82" s="13" t="s">
        <v>1147</v>
      </c>
      <c r="B82" s="13" t="s">
        <v>1148</v>
      </c>
      <c r="C82" s="13" t="s">
        <v>1962</v>
      </c>
      <c r="D82" s="13" t="s">
        <v>1149</v>
      </c>
      <c r="E82" s="13" t="s">
        <v>630</v>
      </c>
      <c r="F82" s="13" t="s">
        <v>631</v>
      </c>
      <c r="G82" s="13" t="s">
        <v>351</v>
      </c>
      <c r="H82" s="13" t="s">
        <v>1150</v>
      </c>
      <c r="I82" s="13" t="s">
        <v>1151</v>
      </c>
      <c r="J82" s="22" t="s">
        <v>1151</v>
      </c>
      <c r="K82" s="13">
        <v>5458372</v>
      </c>
      <c r="L82" s="13" t="s">
        <v>251</v>
      </c>
      <c r="M82" s="42">
        <v>1103</v>
      </c>
      <c r="N82" s="42">
        <v>1020</v>
      </c>
      <c r="O82" s="42">
        <f t="shared" si="19"/>
        <v>-83</v>
      </c>
      <c r="P82" s="37">
        <f t="shared" si="20"/>
        <v>-7.5249320036264736E-2</v>
      </c>
      <c r="Q82" s="70" t="str">
        <f t="shared" si="25"/>
        <v>Decrease</v>
      </c>
      <c r="R82" s="89">
        <v>1.8573361329802296</v>
      </c>
      <c r="S82" s="101">
        <f t="shared" si="22"/>
        <v>593.86127282742143</v>
      </c>
      <c r="T82" s="101">
        <f t="shared" si="23"/>
        <v>549.17361585128731</v>
      </c>
      <c r="U82" s="113">
        <f t="shared" si="24"/>
        <v>-44.687656976134122</v>
      </c>
    </row>
    <row r="83" spans="1:22" s="5" customFormat="1" x14ac:dyDescent="0.25">
      <c r="A83" s="14" t="s">
        <v>1511</v>
      </c>
      <c r="B83" s="14" t="s">
        <v>1512</v>
      </c>
      <c r="C83" s="14" t="s">
        <v>1964</v>
      </c>
      <c r="D83" s="14" t="s">
        <v>1517</v>
      </c>
      <c r="E83" s="14" t="s">
        <v>1514</v>
      </c>
      <c r="F83" s="14" t="s">
        <v>631</v>
      </c>
      <c r="G83" s="14" t="s">
        <v>351</v>
      </c>
      <c r="H83" s="14" t="s">
        <v>1515</v>
      </c>
      <c r="I83" s="14" t="s">
        <v>1516</v>
      </c>
      <c r="J83" s="24" t="s">
        <v>1921</v>
      </c>
      <c r="K83" s="14">
        <v>5485156</v>
      </c>
      <c r="L83" s="14" t="s">
        <v>321</v>
      </c>
      <c r="M83" s="74">
        <v>12603</v>
      </c>
      <c r="N83" s="74">
        <v>12231</v>
      </c>
      <c r="O83" s="79">
        <f t="shared" si="19"/>
        <v>-372</v>
      </c>
      <c r="P83" s="38">
        <f t="shared" si="20"/>
        <v>-2.9516781718638418E-2</v>
      </c>
      <c r="Q83" s="75" t="str">
        <f t="shared" si="25"/>
        <v>Decrease</v>
      </c>
      <c r="R83" s="91">
        <v>12.147294450029518</v>
      </c>
      <c r="S83" s="105">
        <f t="shared" si="22"/>
        <v>1037.5149834265667</v>
      </c>
      <c r="T83" s="105">
        <f t="shared" si="23"/>
        <v>1006.8908801309478</v>
      </c>
      <c r="U83" s="115">
        <f t="shared" si="24"/>
        <v>-30.624103295618852</v>
      </c>
    </row>
    <row r="84" spans="1:22" s="6" customFormat="1" x14ac:dyDescent="0.25">
      <c r="A84" s="15" t="s">
        <v>31</v>
      </c>
      <c r="B84" s="16" t="s">
        <v>1910</v>
      </c>
      <c r="C84" s="108" t="s">
        <v>1963</v>
      </c>
      <c r="D84" s="15"/>
      <c r="E84" s="15"/>
      <c r="F84" s="15"/>
      <c r="G84" s="15"/>
      <c r="H84" s="15"/>
      <c r="I84" s="15"/>
      <c r="J84" s="23"/>
      <c r="K84" s="15">
        <v>54029</v>
      </c>
      <c r="L84" s="15" t="s">
        <v>30</v>
      </c>
      <c r="M84" s="43">
        <v>30676</v>
      </c>
      <c r="N84" s="43">
        <v>29095</v>
      </c>
      <c r="O84" s="77">
        <f t="shared" si="19"/>
        <v>-1581</v>
      </c>
      <c r="P84" s="78">
        <f t="shared" si="20"/>
        <v>-5.1538662146303302E-2</v>
      </c>
      <c r="Q84" s="23" t="str">
        <f t="shared" si="25"/>
        <v>Decrease</v>
      </c>
      <c r="R84" s="90">
        <v>88.104889512484007</v>
      </c>
      <c r="S84" s="102">
        <f t="shared" si="22"/>
        <v>348.17590907543638</v>
      </c>
      <c r="T84" s="102">
        <f t="shared" si="23"/>
        <v>330.23138853011545</v>
      </c>
      <c r="U84" s="114">
        <f t="shared" si="24"/>
        <v>-17.944520545320927</v>
      </c>
      <c r="V84" s="80"/>
    </row>
    <row r="85" spans="1:22" s="18" customFormat="1" x14ac:dyDescent="0.25">
      <c r="A85" s="17" t="s">
        <v>1681</v>
      </c>
      <c r="B85" s="17" t="s">
        <v>1682</v>
      </c>
      <c r="C85" s="17" t="s">
        <v>1961</v>
      </c>
      <c r="D85" s="17" t="s">
        <v>1683</v>
      </c>
      <c r="E85" s="17" t="s">
        <v>1116</v>
      </c>
      <c r="F85" s="17" t="s">
        <v>1117</v>
      </c>
      <c r="G85" s="17" t="s">
        <v>351</v>
      </c>
      <c r="H85" s="17" t="s">
        <v>1684</v>
      </c>
      <c r="I85" s="17" t="s">
        <v>1685</v>
      </c>
      <c r="J85" s="21" t="s">
        <v>1685</v>
      </c>
      <c r="K85" s="17" t="s">
        <v>1905</v>
      </c>
      <c r="L85" s="17" t="s">
        <v>1905</v>
      </c>
      <c r="M85" s="41">
        <f>M88-M87-M86</f>
        <v>11210</v>
      </c>
      <c r="N85" s="41">
        <f>N88-N87-N86</f>
        <v>11506</v>
      </c>
      <c r="O85" s="41">
        <f t="shared" si="19"/>
        <v>296</v>
      </c>
      <c r="P85" s="36">
        <f t="shared" si="20"/>
        <v>2.6404995539696701E-2</v>
      </c>
      <c r="Q85" s="69" t="str">
        <f t="shared" ref="Q85" si="28">IF(P85&gt;0,"Increase", "Decrease")</f>
        <v>Increase</v>
      </c>
      <c r="R85" s="88">
        <v>581.33069259981585</v>
      </c>
      <c r="S85" s="100">
        <f t="shared" si="22"/>
        <v>19.283344476216893</v>
      </c>
      <c r="T85" s="100">
        <f t="shared" si="23"/>
        <v>19.792521101101837</v>
      </c>
      <c r="U85" s="112">
        <f t="shared" si="24"/>
        <v>0.50917662488494386</v>
      </c>
    </row>
    <row r="86" spans="1:22" x14ac:dyDescent="0.25">
      <c r="A86" s="13" t="s">
        <v>1113</v>
      </c>
      <c r="B86" s="13" t="s">
        <v>1114</v>
      </c>
      <c r="C86" s="13" t="s">
        <v>1962</v>
      </c>
      <c r="D86" s="13" t="s">
        <v>1115</v>
      </c>
      <c r="E86" s="13" t="s">
        <v>1116</v>
      </c>
      <c r="F86" s="13" t="s">
        <v>1117</v>
      </c>
      <c r="G86" s="13" t="s">
        <v>351</v>
      </c>
      <c r="H86" s="13" t="s">
        <v>1118</v>
      </c>
      <c r="I86" s="13" t="s">
        <v>1119</v>
      </c>
      <c r="J86" s="22" t="s">
        <v>1119</v>
      </c>
      <c r="K86" s="13">
        <v>5455588</v>
      </c>
      <c r="L86" s="13" t="s">
        <v>245</v>
      </c>
      <c r="M86" s="42">
        <v>2544</v>
      </c>
      <c r="N86" s="42">
        <v>2524</v>
      </c>
      <c r="O86" s="42">
        <f t="shared" si="19"/>
        <v>-20</v>
      </c>
      <c r="P86" s="37">
        <f t="shared" si="20"/>
        <v>-7.8616352201257862E-3</v>
      </c>
      <c r="Q86" s="70" t="str">
        <f t="shared" si="25"/>
        <v>Decrease</v>
      </c>
      <c r="R86" s="89">
        <v>2.7859930845312904</v>
      </c>
      <c r="S86" s="101">
        <f t="shared" si="22"/>
        <v>913.13938075621502</v>
      </c>
      <c r="T86" s="101">
        <f t="shared" si="23"/>
        <v>905.96061203957811</v>
      </c>
      <c r="U86" s="113">
        <f t="shared" si="24"/>
        <v>-7.1787687166369096</v>
      </c>
    </row>
    <row r="87" spans="1:22" x14ac:dyDescent="0.25">
      <c r="A87" s="13" t="s">
        <v>1501</v>
      </c>
      <c r="B87" s="13" t="s">
        <v>1502</v>
      </c>
      <c r="C87" s="13" t="s">
        <v>1962</v>
      </c>
      <c r="D87" s="13" t="s">
        <v>1503</v>
      </c>
      <c r="E87" s="13" t="s">
        <v>1116</v>
      </c>
      <c r="F87" s="13" t="s">
        <v>1117</v>
      </c>
      <c r="G87" s="13" t="s">
        <v>351</v>
      </c>
      <c r="H87" s="13" t="s">
        <v>1504</v>
      </c>
      <c r="I87" s="13" t="s">
        <v>1505</v>
      </c>
      <c r="J87" s="22" t="s">
        <v>1505</v>
      </c>
      <c r="K87" s="13">
        <v>5484580</v>
      </c>
      <c r="L87" s="13" t="s">
        <v>319</v>
      </c>
      <c r="M87" s="42">
        <v>271</v>
      </c>
      <c r="N87" s="42">
        <v>269</v>
      </c>
      <c r="O87" s="42">
        <f t="shared" si="19"/>
        <v>-2</v>
      </c>
      <c r="P87" s="37">
        <f t="shared" si="20"/>
        <v>-7.3800738007380072E-3</v>
      </c>
      <c r="Q87" s="70" t="str">
        <f t="shared" si="25"/>
        <v>Decrease</v>
      </c>
      <c r="R87" s="89">
        <v>0.32999273336183688</v>
      </c>
      <c r="S87" s="101">
        <f t="shared" si="22"/>
        <v>821.23020479620266</v>
      </c>
      <c r="T87" s="101">
        <f t="shared" si="23"/>
        <v>815.16946527741152</v>
      </c>
      <c r="U87" s="113">
        <f t="shared" si="24"/>
        <v>-6.0607395187911379</v>
      </c>
    </row>
    <row r="88" spans="1:22" s="6" customFormat="1" x14ac:dyDescent="0.25">
      <c r="A88" s="15" t="s">
        <v>33</v>
      </c>
      <c r="B88" s="16" t="s">
        <v>1910</v>
      </c>
      <c r="C88" s="108" t="s">
        <v>1963</v>
      </c>
      <c r="D88" s="15"/>
      <c r="E88" s="15"/>
      <c r="F88" s="15"/>
      <c r="G88" s="15"/>
      <c r="H88" s="15"/>
      <c r="I88" s="15"/>
      <c r="J88" s="23"/>
      <c r="K88" s="15">
        <v>54031</v>
      </c>
      <c r="L88" s="15" t="s">
        <v>32</v>
      </c>
      <c r="M88" s="43">
        <v>14025</v>
      </c>
      <c r="N88" s="43">
        <v>14299</v>
      </c>
      <c r="O88" s="77">
        <f t="shared" si="19"/>
        <v>274</v>
      </c>
      <c r="P88" s="78">
        <f t="shared" si="20"/>
        <v>1.9536541889483065E-2</v>
      </c>
      <c r="Q88" s="23" t="str">
        <f t="shared" si="25"/>
        <v>Increase</v>
      </c>
      <c r="R88" s="90">
        <v>584.44667841770888</v>
      </c>
      <c r="S88" s="102">
        <f t="shared" si="22"/>
        <v>23.997056562919187</v>
      </c>
      <c r="T88" s="102">
        <f t="shared" si="23"/>
        <v>24.465876063684952</v>
      </c>
      <c r="U88" s="114">
        <f t="shared" si="24"/>
        <v>0.46881950076576473</v>
      </c>
      <c r="V88" s="80"/>
    </row>
    <row r="89" spans="1:22" s="18" customFormat="1" x14ac:dyDescent="0.25">
      <c r="A89" s="17" t="s">
        <v>1686</v>
      </c>
      <c r="B89" s="17" t="s">
        <v>1687</v>
      </c>
      <c r="C89" s="17" t="s">
        <v>1961</v>
      </c>
      <c r="D89" s="17" t="s">
        <v>1688</v>
      </c>
      <c r="E89" s="17" t="s">
        <v>380</v>
      </c>
      <c r="F89" s="17" t="s">
        <v>381</v>
      </c>
      <c r="G89" s="17" t="s">
        <v>351</v>
      </c>
      <c r="H89" s="17" t="s">
        <v>1689</v>
      </c>
      <c r="I89" s="17" t="s">
        <v>1690</v>
      </c>
      <c r="J89" s="21" t="s">
        <v>1690</v>
      </c>
      <c r="K89" s="17" t="s">
        <v>1905</v>
      </c>
      <c r="L89" s="17" t="s">
        <v>1905</v>
      </c>
      <c r="M89" s="41">
        <f>M100-M99-M98-M97-M96-M95-M94-M93-M92-M91-M90</f>
        <v>34414</v>
      </c>
      <c r="N89" s="41">
        <f>N100-N99-N98-N97-N96-N95-N94-N93-N92-N91-N90</f>
        <v>31338</v>
      </c>
      <c r="O89" s="41">
        <f t="shared" si="19"/>
        <v>-3076</v>
      </c>
      <c r="P89" s="36">
        <f t="shared" si="20"/>
        <v>-8.9382228162956934E-2</v>
      </c>
      <c r="Q89" s="69" t="str">
        <f t="shared" ref="Q89" si="29">IF(P89&gt;0,"Increase", "Decrease")</f>
        <v>Decrease</v>
      </c>
      <c r="R89" s="88">
        <v>388.15250562300741</v>
      </c>
      <c r="S89" s="100">
        <f t="shared" si="22"/>
        <v>88.661027563801298</v>
      </c>
      <c r="T89" s="100">
        <f t="shared" si="23"/>
        <v>80.736307368931406</v>
      </c>
      <c r="U89" s="112">
        <f t="shared" si="24"/>
        <v>-7.9247201948698915</v>
      </c>
    </row>
    <row r="90" spans="1:22" x14ac:dyDescent="0.25">
      <c r="A90" s="13" t="s">
        <v>377</v>
      </c>
      <c r="B90" s="13" t="s">
        <v>378</v>
      </c>
      <c r="C90" s="13" t="s">
        <v>1962</v>
      </c>
      <c r="D90" s="13" t="s">
        <v>379</v>
      </c>
      <c r="E90" s="13" t="s">
        <v>380</v>
      </c>
      <c r="F90" s="13" t="s">
        <v>381</v>
      </c>
      <c r="G90" s="13" t="s">
        <v>351</v>
      </c>
      <c r="H90" s="13" t="s">
        <v>382</v>
      </c>
      <c r="I90" s="13" t="s">
        <v>383</v>
      </c>
      <c r="J90" s="22" t="s">
        <v>383</v>
      </c>
      <c r="K90" s="13">
        <v>5401900</v>
      </c>
      <c r="L90" s="13" t="s">
        <v>116</v>
      </c>
      <c r="M90" s="42">
        <v>770</v>
      </c>
      <c r="N90" s="42">
        <v>513</v>
      </c>
      <c r="O90" s="42">
        <f t="shared" si="19"/>
        <v>-257</v>
      </c>
      <c r="P90" s="37">
        <f t="shared" si="20"/>
        <v>-0.33376623376623377</v>
      </c>
      <c r="Q90" s="70" t="str">
        <f t="shared" si="25"/>
        <v>Decrease</v>
      </c>
      <c r="R90" s="89">
        <v>1.0560446847504454</v>
      </c>
      <c r="S90" s="101">
        <f t="shared" si="22"/>
        <v>729.13581320847152</v>
      </c>
      <c r="T90" s="101">
        <f t="shared" si="23"/>
        <v>485.77489892979986</v>
      </c>
      <c r="U90" s="113">
        <f t="shared" si="24"/>
        <v>-243.36091427867166</v>
      </c>
    </row>
    <row r="91" spans="1:22" x14ac:dyDescent="0.25">
      <c r="A91" s="13" t="s">
        <v>535</v>
      </c>
      <c r="B91" s="13" t="s">
        <v>536</v>
      </c>
      <c r="C91" s="13" t="s">
        <v>1962</v>
      </c>
      <c r="D91" s="13" t="s">
        <v>537</v>
      </c>
      <c r="E91" s="13" t="s">
        <v>380</v>
      </c>
      <c r="F91" s="13" t="s">
        <v>381</v>
      </c>
      <c r="G91" s="13" t="s">
        <v>351</v>
      </c>
      <c r="H91" s="13" t="s">
        <v>538</v>
      </c>
      <c r="I91" s="13" t="s">
        <v>539</v>
      </c>
      <c r="J91" s="22" t="s">
        <v>539</v>
      </c>
      <c r="K91" s="13">
        <v>5410180</v>
      </c>
      <c r="L91" s="13" t="s">
        <v>140</v>
      </c>
      <c r="M91" s="42">
        <v>8149</v>
      </c>
      <c r="N91" s="42">
        <v>9336</v>
      </c>
      <c r="O91" s="42">
        <f t="shared" si="19"/>
        <v>1187</v>
      </c>
      <c r="P91" s="37">
        <f t="shared" si="20"/>
        <v>0.14566204442262853</v>
      </c>
      <c r="Q91" s="70" t="str">
        <f t="shared" si="25"/>
        <v>Increase</v>
      </c>
      <c r="R91" s="89">
        <v>10.779450606306675</v>
      </c>
      <c r="S91" s="101">
        <f t="shared" si="22"/>
        <v>755.97544787971924</v>
      </c>
      <c r="T91" s="101">
        <f t="shared" si="23"/>
        <v>866.0923771511915</v>
      </c>
      <c r="U91" s="113">
        <f t="shared" si="24"/>
        <v>110.11692927147226</v>
      </c>
    </row>
    <row r="92" spans="1:22" x14ac:dyDescent="0.25">
      <c r="A92" s="13" t="s">
        <v>634</v>
      </c>
      <c r="B92" s="13" t="s">
        <v>635</v>
      </c>
      <c r="C92" s="13" t="s">
        <v>1962</v>
      </c>
      <c r="D92" s="13" t="s">
        <v>636</v>
      </c>
      <c r="E92" s="13" t="s">
        <v>380</v>
      </c>
      <c r="F92" s="13" t="s">
        <v>381</v>
      </c>
      <c r="G92" s="13" t="s">
        <v>351</v>
      </c>
      <c r="H92" s="13" t="s">
        <v>637</v>
      </c>
      <c r="I92" s="13" t="s">
        <v>638</v>
      </c>
      <c r="J92" s="22" t="s">
        <v>638</v>
      </c>
      <c r="K92" s="13">
        <v>5415628</v>
      </c>
      <c r="L92" s="13" t="s">
        <v>157</v>
      </c>
      <c r="M92" s="42">
        <v>16578</v>
      </c>
      <c r="N92" s="42">
        <v>16061</v>
      </c>
      <c r="O92" s="42">
        <f t="shared" si="19"/>
        <v>-517</v>
      </c>
      <c r="P92" s="37">
        <f t="shared" si="20"/>
        <v>-3.1185909036071904E-2</v>
      </c>
      <c r="Q92" s="70" t="str">
        <f t="shared" si="25"/>
        <v>Decrease</v>
      </c>
      <c r="R92" s="89">
        <v>9.7251786293455069</v>
      </c>
      <c r="S92" s="101">
        <f t="shared" si="22"/>
        <v>1704.6473521808905</v>
      </c>
      <c r="T92" s="101">
        <f t="shared" si="23"/>
        <v>1651.4863749171964</v>
      </c>
      <c r="U92" s="113">
        <f t="shared" si="24"/>
        <v>-53.160977263694122</v>
      </c>
    </row>
    <row r="93" spans="1:22" x14ac:dyDescent="0.25">
      <c r="A93" s="13" t="s">
        <v>1006</v>
      </c>
      <c r="B93" s="13" t="s">
        <v>1007</v>
      </c>
      <c r="C93" s="13" t="s">
        <v>1962</v>
      </c>
      <c r="D93" s="13" t="s">
        <v>1008</v>
      </c>
      <c r="E93" s="13" t="s">
        <v>380</v>
      </c>
      <c r="F93" s="13" t="s">
        <v>381</v>
      </c>
      <c r="G93" s="13" t="s">
        <v>351</v>
      </c>
      <c r="H93" s="13" t="s">
        <v>1009</v>
      </c>
      <c r="I93" s="13" t="s">
        <v>1010</v>
      </c>
      <c r="J93" s="22" t="s">
        <v>1010</v>
      </c>
      <c r="K93" s="13">
        <v>5448748</v>
      </c>
      <c r="L93" s="13" t="s">
        <v>224</v>
      </c>
      <c r="M93" s="42">
        <v>496</v>
      </c>
      <c r="N93" s="42">
        <v>359</v>
      </c>
      <c r="O93" s="42">
        <f t="shared" si="19"/>
        <v>-137</v>
      </c>
      <c r="P93" s="37">
        <f t="shared" si="20"/>
        <v>-0.27620967741935482</v>
      </c>
      <c r="Q93" s="70" t="str">
        <f t="shared" si="25"/>
        <v>Decrease</v>
      </c>
      <c r="R93" s="89">
        <v>0.97024933903641974</v>
      </c>
      <c r="S93" s="101">
        <f t="shared" si="22"/>
        <v>511.20879968090543</v>
      </c>
      <c r="T93" s="101">
        <f t="shared" si="23"/>
        <v>370.00798202710695</v>
      </c>
      <c r="U93" s="113">
        <f t="shared" si="24"/>
        <v>-141.20081765379848</v>
      </c>
    </row>
    <row r="94" spans="1:22" x14ac:dyDescent="0.25">
      <c r="A94" s="13" t="s">
        <v>1011</v>
      </c>
      <c r="B94" s="13" t="s">
        <v>1012</v>
      </c>
      <c r="C94" s="13" t="s">
        <v>1962</v>
      </c>
      <c r="D94" s="13" t="s">
        <v>1013</v>
      </c>
      <c r="E94" s="13" t="s">
        <v>380</v>
      </c>
      <c r="F94" s="13" t="s">
        <v>381</v>
      </c>
      <c r="G94" s="13" t="s">
        <v>351</v>
      </c>
      <c r="H94" s="13" t="s">
        <v>1014</v>
      </c>
      <c r="I94" s="13" t="s">
        <v>1015</v>
      </c>
      <c r="J94" s="22" t="s">
        <v>1015</v>
      </c>
      <c r="K94" s="13">
        <v>5449252</v>
      </c>
      <c r="L94" s="13" t="s">
        <v>225</v>
      </c>
      <c r="M94" s="42">
        <v>876</v>
      </c>
      <c r="N94" s="42">
        <v>717</v>
      </c>
      <c r="O94" s="42">
        <f t="shared" si="19"/>
        <v>-159</v>
      </c>
      <c r="P94" s="37">
        <f t="shared" si="20"/>
        <v>-0.1815068493150685</v>
      </c>
      <c r="Q94" s="70" t="str">
        <f t="shared" si="25"/>
        <v>Decrease</v>
      </c>
      <c r="R94" s="89">
        <v>0.5029356275558956</v>
      </c>
      <c r="S94" s="101">
        <f t="shared" si="22"/>
        <v>1741.7736028307968</v>
      </c>
      <c r="T94" s="101">
        <f t="shared" si="23"/>
        <v>1425.6297639608233</v>
      </c>
      <c r="U94" s="113">
        <f t="shared" si="24"/>
        <v>-316.14383886997348</v>
      </c>
    </row>
    <row r="95" spans="1:22" x14ac:dyDescent="0.25">
      <c r="A95" s="13" t="s">
        <v>1181</v>
      </c>
      <c r="B95" s="13" t="s">
        <v>1182</v>
      </c>
      <c r="C95" s="13" t="s">
        <v>1962</v>
      </c>
      <c r="D95" s="13" t="s">
        <v>1183</v>
      </c>
      <c r="E95" s="13" t="s">
        <v>380</v>
      </c>
      <c r="F95" s="13" t="s">
        <v>381</v>
      </c>
      <c r="G95" s="13" t="s">
        <v>351</v>
      </c>
      <c r="H95" s="13" t="s">
        <v>1184</v>
      </c>
      <c r="I95" s="13" t="s">
        <v>1185</v>
      </c>
      <c r="J95" s="22" t="s">
        <v>1185</v>
      </c>
      <c r="K95" s="13">
        <v>5459836</v>
      </c>
      <c r="L95" s="13" t="s">
        <v>257</v>
      </c>
      <c r="M95" s="42">
        <v>1593</v>
      </c>
      <c r="N95" s="42">
        <v>1493</v>
      </c>
      <c r="O95" s="42">
        <f t="shared" si="19"/>
        <v>-100</v>
      </c>
      <c r="P95" s="37">
        <f t="shared" si="20"/>
        <v>-6.2774639045825489E-2</v>
      </c>
      <c r="Q95" s="70" t="str">
        <f t="shared" si="25"/>
        <v>Decrease</v>
      </c>
      <c r="R95" s="89">
        <v>0.88875572881486486</v>
      </c>
      <c r="S95" s="101">
        <f t="shared" si="22"/>
        <v>1792.3935096589796</v>
      </c>
      <c r="T95" s="101">
        <f t="shared" si="23"/>
        <v>1679.8766540620568</v>
      </c>
      <c r="U95" s="113">
        <f t="shared" si="24"/>
        <v>-112.51685559692282</v>
      </c>
    </row>
    <row r="96" spans="1:22" x14ac:dyDescent="0.25">
      <c r="A96" s="13" t="s">
        <v>1380</v>
      </c>
      <c r="B96" s="13" t="s">
        <v>1381</v>
      </c>
      <c r="C96" s="13" t="s">
        <v>1962</v>
      </c>
      <c r="D96" s="13" t="s">
        <v>1382</v>
      </c>
      <c r="E96" s="13" t="s">
        <v>380</v>
      </c>
      <c r="F96" s="13" t="s">
        <v>381</v>
      </c>
      <c r="G96" s="13" t="s">
        <v>351</v>
      </c>
      <c r="H96" s="13" t="s">
        <v>1383</v>
      </c>
      <c r="I96" s="13" t="s">
        <v>1384</v>
      </c>
      <c r="J96" s="22" t="s">
        <v>1384</v>
      </c>
      <c r="K96" s="13">
        <v>5471380</v>
      </c>
      <c r="L96" s="13" t="s">
        <v>295</v>
      </c>
      <c r="M96" s="42">
        <v>1586</v>
      </c>
      <c r="N96" s="42">
        <v>1529</v>
      </c>
      <c r="O96" s="42">
        <f t="shared" si="19"/>
        <v>-57</v>
      </c>
      <c r="P96" s="37">
        <f t="shared" si="20"/>
        <v>-3.5939470365699874E-2</v>
      </c>
      <c r="Q96" s="70" t="str">
        <f t="shared" si="25"/>
        <v>Decrease</v>
      </c>
      <c r="R96" s="89">
        <v>1.3336279602740515</v>
      </c>
      <c r="S96" s="101">
        <f t="shared" si="22"/>
        <v>1189.2372140083864</v>
      </c>
      <c r="T96" s="101">
        <f t="shared" si="23"/>
        <v>1146.4966583977446</v>
      </c>
      <c r="U96" s="113">
        <f t="shared" si="24"/>
        <v>-42.740555610641877</v>
      </c>
    </row>
    <row r="97" spans="1:125" x14ac:dyDescent="0.25">
      <c r="A97" s="13" t="s">
        <v>1395</v>
      </c>
      <c r="B97" s="13" t="s">
        <v>1396</v>
      </c>
      <c r="C97" s="13" t="s">
        <v>1962</v>
      </c>
      <c r="D97" s="13" t="s">
        <v>1397</v>
      </c>
      <c r="E97" s="13" t="s">
        <v>380</v>
      </c>
      <c r="F97" s="13" t="s">
        <v>381</v>
      </c>
      <c r="G97" s="13" t="s">
        <v>351</v>
      </c>
      <c r="H97" s="13" t="s">
        <v>1398</v>
      </c>
      <c r="I97" s="13" t="s">
        <v>1399</v>
      </c>
      <c r="J97" s="22" t="s">
        <v>1399</v>
      </c>
      <c r="K97" s="13">
        <v>5473636</v>
      </c>
      <c r="L97" s="13" t="s">
        <v>298</v>
      </c>
      <c r="M97" s="42">
        <v>2201</v>
      </c>
      <c r="N97" s="42">
        <v>2328</v>
      </c>
      <c r="O97" s="42">
        <f t="shared" si="19"/>
        <v>127</v>
      </c>
      <c r="P97" s="37">
        <f t="shared" si="20"/>
        <v>5.770104497955475E-2</v>
      </c>
      <c r="Q97" s="70" t="str">
        <f t="shared" si="25"/>
        <v>Increase</v>
      </c>
      <c r="R97" s="89">
        <v>1.6703914999404834</v>
      </c>
      <c r="S97" s="101">
        <f t="shared" si="22"/>
        <v>1317.6551725020286</v>
      </c>
      <c r="T97" s="101">
        <f t="shared" si="23"/>
        <v>1393.6852528781112</v>
      </c>
      <c r="U97" s="113">
        <f t="shared" si="24"/>
        <v>76.030080376082651</v>
      </c>
    </row>
    <row r="98" spans="1:125" x14ac:dyDescent="0.25">
      <c r="A98" s="13" t="s">
        <v>1436</v>
      </c>
      <c r="B98" s="13" t="s">
        <v>1437</v>
      </c>
      <c r="C98" s="13" t="s">
        <v>1962</v>
      </c>
      <c r="D98" s="13" t="s">
        <v>1438</v>
      </c>
      <c r="E98" s="13" t="s">
        <v>380</v>
      </c>
      <c r="F98" s="13" t="s">
        <v>381</v>
      </c>
      <c r="G98" s="13" t="s">
        <v>351</v>
      </c>
      <c r="H98" s="13" t="s">
        <v>1439</v>
      </c>
      <c r="I98" s="13" t="s">
        <v>1440</v>
      </c>
      <c r="J98" s="22" t="s">
        <v>1440</v>
      </c>
      <c r="K98" s="13">
        <v>5477188</v>
      </c>
      <c r="L98" s="13" t="s">
        <v>306</v>
      </c>
      <c r="M98" s="42">
        <v>1806</v>
      </c>
      <c r="N98" s="42">
        <v>1798</v>
      </c>
      <c r="O98" s="42">
        <f t="shared" si="19"/>
        <v>-8</v>
      </c>
      <c r="P98" s="37">
        <f t="shared" si="20"/>
        <v>-4.4296788482834993E-3</v>
      </c>
      <c r="Q98" s="70" t="str">
        <f t="shared" si="25"/>
        <v>Decrease</v>
      </c>
      <c r="R98" s="89">
        <v>0.84999346826833366</v>
      </c>
      <c r="S98" s="101">
        <f t="shared" si="22"/>
        <v>2124.7222095474567</v>
      </c>
      <c r="T98" s="101">
        <f t="shared" si="23"/>
        <v>2115.3103725173464</v>
      </c>
      <c r="U98" s="113">
        <f t="shared" si="24"/>
        <v>-9.4118370301102914</v>
      </c>
    </row>
    <row r="99" spans="1:125" x14ac:dyDescent="0.25">
      <c r="A99" s="13" t="s">
        <v>1543</v>
      </c>
      <c r="B99" s="13" t="s">
        <v>1544</v>
      </c>
      <c r="C99" s="13" t="s">
        <v>1962</v>
      </c>
      <c r="D99" s="13" t="s">
        <v>1545</v>
      </c>
      <c r="E99" s="13" t="s">
        <v>380</v>
      </c>
      <c r="F99" s="13" t="s">
        <v>381</v>
      </c>
      <c r="G99" s="13" t="s">
        <v>351</v>
      </c>
      <c r="H99" s="13" t="s">
        <v>1546</v>
      </c>
      <c r="I99" s="13" t="s">
        <v>1547</v>
      </c>
      <c r="J99" s="22" t="s">
        <v>1547</v>
      </c>
      <c r="K99" s="13">
        <v>5485924</v>
      </c>
      <c r="L99" s="13" t="s">
        <v>327</v>
      </c>
      <c r="M99" s="42">
        <v>630</v>
      </c>
      <c r="N99" s="42">
        <v>449</v>
      </c>
      <c r="O99" s="42">
        <f t="shared" si="19"/>
        <v>-181</v>
      </c>
      <c r="P99" s="37">
        <f t="shared" si="20"/>
        <v>-0.28730158730158728</v>
      </c>
      <c r="Q99" s="70" t="str">
        <f t="shared" si="25"/>
        <v>Decrease</v>
      </c>
      <c r="R99" s="89">
        <v>0.53099039498445177</v>
      </c>
      <c r="S99" s="101">
        <f t="shared" si="22"/>
        <v>1186.4621393357734</v>
      </c>
      <c r="T99" s="101">
        <f t="shared" si="23"/>
        <v>845.58968343136871</v>
      </c>
      <c r="U99" s="113">
        <f t="shared" si="24"/>
        <v>-340.87245590440466</v>
      </c>
    </row>
    <row r="100" spans="1:125" s="6" customFormat="1" x14ac:dyDescent="0.25">
      <c r="A100" s="15" t="s">
        <v>35</v>
      </c>
      <c r="B100" s="16" t="s">
        <v>1910</v>
      </c>
      <c r="C100" s="108" t="s">
        <v>1963</v>
      </c>
      <c r="D100" s="15"/>
      <c r="E100" s="15"/>
      <c r="F100" s="15"/>
      <c r="G100" s="15"/>
      <c r="H100" s="15"/>
      <c r="I100" s="15"/>
      <c r="J100" s="23"/>
      <c r="K100" s="15">
        <v>54033</v>
      </c>
      <c r="L100" s="15" t="s">
        <v>34</v>
      </c>
      <c r="M100" s="43">
        <v>69099</v>
      </c>
      <c r="N100" s="43">
        <v>65921</v>
      </c>
      <c r="O100" s="77">
        <f t="shared" si="19"/>
        <v>-3178</v>
      </c>
      <c r="P100" s="78">
        <f t="shared" si="20"/>
        <v>-4.5991982517836726E-2</v>
      </c>
      <c r="Q100" s="23" t="str">
        <f t="shared" si="25"/>
        <v>Decrease</v>
      </c>
      <c r="R100" s="90">
        <v>416.46012356228448</v>
      </c>
      <c r="S100" s="102">
        <f t="shared" si="22"/>
        <v>165.91984704068736</v>
      </c>
      <c r="T100" s="102">
        <f t="shared" si="23"/>
        <v>158.28886433622992</v>
      </c>
      <c r="U100" s="114">
        <f t="shared" si="24"/>
        <v>-7.6309827044574376</v>
      </c>
      <c r="V100" s="80"/>
    </row>
    <row r="101" spans="1:125" s="18" customFormat="1" x14ac:dyDescent="0.25">
      <c r="A101" s="17" t="s">
        <v>1691</v>
      </c>
      <c r="B101" s="17" t="s">
        <v>1692</v>
      </c>
      <c r="C101" s="17" t="s">
        <v>1961</v>
      </c>
      <c r="D101" s="17" t="s">
        <v>1693</v>
      </c>
      <c r="E101" s="17" t="s">
        <v>1312</v>
      </c>
      <c r="F101" s="17" t="s">
        <v>1313</v>
      </c>
      <c r="G101" s="17" t="s">
        <v>351</v>
      </c>
      <c r="H101" s="17" t="s">
        <v>1694</v>
      </c>
      <c r="I101" s="17" t="s">
        <v>1695</v>
      </c>
      <c r="J101" s="21" t="s">
        <v>1695</v>
      </c>
      <c r="K101" s="17" t="s">
        <v>1905</v>
      </c>
      <c r="L101" s="17" t="s">
        <v>1905</v>
      </c>
      <c r="M101" s="41">
        <f>M104-M103-M102</f>
        <v>22083</v>
      </c>
      <c r="N101" s="41">
        <f>N104-N103-N102</f>
        <v>20847</v>
      </c>
      <c r="O101" s="41">
        <f t="shared" si="19"/>
        <v>-1236</v>
      </c>
      <c r="P101" s="36">
        <f t="shared" si="20"/>
        <v>-5.5970656160847711E-2</v>
      </c>
      <c r="Q101" s="69" t="str">
        <f t="shared" ref="Q101" si="30">IF(P101&gt;0,"Increase", "Decrease")</f>
        <v>Decrease</v>
      </c>
      <c r="R101" s="88">
        <v>466.09004721627451</v>
      </c>
      <c r="S101" s="100">
        <f t="shared" si="22"/>
        <v>47.379256716359521</v>
      </c>
      <c r="T101" s="100">
        <f t="shared" si="23"/>
        <v>44.727408629531624</v>
      </c>
      <c r="U101" s="112">
        <f t="shared" si="24"/>
        <v>-2.6518480868278971</v>
      </c>
    </row>
    <row r="102" spans="1:125" x14ac:dyDescent="0.25">
      <c r="A102" s="13" t="s">
        <v>1309</v>
      </c>
      <c r="B102" s="13" t="s">
        <v>1310</v>
      </c>
      <c r="C102" s="13" t="s">
        <v>1962</v>
      </c>
      <c r="D102" s="13" t="s">
        <v>1311</v>
      </c>
      <c r="E102" s="13" t="s">
        <v>1312</v>
      </c>
      <c r="F102" s="13" t="s">
        <v>1313</v>
      </c>
      <c r="G102" s="13" t="s">
        <v>351</v>
      </c>
      <c r="H102" s="13" t="s">
        <v>1314</v>
      </c>
      <c r="I102" s="13" t="s">
        <v>1315</v>
      </c>
      <c r="J102" s="22" t="s">
        <v>1315</v>
      </c>
      <c r="K102" s="13">
        <v>5467108</v>
      </c>
      <c r="L102" s="13" t="s">
        <v>282</v>
      </c>
      <c r="M102" s="42">
        <v>3876</v>
      </c>
      <c r="N102" s="42">
        <v>3865</v>
      </c>
      <c r="O102" s="42">
        <f t="shared" si="19"/>
        <v>-11</v>
      </c>
      <c r="P102" s="37">
        <f t="shared" si="20"/>
        <v>-2.8379772961816306E-3</v>
      </c>
      <c r="Q102" s="70" t="str">
        <f t="shared" si="25"/>
        <v>Decrease</v>
      </c>
      <c r="R102" s="89">
        <v>1.88718718671837</v>
      </c>
      <c r="S102" s="101">
        <f t="shared" si="22"/>
        <v>2053.8503161098592</v>
      </c>
      <c r="T102" s="101">
        <f t="shared" si="23"/>
        <v>2048.0215355429837</v>
      </c>
      <c r="U102" s="113">
        <f t="shared" si="24"/>
        <v>-5.8287805668755936</v>
      </c>
    </row>
    <row r="103" spans="1:125" x14ac:dyDescent="0.25">
      <c r="A103" s="13" t="s">
        <v>1340</v>
      </c>
      <c r="B103" s="13" t="s">
        <v>1341</v>
      </c>
      <c r="C103" s="13" t="s">
        <v>1962</v>
      </c>
      <c r="D103" s="13" t="s">
        <v>1342</v>
      </c>
      <c r="E103" s="13" t="s">
        <v>1312</v>
      </c>
      <c r="F103" s="13" t="s">
        <v>1313</v>
      </c>
      <c r="G103" s="13" t="s">
        <v>351</v>
      </c>
      <c r="H103" s="13" t="s">
        <v>1343</v>
      </c>
      <c r="I103" s="13" t="s">
        <v>1344</v>
      </c>
      <c r="J103" s="22" t="s">
        <v>1344</v>
      </c>
      <c r="K103" s="13">
        <v>5468596</v>
      </c>
      <c r="L103" s="13" t="s">
        <v>287</v>
      </c>
      <c r="M103" s="42">
        <v>3252</v>
      </c>
      <c r="N103" s="42">
        <v>3079</v>
      </c>
      <c r="O103" s="42">
        <f t="shared" si="19"/>
        <v>-173</v>
      </c>
      <c r="P103" s="37">
        <f t="shared" si="20"/>
        <v>-5.3198031980319804E-2</v>
      </c>
      <c r="Q103" s="70" t="str">
        <f t="shared" si="25"/>
        <v>Decrease</v>
      </c>
      <c r="R103" s="89">
        <v>3.2822317105139143</v>
      </c>
      <c r="S103" s="101">
        <f t="shared" si="22"/>
        <v>990.78928205553757</v>
      </c>
      <c r="T103" s="101">
        <f t="shared" si="23"/>
        <v>938.08124214298891</v>
      </c>
      <c r="U103" s="113">
        <f t="shared" si="24"/>
        <v>-52.708039912548657</v>
      </c>
    </row>
    <row r="104" spans="1:125" s="6" customFormat="1" x14ac:dyDescent="0.25">
      <c r="A104" s="15" t="s">
        <v>37</v>
      </c>
      <c r="B104" s="16" t="s">
        <v>1910</v>
      </c>
      <c r="C104" s="108" t="s">
        <v>1963</v>
      </c>
      <c r="D104" s="15"/>
      <c r="E104" s="15"/>
      <c r="F104" s="15"/>
      <c r="G104" s="15"/>
      <c r="H104" s="15"/>
      <c r="I104" s="15"/>
      <c r="J104" s="23"/>
      <c r="K104" s="15">
        <v>54035</v>
      </c>
      <c r="L104" s="15" t="s">
        <v>36</v>
      </c>
      <c r="M104" s="43">
        <v>29211</v>
      </c>
      <c r="N104" s="43">
        <v>27791</v>
      </c>
      <c r="O104" s="77">
        <f t="shared" si="19"/>
        <v>-1420</v>
      </c>
      <c r="P104" s="78">
        <f t="shared" si="20"/>
        <v>-4.8611824312758893E-2</v>
      </c>
      <c r="Q104" s="23" t="str">
        <f t="shared" si="25"/>
        <v>Decrease</v>
      </c>
      <c r="R104" s="90">
        <v>471.25946611350685</v>
      </c>
      <c r="S104" s="102">
        <f t="shared" si="22"/>
        <v>61.98496178952994</v>
      </c>
      <c r="T104" s="102">
        <f t="shared" si="23"/>
        <v>58.971759716984238</v>
      </c>
      <c r="U104" s="114">
        <f t="shared" si="24"/>
        <v>-3.0132020725457025</v>
      </c>
      <c r="V104" s="80"/>
    </row>
    <row r="105" spans="1:125" s="27" customFormat="1" x14ac:dyDescent="0.25">
      <c r="A105" s="25" t="s">
        <v>1696</v>
      </c>
      <c r="B105" s="25" t="s">
        <v>1697</v>
      </c>
      <c r="C105" s="17" t="s">
        <v>1961</v>
      </c>
      <c r="D105" s="25" t="s">
        <v>1698</v>
      </c>
      <c r="E105" s="25" t="s">
        <v>516</v>
      </c>
      <c r="F105" s="25" t="s">
        <v>517</v>
      </c>
      <c r="G105" s="25" t="s">
        <v>351</v>
      </c>
      <c r="H105" s="25" t="s">
        <v>1699</v>
      </c>
      <c r="I105" s="25" t="s">
        <v>1700</v>
      </c>
      <c r="J105" s="26" t="s">
        <v>1700</v>
      </c>
      <c r="K105" s="25" t="s">
        <v>1905</v>
      </c>
      <c r="L105" s="25" t="s">
        <v>1905</v>
      </c>
      <c r="M105" s="44">
        <f>M111-M110-M109-M108-M107-M106</f>
        <v>40734</v>
      </c>
      <c r="N105" s="44">
        <f>N111-N110-N109-N108-N107-N106</f>
        <v>42898</v>
      </c>
      <c r="O105" s="41">
        <f t="shared" si="19"/>
        <v>2164</v>
      </c>
      <c r="P105" s="36">
        <f t="shared" si="20"/>
        <v>5.3125153434477337E-2</v>
      </c>
      <c r="Q105" s="69" t="str">
        <f t="shared" ref="Q105" si="31">IF(P105&gt;0,"Increase", "Decrease")</f>
        <v>Increase</v>
      </c>
      <c r="R105" s="92">
        <v>196.43136917970148</v>
      </c>
      <c r="S105" s="100">
        <f t="shared" si="22"/>
        <v>207.37013731618029</v>
      </c>
      <c r="T105" s="100">
        <f t="shared" si="23"/>
        <v>218.38670767883102</v>
      </c>
      <c r="U105" s="112">
        <f t="shared" si="24"/>
        <v>11.016570362650725</v>
      </c>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row>
    <row r="106" spans="1:125" s="30" customFormat="1" x14ac:dyDescent="0.25">
      <c r="A106" s="28" t="s">
        <v>513</v>
      </c>
      <c r="B106" s="28" t="s">
        <v>514</v>
      </c>
      <c r="C106" s="13" t="s">
        <v>1962</v>
      </c>
      <c r="D106" s="28" t="s">
        <v>515</v>
      </c>
      <c r="E106" s="28" t="s">
        <v>516</v>
      </c>
      <c r="F106" s="28" t="s">
        <v>517</v>
      </c>
      <c r="G106" s="28" t="s">
        <v>351</v>
      </c>
      <c r="H106" s="28" t="s">
        <v>518</v>
      </c>
      <c r="I106" s="28" t="s">
        <v>519</v>
      </c>
      <c r="J106" s="29" t="s">
        <v>519</v>
      </c>
      <c r="K106" s="28">
        <v>5408932</v>
      </c>
      <c r="L106" s="28" t="s">
        <v>136</v>
      </c>
      <c r="M106" s="45">
        <v>1045</v>
      </c>
      <c r="N106" s="45">
        <v>1036</v>
      </c>
      <c r="O106" s="42">
        <f t="shared" si="19"/>
        <v>-9</v>
      </c>
      <c r="P106" s="37">
        <f t="shared" si="20"/>
        <v>-8.6124401913875593E-3</v>
      </c>
      <c r="Q106" s="70" t="str">
        <f t="shared" si="25"/>
        <v>Decrease</v>
      </c>
      <c r="R106" s="93">
        <v>0.43364688009156149</v>
      </c>
      <c r="S106" s="101">
        <f t="shared" si="22"/>
        <v>2409.794807653996</v>
      </c>
      <c r="T106" s="101">
        <f t="shared" si="23"/>
        <v>2389.0405939995599</v>
      </c>
      <c r="U106" s="113">
        <f t="shared" si="24"/>
        <v>-20.754213654436171</v>
      </c>
    </row>
    <row r="107" spans="1:125" s="30" customFormat="1" x14ac:dyDescent="0.25">
      <c r="A107" s="28" t="s">
        <v>617</v>
      </c>
      <c r="B107" s="28" t="s">
        <v>618</v>
      </c>
      <c r="C107" s="13" t="s">
        <v>1962</v>
      </c>
      <c r="D107" s="28" t="s">
        <v>619</v>
      </c>
      <c r="E107" s="28" t="s">
        <v>516</v>
      </c>
      <c r="F107" s="28" t="s">
        <v>517</v>
      </c>
      <c r="G107" s="28" t="s">
        <v>351</v>
      </c>
      <c r="H107" s="28" t="s">
        <v>620</v>
      </c>
      <c r="I107" s="28" t="s">
        <v>621</v>
      </c>
      <c r="J107" s="29" t="s">
        <v>621</v>
      </c>
      <c r="K107" s="28">
        <v>5414610</v>
      </c>
      <c r="L107" s="28" t="s">
        <v>154</v>
      </c>
      <c r="M107" s="45">
        <v>5259</v>
      </c>
      <c r="N107" s="45">
        <v>6534</v>
      </c>
      <c r="O107" s="42">
        <f t="shared" si="19"/>
        <v>1275</v>
      </c>
      <c r="P107" s="37">
        <f t="shared" si="20"/>
        <v>0.24244152880775813</v>
      </c>
      <c r="Q107" s="70" t="str">
        <f t="shared" si="25"/>
        <v>Increase</v>
      </c>
      <c r="R107" s="93">
        <v>5.849104431974772</v>
      </c>
      <c r="S107" s="101">
        <f t="shared" si="22"/>
        <v>899.11200272833196</v>
      </c>
      <c r="T107" s="101">
        <f t="shared" si="23"/>
        <v>1117.0940912391941</v>
      </c>
      <c r="U107" s="113">
        <f t="shared" si="24"/>
        <v>217.98208851086213</v>
      </c>
      <c r="V107" s="80"/>
      <c r="W107" s="80"/>
      <c r="X107" s="80"/>
      <c r="Y107" s="80"/>
      <c r="Z107" s="80"/>
      <c r="AA107" s="80"/>
      <c r="AB107" s="80"/>
    </row>
    <row r="108" spans="1:125" s="67" customFormat="1" x14ac:dyDescent="0.25">
      <c r="A108" s="64" t="s">
        <v>874</v>
      </c>
      <c r="B108" s="64" t="s">
        <v>875</v>
      </c>
      <c r="C108" s="13" t="s">
        <v>1962</v>
      </c>
      <c r="D108" s="64" t="s">
        <v>876</v>
      </c>
      <c r="E108" s="64" t="s">
        <v>516</v>
      </c>
      <c r="F108" s="64" t="s">
        <v>517</v>
      </c>
      <c r="G108" s="64" t="s">
        <v>351</v>
      </c>
      <c r="H108" s="64" t="s">
        <v>877</v>
      </c>
      <c r="I108" s="64" t="s">
        <v>878</v>
      </c>
      <c r="J108" s="65" t="s">
        <v>878</v>
      </c>
      <c r="K108" s="64">
        <v>5435284</v>
      </c>
      <c r="L108" s="64" t="s">
        <v>200</v>
      </c>
      <c r="M108" s="66">
        <v>286</v>
      </c>
      <c r="N108" s="66">
        <v>269</v>
      </c>
      <c r="O108" s="42">
        <f t="shared" si="19"/>
        <v>-17</v>
      </c>
      <c r="P108" s="37">
        <f t="shared" si="20"/>
        <v>-5.944055944055944E-2</v>
      </c>
      <c r="Q108" s="70" t="str">
        <f t="shared" si="25"/>
        <v>Decrease</v>
      </c>
      <c r="R108" s="94">
        <v>0.62393899224125271</v>
      </c>
      <c r="S108" s="101">
        <f t="shared" si="22"/>
        <v>458.37814843508778</v>
      </c>
      <c r="T108" s="101">
        <f t="shared" si="23"/>
        <v>431.13189485677833</v>
      </c>
      <c r="U108" s="113">
        <f t="shared" si="24"/>
        <v>-27.246253578309449</v>
      </c>
      <c r="V108" s="80"/>
      <c r="W108" s="80"/>
      <c r="X108" s="80"/>
      <c r="Y108" s="80"/>
      <c r="Z108" s="80"/>
      <c r="AA108" s="80"/>
      <c r="AB108" s="8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row>
    <row r="109" spans="1:125" s="30" customFormat="1" x14ac:dyDescent="0.25">
      <c r="A109" s="28" t="s">
        <v>1304</v>
      </c>
      <c r="B109" s="28" t="s">
        <v>1305</v>
      </c>
      <c r="C109" s="13" t="s">
        <v>1962</v>
      </c>
      <c r="D109" s="28" t="s">
        <v>1306</v>
      </c>
      <c r="E109" s="28" t="s">
        <v>516</v>
      </c>
      <c r="F109" s="28" t="s">
        <v>517</v>
      </c>
      <c r="G109" s="28" t="s">
        <v>351</v>
      </c>
      <c r="H109" s="28" t="s">
        <v>1307</v>
      </c>
      <c r="I109" s="28" t="s">
        <v>1308</v>
      </c>
      <c r="J109" s="29" t="s">
        <v>1308</v>
      </c>
      <c r="K109" s="28">
        <v>5466988</v>
      </c>
      <c r="L109" s="28" t="s">
        <v>281</v>
      </c>
      <c r="M109" s="45">
        <v>4440</v>
      </c>
      <c r="N109" s="45">
        <v>5433</v>
      </c>
      <c r="O109" s="42">
        <f t="shared" si="19"/>
        <v>993</v>
      </c>
      <c r="P109" s="37">
        <f t="shared" si="20"/>
        <v>0.22364864864864864</v>
      </c>
      <c r="Q109" s="70" t="str">
        <f t="shared" si="25"/>
        <v>Increase</v>
      </c>
      <c r="R109" s="93">
        <v>8.1002244999977293</v>
      </c>
      <c r="S109" s="101">
        <f t="shared" si="22"/>
        <v>548.13295606822317</v>
      </c>
      <c r="T109" s="101">
        <f t="shared" si="23"/>
        <v>670.72215097267031</v>
      </c>
      <c r="U109" s="113">
        <f t="shared" si="24"/>
        <v>122.58919490444714</v>
      </c>
      <c r="V109" s="80"/>
      <c r="W109" s="80"/>
      <c r="X109" s="80"/>
      <c r="Y109" s="80"/>
      <c r="Z109" s="80"/>
      <c r="AA109" s="80"/>
      <c r="AB109" s="80"/>
    </row>
    <row r="110" spans="1:125" s="30" customFormat="1" x14ac:dyDescent="0.25">
      <c r="A110" s="28" t="s">
        <v>1390</v>
      </c>
      <c r="B110" s="28" t="s">
        <v>1391</v>
      </c>
      <c r="C110" s="13" t="s">
        <v>1962</v>
      </c>
      <c r="D110" s="28" t="s">
        <v>1392</v>
      </c>
      <c r="E110" s="28" t="s">
        <v>516</v>
      </c>
      <c r="F110" s="28" t="s">
        <v>517</v>
      </c>
      <c r="G110" s="28" t="s">
        <v>351</v>
      </c>
      <c r="H110" s="28" t="s">
        <v>1393</v>
      </c>
      <c r="I110" s="28" t="s">
        <v>1394</v>
      </c>
      <c r="J110" s="29" t="s">
        <v>1394</v>
      </c>
      <c r="K110" s="28">
        <v>5473468</v>
      </c>
      <c r="L110" s="28" t="s">
        <v>297</v>
      </c>
      <c r="M110" s="45">
        <v>1734</v>
      </c>
      <c r="N110" s="45">
        <v>1531</v>
      </c>
      <c r="O110" s="42">
        <f t="shared" si="19"/>
        <v>-203</v>
      </c>
      <c r="P110" s="37">
        <f t="shared" si="20"/>
        <v>-0.11707035755478662</v>
      </c>
      <c r="Q110" s="70" t="str">
        <f t="shared" si="25"/>
        <v>Decrease</v>
      </c>
      <c r="R110" s="93">
        <v>0.37474011271226443</v>
      </c>
      <c r="S110" s="101">
        <f t="shared" si="22"/>
        <v>4627.2068059375642</v>
      </c>
      <c r="T110" s="101">
        <f t="shared" si="23"/>
        <v>4085.4980506865118</v>
      </c>
      <c r="U110" s="113">
        <f t="shared" si="24"/>
        <v>-541.70875525105248</v>
      </c>
      <c r="V110" s="80"/>
      <c r="W110" s="80"/>
      <c r="X110" s="80"/>
      <c r="Y110" s="80"/>
      <c r="Z110" s="80"/>
      <c r="AA110" s="80"/>
      <c r="AB110" s="80"/>
    </row>
    <row r="111" spans="1:125" s="6" customFormat="1" x14ac:dyDescent="0.25">
      <c r="A111" s="15" t="s">
        <v>39</v>
      </c>
      <c r="B111" s="16" t="s">
        <v>1910</v>
      </c>
      <c r="C111" s="108" t="s">
        <v>1963</v>
      </c>
      <c r="D111" s="15"/>
      <c r="E111" s="15"/>
      <c r="F111" s="15"/>
      <c r="G111" s="15"/>
      <c r="H111" s="15"/>
      <c r="I111" s="15"/>
      <c r="J111" s="23"/>
      <c r="K111" s="15">
        <v>54037</v>
      </c>
      <c r="L111" s="15" t="s">
        <v>38</v>
      </c>
      <c r="M111" s="43">
        <v>53498</v>
      </c>
      <c r="N111" s="43">
        <v>57701</v>
      </c>
      <c r="O111" s="77">
        <f t="shared" si="19"/>
        <v>4203</v>
      </c>
      <c r="P111" s="78">
        <f t="shared" si="20"/>
        <v>7.8563684623724248E-2</v>
      </c>
      <c r="Q111" s="23" t="str">
        <f t="shared" si="25"/>
        <v>Increase</v>
      </c>
      <c r="R111" s="90">
        <v>211.81302409671906</v>
      </c>
      <c r="S111" s="102">
        <f t="shared" si="22"/>
        <v>252.57181529862626</v>
      </c>
      <c r="T111" s="102">
        <f t="shared" si="23"/>
        <v>272.41478774058908</v>
      </c>
      <c r="U111" s="114">
        <f t="shared" si="24"/>
        <v>19.842972441962814</v>
      </c>
      <c r="V111" s="80"/>
      <c r="W111" s="80"/>
      <c r="X111" s="80"/>
      <c r="Y111" s="80"/>
      <c r="Z111" s="80"/>
      <c r="AA111" s="80"/>
      <c r="AB111" s="8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row>
    <row r="112" spans="1:125" s="18" customFormat="1" x14ac:dyDescent="0.25">
      <c r="A112" s="17" t="s">
        <v>1701</v>
      </c>
      <c r="B112" s="17" t="s">
        <v>1702</v>
      </c>
      <c r="C112" s="17" t="s">
        <v>1961</v>
      </c>
      <c r="D112" s="17" t="s">
        <v>1703</v>
      </c>
      <c r="E112" s="17" t="s">
        <v>464</v>
      </c>
      <c r="F112" s="17" t="s">
        <v>465</v>
      </c>
      <c r="G112" s="17" t="s">
        <v>351</v>
      </c>
      <c r="H112" s="17" t="s">
        <v>1704</v>
      </c>
      <c r="I112" s="17" t="s">
        <v>1705</v>
      </c>
      <c r="J112" s="21" t="s">
        <v>1705</v>
      </c>
      <c r="K112" s="17" t="s">
        <v>1905</v>
      </c>
      <c r="L112" s="17" t="s">
        <v>1905</v>
      </c>
      <c r="M112" s="41">
        <f>M129-M128-M127-M126-M125-M124-M123-M122-M121-M120-M119-M118-M117-M116-M115-M114-M113</f>
        <v>93552</v>
      </c>
      <c r="N112" s="41">
        <f>N129-N128-N127-N126-N125-N124-N123-N122-N121-N120-N119-N118-N117-N116-N115-N114-N113</f>
        <v>86275</v>
      </c>
      <c r="O112" s="41">
        <f t="shared" si="19"/>
        <v>-7277</v>
      </c>
      <c r="P112" s="36">
        <f t="shared" si="20"/>
        <v>-7.7785616555498552E-2</v>
      </c>
      <c r="Q112" s="69" t="str">
        <f t="shared" ref="Q112" si="32">IF(P112&gt;0,"Increase", "Decrease")</f>
        <v>Decrease</v>
      </c>
      <c r="R112" s="88">
        <v>849.76909217958337</v>
      </c>
      <c r="S112" s="100">
        <f t="shared" si="22"/>
        <v>110.09108340248915</v>
      </c>
      <c r="T112" s="100">
        <f t="shared" si="23"/>
        <v>101.52758060276372</v>
      </c>
      <c r="U112" s="112">
        <f t="shared" si="24"/>
        <v>-8.5635027997254269</v>
      </c>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row>
    <row r="113" spans="1:125" x14ac:dyDescent="0.25">
      <c r="A113" s="13" t="s">
        <v>461</v>
      </c>
      <c r="B113" s="13" t="s">
        <v>462</v>
      </c>
      <c r="C113" s="13" t="s">
        <v>1962</v>
      </c>
      <c r="D113" s="13" t="s">
        <v>463</v>
      </c>
      <c r="E113" s="13" t="s">
        <v>464</v>
      </c>
      <c r="F113" s="13" t="s">
        <v>465</v>
      </c>
      <c r="G113" s="13" t="s">
        <v>351</v>
      </c>
      <c r="H113" s="13" t="s">
        <v>466</v>
      </c>
      <c r="I113" s="13" t="s">
        <v>467</v>
      </c>
      <c r="J113" s="22" t="s">
        <v>467</v>
      </c>
      <c r="K113" s="13">
        <v>5405836</v>
      </c>
      <c r="L113" s="13" t="s">
        <v>128</v>
      </c>
      <c r="M113" s="42">
        <v>1260</v>
      </c>
      <c r="N113" s="42">
        <v>1169</v>
      </c>
      <c r="O113" s="42">
        <f t="shared" si="19"/>
        <v>-91</v>
      </c>
      <c r="P113" s="37">
        <f t="shared" si="20"/>
        <v>-7.2222222222222215E-2</v>
      </c>
      <c r="Q113" s="70" t="str">
        <f t="shared" si="25"/>
        <v>Decrease</v>
      </c>
      <c r="R113" s="89">
        <v>0.77968926282470452</v>
      </c>
      <c r="S113" s="101">
        <f t="shared" si="22"/>
        <v>1616.0284103890276</v>
      </c>
      <c r="T113" s="101">
        <f t="shared" si="23"/>
        <v>1499.3152474164867</v>
      </c>
      <c r="U113" s="113">
        <f t="shared" si="24"/>
        <v>-116.71316297254089</v>
      </c>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row>
    <row r="114" spans="1:125" x14ac:dyDescent="0.25">
      <c r="A114" s="13" t="s">
        <v>593</v>
      </c>
      <c r="B114" s="13" t="s">
        <v>594</v>
      </c>
      <c r="C114" s="13" t="s">
        <v>1962</v>
      </c>
      <c r="D114" s="13" t="s">
        <v>595</v>
      </c>
      <c r="E114" s="13" t="s">
        <v>464</v>
      </c>
      <c r="F114" s="13" t="s">
        <v>465</v>
      </c>
      <c r="G114" s="13" t="s">
        <v>351</v>
      </c>
      <c r="H114" s="13" t="s">
        <v>596</v>
      </c>
      <c r="I114" s="13" t="s">
        <v>597</v>
      </c>
      <c r="J114" s="22" t="s">
        <v>597</v>
      </c>
      <c r="K114" s="13">
        <v>5413924</v>
      </c>
      <c r="L114" s="13" t="s">
        <v>150</v>
      </c>
      <c r="M114" s="42">
        <v>997</v>
      </c>
      <c r="N114" s="42">
        <v>718</v>
      </c>
      <c r="O114" s="42">
        <f t="shared" si="19"/>
        <v>-279</v>
      </c>
      <c r="P114" s="37">
        <f t="shared" si="20"/>
        <v>-0.27983951855566702</v>
      </c>
      <c r="Q114" s="70" t="str">
        <f t="shared" si="25"/>
        <v>Decrease</v>
      </c>
      <c r="R114" s="89">
        <v>0.71615410414429803</v>
      </c>
      <c r="S114" s="101">
        <f t="shared" si="22"/>
        <v>1392.15846733333</v>
      </c>
      <c r="T114" s="101">
        <f t="shared" si="23"/>
        <v>1002.5775120815757</v>
      </c>
      <c r="U114" s="113">
        <f t="shared" si="24"/>
        <v>-389.58095525175429</v>
      </c>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row>
    <row r="115" spans="1:125" x14ac:dyDescent="0.25">
      <c r="A115" s="13" t="s">
        <v>612</v>
      </c>
      <c r="B115" s="13" t="s">
        <v>613</v>
      </c>
      <c r="C115" s="13" t="s">
        <v>1962</v>
      </c>
      <c r="D115" s="13" t="s">
        <v>614</v>
      </c>
      <c r="E115" s="13" t="s">
        <v>464</v>
      </c>
      <c r="F115" s="13" t="s">
        <v>465</v>
      </c>
      <c r="G115" s="13" t="s">
        <v>351</v>
      </c>
      <c r="H115" s="13" t="s">
        <v>615</v>
      </c>
      <c r="I115" s="13" t="s">
        <v>616</v>
      </c>
      <c r="J115" s="22" t="s">
        <v>616</v>
      </c>
      <c r="K115" s="13">
        <v>5414600</v>
      </c>
      <c r="L115" s="13" t="s">
        <v>153</v>
      </c>
      <c r="M115" s="42">
        <v>51400</v>
      </c>
      <c r="N115" s="42">
        <v>48864</v>
      </c>
      <c r="O115" s="42">
        <f t="shared" si="19"/>
        <v>-2536</v>
      </c>
      <c r="P115" s="37">
        <f t="shared" si="20"/>
        <v>-4.9338521400778212E-2</v>
      </c>
      <c r="Q115" s="70" t="str">
        <f t="shared" si="25"/>
        <v>Decrease</v>
      </c>
      <c r="R115" s="89">
        <v>32.615639756100251</v>
      </c>
      <c r="S115" s="101">
        <f t="shared" si="22"/>
        <v>1575.9310681737104</v>
      </c>
      <c r="T115" s="101">
        <f t="shared" si="23"/>
        <v>1498.1769594404705</v>
      </c>
      <c r="U115" s="113">
        <f t="shared" si="24"/>
        <v>-77.754108733239946</v>
      </c>
    </row>
    <row r="116" spans="1:125" x14ac:dyDescent="0.25">
      <c r="A116" s="13" t="s">
        <v>622</v>
      </c>
      <c r="B116" s="13" t="s">
        <v>623</v>
      </c>
      <c r="C116" s="13" t="s">
        <v>1962</v>
      </c>
      <c r="D116" s="13" t="s">
        <v>624</v>
      </c>
      <c r="E116" s="13" t="s">
        <v>464</v>
      </c>
      <c r="F116" s="13" t="s">
        <v>465</v>
      </c>
      <c r="G116" s="13" t="s">
        <v>351</v>
      </c>
      <c r="H116" s="13" t="s">
        <v>625</v>
      </c>
      <c r="I116" s="13" t="s">
        <v>626</v>
      </c>
      <c r="J116" s="22" t="s">
        <v>626</v>
      </c>
      <c r="K116" s="13">
        <v>5415028</v>
      </c>
      <c r="L116" s="13" t="s">
        <v>155</v>
      </c>
      <c r="M116" s="42">
        <v>1554</v>
      </c>
      <c r="N116" s="42">
        <v>1335</v>
      </c>
      <c r="O116" s="42">
        <f t="shared" si="19"/>
        <v>-219</v>
      </c>
      <c r="P116" s="37">
        <f t="shared" si="20"/>
        <v>-0.14092664092664092</v>
      </c>
      <c r="Q116" s="70" t="str">
        <f t="shared" si="25"/>
        <v>Decrease</v>
      </c>
      <c r="R116" s="89">
        <v>0.64163861050559146</v>
      </c>
      <c r="S116" s="101">
        <f t="shared" si="22"/>
        <v>2421.9240777538243</v>
      </c>
      <c r="T116" s="101">
        <f t="shared" si="23"/>
        <v>2080.6104528966252</v>
      </c>
      <c r="U116" s="113">
        <f t="shared" si="24"/>
        <v>-341.3136248571991</v>
      </c>
    </row>
    <row r="117" spans="1:125" x14ac:dyDescent="0.25">
      <c r="A117" s="13" t="s">
        <v>651</v>
      </c>
      <c r="B117" s="13" t="s">
        <v>652</v>
      </c>
      <c r="C117" s="13" t="s">
        <v>1962</v>
      </c>
      <c r="D117" s="13" t="s">
        <v>653</v>
      </c>
      <c r="E117" s="13" t="s">
        <v>464</v>
      </c>
      <c r="F117" s="13" t="s">
        <v>465</v>
      </c>
      <c r="G117" s="13" t="s">
        <v>351</v>
      </c>
      <c r="H117" s="13" t="s">
        <v>654</v>
      </c>
      <c r="I117" s="13" t="s">
        <v>655</v>
      </c>
      <c r="J117" s="22" t="s">
        <v>655</v>
      </c>
      <c r="K117" s="13">
        <v>5416012</v>
      </c>
      <c r="L117" s="13" t="s">
        <v>160</v>
      </c>
      <c r="M117" s="42">
        <v>1227</v>
      </c>
      <c r="N117" s="42">
        <v>854</v>
      </c>
      <c r="O117" s="42">
        <f t="shared" si="19"/>
        <v>-373</v>
      </c>
      <c r="P117" s="37">
        <f t="shared" si="20"/>
        <v>-0.30399348003259985</v>
      </c>
      <c r="Q117" s="70" t="str">
        <f t="shared" si="25"/>
        <v>Decrease</v>
      </c>
      <c r="R117" s="89">
        <v>1.5206613352899572</v>
      </c>
      <c r="S117" s="101">
        <f t="shared" si="22"/>
        <v>806.88577497502934</v>
      </c>
      <c r="T117" s="101">
        <f t="shared" si="23"/>
        <v>561.59776025156896</v>
      </c>
      <c r="U117" s="113">
        <f t="shared" si="24"/>
        <v>-245.28801472346038</v>
      </c>
    </row>
    <row r="118" spans="1:125" x14ac:dyDescent="0.25">
      <c r="A118" s="13" t="s">
        <v>687</v>
      </c>
      <c r="B118" s="13" t="s">
        <v>688</v>
      </c>
      <c r="C118" s="13" t="s">
        <v>1962</v>
      </c>
      <c r="D118" s="13" t="s">
        <v>689</v>
      </c>
      <c r="E118" s="13" t="s">
        <v>464</v>
      </c>
      <c r="F118" s="13" t="s">
        <v>465</v>
      </c>
      <c r="G118" s="13" t="s">
        <v>351</v>
      </c>
      <c r="H118" s="13" t="s">
        <v>690</v>
      </c>
      <c r="I118" s="13" t="s">
        <v>691</v>
      </c>
      <c r="J118" s="22" t="s">
        <v>691</v>
      </c>
      <c r="K118" s="13">
        <v>5422564</v>
      </c>
      <c r="L118" s="13" t="s">
        <v>166</v>
      </c>
      <c r="M118" s="42">
        <v>7907</v>
      </c>
      <c r="N118" s="42">
        <v>7480</v>
      </c>
      <c r="O118" s="42">
        <f t="shared" si="19"/>
        <v>-427</v>
      </c>
      <c r="P118" s="37">
        <f t="shared" si="20"/>
        <v>-5.4002782344757812E-2</v>
      </c>
      <c r="Q118" s="70" t="str">
        <f t="shared" si="25"/>
        <v>Decrease</v>
      </c>
      <c r="R118" s="89">
        <v>2.8041717662657706</v>
      </c>
      <c r="S118" s="101">
        <f t="shared" si="22"/>
        <v>2819.7274129642597</v>
      </c>
      <c r="T118" s="101">
        <f t="shared" si="23"/>
        <v>2667.4542872104039</v>
      </c>
      <c r="U118" s="113">
        <f t="shared" si="24"/>
        <v>-152.27312575385577</v>
      </c>
    </row>
    <row r="119" spans="1:125" x14ac:dyDescent="0.25">
      <c r="A119" s="13" t="s">
        <v>699</v>
      </c>
      <c r="B119" s="13" t="s">
        <v>700</v>
      </c>
      <c r="C119" s="13" t="s">
        <v>1962</v>
      </c>
      <c r="D119" s="13" t="s">
        <v>701</v>
      </c>
      <c r="E119" s="13" t="s">
        <v>464</v>
      </c>
      <c r="F119" s="13" t="s">
        <v>465</v>
      </c>
      <c r="G119" s="13" t="s">
        <v>351</v>
      </c>
      <c r="H119" s="13" t="s">
        <v>702</v>
      </c>
      <c r="I119" s="13" t="s">
        <v>703</v>
      </c>
      <c r="J119" s="22" t="s">
        <v>703</v>
      </c>
      <c r="K119" s="13">
        <v>5423092</v>
      </c>
      <c r="L119" s="13" t="s">
        <v>168</v>
      </c>
      <c r="M119" s="42">
        <v>959</v>
      </c>
      <c r="N119" s="42">
        <v>822</v>
      </c>
      <c r="O119" s="42">
        <f t="shared" si="19"/>
        <v>-137</v>
      </c>
      <c r="P119" s="37">
        <f t="shared" si="20"/>
        <v>-0.14285714285714285</v>
      </c>
      <c r="Q119" s="70" t="str">
        <f t="shared" si="25"/>
        <v>Decrease</v>
      </c>
      <c r="R119" s="89">
        <v>0.4812420009062735</v>
      </c>
      <c r="S119" s="101">
        <f t="shared" si="22"/>
        <v>1992.7603953811472</v>
      </c>
      <c r="T119" s="101">
        <f t="shared" si="23"/>
        <v>1708.0803388981262</v>
      </c>
      <c r="U119" s="113">
        <f t="shared" si="24"/>
        <v>-284.68005648302096</v>
      </c>
    </row>
    <row r="120" spans="1:125" x14ac:dyDescent="0.25">
      <c r="A120" s="13" t="s">
        <v>813</v>
      </c>
      <c r="B120" s="13" t="s">
        <v>814</v>
      </c>
      <c r="C120" s="13" t="s">
        <v>1962</v>
      </c>
      <c r="D120" s="13" t="s">
        <v>815</v>
      </c>
      <c r="E120" s="13" t="s">
        <v>464</v>
      </c>
      <c r="F120" s="13" t="s">
        <v>465</v>
      </c>
      <c r="G120" s="13" t="s">
        <v>351</v>
      </c>
      <c r="H120" s="13" t="s">
        <v>816</v>
      </c>
      <c r="I120" s="13" t="s">
        <v>817</v>
      </c>
      <c r="J120" s="22" t="s">
        <v>817</v>
      </c>
      <c r="K120" s="13">
        <v>5431324</v>
      </c>
      <c r="L120" s="13" t="s">
        <v>189</v>
      </c>
      <c r="M120" s="42">
        <v>905</v>
      </c>
      <c r="N120" s="42">
        <v>703</v>
      </c>
      <c r="O120" s="42">
        <f t="shared" si="19"/>
        <v>-202</v>
      </c>
      <c r="P120" s="37">
        <f t="shared" si="20"/>
        <v>-0.22320441988950276</v>
      </c>
      <c r="Q120" s="70" t="str">
        <f t="shared" si="25"/>
        <v>Decrease</v>
      </c>
      <c r="R120" s="89">
        <v>0.46903565755312443</v>
      </c>
      <c r="S120" s="101">
        <f t="shared" si="22"/>
        <v>1929.4908295911316</v>
      </c>
      <c r="T120" s="101">
        <f t="shared" si="23"/>
        <v>1498.8199482901277</v>
      </c>
      <c r="U120" s="113">
        <f t="shared" si="24"/>
        <v>-430.67088130100387</v>
      </c>
    </row>
    <row r="121" spans="1:125" x14ac:dyDescent="0.25">
      <c r="A121" s="13" t="s">
        <v>864</v>
      </c>
      <c r="B121" s="13" t="s">
        <v>865</v>
      </c>
      <c r="C121" s="13" t="s">
        <v>1962</v>
      </c>
      <c r="D121" s="13" t="s">
        <v>866</v>
      </c>
      <c r="E121" s="13" t="s">
        <v>464</v>
      </c>
      <c r="F121" s="13" t="s">
        <v>465</v>
      </c>
      <c r="G121" s="13" t="s">
        <v>351</v>
      </c>
      <c r="H121" s="13" t="s">
        <v>867</v>
      </c>
      <c r="I121" s="13" t="s">
        <v>868</v>
      </c>
      <c r="J121" s="22" t="s">
        <v>868</v>
      </c>
      <c r="K121" s="13">
        <v>5434756</v>
      </c>
      <c r="L121" s="13" t="s">
        <v>198</v>
      </c>
      <c r="M121" s="42">
        <v>349</v>
      </c>
      <c r="N121" s="42">
        <v>223</v>
      </c>
      <c r="O121" s="42">
        <f t="shared" si="19"/>
        <v>-126</v>
      </c>
      <c r="P121" s="37">
        <f t="shared" si="20"/>
        <v>-0.36103151862464183</v>
      </c>
      <c r="Q121" s="70" t="str">
        <f t="shared" si="25"/>
        <v>Decrease</v>
      </c>
      <c r="R121" s="89">
        <v>0.97106410981637903</v>
      </c>
      <c r="S121" s="101">
        <f t="shared" si="22"/>
        <v>359.39954578899358</v>
      </c>
      <c r="T121" s="101">
        <f t="shared" si="23"/>
        <v>229.64498197978673</v>
      </c>
      <c r="U121" s="113">
        <f t="shared" si="24"/>
        <v>-129.75456380920684</v>
      </c>
    </row>
    <row r="122" spans="1:125" x14ac:dyDescent="0.25">
      <c r="A122" s="13" t="s">
        <v>1046</v>
      </c>
      <c r="B122" s="13" t="s">
        <v>1047</v>
      </c>
      <c r="C122" s="13" t="s">
        <v>1962</v>
      </c>
      <c r="D122" s="13" t="s">
        <v>1048</v>
      </c>
      <c r="E122" s="13" t="s">
        <v>464</v>
      </c>
      <c r="F122" s="13" t="s">
        <v>465</v>
      </c>
      <c r="G122" s="13" t="s">
        <v>351</v>
      </c>
      <c r="H122" s="13" t="s">
        <v>1049</v>
      </c>
      <c r="I122" s="13" t="s">
        <v>1050</v>
      </c>
      <c r="J122" s="22" t="s">
        <v>1050</v>
      </c>
      <c r="K122" s="13">
        <v>5451724</v>
      </c>
      <c r="L122" s="13" t="s">
        <v>232</v>
      </c>
      <c r="M122" s="42">
        <v>1503</v>
      </c>
      <c r="N122" s="42">
        <v>1504</v>
      </c>
      <c r="O122" s="42">
        <f t="shared" si="19"/>
        <v>1</v>
      </c>
      <c r="P122" s="37">
        <f t="shared" si="20"/>
        <v>6.6533599467731206E-4</v>
      </c>
      <c r="Q122" s="70" t="str">
        <f t="shared" si="25"/>
        <v>Increase</v>
      </c>
      <c r="R122" s="89">
        <v>1.4072421862700168</v>
      </c>
      <c r="S122" s="101">
        <f t="shared" si="22"/>
        <v>1068.0464348384803</v>
      </c>
      <c r="T122" s="101">
        <f t="shared" si="23"/>
        <v>1068.757044575565</v>
      </c>
      <c r="U122" s="113">
        <f t="shared" si="24"/>
        <v>0.71060973708472375</v>
      </c>
    </row>
    <row r="123" spans="1:125" s="5" customFormat="1" x14ac:dyDescent="0.25">
      <c r="A123" s="14" t="s">
        <v>1101</v>
      </c>
      <c r="B123" s="14" t="s">
        <v>1102</v>
      </c>
      <c r="C123" s="14" t="s">
        <v>1964</v>
      </c>
      <c r="D123" s="14" t="s">
        <v>1107</v>
      </c>
      <c r="E123" s="14" t="s">
        <v>1104</v>
      </c>
      <c r="F123" s="14" t="s">
        <v>465</v>
      </c>
      <c r="G123" s="14" t="s">
        <v>351</v>
      </c>
      <c r="H123" s="14" t="s">
        <v>1105</v>
      </c>
      <c r="I123" s="14" t="s">
        <v>1106</v>
      </c>
      <c r="J123" s="24" t="s">
        <v>1922</v>
      </c>
      <c r="K123" s="14">
        <v>5455468</v>
      </c>
      <c r="L123" s="14" t="s">
        <v>243</v>
      </c>
      <c r="M123" s="74">
        <v>385</v>
      </c>
      <c r="N123" s="74">
        <v>299</v>
      </c>
      <c r="O123" s="79">
        <f t="shared" si="19"/>
        <v>-86</v>
      </c>
      <c r="P123" s="38">
        <f t="shared" si="20"/>
        <v>-0.22337662337662337</v>
      </c>
      <c r="Q123" s="75" t="str">
        <f t="shared" ref="Q123" si="33">IF(P123&gt;0,"Increase", "Decrease")</f>
        <v>Decrease</v>
      </c>
      <c r="R123" s="91">
        <v>0.37259367273872201</v>
      </c>
      <c r="S123" s="105">
        <f t="shared" si="22"/>
        <v>1033.2972032780003</v>
      </c>
      <c r="T123" s="105">
        <f t="shared" si="23"/>
        <v>802.48276306525224</v>
      </c>
      <c r="U123" s="115">
        <f t="shared" si="24"/>
        <v>-230.81444021274808</v>
      </c>
    </row>
    <row r="124" spans="1:125" s="5" customFormat="1" x14ac:dyDescent="0.25">
      <c r="A124" s="14" t="s">
        <v>1162</v>
      </c>
      <c r="B124" s="14" t="s">
        <v>1163</v>
      </c>
      <c r="C124" s="14" t="s">
        <v>1964</v>
      </c>
      <c r="D124" s="14" t="s">
        <v>1164</v>
      </c>
      <c r="E124" s="14" t="s">
        <v>1165</v>
      </c>
      <c r="F124" s="14" t="s">
        <v>465</v>
      </c>
      <c r="G124" s="14" t="s">
        <v>351</v>
      </c>
      <c r="H124" s="14" t="s">
        <v>1166</v>
      </c>
      <c r="I124" s="14" t="s">
        <v>1167</v>
      </c>
      <c r="J124" s="24" t="s">
        <v>1923</v>
      </c>
      <c r="K124" s="14">
        <v>5459068</v>
      </c>
      <c r="L124" s="14" t="s">
        <v>254</v>
      </c>
      <c r="M124" s="74">
        <v>5958</v>
      </c>
      <c r="N124" s="74">
        <v>5498</v>
      </c>
      <c r="O124" s="79">
        <f t="shared" si="19"/>
        <v>-460</v>
      </c>
      <c r="P124" s="38">
        <f t="shared" si="20"/>
        <v>-7.7207116482040955E-2</v>
      </c>
      <c r="Q124" s="75" t="str">
        <f t="shared" ref="Q124" si="34">IF(P124&gt;0,"Increase", "Decrease")</f>
        <v>Decrease</v>
      </c>
      <c r="R124" s="91">
        <v>4.8274068301185897</v>
      </c>
      <c r="S124" s="105">
        <f t="shared" si="22"/>
        <v>1234.2030016669707</v>
      </c>
      <c r="T124" s="105">
        <f t="shared" si="23"/>
        <v>1138.9137467547844</v>
      </c>
      <c r="U124" s="115">
        <f t="shared" si="24"/>
        <v>-95.289254912186379</v>
      </c>
    </row>
    <row r="125" spans="1:125" x14ac:dyDescent="0.25">
      <c r="A125" s="13" t="s">
        <v>1279</v>
      </c>
      <c r="B125" s="13" t="s">
        <v>1280</v>
      </c>
      <c r="C125" s="13" t="s">
        <v>1962</v>
      </c>
      <c r="D125" s="13" t="s">
        <v>1281</v>
      </c>
      <c r="E125" s="13" t="s">
        <v>464</v>
      </c>
      <c r="F125" s="13" t="s">
        <v>465</v>
      </c>
      <c r="G125" s="13" t="s">
        <v>351</v>
      </c>
      <c r="H125" s="13" t="s">
        <v>1282</v>
      </c>
      <c r="I125" s="13" t="s">
        <v>1283</v>
      </c>
      <c r="J125" s="22" t="s">
        <v>1283</v>
      </c>
      <c r="K125" s="13">
        <v>5465356</v>
      </c>
      <c r="L125" s="13" t="s">
        <v>276</v>
      </c>
      <c r="M125" s="42">
        <v>602</v>
      </c>
      <c r="N125" s="42">
        <v>483</v>
      </c>
      <c r="O125" s="42">
        <f t="shared" si="19"/>
        <v>-119</v>
      </c>
      <c r="P125" s="37">
        <f t="shared" si="20"/>
        <v>-0.19767441860465115</v>
      </c>
      <c r="Q125" s="70" t="str">
        <f t="shared" si="25"/>
        <v>Decrease</v>
      </c>
      <c r="R125" s="89">
        <v>0.29181647834201641</v>
      </c>
      <c r="S125" s="101">
        <f t="shared" si="22"/>
        <v>2062.9403912360308</v>
      </c>
      <c r="T125" s="101">
        <f t="shared" si="23"/>
        <v>1655.1498487823967</v>
      </c>
      <c r="U125" s="113">
        <f t="shared" si="24"/>
        <v>-407.79054245363409</v>
      </c>
    </row>
    <row r="126" spans="1:125" s="5" customFormat="1" x14ac:dyDescent="0.25">
      <c r="A126" s="14" t="s">
        <v>1405</v>
      </c>
      <c r="B126" s="14" t="s">
        <v>1406</v>
      </c>
      <c r="C126" s="14" t="s">
        <v>1964</v>
      </c>
      <c r="D126" s="14" t="s">
        <v>1410</v>
      </c>
      <c r="E126" s="14" t="s">
        <v>464</v>
      </c>
      <c r="F126" s="14" t="s">
        <v>465</v>
      </c>
      <c r="G126" s="14" t="s">
        <v>351</v>
      </c>
      <c r="H126" s="14" t="s">
        <v>1408</v>
      </c>
      <c r="I126" s="14" t="s">
        <v>1409</v>
      </c>
      <c r="J126" s="24" t="s">
        <v>1924</v>
      </c>
      <c r="K126" s="14">
        <v>5474740</v>
      </c>
      <c r="L126" s="14" t="s">
        <v>300</v>
      </c>
      <c r="M126" s="74">
        <v>11</v>
      </c>
      <c r="N126" s="74">
        <v>10</v>
      </c>
      <c r="O126" s="79">
        <f t="shared" si="19"/>
        <v>-1</v>
      </c>
      <c r="P126" s="38">
        <f t="shared" si="20"/>
        <v>-9.0909090909090912E-2</v>
      </c>
      <c r="Q126" s="75" t="str">
        <f t="shared" ref="Q126" si="35">IF(P126&gt;0,"Increase", "Decrease")</f>
        <v>Decrease</v>
      </c>
      <c r="R126" s="91">
        <v>6.5776913898423876E-3</v>
      </c>
      <c r="S126" s="105">
        <f t="shared" si="22"/>
        <v>1672.3192603694924</v>
      </c>
      <c r="T126" s="105">
        <f t="shared" si="23"/>
        <v>1520.2902366995386</v>
      </c>
      <c r="U126" s="115">
        <f t="shared" si="24"/>
        <v>-152.02902366995386</v>
      </c>
    </row>
    <row r="127" spans="1:125" x14ac:dyDescent="0.25">
      <c r="A127" s="13" t="s">
        <v>1421</v>
      </c>
      <c r="B127" s="13" t="s">
        <v>1422</v>
      </c>
      <c r="C127" s="13" t="s">
        <v>1962</v>
      </c>
      <c r="D127" s="13" t="s">
        <v>1423</v>
      </c>
      <c r="E127" s="13" t="s">
        <v>464</v>
      </c>
      <c r="F127" s="13" t="s">
        <v>465</v>
      </c>
      <c r="G127" s="13" t="s">
        <v>351</v>
      </c>
      <c r="H127" s="13" t="s">
        <v>1424</v>
      </c>
      <c r="I127" s="13" t="s">
        <v>1425</v>
      </c>
      <c r="J127" s="22" t="s">
        <v>1425</v>
      </c>
      <c r="K127" s="13">
        <v>5475292</v>
      </c>
      <c r="L127" s="13" t="s">
        <v>303</v>
      </c>
      <c r="M127" s="42">
        <v>13450</v>
      </c>
      <c r="N127" s="42">
        <v>13647</v>
      </c>
      <c r="O127" s="42">
        <f t="shared" si="19"/>
        <v>197</v>
      </c>
      <c r="P127" s="37">
        <f t="shared" si="20"/>
        <v>1.4646840148698884E-2</v>
      </c>
      <c r="Q127" s="70" t="str">
        <f t="shared" si="25"/>
        <v>Increase</v>
      </c>
      <c r="R127" s="89">
        <v>8.7749372478237433</v>
      </c>
      <c r="S127" s="101">
        <f t="shared" si="22"/>
        <v>1532.7744940097105</v>
      </c>
      <c r="T127" s="101">
        <f t="shared" si="23"/>
        <v>1555.2247970074736</v>
      </c>
      <c r="U127" s="113">
        <f t="shared" si="24"/>
        <v>22.450302997763174</v>
      </c>
    </row>
    <row r="128" spans="1:125" x14ac:dyDescent="0.25">
      <c r="A128" s="13" t="s">
        <v>1370</v>
      </c>
      <c r="B128" s="13" t="s">
        <v>1371</v>
      </c>
      <c r="C128" s="13" t="s">
        <v>1962</v>
      </c>
      <c r="D128" s="13" t="s">
        <v>1372</v>
      </c>
      <c r="E128" s="13" t="s">
        <v>464</v>
      </c>
      <c r="F128" s="13" t="s">
        <v>465</v>
      </c>
      <c r="G128" s="13" t="s">
        <v>351</v>
      </c>
      <c r="H128" s="13" t="s">
        <v>1373</v>
      </c>
      <c r="I128" s="13" t="s">
        <v>1374</v>
      </c>
      <c r="J128" s="22" t="s">
        <v>1374</v>
      </c>
      <c r="K128" s="13">
        <v>5471212</v>
      </c>
      <c r="L128" s="13" t="s">
        <v>293</v>
      </c>
      <c r="M128" s="42">
        <v>11044</v>
      </c>
      <c r="N128" s="42">
        <v>10861</v>
      </c>
      <c r="O128" s="42">
        <f t="shared" si="19"/>
        <v>-183</v>
      </c>
      <c r="P128" s="37">
        <f t="shared" si="20"/>
        <v>-1.6570083303151031E-2</v>
      </c>
      <c r="Q128" s="70" t="str">
        <f t="shared" si="25"/>
        <v>Decrease</v>
      </c>
      <c r="R128" s="89">
        <v>3.6884665204075309</v>
      </c>
      <c r="S128" s="101">
        <f t="shared" si="22"/>
        <v>2994.1982498406333</v>
      </c>
      <c r="T128" s="101">
        <f t="shared" si="23"/>
        <v>2944.5841354146251</v>
      </c>
      <c r="U128" s="113">
        <f t="shared" si="24"/>
        <v>-49.6141144260082</v>
      </c>
    </row>
    <row r="129" spans="1:22" s="6" customFormat="1" x14ac:dyDescent="0.25">
      <c r="A129" s="15" t="s">
        <v>41</v>
      </c>
      <c r="B129" s="16" t="s">
        <v>1910</v>
      </c>
      <c r="C129" s="108" t="s">
        <v>1963</v>
      </c>
      <c r="D129" s="15"/>
      <c r="E129" s="15"/>
      <c r="F129" s="15"/>
      <c r="G129" s="15"/>
      <c r="H129" s="15"/>
      <c r="I129" s="15"/>
      <c r="J129" s="23"/>
      <c r="K129" s="15">
        <v>54039</v>
      </c>
      <c r="L129" s="15" t="s">
        <v>40</v>
      </c>
      <c r="M129" s="43">
        <v>193063</v>
      </c>
      <c r="N129" s="43">
        <v>180745</v>
      </c>
      <c r="O129" s="77">
        <f t="shared" si="19"/>
        <v>-12318</v>
      </c>
      <c r="P129" s="78">
        <f t="shared" si="20"/>
        <v>-6.3803007308495155E-2</v>
      </c>
      <c r="Q129" s="23" t="str">
        <f t="shared" si="25"/>
        <v>Decrease</v>
      </c>
      <c r="R129" s="90">
        <v>910.13742941008002</v>
      </c>
      <c r="S129" s="102">
        <f t="shared" si="22"/>
        <v>212.12510744134195</v>
      </c>
      <c r="T129" s="102">
        <f t="shared" si="23"/>
        <v>198.59088766094669</v>
      </c>
      <c r="U129" s="114">
        <f t="shared" si="24"/>
        <v>-13.534219780395262</v>
      </c>
      <c r="V129" s="80"/>
    </row>
    <row r="130" spans="1:22" s="18" customFormat="1" x14ac:dyDescent="0.25">
      <c r="A130" s="17" t="s">
        <v>1706</v>
      </c>
      <c r="B130" s="17" t="s">
        <v>1707</v>
      </c>
      <c r="C130" s="17" t="s">
        <v>1961</v>
      </c>
      <c r="D130" s="17" t="s">
        <v>1708</v>
      </c>
      <c r="E130" s="17" t="s">
        <v>947</v>
      </c>
      <c r="F130" s="17" t="s">
        <v>948</v>
      </c>
      <c r="G130" s="17" t="s">
        <v>351</v>
      </c>
      <c r="H130" s="17" t="s">
        <v>1709</v>
      </c>
      <c r="I130" s="17" t="s">
        <v>1710</v>
      </c>
      <c r="J130" s="21" t="s">
        <v>1710</v>
      </c>
      <c r="K130" s="17" t="s">
        <v>1905</v>
      </c>
      <c r="L130" s="17" t="s">
        <v>1905</v>
      </c>
      <c r="M130" s="41">
        <f>M133-M132-M131</f>
        <v>11853</v>
      </c>
      <c r="N130" s="41">
        <f>N133-N132-N131</f>
        <v>12673</v>
      </c>
      <c r="O130" s="41">
        <f t="shared" si="19"/>
        <v>820</v>
      </c>
      <c r="P130" s="36">
        <f t="shared" si="20"/>
        <v>6.9180798110183073E-2</v>
      </c>
      <c r="Q130" s="69" t="str">
        <f t="shared" ref="Q130" si="36">IF(P130&gt;0,"Increase", "Decrease")</f>
        <v>Increase</v>
      </c>
      <c r="R130" s="88">
        <v>387.02395768547706</v>
      </c>
      <c r="S130" s="100">
        <f t="shared" si="22"/>
        <v>30.626011037881494</v>
      </c>
      <c r="T130" s="100">
        <f t="shared" si="23"/>
        <v>32.744742924413409</v>
      </c>
      <c r="U130" s="112">
        <f t="shared" si="24"/>
        <v>2.1187318865319149</v>
      </c>
    </row>
    <row r="131" spans="1:22" x14ac:dyDescent="0.25">
      <c r="A131" s="13" t="s">
        <v>944</v>
      </c>
      <c r="B131" s="13" t="s">
        <v>945</v>
      </c>
      <c r="C131" s="13" t="s">
        <v>1962</v>
      </c>
      <c r="D131" s="13" t="s">
        <v>946</v>
      </c>
      <c r="E131" s="13" t="s">
        <v>947</v>
      </c>
      <c r="F131" s="13" t="s">
        <v>948</v>
      </c>
      <c r="G131" s="13" t="s">
        <v>351</v>
      </c>
      <c r="H131" s="13" t="s">
        <v>949</v>
      </c>
      <c r="I131" s="13" t="s">
        <v>950</v>
      </c>
      <c r="J131" s="22" t="s">
        <v>950</v>
      </c>
      <c r="K131" s="13">
        <v>5440828</v>
      </c>
      <c r="L131" s="13" t="s">
        <v>212</v>
      </c>
      <c r="M131" s="42">
        <v>409</v>
      </c>
      <c r="N131" s="42">
        <v>408</v>
      </c>
      <c r="O131" s="42">
        <f t="shared" ref="O131:O194" si="37">N131-M131</f>
        <v>-1</v>
      </c>
      <c r="P131" s="37">
        <f t="shared" ref="P131:P194" si="38">O131/M131</f>
        <v>-2.4449877750611247E-3</v>
      </c>
      <c r="Q131" s="70" t="str">
        <f t="shared" si="25"/>
        <v>Decrease</v>
      </c>
      <c r="R131" s="89">
        <v>0.24566001897511316</v>
      </c>
      <c r="S131" s="101">
        <f t="shared" ref="S131:S194" si="39">M131/R131</f>
        <v>1664.9025824647281</v>
      </c>
      <c r="T131" s="101">
        <f t="shared" ref="T131:T194" si="40">N131/R131</f>
        <v>1660.8319160039341</v>
      </c>
      <c r="U131" s="113">
        <f t="shared" si="24"/>
        <v>-4.0706664607939729</v>
      </c>
    </row>
    <row r="132" spans="1:22" x14ac:dyDescent="0.25">
      <c r="A132" s="13" t="s">
        <v>1548</v>
      </c>
      <c r="B132" s="13" t="s">
        <v>1549</v>
      </c>
      <c r="C132" s="13" t="s">
        <v>1962</v>
      </c>
      <c r="D132" s="13" t="s">
        <v>1550</v>
      </c>
      <c r="E132" s="13" t="s">
        <v>947</v>
      </c>
      <c r="F132" s="13" t="s">
        <v>948</v>
      </c>
      <c r="G132" s="13" t="s">
        <v>351</v>
      </c>
      <c r="H132" s="13" t="s">
        <v>1551</v>
      </c>
      <c r="I132" s="13" t="s">
        <v>1552</v>
      </c>
      <c r="J132" s="22" t="s">
        <v>1552</v>
      </c>
      <c r="K132" s="13">
        <v>5485972</v>
      </c>
      <c r="L132" s="13" t="s">
        <v>328</v>
      </c>
      <c r="M132" s="42">
        <v>4110</v>
      </c>
      <c r="N132" s="42">
        <v>3952</v>
      </c>
      <c r="O132" s="42">
        <f t="shared" si="37"/>
        <v>-158</v>
      </c>
      <c r="P132" s="37">
        <f t="shared" si="38"/>
        <v>-3.8442822384428227E-2</v>
      </c>
      <c r="Q132" s="70" t="str">
        <f t="shared" si="25"/>
        <v>Decrease</v>
      </c>
      <c r="R132" s="89">
        <v>1.9908150817723458</v>
      </c>
      <c r="S132" s="101">
        <f t="shared" si="39"/>
        <v>2064.4810447894665</v>
      </c>
      <c r="T132" s="101">
        <f t="shared" si="40"/>
        <v>1985.1165666686063</v>
      </c>
      <c r="U132" s="113">
        <f t="shared" ref="U132:U194" si="41">T132-S132</f>
        <v>-79.364478120860213</v>
      </c>
    </row>
    <row r="133" spans="1:22" s="6" customFormat="1" x14ac:dyDescent="0.25">
      <c r="A133" s="15" t="s">
        <v>43</v>
      </c>
      <c r="B133" s="16" t="s">
        <v>1910</v>
      </c>
      <c r="C133" s="108" t="s">
        <v>1963</v>
      </c>
      <c r="D133" s="15"/>
      <c r="E133" s="15"/>
      <c r="F133" s="15"/>
      <c r="G133" s="15"/>
      <c r="H133" s="15"/>
      <c r="I133" s="15"/>
      <c r="J133" s="23"/>
      <c r="K133" s="15">
        <v>54041</v>
      </c>
      <c r="L133" s="15" t="s">
        <v>42</v>
      </c>
      <c r="M133" s="43">
        <v>16372</v>
      </c>
      <c r="N133" s="43">
        <v>17033</v>
      </c>
      <c r="O133" s="77">
        <f t="shared" si="37"/>
        <v>661</v>
      </c>
      <c r="P133" s="78">
        <f t="shared" si="38"/>
        <v>4.0373808942096259E-2</v>
      </c>
      <c r="Q133" s="23" t="str">
        <f t="shared" si="25"/>
        <v>Increase</v>
      </c>
      <c r="R133" s="90">
        <v>389.2604327862245</v>
      </c>
      <c r="S133" s="102">
        <f t="shared" si="39"/>
        <v>42.05924522770912</v>
      </c>
      <c r="T133" s="102">
        <f t="shared" si="40"/>
        <v>43.757337158781425</v>
      </c>
      <c r="U133" s="114">
        <f t="shared" si="41"/>
        <v>1.6980919310723053</v>
      </c>
      <c r="V133" s="80"/>
    </row>
    <row r="134" spans="1:22" s="18" customFormat="1" x14ac:dyDescent="0.25">
      <c r="A134" s="17" t="s">
        <v>1711</v>
      </c>
      <c r="B134" s="17" t="s">
        <v>1712</v>
      </c>
      <c r="C134" s="17" t="s">
        <v>1961</v>
      </c>
      <c r="D134" s="17" t="s">
        <v>1713</v>
      </c>
      <c r="E134" s="17" t="s">
        <v>860</v>
      </c>
      <c r="F134" s="17" t="s">
        <v>861</v>
      </c>
      <c r="G134" s="17" t="s">
        <v>351</v>
      </c>
      <c r="H134" s="17" t="s">
        <v>1714</v>
      </c>
      <c r="I134" s="17" t="s">
        <v>1715</v>
      </c>
      <c r="J134" s="21" t="s">
        <v>1715</v>
      </c>
      <c r="K134" s="17" t="s">
        <v>1905</v>
      </c>
      <c r="L134" s="17" t="s">
        <v>1905</v>
      </c>
      <c r="M134" s="41">
        <f>M137-M136-M135</f>
        <v>19804</v>
      </c>
      <c r="N134" s="41">
        <f>N137-N136-N135</f>
        <v>18900</v>
      </c>
      <c r="O134" s="41">
        <f t="shared" si="37"/>
        <v>-904</v>
      </c>
      <c r="P134" s="36">
        <f t="shared" si="38"/>
        <v>-4.5647343970914966E-2</v>
      </c>
      <c r="Q134" s="69" t="str">
        <f t="shared" ref="Q134" si="42">IF(P134&gt;0,"Increase", "Decrease")</f>
        <v>Decrease</v>
      </c>
      <c r="R134" s="88">
        <v>437.55506483051818</v>
      </c>
      <c r="S134" s="100">
        <f t="shared" si="39"/>
        <v>45.260589104758388</v>
      </c>
      <c r="T134" s="100">
        <f t="shared" si="40"/>
        <v>43.194563425567232</v>
      </c>
      <c r="U134" s="112">
        <f t="shared" si="41"/>
        <v>-2.0660256791911564</v>
      </c>
    </row>
    <row r="135" spans="1:22" x14ac:dyDescent="0.25">
      <c r="A135" s="13" t="s">
        <v>857</v>
      </c>
      <c r="B135" s="13" t="s">
        <v>858</v>
      </c>
      <c r="C135" s="13" t="s">
        <v>1962</v>
      </c>
      <c r="D135" s="13" t="s">
        <v>859</v>
      </c>
      <c r="E135" s="13" t="s">
        <v>860</v>
      </c>
      <c r="F135" s="13" t="s">
        <v>861</v>
      </c>
      <c r="G135" s="13" t="s">
        <v>351</v>
      </c>
      <c r="H135" s="13" t="s">
        <v>862</v>
      </c>
      <c r="I135" s="13" t="s">
        <v>863</v>
      </c>
      <c r="J135" s="22" t="s">
        <v>863</v>
      </c>
      <c r="K135" s="13">
        <v>5434516</v>
      </c>
      <c r="L135" s="13" t="s">
        <v>197</v>
      </c>
      <c r="M135" s="42">
        <v>1142</v>
      </c>
      <c r="N135" s="42">
        <v>1039</v>
      </c>
      <c r="O135" s="42">
        <f t="shared" si="37"/>
        <v>-103</v>
      </c>
      <c r="P135" s="37">
        <f t="shared" si="38"/>
        <v>-9.0192644483362519E-2</v>
      </c>
      <c r="Q135" s="70" t="str">
        <f t="shared" si="25"/>
        <v>Decrease</v>
      </c>
      <c r="R135" s="89">
        <v>0.6011200004226378</v>
      </c>
      <c r="S135" s="101">
        <f t="shared" si="39"/>
        <v>1899.7870628112159</v>
      </c>
      <c r="T135" s="101">
        <f t="shared" si="40"/>
        <v>1728.4402436609926</v>
      </c>
      <c r="U135" s="113">
        <f t="shared" si="41"/>
        <v>-171.34681915022338</v>
      </c>
    </row>
    <row r="136" spans="1:22" x14ac:dyDescent="0.25">
      <c r="A136" s="13" t="s">
        <v>1528</v>
      </c>
      <c r="B136" s="13" t="s">
        <v>1529</v>
      </c>
      <c r="C136" s="13" t="s">
        <v>1962</v>
      </c>
      <c r="D136" s="13" t="s">
        <v>1530</v>
      </c>
      <c r="E136" s="13" t="s">
        <v>860</v>
      </c>
      <c r="F136" s="13" t="s">
        <v>861</v>
      </c>
      <c r="G136" s="13" t="s">
        <v>351</v>
      </c>
      <c r="H136" s="13" t="s">
        <v>1531</v>
      </c>
      <c r="I136" s="13" t="s">
        <v>1532</v>
      </c>
      <c r="J136" s="22" t="s">
        <v>1532</v>
      </c>
      <c r="K136" s="13">
        <v>5485804</v>
      </c>
      <c r="L136" s="13" t="s">
        <v>324</v>
      </c>
      <c r="M136" s="42">
        <v>774</v>
      </c>
      <c r="N136" s="42">
        <v>524</v>
      </c>
      <c r="O136" s="42">
        <f t="shared" si="37"/>
        <v>-250</v>
      </c>
      <c r="P136" s="37">
        <f t="shared" si="38"/>
        <v>-0.32299741602067183</v>
      </c>
      <c r="Q136" s="70" t="str">
        <f t="shared" ref="Q136:Q198" si="43">IF(P136&gt;0,"Increase", "Decrease")</f>
        <v>Decrease</v>
      </c>
      <c r="R136" s="89">
        <v>0.55265057842111154</v>
      </c>
      <c r="S136" s="101">
        <f t="shared" si="39"/>
        <v>1400.5232785809617</v>
      </c>
      <c r="T136" s="101">
        <f t="shared" si="40"/>
        <v>948.15787852251151</v>
      </c>
      <c r="U136" s="113">
        <f t="shared" si="41"/>
        <v>-452.36540005845018</v>
      </c>
    </row>
    <row r="137" spans="1:22" s="6" customFormat="1" x14ac:dyDescent="0.25">
      <c r="A137" s="15" t="s">
        <v>45</v>
      </c>
      <c r="B137" s="16" t="s">
        <v>1910</v>
      </c>
      <c r="C137" s="108" t="s">
        <v>1963</v>
      </c>
      <c r="D137" s="15"/>
      <c r="E137" s="15"/>
      <c r="F137" s="15"/>
      <c r="G137" s="15"/>
      <c r="H137" s="15"/>
      <c r="I137" s="15"/>
      <c r="J137" s="23"/>
      <c r="K137" s="15">
        <v>54043</v>
      </c>
      <c r="L137" s="15" t="s">
        <v>44</v>
      </c>
      <c r="M137" s="43">
        <v>21720</v>
      </c>
      <c r="N137" s="43">
        <v>20463</v>
      </c>
      <c r="O137" s="77">
        <f t="shared" si="37"/>
        <v>-1257</v>
      </c>
      <c r="P137" s="78">
        <f t="shared" si="38"/>
        <v>-5.7872928176795582E-2</v>
      </c>
      <c r="Q137" s="23" t="str">
        <f t="shared" si="43"/>
        <v>Decrease</v>
      </c>
      <c r="R137" s="90">
        <v>438.70883540936188</v>
      </c>
      <c r="S137" s="102">
        <f t="shared" si="39"/>
        <v>49.508918551259484</v>
      </c>
      <c r="T137" s="102">
        <f t="shared" si="40"/>
        <v>46.64369246383162</v>
      </c>
      <c r="U137" s="114">
        <f t="shared" si="41"/>
        <v>-2.8652260874278639</v>
      </c>
      <c r="V137" s="80"/>
    </row>
    <row r="138" spans="1:22" s="18" customFormat="1" x14ac:dyDescent="0.25">
      <c r="A138" s="17" t="s">
        <v>1881</v>
      </c>
      <c r="B138" s="17" t="s">
        <v>1882</v>
      </c>
      <c r="C138" s="17" t="s">
        <v>1961</v>
      </c>
      <c r="D138" s="17" t="s">
        <v>1883</v>
      </c>
      <c r="E138" s="17" t="s">
        <v>608</v>
      </c>
      <c r="F138" s="17" t="s">
        <v>609</v>
      </c>
      <c r="G138" s="17" t="s">
        <v>351</v>
      </c>
      <c r="H138" s="17" t="s">
        <v>1884</v>
      </c>
      <c r="I138" s="17" t="s">
        <v>1885</v>
      </c>
      <c r="J138" s="21" t="s">
        <v>1885</v>
      </c>
      <c r="K138" s="17" t="s">
        <v>1905</v>
      </c>
      <c r="L138" s="17" t="s">
        <v>1905</v>
      </c>
      <c r="M138" s="41">
        <f>M144-M143-M142-M141-M140-M139</f>
        <v>32202</v>
      </c>
      <c r="N138" s="41">
        <f>N144-N143-N142-N141-N140-N139</f>
        <v>28623</v>
      </c>
      <c r="O138" s="41">
        <f t="shared" si="37"/>
        <v>-3579</v>
      </c>
      <c r="P138" s="36">
        <f t="shared" si="38"/>
        <v>-0.11114216508291411</v>
      </c>
      <c r="Q138" s="69" t="str">
        <f t="shared" ref="Q138" si="44">IF(P138&gt;0,"Increase", "Decrease")</f>
        <v>Decrease</v>
      </c>
      <c r="R138" s="88">
        <v>451.57999994563897</v>
      </c>
      <c r="S138" s="100">
        <f t="shared" si="39"/>
        <v>71.309623995474695</v>
      </c>
      <c r="T138" s="100">
        <f t="shared" si="40"/>
        <v>63.384117993369117</v>
      </c>
      <c r="U138" s="112">
        <f t="shared" si="41"/>
        <v>-7.9255060021055783</v>
      </c>
    </row>
    <row r="139" spans="1:22" x14ac:dyDescent="0.25">
      <c r="A139" s="13" t="s">
        <v>605</v>
      </c>
      <c r="B139" s="13" t="s">
        <v>606</v>
      </c>
      <c r="C139" s="13" t="s">
        <v>1962</v>
      </c>
      <c r="D139" s="13" t="s">
        <v>607</v>
      </c>
      <c r="E139" s="13" t="s">
        <v>608</v>
      </c>
      <c r="F139" s="13" t="s">
        <v>609</v>
      </c>
      <c r="G139" s="13" t="s">
        <v>351</v>
      </c>
      <c r="H139" s="13" t="s">
        <v>610</v>
      </c>
      <c r="I139" s="13" t="s">
        <v>611</v>
      </c>
      <c r="J139" s="22" t="s">
        <v>611</v>
      </c>
      <c r="K139" s="13">
        <v>5414524</v>
      </c>
      <c r="L139" s="13" t="s">
        <v>152</v>
      </c>
      <c r="M139" s="42">
        <v>1256</v>
      </c>
      <c r="N139" s="42">
        <v>1020</v>
      </c>
      <c r="O139" s="42">
        <f t="shared" si="37"/>
        <v>-236</v>
      </c>
      <c r="P139" s="37">
        <f t="shared" si="38"/>
        <v>-0.18789808917197454</v>
      </c>
      <c r="Q139" s="70" t="str">
        <f t="shared" si="43"/>
        <v>Decrease</v>
      </c>
      <c r="R139" s="89">
        <v>0.6800730472555887</v>
      </c>
      <c r="S139" s="101">
        <f t="shared" si="39"/>
        <v>1846.8604292855666</v>
      </c>
      <c r="T139" s="101">
        <f t="shared" si="40"/>
        <v>1499.8388836554761</v>
      </c>
      <c r="U139" s="113">
        <f t="shared" si="41"/>
        <v>-347.02154563009049</v>
      </c>
    </row>
    <row r="140" spans="1:22" x14ac:dyDescent="0.25">
      <c r="A140" s="13" t="s">
        <v>1001</v>
      </c>
      <c r="B140" s="13" t="s">
        <v>1002</v>
      </c>
      <c r="C140" s="13" t="s">
        <v>1962</v>
      </c>
      <c r="D140" s="13" t="s">
        <v>1003</v>
      </c>
      <c r="E140" s="13" t="s">
        <v>608</v>
      </c>
      <c r="F140" s="13" t="s">
        <v>609</v>
      </c>
      <c r="G140" s="13" t="s">
        <v>351</v>
      </c>
      <c r="H140" s="13" t="s">
        <v>1004</v>
      </c>
      <c r="I140" s="13" t="s">
        <v>1005</v>
      </c>
      <c r="J140" s="22" t="s">
        <v>1005</v>
      </c>
      <c r="K140" s="13">
        <v>5448148</v>
      </c>
      <c r="L140" s="13" t="s">
        <v>223</v>
      </c>
      <c r="M140" s="42">
        <v>1779</v>
      </c>
      <c r="N140" s="42">
        <v>1439</v>
      </c>
      <c r="O140" s="42">
        <f t="shared" si="37"/>
        <v>-340</v>
      </c>
      <c r="P140" s="37">
        <f t="shared" si="38"/>
        <v>-0.1911186059584036</v>
      </c>
      <c r="Q140" s="70" t="str">
        <f t="shared" si="43"/>
        <v>Decrease</v>
      </c>
      <c r="R140" s="89">
        <v>1.2335117387132903</v>
      </c>
      <c r="S140" s="101">
        <f t="shared" si="39"/>
        <v>1442.2238104160431</v>
      </c>
      <c r="T140" s="101">
        <f t="shared" si="40"/>
        <v>1166.5880062893118</v>
      </c>
      <c r="U140" s="113">
        <f t="shared" si="41"/>
        <v>-275.63580412673127</v>
      </c>
    </row>
    <row r="141" spans="1:22" x14ac:dyDescent="0.25">
      <c r="A141" s="13" t="s">
        <v>1031</v>
      </c>
      <c r="B141" s="13" t="s">
        <v>1032</v>
      </c>
      <c r="C141" s="13" t="s">
        <v>1962</v>
      </c>
      <c r="D141" s="13" t="s">
        <v>1033</v>
      </c>
      <c r="E141" s="13" t="s">
        <v>608</v>
      </c>
      <c r="F141" s="13" t="s">
        <v>609</v>
      </c>
      <c r="G141" s="13" t="s">
        <v>351</v>
      </c>
      <c r="H141" s="13" t="s">
        <v>1034</v>
      </c>
      <c r="I141" s="13" t="s">
        <v>1035</v>
      </c>
      <c r="J141" s="22" t="s">
        <v>1035</v>
      </c>
      <c r="K141" s="13">
        <v>5450932</v>
      </c>
      <c r="L141" s="13" t="s">
        <v>229</v>
      </c>
      <c r="M141" s="42">
        <v>759</v>
      </c>
      <c r="N141" s="42">
        <v>772</v>
      </c>
      <c r="O141" s="42">
        <f t="shared" si="37"/>
        <v>13</v>
      </c>
      <c r="P141" s="37">
        <f t="shared" si="38"/>
        <v>1.7127799736495388E-2</v>
      </c>
      <c r="Q141" s="70" t="str">
        <f t="shared" si="43"/>
        <v>Increase</v>
      </c>
      <c r="R141" s="89">
        <v>1.1507690548562817</v>
      </c>
      <c r="S141" s="101">
        <f t="shared" si="39"/>
        <v>659.55892435323676</v>
      </c>
      <c r="T141" s="101">
        <f t="shared" si="40"/>
        <v>670.85571752397732</v>
      </c>
      <c r="U141" s="113">
        <f t="shared" si="41"/>
        <v>11.296793170740557</v>
      </c>
    </row>
    <row r="142" spans="1:22" x14ac:dyDescent="0.25">
      <c r="A142" s="13" t="s">
        <v>1091</v>
      </c>
      <c r="B142" s="13" t="s">
        <v>1092</v>
      </c>
      <c r="C142" s="13" t="s">
        <v>1962</v>
      </c>
      <c r="D142" s="13" t="s">
        <v>1093</v>
      </c>
      <c r="E142" s="13" t="s">
        <v>608</v>
      </c>
      <c r="F142" s="13" t="s">
        <v>609</v>
      </c>
      <c r="G142" s="13" t="s">
        <v>351</v>
      </c>
      <c r="H142" s="13" t="s">
        <v>1094</v>
      </c>
      <c r="I142" s="13" t="s">
        <v>1095</v>
      </c>
      <c r="J142" s="22" t="s">
        <v>1095</v>
      </c>
      <c r="K142" s="13">
        <v>5454892</v>
      </c>
      <c r="L142" s="13" t="s">
        <v>241</v>
      </c>
      <c r="M142" s="42">
        <v>323</v>
      </c>
      <c r="N142" s="42">
        <v>314</v>
      </c>
      <c r="O142" s="42">
        <f t="shared" si="37"/>
        <v>-9</v>
      </c>
      <c r="P142" s="37">
        <f t="shared" si="38"/>
        <v>-2.7863777089783281E-2</v>
      </c>
      <c r="Q142" s="70" t="str">
        <f t="shared" si="43"/>
        <v>Decrease</v>
      </c>
      <c r="R142" s="89">
        <v>0.3357723566324074</v>
      </c>
      <c r="S142" s="101">
        <f t="shared" si="39"/>
        <v>961.96126220601843</v>
      </c>
      <c r="T142" s="101">
        <f t="shared" si="40"/>
        <v>935.15738802690339</v>
      </c>
      <c r="U142" s="113">
        <f t="shared" si="41"/>
        <v>-26.803874179115041</v>
      </c>
    </row>
    <row r="143" spans="1:22" x14ac:dyDescent="0.25">
      <c r="A143" s="13" t="s">
        <v>1538</v>
      </c>
      <c r="B143" s="13" t="s">
        <v>1539</v>
      </c>
      <c r="C143" s="13" t="s">
        <v>1962</v>
      </c>
      <c r="D143" s="13" t="s">
        <v>1540</v>
      </c>
      <c r="E143" s="13" t="s">
        <v>608</v>
      </c>
      <c r="F143" s="13" t="s">
        <v>609</v>
      </c>
      <c r="G143" s="13" t="s">
        <v>351</v>
      </c>
      <c r="H143" s="13" t="s">
        <v>1541</v>
      </c>
      <c r="I143" s="13" t="s">
        <v>1542</v>
      </c>
      <c r="J143" s="22" t="s">
        <v>1542</v>
      </c>
      <c r="K143" s="13">
        <v>5485900</v>
      </c>
      <c r="L143" s="13" t="s">
        <v>326</v>
      </c>
      <c r="M143" s="42">
        <v>424</v>
      </c>
      <c r="N143" s="42">
        <v>399</v>
      </c>
      <c r="O143" s="42">
        <f t="shared" si="37"/>
        <v>-25</v>
      </c>
      <c r="P143" s="37">
        <f t="shared" si="38"/>
        <v>-5.8962264150943397E-2</v>
      </c>
      <c r="Q143" s="70" t="str">
        <f t="shared" si="43"/>
        <v>Decrease</v>
      </c>
      <c r="R143" s="89">
        <v>0.33734568175860447</v>
      </c>
      <c r="S143" s="101">
        <f t="shared" si="39"/>
        <v>1256.8709870233438</v>
      </c>
      <c r="T143" s="101">
        <f t="shared" si="40"/>
        <v>1182.7630278828165</v>
      </c>
      <c r="U143" s="113">
        <f t="shared" si="41"/>
        <v>-74.107959140527328</v>
      </c>
    </row>
    <row r="144" spans="1:22" s="6" customFormat="1" x14ac:dyDescent="0.25">
      <c r="A144" s="15" t="s">
        <v>47</v>
      </c>
      <c r="B144" s="16" t="s">
        <v>1910</v>
      </c>
      <c r="C144" s="108" t="s">
        <v>1963</v>
      </c>
      <c r="D144" s="15"/>
      <c r="E144" s="15"/>
      <c r="F144" s="15"/>
      <c r="G144" s="15"/>
      <c r="H144" s="15"/>
      <c r="I144" s="15"/>
      <c r="J144" s="23"/>
      <c r="K144" s="15">
        <v>54045</v>
      </c>
      <c r="L144" s="15" t="s">
        <v>46</v>
      </c>
      <c r="M144" s="43">
        <v>36743</v>
      </c>
      <c r="N144" s="43">
        <v>32567</v>
      </c>
      <c r="O144" s="77">
        <f t="shared" si="37"/>
        <v>-4176</v>
      </c>
      <c r="P144" s="78">
        <f t="shared" si="38"/>
        <v>-0.11365430149960537</v>
      </c>
      <c r="Q144" s="23" t="str">
        <f t="shared" si="43"/>
        <v>Decrease</v>
      </c>
      <c r="R144" s="90">
        <v>455.31747182485509</v>
      </c>
      <c r="S144" s="102">
        <f t="shared" si="39"/>
        <v>80.697540229982138</v>
      </c>
      <c r="T144" s="102">
        <f t="shared" si="40"/>
        <v>71.52591766240721</v>
      </c>
      <c r="U144" s="114">
        <f t="shared" si="41"/>
        <v>-9.1716225675749286</v>
      </c>
      <c r="V144" s="80"/>
    </row>
    <row r="145" spans="1:22" s="18" customFormat="1" x14ac:dyDescent="0.25">
      <c r="A145" s="17" t="s">
        <v>1716</v>
      </c>
      <c r="B145" s="17" t="s">
        <v>1717</v>
      </c>
      <c r="C145" s="17" t="s">
        <v>1961</v>
      </c>
      <c r="D145" s="17" t="s">
        <v>1718</v>
      </c>
      <c r="E145" s="17" t="s">
        <v>422</v>
      </c>
      <c r="F145" s="17" t="s">
        <v>423</v>
      </c>
      <c r="G145" s="17" t="s">
        <v>351</v>
      </c>
      <c r="H145" s="17" t="s">
        <v>1719</v>
      </c>
      <c r="I145" s="17" t="s">
        <v>1720</v>
      </c>
      <c r="J145" s="21" t="s">
        <v>1720</v>
      </c>
      <c r="K145" s="17" t="s">
        <v>1905</v>
      </c>
      <c r="L145" s="17" t="s">
        <v>1905</v>
      </c>
      <c r="M145" s="41">
        <f>M157-M156-M155-M154-M153-M152-M151-M150-M149-M148-M147-M146</f>
        <v>27020</v>
      </c>
      <c r="N145" s="41">
        <f>N157-N156-N155-N154-N153-N152-N151-N150-N149-N148-N147-N146</f>
        <v>27016</v>
      </c>
      <c r="O145" s="41">
        <f t="shared" si="37"/>
        <v>-4</v>
      </c>
      <c r="P145" s="36">
        <f t="shared" si="38"/>
        <v>-1.4803849000740192E-4</v>
      </c>
      <c r="Q145" s="69" t="str">
        <f t="shared" ref="Q145" si="45">IF(P145&gt;0,"Increase", "Decrease")</f>
        <v>Decrease</v>
      </c>
      <c r="R145" s="88">
        <v>293.02215140405031</v>
      </c>
      <c r="S145" s="100">
        <f t="shared" si="39"/>
        <v>92.21145865775155</v>
      </c>
      <c r="T145" s="100">
        <f t="shared" si="40"/>
        <v>92.197807812650481</v>
      </c>
      <c r="U145" s="112">
        <f t="shared" si="41"/>
        <v>-1.3650845101068398E-2</v>
      </c>
    </row>
    <row r="146" spans="1:22" x14ac:dyDescent="0.25">
      <c r="A146" s="13" t="s">
        <v>419</v>
      </c>
      <c r="B146" s="13" t="s">
        <v>420</v>
      </c>
      <c r="C146" s="13" t="s">
        <v>1962</v>
      </c>
      <c r="D146" s="13" t="s">
        <v>421</v>
      </c>
      <c r="E146" s="13" t="s">
        <v>422</v>
      </c>
      <c r="F146" s="13" t="s">
        <v>423</v>
      </c>
      <c r="G146" s="13" t="s">
        <v>351</v>
      </c>
      <c r="H146" s="13" t="s">
        <v>424</v>
      </c>
      <c r="I146" s="13" t="s">
        <v>425</v>
      </c>
      <c r="J146" s="22" t="s">
        <v>425</v>
      </c>
      <c r="K146" s="13">
        <v>5404612</v>
      </c>
      <c r="L146" s="13" t="s">
        <v>122</v>
      </c>
      <c r="M146" s="42">
        <v>1302</v>
      </c>
      <c r="N146" s="42">
        <v>1201</v>
      </c>
      <c r="O146" s="42">
        <f t="shared" si="37"/>
        <v>-101</v>
      </c>
      <c r="P146" s="37">
        <f t="shared" si="38"/>
        <v>-7.757296466973887E-2</v>
      </c>
      <c r="Q146" s="70" t="str">
        <f t="shared" si="43"/>
        <v>Decrease</v>
      </c>
      <c r="R146" s="89">
        <v>0.70789840307260221</v>
      </c>
      <c r="S146" s="101">
        <f t="shared" si="39"/>
        <v>1839.2469800026749</v>
      </c>
      <c r="T146" s="101">
        <f t="shared" si="40"/>
        <v>1696.5711390040037</v>
      </c>
      <c r="U146" s="113">
        <f t="shared" si="41"/>
        <v>-142.67584099867122</v>
      </c>
    </row>
    <row r="147" spans="1:22" x14ac:dyDescent="0.25">
      <c r="A147" s="13" t="s">
        <v>731</v>
      </c>
      <c r="B147" s="13" t="s">
        <v>732</v>
      </c>
      <c r="C147" s="13" t="s">
        <v>1962</v>
      </c>
      <c r="D147" s="13" t="s">
        <v>733</v>
      </c>
      <c r="E147" s="13" t="s">
        <v>422</v>
      </c>
      <c r="F147" s="13" t="s">
        <v>423</v>
      </c>
      <c r="G147" s="13" t="s">
        <v>351</v>
      </c>
      <c r="H147" s="13" t="s">
        <v>734</v>
      </c>
      <c r="I147" s="13" t="s">
        <v>735</v>
      </c>
      <c r="J147" s="22" t="s">
        <v>735</v>
      </c>
      <c r="K147" s="13">
        <v>5426452</v>
      </c>
      <c r="L147" s="13" t="s">
        <v>174</v>
      </c>
      <c r="M147" s="42">
        <v>18704</v>
      </c>
      <c r="N147" s="42">
        <v>18416</v>
      </c>
      <c r="O147" s="42">
        <f t="shared" si="37"/>
        <v>-288</v>
      </c>
      <c r="P147" s="37">
        <f t="shared" si="38"/>
        <v>-1.5397775876817793E-2</v>
      </c>
      <c r="Q147" s="70" t="str">
        <f t="shared" si="43"/>
        <v>Decrease</v>
      </c>
      <c r="R147" s="89">
        <v>8.9676822129871372</v>
      </c>
      <c r="S147" s="101">
        <f t="shared" si="39"/>
        <v>2085.7117319470326</v>
      </c>
      <c r="T147" s="101">
        <f t="shared" si="40"/>
        <v>2053.5964101548625</v>
      </c>
      <c r="U147" s="113">
        <f t="shared" si="41"/>
        <v>-32.115321792170107</v>
      </c>
    </row>
    <row r="148" spans="1:22" x14ac:dyDescent="0.25">
      <c r="A148" s="13" t="s">
        <v>736</v>
      </c>
      <c r="B148" s="13" t="s">
        <v>737</v>
      </c>
      <c r="C148" s="13" t="s">
        <v>1962</v>
      </c>
      <c r="D148" s="13" t="s">
        <v>738</v>
      </c>
      <c r="E148" s="13" t="s">
        <v>422</v>
      </c>
      <c r="F148" s="13" t="s">
        <v>423</v>
      </c>
      <c r="G148" s="13" t="s">
        <v>351</v>
      </c>
      <c r="H148" s="13" t="s">
        <v>739</v>
      </c>
      <c r="I148" s="13" t="s">
        <v>740</v>
      </c>
      <c r="J148" s="22" t="s">
        <v>740</v>
      </c>
      <c r="K148" s="13">
        <v>5426524</v>
      </c>
      <c r="L148" s="13" t="s">
        <v>175</v>
      </c>
      <c r="M148" s="42">
        <v>408</v>
      </c>
      <c r="N148" s="42">
        <v>373</v>
      </c>
      <c r="O148" s="42">
        <f t="shared" si="37"/>
        <v>-35</v>
      </c>
      <c r="P148" s="37">
        <f t="shared" si="38"/>
        <v>-8.5784313725490197E-2</v>
      </c>
      <c r="Q148" s="70" t="str">
        <f t="shared" si="43"/>
        <v>Decrease</v>
      </c>
      <c r="R148" s="89">
        <v>0.27949956599010178</v>
      </c>
      <c r="S148" s="101">
        <f t="shared" si="39"/>
        <v>1459.7518194874369</v>
      </c>
      <c r="T148" s="101">
        <f t="shared" si="40"/>
        <v>1334.5280114431714</v>
      </c>
      <c r="U148" s="113">
        <f t="shared" si="41"/>
        <v>-125.22380804426552</v>
      </c>
    </row>
    <row r="149" spans="1:22" x14ac:dyDescent="0.25">
      <c r="A149" s="13" t="s">
        <v>747</v>
      </c>
      <c r="B149" s="13" t="s">
        <v>748</v>
      </c>
      <c r="C149" s="13" t="s">
        <v>1962</v>
      </c>
      <c r="D149" s="13" t="s">
        <v>749</v>
      </c>
      <c r="E149" s="13" t="s">
        <v>422</v>
      </c>
      <c r="F149" s="13" t="s">
        <v>423</v>
      </c>
      <c r="G149" s="13" t="s">
        <v>351</v>
      </c>
      <c r="H149" s="13" t="s">
        <v>750</v>
      </c>
      <c r="I149" s="13" t="s">
        <v>751</v>
      </c>
      <c r="J149" s="22" t="s">
        <v>751</v>
      </c>
      <c r="K149" s="13">
        <v>5426932</v>
      </c>
      <c r="L149" s="13" t="s">
        <v>177</v>
      </c>
      <c r="M149" s="42">
        <v>375</v>
      </c>
      <c r="N149" s="42">
        <v>392</v>
      </c>
      <c r="O149" s="42">
        <f t="shared" si="37"/>
        <v>17</v>
      </c>
      <c r="P149" s="37">
        <f t="shared" si="38"/>
        <v>4.5333333333333337E-2</v>
      </c>
      <c r="Q149" s="70" t="str">
        <f t="shared" si="43"/>
        <v>Increase</v>
      </c>
      <c r="R149" s="89">
        <v>0.42657561150347501</v>
      </c>
      <c r="S149" s="101">
        <f t="shared" si="39"/>
        <v>879.09385789380781</v>
      </c>
      <c r="T149" s="101">
        <f t="shared" si="40"/>
        <v>918.94611278499372</v>
      </c>
      <c r="U149" s="113">
        <f t="shared" si="41"/>
        <v>39.852254891185908</v>
      </c>
    </row>
    <row r="150" spans="1:22" x14ac:dyDescent="0.25">
      <c r="A150" s="13" t="s">
        <v>842</v>
      </c>
      <c r="B150" s="13" t="s">
        <v>843</v>
      </c>
      <c r="C150" s="13" t="s">
        <v>1962</v>
      </c>
      <c r="D150" s="13" t="s">
        <v>844</v>
      </c>
      <c r="E150" s="13" t="s">
        <v>422</v>
      </c>
      <c r="F150" s="13" t="s">
        <v>423</v>
      </c>
      <c r="G150" s="13" t="s">
        <v>351</v>
      </c>
      <c r="H150" s="13" t="s">
        <v>845</v>
      </c>
      <c r="I150" s="13" t="s">
        <v>846</v>
      </c>
      <c r="J150" s="22" t="s">
        <v>846</v>
      </c>
      <c r="K150" s="13">
        <v>5432908</v>
      </c>
      <c r="L150" s="13" t="s">
        <v>194</v>
      </c>
      <c r="M150" s="42">
        <v>613</v>
      </c>
      <c r="N150" s="42">
        <v>685</v>
      </c>
      <c r="O150" s="42">
        <f t="shared" si="37"/>
        <v>72</v>
      </c>
      <c r="P150" s="37">
        <f t="shared" si="38"/>
        <v>0.11745513866231648</v>
      </c>
      <c r="Q150" s="70" t="str">
        <f t="shared" si="43"/>
        <v>Increase</v>
      </c>
      <c r="R150" s="89">
        <v>0.54198775513836361</v>
      </c>
      <c r="S150" s="101">
        <f t="shared" si="39"/>
        <v>1131.0218620040737</v>
      </c>
      <c r="T150" s="101">
        <f t="shared" si="40"/>
        <v>1263.8661916358735</v>
      </c>
      <c r="U150" s="113">
        <f t="shared" si="41"/>
        <v>132.84432963179984</v>
      </c>
    </row>
    <row r="151" spans="1:22" x14ac:dyDescent="0.25">
      <c r="A151" s="13" t="s">
        <v>1036</v>
      </c>
      <c r="B151" s="13" t="s">
        <v>1037</v>
      </c>
      <c r="C151" s="13" t="s">
        <v>1962</v>
      </c>
      <c r="D151" s="13" t="s">
        <v>1038</v>
      </c>
      <c r="E151" s="13" t="s">
        <v>422</v>
      </c>
      <c r="F151" s="13" t="s">
        <v>423</v>
      </c>
      <c r="G151" s="13" t="s">
        <v>351</v>
      </c>
      <c r="H151" s="13" t="s">
        <v>1039</v>
      </c>
      <c r="I151" s="13" t="s">
        <v>1040</v>
      </c>
      <c r="J151" s="22" t="s">
        <v>1040</v>
      </c>
      <c r="K151" s="13">
        <v>5451100</v>
      </c>
      <c r="L151" s="13" t="s">
        <v>230</v>
      </c>
      <c r="M151" s="42">
        <v>2063</v>
      </c>
      <c r="N151" s="42">
        <v>1952</v>
      </c>
      <c r="O151" s="42">
        <f t="shared" si="37"/>
        <v>-111</v>
      </c>
      <c r="P151" s="37">
        <f t="shared" si="38"/>
        <v>-5.3805138148327679E-2</v>
      </c>
      <c r="Q151" s="70" t="str">
        <f t="shared" si="43"/>
        <v>Decrease</v>
      </c>
      <c r="R151" s="89">
        <v>1.1383186508809959</v>
      </c>
      <c r="S151" s="101">
        <f t="shared" si="39"/>
        <v>1812.3220579785384</v>
      </c>
      <c r="T151" s="101">
        <f t="shared" si="40"/>
        <v>1714.8098192797418</v>
      </c>
      <c r="U151" s="113">
        <f t="shared" si="41"/>
        <v>-97.512238698796637</v>
      </c>
    </row>
    <row r="152" spans="1:22" x14ac:dyDescent="0.25">
      <c r="A152" s="13" t="s">
        <v>1096</v>
      </c>
      <c r="B152" s="13" t="s">
        <v>1097</v>
      </c>
      <c r="C152" s="13" t="s">
        <v>1962</v>
      </c>
      <c r="D152" s="13" t="s">
        <v>1098</v>
      </c>
      <c r="E152" s="13" t="s">
        <v>422</v>
      </c>
      <c r="F152" s="13" t="s">
        <v>423</v>
      </c>
      <c r="G152" s="13" t="s">
        <v>351</v>
      </c>
      <c r="H152" s="13" t="s">
        <v>1099</v>
      </c>
      <c r="I152" s="13" t="s">
        <v>1100</v>
      </c>
      <c r="J152" s="22" t="s">
        <v>1100</v>
      </c>
      <c r="K152" s="13">
        <v>5455276</v>
      </c>
      <c r="L152" s="13" t="s">
        <v>242</v>
      </c>
      <c r="M152" s="42">
        <v>1044</v>
      </c>
      <c r="N152" s="42">
        <v>965</v>
      </c>
      <c r="O152" s="42">
        <f t="shared" si="37"/>
        <v>-79</v>
      </c>
      <c r="P152" s="37">
        <f t="shared" si="38"/>
        <v>-7.5670498084291188E-2</v>
      </c>
      <c r="Q152" s="70" t="str">
        <f t="shared" si="43"/>
        <v>Decrease</v>
      </c>
      <c r="R152" s="89">
        <v>0.53212555544479379</v>
      </c>
      <c r="S152" s="101">
        <f t="shared" si="39"/>
        <v>1961.9429837894929</v>
      </c>
      <c r="T152" s="101">
        <f t="shared" si="40"/>
        <v>1813.4817809931617</v>
      </c>
      <c r="U152" s="113">
        <f t="shared" si="41"/>
        <v>-148.46120279633124</v>
      </c>
    </row>
    <row r="153" spans="1:22" x14ac:dyDescent="0.25">
      <c r="A153" s="13" t="s">
        <v>1264</v>
      </c>
      <c r="B153" s="13" t="s">
        <v>1265</v>
      </c>
      <c r="C153" s="13" t="s">
        <v>1962</v>
      </c>
      <c r="D153" s="13" t="s">
        <v>1266</v>
      </c>
      <c r="E153" s="13" t="s">
        <v>422</v>
      </c>
      <c r="F153" s="13" t="s">
        <v>423</v>
      </c>
      <c r="G153" s="13" t="s">
        <v>351</v>
      </c>
      <c r="H153" s="13" t="s">
        <v>1267</v>
      </c>
      <c r="I153" s="13" t="s">
        <v>1268</v>
      </c>
      <c r="J153" s="22" t="s">
        <v>1268</v>
      </c>
      <c r="K153" s="13">
        <v>5464228</v>
      </c>
      <c r="L153" s="13" t="s">
        <v>273</v>
      </c>
      <c r="M153" s="42">
        <v>3149</v>
      </c>
      <c r="N153" s="42">
        <v>3498</v>
      </c>
      <c r="O153" s="42">
        <f t="shared" si="37"/>
        <v>349</v>
      </c>
      <c r="P153" s="37">
        <f t="shared" si="38"/>
        <v>0.110828834550651</v>
      </c>
      <c r="Q153" s="70" t="str">
        <f t="shared" si="43"/>
        <v>Increase</v>
      </c>
      <c r="R153" s="89">
        <v>3.4043211429989064</v>
      </c>
      <c r="S153" s="101">
        <f t="shared" si="39"/>
        <v>925.00086440905193</v>
      </c>
      <c r="T153" s="101">
        <f t="shared" si="40"/>
        <v>1027.5176321698518</v>
      </c>
      <c r="U153" s="113">
        <f t="shared" si="41"/>
        <v>102.51676776079989</v>
      </c>
    </row>
    <row r="154" spans="1:22" x14ac:dyDescent="0.25">
      <c r="A154" s="13" t="s">
        <v>1345</v>
      </c>
      <c r="B154" s="13" t="s">
        <v>1346</v>
      </c>
      <c r="C154" s="13" t="s">
        <v>1962</v>
      </c>
      <c r="D154" s="13" t="s">
        <v>1347</v>
      </c>
      <c r="E154" s="13" t="s">
        <v>422</v>
      </c>
      <c r="F154" s="13" t="s">
        <v>423</v>
      </c>
      <c r="G154" s="13" t="s">
        <v>351</v>
      </c>
      <c r="H154" s="13" t="s">
        <v>1348</v>
      </c>
      <c r="I154" s="13" t="s">
        <v>1349</v>
      </c>
      <c r="J154" s="22" t="s">
        <v>1349</v>
      </c>
      <c r="K154" s="13">
        <v>5468908</v>
      </c>
      <c r="L154" s="13" t="s">
        <v>288</v>
      </c>
      <c r="M154" s="42">
        <v>934</v>
      </c>
      <c r="N154" s="42">
        <v>828</v>
      </c>
      <c r="O154" s="42">
        <f t="shared" si="37"/>
        <v>-106</v>
      </c>
      <c r="P154" s="37">
        <f t="shared" si="38"/>
        <v>-0.11349036402569593</v>
      </c>
      <c r="Q154" s="70" t="str">
        <f t="shared" si="43"/>
        <v>Decrease</v>
      </c>
      <c r="R154" s="89">
        <v>0.59454182688220392</v>
      </c>
      <c r="S154" s="101">
        <f t="shared" si="39"/>
        <v>1570.9575975468799</v>
      </c>
      <c r="T154" s="101">
        <f t="shared" si="40"/>
        <v>1392.6690479323518</v>
      </c>
      <c r="U154" s="113">
        <f t="shared" si="41"/>
        <v>-178.28854961452816</v>
      </c>
    </row>
    <row r="155" spans="1:22" x14ac:dyDescent="0.25">
      <c r="A155" s="13" t="s">
        <v>1571</v>
      </c>
      <c r="B155" s="13" t="s">
        <v>1572</v>
      </c>
      <c r="C155" s="13" t="s">
        <v>1962</v>
      </c>
      <c r="D155" s="13" t="s">
        <v>1573</v>
      </c>
      <c r="E155" s="13" t="s">
        <v>422</v>
      </c>
      <c r="F155" s="13" t="s">
        <v>423</v>
      </c>
      <c r="G155" s="13" t="s">
        <v>351</v>
      </c>
      <c r="H155" s="13" t="s">
        <v>1574</v>
      </c>
      <c r="I155" s="13" t="s">
        <v>1575</v>
      </c>
      <c r="J155" s="22" t="s">
        <v>1575</v>
      </c>
      <c r="K155" s="13">
        <v>5486620</v>
      </c>
      <c r="L155" s="13" t="s">
        <v>332</v>
      </c>
      <c r="M155" s="42">
        <v>648</v>
      </c>
      <c r="N155" s="42">
        <v>700</v>
      </c>
      <c r="O155" s="42">
        <f t="shared" si="37"/>
        <v>52</v>
      </c>
      <c r="P155" s="37">
        <f t="shared" si="38"/>
        <v>8.0246913580246909E-2</v>
      </c>
      <c r="Q155" s="70" t="str">
        <f t="shared" si="43"/>
        <v>Increase</v>
      </c>
      <c r="R155" s="89">
        <v>1.052069572248042</v>
      </c>
      <c r="S155" s="101">
        <f t="shared" si="39"/>
        <v>615.92884833211747</v>
      </c>
      <c r="T155" s="101">
        <f t="shared" si="40"/>
        <v>665.35523739580594</v>
      </c>
      <c r="U155" s="113">
        <f t="shared" si="41"/>
        <v>49.426389063688475</v>
      </c>
    </row>
    <row r="156" spans="1:22" x14ac:dyDescent="0.25">
      <c r="A156" s="13" t="s">
        <v>1611</v>
      </c>
      <c r="B156" s="13" t="s">
        <v>1612</v>
      </c>
      <c r="C156" s="13" t="s">
        <v>1962</v>
      </c>
      <c r="D156" s="13" t="s">
        <v>1613</v>
      </c>
      <c r="E156" s="13" t="s">
        <v>422</v>
      </c>
      <c r="F156" s="13" t="s">
        <v>423</v>
      </c>
      <c r="G156" s="13" t="s">
        <v>351</v>
      </c>
      <c r="H156" s="13" t="s">
        <v>1614</v>
      </c>
      <c r="I156" s="13" t="s">
        <v>1615</v>
      </c>
      <c r="J156" s="22" t="s">
        <v>1615</v>
      </c>
      <c r="K156" s="13">
        <v>5488708</v>
      </c>
      <c r="L156" s="13" t="s">
        <v>340</v>
      </c>
      <c r="M156" s="42">
        <v>158</v>
      </c>
      <c r="N156" s="42">
        <v>179</v>
      </c>
      <c r="O156" s="42">
        <f t="shared" si="37"/>
        <v>21</v>
      </c>
      <c r="P156" s="37">
        <f t="shared" si="38"/>
        <v>0.13291139240506328</v>
      </c>
      <c r="Q156" s="70" t="str">
        <f t="shared" si="43"/>
        <v>Increase</v>
      </c>
      <c r="R156" s="89">
        <v>0.59805514893499434</v>
      </c>
      <c r="S156" s="101">
        <f t="shared" si="39"/>
        <v>264.18968264275213</v>
      </c>
      <c r="T156" s="101">
        <f t="shared" si="40"/>
        <v>299.30350122185206</v>
      </c>
      <c r="U156" s="113">
        <f t="shared" si="41"/>
        <v>35.113818579099927</v>
      </c>
    </row>
    <row r="157" spans="1:22" s="6" customFormat="1" x14ac:dyDescent="0.25">
      <c r="A157" s="15" t="s">
        <v>51</v>
      </c>
      <c r="B157" s="16" t="s">
        <v>1910</v>
      </c>
      <c r="C157" s="108" t="s">
        <v>1963</v>
      </c>
      <c r="D157" s="15"/>
      <c r="E157" s="15"/>
      <c r="F157" s="15"/>
      <c r="G157" s="15"/>
      <c r="H157" s="15"/>
      <c r="I157" s="15"/>
      <c r="J157" s="23"/>
      <c r="K157" s="15">
        <v>54049</v>
      </c>
      <c r="L157" s="15" t="s">
        <v>50</v>
      </c>
      <c r="M157" s="43">
        <v>56418</v>
      </c>
      <c r="N157" s="43">
        <v>56205</v>
      </c>
      <c r="O157" s="77">
        <f t="shared" si="37"/>
        <v>-213</v>
      </c>
      <c r="P157" s="78">
        <f t="shared" si="38"/>
        <v>-3.7753908327129641E-3</v>
      </c>
      <c r="Q157" s="23" t="str">
        <f t="shared" si="43"/>
        <v>Decrease</v>
      </c>
      <c r="R157" s="90">
        <v>311.26522685013191</v>
      </c>
      <c r="S157" s="102">
        <f t="shared" si="39"/>
        <v>181.25378337607933</v>
      </c>
      <c r="T157" s="102">
        <f t="shared" si="40"/>
        <v>180.56947950392674</v>
      </c>
      <c r="U157" s="114">
        <f t="shared" si="41"/>
        <v>-0.68430387215258293</v>
      </c>
      <c r="V157" s="80"/>
    </row>
    <row r="158" spans="1:22" s="18" customFormat="1" x14ac:dyDescent="0.25">
      <c r="A158" s="17" t="s">
        <v>1721</v>
      </c>
      <c r="B158" s="17" t="s">
        <v>1722</v>
      </c>
      <c r="C158" s="17" t="s">
        <v>1961</v>
      </c>
      <c r="D158" s="17" t="s">
        <v>1723</v>
      </c>
      <c r="E158" s="17" t="s">
        <v>478</v>
      </c>
      <c r="F158" s="17" t="s">
        <v>479</v>
      </c>
      <c r="G158" s="17" t="s">
        <v>351</v>
      </c>
      <c r="H158" s="17" t="s">
        <v>1724</v>
      </c>
      <c r="I158" s="17" t="s">
        <v>1725</v>
      </c>
      <c r="J158" s="21" t="s">
        <v>1725</v>
      </c>
      <c r="K158" s="17" t="s">
        <v>1905</v>
      </c>
      <c r="L158" s="17" t="s">
        <v>1905</v>
      </c>
      <c r="M158" s="41">
        <f>M165-M164-M163-M162-M161-M160-M159</f>
        <v>17599</v>
      </c>
      <c r="N158" s="41">
        <f>N165-N164-N163-N162-N161-N160-N159</f>
        <v>16839</v>
      </c>
      <c r="O158" s="41">
        <f t="shared" si="37"/>
        <v>-760</v>
      </c>
      <c r="P158" s="36">
        <f t="shared" si="38"/>
        <v>-4.3184271833626914E-2</v>
      </c>
      <c r="Q158" s="69" t="str">
        <f t="shared" ref="Q158" si="46">IF(P158&gt;0,"Increase", "Decrease")</f>
        <v>Decrease</v>
      </c>
      <c r="R158" s="88">
        <v>303.51519883471241</v>
      </c>
      <c r="S158" s="100">
        <f t="shared" si="39"/>
        <v>57.983916678861348</v>
      </c>
      <c r="T158" s="100">
        <f t="shared" si="40"/>
        <v>55.479923459023027</v>
      </c>
      <c r="U158" s="112">
        <f t="shared" si="41"/>
        <v>-2.5039932198383212</v>
      </c>
    </row>
    <row r="159" spans="1:22" x14ac:dyDescent="0.25">
      <c r="A159" s="13" t="s">
        <v>475</v>
      </c>
      <c r="B159" s="13" t="s">
        <v>476</v>
      </c>
      <c r="C159" s="13" t="s">
        <v>1962</v>
      </c>
      <c r="D159" s="13" t="s">
        <v>477</v>
      </c>
      <c r="E159" s="13" t="s">
        <v>478</v>
      </c>
      <c r="F159" s="13" t="s">
        <v>479</v>
      </c>
      <c r="G159" s="13" t="s">
        <v>351</v>
      </c>
      <c r="H159" s="13" t="s">
        <v>480</v>
      </c>
      <c r="I159" s="13" t="s">
        <v>481</v>
      </c>
      <c r="J159" s="22" t="s">
        <v>481</v>
      </c>
      <c r="K159" s="13">
        <v>5406340</v>
      </c>
      <c r="L159" s="13" t="s">
        <v>130</v>
      </c>
      <c r="M159" s="42">
        <v>1420</v>
      </c>
      <c r="N159" s="42">
        <v>1252</v>
      </c>
      <c r="O159" s="42">
        <f t="shared" si="37"/>
        <v>-168</v>
      </c>
      <c r="P159" s="37">
        <f t="shared" si="38"/>
        <v>-0.11830985915492957</v>
      </c>
      <c r="Q159" s="70" t="str">
        <f t="shared" si="43"/>
        <v>Decrease</v>
      </c>
      <c r="R159" s="89">
        <v>1.776338818004247</v>
      </c>
      <c r="S159" s="101">
        <f t="shared" si="39"/>
        <v>799.39704385641869</v>
      </c>
      <c r="T159" s="101">
        <f t="shared" si="40"/>
        <v>704.8204921888987</v>
      </c>
      <c r="U159" s="113">
        <f t="shared" si="41"/>
        <v>-94.576551667519993</v>
      </c>
    </row>
    <row r="160" spans="1:22" x14ac:dyDescent="0.25">
      <c r="A160" s="13" t="s">
        <v>574</v>
      </c>
      <c r="B160" s="13" t="s">
        <v>575</v>
      </c>
      <c r="C160" s="13" t="s">
        <v>1962</v>
      </c>
      <c r="D160" s="13" t="s">
        <v>576</v>
      </c>
      <c r="E160" s="13" t="s">
        <v>478</v>
      </c>
      <c r="F160" s="13" t="s">
        <v>479</v>
      </c>
      <c r="G160" s="13" t="s">
        <v>351</v>
      </c>
      <c r="H160" s="13" t="s">
        <v>577</v>
      </c>
      <c r="I160" s="13" t="s">
        <v>578</v>
      </c>
      <c r="J160" s="22" t="s">
        <v>578</v>
      </c>
      <c r="K160" s="13">
        <v>5412484</v>
      </c>
      <c r="L160" s="13" t="s">
        <v>147</v>
      </c>
      <c r="M160" s="42">
        <v>946</v>
      </c>
      <c r="N160" s="42">
        <v>861</v>
      </c>
      <c r="O160" s="42">
        <f t="shared" si="37"/>
        <v>-85</v>
      </c>
      <c r="P160" s="37">
        <f t="shared" si="38"/>
        <v>-8.9852008456659624E-2</v>
      </c>
      <c r="Q160" s="70" t="str">
        <f t="shared" si="43"/>
        <v>Decrease</v>
      </c>
      <c r="R160" s="89">
        <v>0.87011055267668258</v>
      </c>
      <c r="S160" s="101">
        <f t="shared" si="39"/>
        <v>1087.2181668063467</v>
      </c>
      <c r="T160" s="101">
        <f t="shared" si="40"/>
        <v>989.52943088822883</v>
      </c>
      <c r="U160" s="113">
        <f t="shared" si="41"/>
        <v>-97.688735918117914</v>
      </c>
    </row>
    <row r="161" spans="1:22" x14ac:dyDescent="0.25">
      <c r="A161" s="13" t="s">
        <v>818</v>
      </c>
      <c r="B161" s="13" t="s">
        <v>819</v>
      </c>
      <c r="C161" s="13" t="s">
        <v>1962</v>
      </c>
      <c r="D161" s="13" t="s">
        <v>820</v>
      </c>
      <c r="E161" s="13" t="s">
        <v>478</v>
      </c>
      <c r="F161" s="13" t="s">
        <v>479</v>
      </c>
      <c r="G161" s="13" t="s">
        <v>351</v>
      </c>
      <c r="H161" s="13" t="s">
        <v>821</v>
      </c>
      <c r="I161" s="13" t="s">
        <v>822</v>
      </c>
      <c r="J161" s="22" t="s">
        <v>822</v>
      </c>
      <c r="K161" s="13">
        <v>5431492</v>
      </c>
      <c r="L161" s="13" t="s">
        <v>190</v>
      </c>
      <c r="M161" s="42">
        <v>1526</v>
      </c>
      <c r="N161" s="42">
        <v>1496</v>
      </c>
      <c r="O161" s="42">
        <f t="shared" si="37"/>
        <v>-30</v>
      </c>
      <c r="P161" s="37">
        <f t="shared" si="38"/>
        <v>-1.9659239842726082E-2</v>
      </c>
      <c r="Q161" s="70" t="str">
        <f t="shared" si="43"/>
        <v>Decrease</v>
      </c>
      <c r="R161" s="89">
        <v>1.1593245798632692</v>
      </c>
      <c r="S161" s="101">
        <f t="shared" si="39"/>
        <v>1316.2836590422128</v>
      </c>
      <c r="T161" s="101">
        <f t="shared" si="40"/>
        <v>1290.4065228880409</v>
      </c>
      <c r="U161" s="113">
        <f t="shared" si="41"/>
        <v>-25.877136154171922</v>
      </c>
    </row>
    <row r="162" spans="1:22" x14ac:dyDescent="0.25">
      <c r="A162" s="13" t="s">
        <v>1021</v>
      </c>
      <c r="B162" s="13" t="s">
        <v>1022</v>
      </c>
      <c r="C162" s="13" t="s">
        <v>1962</v>
      </c>
      <c r="D162" s="13" t="s">
        <v>1023</v>
      </c>
      <c r="E162" s="13" t="s">
        <v>478</v>
      </c>
      <c r="F162" s="13" t="s">
        <v>479</v>
      </c>
      <c r="G162" s="13" t="s">
        <v>351</v>
      </c>
      <c r="H162" s="13" t="s">
        <v>1024</v>
      </c>
      <c r="I162" s="13" t="s">
        <v>1025</v>
      </c>
      <c r="J162" s="22" t="s">
        <v>1025</v>
      </c>
      <c r="K162" s="13">
        <v>5450260</v>
      </c>
      <c r="L162" s="13" t="s">
        <v>227</v>
      </c>
      <c r="M162" s="42">
        <v>1926</v>
      </c>
      <c r="N162" s="42">
        <v>1697</v>
      </c>
      <c r="O162" s="42">
        <f t="shared" si="37"/>
        <v>-229</v>
      </c>
      <c r="P162" s="37">
        <f t="shared" si="38"/>
        <v>-0.11889927310488058</v>
      </c>
      <c r="Q162" s="70" t="str">
        <f t="shared" si="43"/>
        <v>Decrease</v>
      </c>
      <c r="R162" s="89">
        <v>0.807742840183577</v>
      </c>
      <c r="S162" s="101">
        <f t="shared" si="39"/>
        <v>2384.4222494900418</v>
      </c>
      <c r="T162" s="101">
        <f t="shared" si="40"/>
        <v>2100.9161772505718</v>
      </c>
      <c r="U162" s="113">
        <f t="shared" si="41"/>
        <v>-283.50607223947009</v>
      </c>
    </row>
    <row r="163" spans="1:22" x14ac:dyDescent="0.25">
      <c r="A163" s="13" t="s">
        <v>1125</v>
      </c>
      <c r="B163" s="13" t="s">
        <v>1126</v>
      </c>
      <c r="C163" s="13" t="s">
        <v>1962</v>
      </c>
      <c r="D163" s="13" t="s">
        <v>1127</v>
      </c>
      <c r="E163" s="13" t="s">
        <v>478</v>
      </c>
      <c r="F163" s="13" t="s">
        <v>479</v>
      </c>
      <c r="G163" s="13" t="s">
        <v>351</v>
      </c>
      <c r="H163" s="13" t="s">
        <v>1128</v>
      </c>
      <c r="I163" s="13" t="s">
        <v>1129</v>
      </c>
      <c r="J163" s="22" t="s">
        <v>1129</v>
      </c>
      <c r="K163" s="13">
        <v>5456020</v>
      </c>
      <c r="L163" s="13" t="s">
        <v>247</v>
      </c>
      <c r="M163" s="42">
        <v>9318</v>
      </c>
      <c r="N163" s="42">
        <v>8093</v>
      </c>
      <c r="O163" s="42">
        <f t="shared" si="37"/>
        <v>-1225</v>
      </c>
      <c r="P163" s="37">
        <f t="shared" si="38"/>
        <v>-0.13146597982399658</v>
      </c>
      <c r="Q163" s="70" t="str">
        <f t="shared" si="43"/>
        <v>Decrease</v>
      </c>
      <c r="R163" s="89">
        <v>3.3176638774467127</v>
      </c>
      <c r="S163" s="101">
        <f t="shared" si="39"/>
        <v>2808.6027832244326</v>
      </c>
      <c r="T163" s="101">
        <f t="shared" si="40"/>
        <v>2439.3670663914286</v>
      </c>
      <c r="U163" s="113">
        <f t="shared" si="41"/>
        <v>-369.23571683300406</v>
      </c>
    </row>
    <row r="164" spans="1:22" s="5" customFormat="1" x14ac:dyDescent="0.25">
      <c r="A164" s="14" t="s">
        <v>1565</v>
      </c>
      <c r="B164" s="14" t="s">
        <v>1566</v>
      </c>
      <c r="C164" s="14" t="s">
        <v>1964</v>
      </c>
      <c r="D164" s="14" t="s">
        <v>1570</v>
      </c>
      <c r="E164" s="14" t="s">
        <v>478</v>
      </c>
      <c r="F164" s="14" t="s">
        <v>479</v>
      </c>
      <c r="G164" s="14" t="s">
        <v>351</v>
      </c>
      <c r="H164" s="14" t="s">
        <v>1568</v>
      </c>
      <c r="I164" s="14" t="s">
        <v>1569</v>
      </c>
      <c r="J164" s="24" t="s">
        <v>1925</v>
      </c>
      <c r="K164" s="14">
        <v>5486452</v>
      </c>
      <c r="L164" s="14" t="s">
        <v>331</v>
      </c>
      <c r="M164" s="74">
        <v>372</v>
      </c>
      <c r="N164" s="74">
        <v>353</v>
      </c>
      <c r="O164" s="79">
        <f t="shared" si="37"/>
        <v>-19</v>
      </c>
      <c r="P164" s="38">
        <f t="shared" si="38"/>
        <v>-5.1075268817204304E-2</v>
      </c>
      <c r="Q164" s="75" t="str">
        <f t="shared" ref="Q164" si="47">IF(P164&gt;0,"Increase", "Decrease")</f>
        <v>Decrease</v>
      </c>
      <c r="R164" s="91">
        <v>0.20591243816744156</v>
      </c>
      <c r="S164" s="105">
        <f t="shared" si="39"/>
        <v>1806.5931485765868</v>
      </c>
      <c r="T164" s="105">
        <f t="shared" si="40"/>
        <v>1714.3209178697182</v>
      </c>
      <c r="U164" s="115">
        <f t="shared" si="41"/>
        <v>-92.27223070686864</v>
      </c>
    </row>
    <row r="165" spans="1:22" s="6" customFormat="1" x14ac:dyDescent="0.25">
      <c r="A165" s="15" t="s">
        <v>53</v>
      </c>
      <c r="B165" s="16" t="s">
        <v>1910</v>
      </c>
      <c r="C165" s="108" t="s">
        <v>1963</v>
      </c>
      <c r="D165" s="15"/>
      <c r="E165" s="15"/>
      <c r="F165" s="15"/>
      <c r="G165" s="15"/>
      <c r="H165" s="15"/>
      <c r="I165" s="15"/>
      <c r="J165" s="23"/>
      <c r="K165" s="15">
        <v>54051</v>
      </c>
      <c r="L165" s="15" t="s">
        <v>52</v>
      </c>
      <c r="M165" s="43">
        <v>33107</v>
      </c>
      <c r="N165" s="43">
        <v>30591</v>
      </c>
      <c r="O165" s="77">
        <f t="shared" si="37"/>
        <v>-2516</v>
      </c>
      <c r="P165" s="78">
        <f t="shared" si="38"/>
        <v>-7.5996012927779619E-2</v>
      </c>
      <c r="Q165" s="23" t="str">
        <f t="shared" si="43"/>
        <v>Decrease</v>
      </c>
      <c r="R165" s="90">
        <v>311.65229194105433</v>
      </c>
      <c r="S165" s="102">
        <f t="shared" si="39"/>
        <v>106.23056802759479</v>
      </c>
      <c r="T165" s="102">
        <f t="shared" si="40"/>
        <v>98.157468406444309</v>
      </c>
      <c r="U165" s="114">
        <f t="shared" si="41"/>
        <v>-8.073099621150476</v>
      </c>
      <c r="V165" s="80"/>
    </row>
    <row r="166" spans="1:22" s="18" customFormat="1" x14ac:dyDescent="0.25">
      <c r="A166" s="17" t="s">
        <v>1726</v>
      </c>
      <c r="B166" s="17" t="s">
        <v>1727</v>
      </c>
      <c r="C166" s="17" t="s">
        <v>1961</v>
      </c>
      <c r="D166" s="17" t="s">
        <v>1728</v>
      </c>
      <c r="E166" s="17" t="s">
        <v>887</v>
      </c>
      <c r="F166" s="17" t="s">
        <v>888</v>
      </c>
      <c r="G166" s="17" t="s">
        <v>351</v>
      </c>
      <c r="H166" s="17" t="s">
        <v>1729</v>
      </c>
      <c r="I166" s="17" t="s">
        <v>1730</v>
      </c>
      <c r="J166" s="21" t="s">
        <v>1730</v>
      </c>
      <c r="K166" s="17" t="s">
        <v>1905</v>
      </c>
      <c r="L166" s="17" t="s">
        <v>1905</v>
      </c>
      <c r="M166" s="41">
        <f>M172-M171-M170-M169-M168-M167</f>
        <v>19674</v>
      </c>
      <c r="N166" s="41">
        <f>N172-N171-N170-N169-N168-N167</f>
        <v>18401</v>
      </c>
      <c r="O166" s="41">
        <f t="shared" si="37"/>
        <v>-1273</v>
      </c>
      <c r="P166" s="36">
        <f t="shared" si="38"/>
        <v>-6.4704686388126459E-2</v>
      </c>
      <c r="Q166" s="69" t="str">
        <f t="shared" ref="Q166" si="48">IF(P166&gt;0,"Increase", "Decrease")</f>
        <v>Decrease</v>
      </c>
      <c r="R166" s="88">
        <v>438.29951907757561</v>
      </c>
      <c r="S166" s="100">
        <f t="shared" si="39"/>
        <v>44.88711290718495</v>
      </c>
      <c r="T166" s="100">
        <f t="shared" si="40"/>
        <v>41.982706343657121</v>
      </c>
      <c r="U166" s="112">
        <f t="shared" si="41"/>
        <v>-2.9044065635278287</v>
      </c>
    </row>
    <row r="167" spans="1:22" x14ac:dyDescent="0.25">
      <c r="A167" s="13" t="s">
        <v>884</v>
      </c>
      <c r="B167" s="13" t="s">
        <v>885</v>
      </c>
      <c r="C167" s="13" t="s">
        <v>1962</v>
      </c>
      <c r="D167" s="13" t="s">
        <v>886</v>
      </c>
      <c r="E167" s="13" t="s">
        <v>887</v>
      </c>
      <c r="F167" s="13" t="s">
        <v>888</v>
      </c>
      <c r="G167" s="13" t="s">
        <v>351</v>
      </c>
      <c r="H167" s="13" t="s">
        <v>889</v>
      </c>
      <c r="I167" s="13" t="s">
        <v>890</v>
      </c>
      <c r="J167" s="22" t="s">
        <v>890</v>
      </c>
      <c r="K167" s="13">
        <v>5435500</v>
      </c>
      <c r="L167" s="13" t="s">
        <v>202</v>
      </c>
      <c r="M167" s="42">
        <v>614</v>
      </c>
      <c r="N167" s="42">
        <v>503</v>
      </c>
      <c r="O167" s="42">
        <f t="shared" si="37"/>
        <v>-111</v>
      </c>
      <c r="P167" s="37">
        <f t="shared" si="38"/>
        <v>-0.18078175895765472</v>
      </c>
      <c r="Q167" s="70" t="str">
        <f t="shared" si="43"/>
        <v>Decrease</v>
      </c>
      <c r="R167" s="89">
        <v>1.2378176346390917</v>
      </c>
      <c r="S167" s="101">
        <f t="shared" si="39"/>
        <v>496.03429682840391</v>
      </c>
      <c r="T167" s="101">
        <f t="shared" si="40"/>
        <v>406.36034414444163</v>
      </c>
      <c r="U167" s="113">
        <f t="shared" si="41"/>
        <v>-89.673952683962284</v>
      </c>
    </row>
    <row r="168" spans="1:22" x14ac:dyDescent="0.25">
      <c r="A168" s="13" t="s">
        <v>986</v>
      </c>
      <c r="B168" s="13" t="s">
        <v>987</v>
      </c>
      <c r="C168" s="13" t="s">
        <v>1962</v>
      </c>
      <c r="D168" s="13" t="s">
        <v>988</v>
      </c>
      <c r="E168" s="13" t="s">
        <v>887</v>
      </c>
      <c r="F168" s="13" t="s">
        <v>888</v>
      </c>
      <c r="G168" s="13" t="s">
        <v>351</v>
      </c>
      <c r="H168" s="13" t="s">
        <v>989</v>
      </c>
      <c r="I168" s="13" t="s">
        <v>990</v>
      </c>
      <c r="J168" s="22" t="s">
        <v>990</v>
      </c>
      <c r="K168" s="13">
        <v>5446300</v>
      </c>
      <c r="L168" s="13" t="s">
        <v>220</v>
      </c>
      <c r="M168" s="42">
        <v>158</v>
      </c>
      <c r="N168" s="42">
        <v>137</v>
      </c>
      <c r="O168" s="42">
        <f t="shared" si="37"/>
        <v>-21</v>
      </c>
      <c r="P168" s="37">
        <f t="shared" si="38"/>
        <v>-0.13291139240506328</v>
      </c>
      <c r="Q168" s="70" t="str">
        <f t="shared" si="43"/>
        <v>Decrease</v>
      </c>
      <c r="R168" s="89">
        <v>0.37363055423005748</v>
      </c>
      <c r="S168" s="101">
        <f t="shared" si="39"/>
        <v>422.87762125233968</v>
      </c>
      <c r="T168" s="101">
        <f t="shared" si="40"/>
        <v>366.67236779475019</v>
      </c>
      <c r="U168" s="113">
        <f t="shared" si="41"/>
        <v>-56.205253457589492</v>
      </c>
    </row>
    <row r="169" spans="1:22" x14ac:dyDescent="0.25">
      <c r="A169" s="13" t="s">
        <v>1056</v>
      </c>
      <c r="B169" s="13" t="s">
        <v>1057</v>
      </c>
      <c r="C169" s="13" t="s">
        <v>1962</v>
      </c>
      <c r="D169" s="13" t="s">
        <v>1058</v>
      </c>
      <c r="E169" s="13" t="s">
        <v>887</v>
      </c>
      <c r="F169" s="13" t="s">
        <v>888</v>
      </c>
      <c r="G169" s="13" t="s">
        <v>351</v>
      </c>
      <c r="H169" s="13" t="s">
        <v>1059</v>
      </c>
      <c r="I169" s="13" t="s">
        <v>1060</v>
      </c>
      <c r="J169" s="22" t="s">
        <v>1060</v>
      </c>
      <c r="K169" s="13">
        <v>5452180</v>
      </c>
      <c r="L169" s="13" t="s">
        <v>234</v>
      </c>
      <c r="M169" s="42">
        <v>968</v>
      </c>
      <c r="N169" s="42">
        <v>866</v>
      </c>
      <c r="O169" s="42">
        <f t="shared" si="37"/>
        <v>-102</v>
      </c>
      <c r="P169" s="37">
        <f t="shared" si="38"/>
        <v>-0.10537190082644628</v>
      </c>
      <c r="Q169" s="70" t="str">
        <f t="shared" si="43"/>
        <v>Decrease</v>
      </c>
      <c r="R169" s="89">
        <v>0.58435746946589717</v>
      </c>
      <c r="S169" s="101">
        <f t="shared" si="39"/>
        <v>1656.5202818144041</v>
      </c>
      <c r="T169" s="101">
        <f t="shared" si="40"/>
        <v>1481.9695909620598</v>
      </c>
      <c r="U169" s="113">
        <f t="shared" si="41"/>
        <v>-174.55069085234436</v>
      </c>
    </row>
    <row r="170" spans="1:22" x14ac:dyDescent="0.25">
      <c r="A170" s="13" t="s">
        <v>1152</v>
      </c>
      <c r="B170" s="13" t="s">
        <v>1153</v>
      </c>
      <c r="C170" s="13" t="s">
        <v>1962</v>
      </c>
      <c r="D170" s="13" t="s">
        <v>1154</v>
      </c>
      <c r="E170" s="13" t="s">
        <v>887</v>
      </c>
      <c r="F170" s="13" t="s">
        <v>888</v>
      </c>
      <c r="G170" s="13" t="s">
        <v>351</v>
      </c>
      <c r="H170" s="13" t="s">
        <v>1155</v>
      </c>
      <c r="I170" s="13" t="s">
        <v>1156</v>
      </c>
      <c r="J170" s="22" t="s">
        <v>1156</v>
      </c>
      <c r="K170" s="13">
        <v>5458564</v>
      </c>
      <c r="L170" s="13" t="s">
        <v>252</v>
      </c>
      <c r="M170" s="42">
        <v>1560</v>
      </c>
      <c r="N170" s="42">
        <v>1476</v>
      </c>
      <c r="O170" s="42">
        <f t="shared" si="37"/>
        <v>-84</v>
      </c>
      <c r="P170" s="37">
        <f t="shared" si="38"/>
        <v>-5.3846153846153849E-2</v>
      </c>
      <c r="Q170" s="70" t="str">
        <f t="shared" si="43"/>
        <v>Decrease</v>
      </c>
      <c r="R170" s="89">
        <v>1.3004245238309506</v>
      </c>
      <c r="S170" s="101">
        <f t="shared" si="39"/>
        <v>1199.6082597737852</v>
      </c>
      <c r="T170" s="101">
        <f t="shared" si="40"/>
        <v>1135.0139688628892</v>
      </c>
      <c r="U170" s="113">
        <f t="shared" si="41"/>
        <v>-64.594290910896007</v>
      </c>
    </row>
    <row r="171" spans="1:22" x14ac:dyDescent="0.25">
      <c r="A171" s="13" t="s">
        <v>1274</v>
      </c>
      <c r="B171" s="13" t="s">
        <v>1275</v>
      </c>
      <c r="C171" s="13" t="s">
        <v>1962</v>
      </c>
      <c r="D171" s="13" t="s">
        <v>1276</v>
      </c>
      <c r="E171" s="13" t="s">
        <v>887</v>
      </c>
      <c r="F171" s="13" t="s">
        <v>888</v>
      </c>
      <c r="G171" s="13" t="s">
        <v>351</v>
      </c>
      <c r="H171" s="13" t="s">
        <v>1277</v>
      </c>
      <c r="I171" s="13" t="s">
        <v>1278</v>
      </c>
      <c r="J171" s="22" t="s">
        <v>1278</v>
      </c>
      <c r="K171" s="13">
        <v>5464708</v>
      </c>
      <c r="L171" s="13" t="s">
        <v>275</v>
      </c>
      <c r="M171" s="42">
        <v>4350</v>
      </c>
      <c r="N171" s="42">
        <v>4070</v>
      </c>
      <c r="O171" s="42">
        <f t="shared" si="37"/>
        <v>-280</v>
      </c>
      <c r="P171" s="37">
        <f t="shared" si="38"/>
        <v>-6.4367816091954022E-2</v>
      </c>
      <c r="Q171" s="70" t="str">
        <f t="shared" si="43"/>
        <v>Decrease</v>
      </c>
      <c r="R171" s="89">
        <v>3.0889013912064454</v>
      </c>
      <c r="S171" s="101">
        <f t="shared" si="39"/>
        <v>1408.2676813133883</v>
      </c>
      <c r="T171" s="101">
        <f t="shared" si="40"/>
        <v>1317.6205661943657</v>
      </c>
      <c r="U171" s="113">
        <f t="shared" si="41"/>
        <v>-90.647115119022601</v>
      </c>
    </row>
    <row r="172" spans="1:22" s="6" customFormat="1" x14ac:dyDescent="0.25">
      <c r="A172" s="15" t="s">
        <v>55</v>
      </c>
      <c r="B172" s="16" t="s">
        <v>1910</v>
      </c>
      <c r="C172" s="108" t="s">
        <v>1963</v>
      </c>
      <c r="D172" s="15"/>
      <c r="E172" s="15"/>
      <c r="F172" s="15"/>
      <c r="G172" s="15"/>
      <c r="H172" s="15"/>
      <c r="I172" s="15"/>
      <c r="J172" s="23"/>
      <c r="K172" s="15">
        <v>54053</v>
      </c>
      <c r="L172" s="15" t="s">
        <v>54</v>
      </c>
      <c r="M172" s="43">
        <v>27324</v>
      </c>
      <c r="N172" s="43">
        <v>25453</v>
      </c>
      <c r="O172" s="77">
        <f t="shared" si="37"/>
        <v>-1871</v>
      </c>
      <c r="P172" s="78">
        <f t="shared" si="38"/>
        <v>-6.8474601083296741E-2</v>
      </c>
      <c r="Q172" s="23" t="str">
        <f t="shared" si="43"/>
        <v>Decrease</v>
      </c>
      <c r="R172" s="90">
        <v>444.884650650948</v>
      </c>
      <c r="S172" s="102">
        <f t="shared" si="39"/>
        <v>61.418167518299335</v>
      </c>
      <c r="T172" s="102">
        <f t="shared" si="40"/>
        <v>57.212582998216689</v>
      </c>
      <c r="U172" s="114">
        <f t="shared" si="41"/>
        <v>-4.2055845200826454</v>
      </c>
      <c r="V172" s="80"/>
    </row>
    <row r="173" spans="1:22" s="18" customFormat="1" x14ac:dyDescent="0.25">
      <c r="A173" s="17" t="s">
        <v>1731</v>
      </c>
      <c r="B173" s="17" t="s">
        <v>1732</v>
      </c>
      <c r="C173" s="17" t="s">
        <v>1961</v>
      </c>
      <c r="D173" s="17" t="s">
        <v>1733</v>
      </c>
      <c r="E173" s="17" t="s">
        <v>373</v>
      </c>
      <c r="F173" s="17" t="s">
        <v>374</v>
      </c>
      <c r="G173" s="17" t="s">
        <v>351</v>
      </c>
      <c r="H173" s="17" t="s">
        <v>1734</v>
      </c>
      <c r="I173" s="17" t="s">
        <v>1735</v>
      </c>
      <c r="J173" s="21" t="s">
        <v>1735</v>
      </c>
      <c r="K173" s="17" t="s">
        <v>1905</v>
      </c>
      <c r="L173" s="17" t="s">
        <v>1905</v>
      </c>
      <c r="M173" s="41">
        <f>M184-M183-M182-M181-M180-M179-M178-M177-M176-M175-M174</f>
        <v>15687</v>
      </c>
      <c r="N173" s="41">
        <f>N184-N183-N182-N181-N180-N179-N178-N177-N176-N175-N174</f>
        <v>12735</v>
      </c>
      <c r="O173" s="41">
        <f t="shared" si="37"/>
        <v>-2952</v>
      </c>
      <c r="P173" s="36">
        <f t="shared" si="38"/>
        <v>-0.18818129661503155</v>
      </c>
      <c r="Q173" s="69" t="str">
        <f t="shared" ref="Q173" si="49">IF(P173&gt;0,"Increase", "Decrease")</f>
        <v>Decrease</v>
      </c>
      <c r="R173" s="88">
        <v>521.62503614389504</v>
      </c>
      <c r="S173" s="100">
        <f t="shared" si="39"/>
        <v>30.073326456808712</v>
      </c>
      <c r="T173" s="100">
        <f t="shared" si="40"/>
        <v>24.414088890639317</v>
      </c>
      <c r="U173" s="112">
        <f t="shared" si="41"/>
        <v>-5.659237566169395</v>
      </c>
    </row>
    <row r="174" spans="1:22" x14ac:dyDescent="0.25">
      <c r="A174" s="13" t="s">
        <v>370</v>
      </c>
      <c r="B174" s="13" t="s">
        <v>371</v>
      </c>
      <c r="C174" s="13" t="s">
        <v>1962</v>
      </c>
      <c r="D174" s="13" t="s">
        <v>372</v>
      </c>
      <c r="E174" s="13" t="s">
        <v>373</v>
      </c>
      <c r="F174" s="13" t="s">
        <v>374</v>
      </c>
      <c r="G174" s="13" t="s">
        <v>351</v>
      </c>
      <c r="H174" s="13" t="s">
        <v>375</v>
      </c>
      <c r="I174" s="13" t="s">
        <v>376</v>
      </c>
      <c r="J174" s="22" t="s">
        <v>376</v>
      </c>
      <c r="K174" s="13">
        <v>5401780</v>
      </c>
      <c r="L174" s="13" t="s">
        <v>115</v>
      </c>
      <c r="M174" s="42">
        <v>226</v>
      </c>
      <c r="N174" s="42">
        <v>165</v>
      </c>
      <c r="O174" s="42">
        <f t="shared" si="37"/>
        <v>-61</v>
      </c>
      <c r="P174" s="37">
        <f t="shared" si="38"/>
        <v>-0.26991150442477874</v>
      </c>
      <c r="Q174" s="70" t="str">
        <f t="shared" si="43"/>
        <v>Decrease</v>
      </c>
      <c r="R174" s="89">
        <v>0.57491435376467293</v>
      </c>
      <c r="S174" s="101">
        <f t="shared" si="39"/>
        <v>393.10203079832576</v>
      </c>
      <c r="T174" s="101">
        <f t="shared" si="40"/>
        <v>286.99927027311395</v>
      </c>
      <c r="U174" s="113">
        <f t="shared" si="41"/>
        <v>-106.10276052521181</v>
      </c>
    </row>
    <row r="175" spans="1:22" x14ac:dyDescent="0.25">
      <c r="A175" s="13" t="s">
        <v>520</v>
      </c>
      <c r="B175" s="13" t="s">
        <v>521</v>
      </c>
      <c r="C175" s="13" t="s">
        <v>1962</v>
      </c>
      <c r="D175" s="13" t="s">
        <v>522</v>
      </c>
      <c r="E175" s="13" t="s">
        <v>373</v>
      </c>
      <c r="F175" s="13" t="s">
        <v>374</v>
      </c>
      <c r="G175" s="13" t="s">
        <v>351</v>
      </c>
      <c r="H175" s="13" t="s">
        <v>523</v>
      </c>
      <c r="I175" s="13" t="s">
        <v>524</v>
      </c>
      <c r="J175" s="22" t="s">
        <v>524</v>
      </c>
      <c r="K175" s="13">
        <v>5409700</v>
      </c>
      <c r="L175" s="13" t="s">
        <v>137</v>
      </c>
      <c r="M175" s="42">
        <v>337</v>
      </c>
      <c r="N175" s="42">
        <v>207</v>
      </c>
      <c r="O175" s="42">
        <f t="shared" si="37"/>
        <v>-130</v>
      </c>
      <c r="P175" s="37">
        <f t="shared" si="38"/>
        <v>-0.3857566765578635</v>
      </c>
      <c r="Q175" s="70" t="str">
        <f t="shared" si="43"/>
        <v>Decrease</v>
      </c>
      <c r="R175" s="89">
        <v>0.79925865636324644</v>
      </c>
      <c r="S175" s="101">
        <f t="shared" si="39"/>
        <v>421.64072583636869</v>
      </c>
      <c r="T175" s="101">
        <f t="shared" si="40"/>
        <v>258.99000073628582</v>
      </c>
      <c r="U175" s="113">
        <f t="shared" si="41"/>
        <v>-162.65072510008287</v>
      </c>
    </row>
    <row r="176" spans="1:22" x14ac:dyDescent="0.25">
      <c r="A176" s="13" t="s">
        <v>675</v>
      </c>
      <c r="B176" s="13" t="s">
        <v>676</v>
      </c>
      <c r="C176" s="13" t="s">
        <v>1962</v>
      </c>
      <c r="D176" s="13" t="s">
        <v>677</v>
      </c>
      <c r="E176" s="13" t="s">
        <v>373</v>
      </c>
      <c r="F176" s="13" t="s">
        <v>374</v>
      </c>
      <c r="G176" s="13" t="s">
        <v>351</v>
      </c>
      <c r="H176" s="13" t="s">
        <v>678</v>
      </c>
      <c r="I176" s="13" t="s">
        <v>679</v>
      </c>
      <c r="J176" s="22" t="s">
        <v>679</v>
      </c>
      <c r="K176" s="13">
        <v>5420500</v>
      </c>
      <c r="L176" s="13" t="s">
        <v>164</v>
      </c>
      <c r="M176" s="42">
        <v>420</v>
      </c>
      <c r="N176" s="42">
        <v>209</v>
      </c>
      <c r="O176" s="42">
        <f t="shared" si="37"/>
        <v>-211</v>
      </c>
      <c r="P176" s="37">
        <f t="shared" si="38"/>
        <v>-0.50238095238095237</v>
      </c>
      <c r="Q176" s="70" t="str">
        <f t="shared" si="43"/>
        <v>Decrease</v>
      </c>
      <c r="R176" s="89">
        <v>1.29333845473882</v>
      </c>
      <c r="S176" s="101">
        <f t="shared" si="39"/>
        <v>324.74098211578797</v>
      </c>
      <c r="T176" s="101">
        <f t="shared" si="40"/>
        <v>161.59729824333257</v>
      </c>
      <c r="U176" s="113">
        <f t="shared" si="41"/>
        <v>-163.1436838724554</v>
      </c>
    </row>
    <row r="177" spans="1:22" x14ac:dyDescent="0.25">
      <c r="A177" s="13" t="s">
        <v>793</v>
      </c>
      <c r="B177" s="13" t="s">
        <v>794</v>
      </c>
      <c r="C177" s="13" t="s">
        <v>1962</v>
      </c>
      <c r="D177" s="13" t="s">
        <v>795</v>
      </c>
      <c r="E177" s="13" t="s">
        <v>373</v>
      </c>
      <c r="F177" s="13" t="s">
        <v>374</v>
      </c>
      <c r="G177" s="13" t="s">
        <v>351</v>
      </c>
      <c r="H177" s="13" t="s">
        <v>796</v>
      </c>
      <c r="I177" s="13" t="s">
        <v>797</v>
      </c>
      <c r="J177" s="22" t="s">
        <v>797</v>
      </c>
      <c r="K177" s="13">
        <v>5430196</v>
      </c>
      <c r="L177" s="13" t="s">
        <v>185</v>
      </c>
      <c r="M177" s="42">
        <v>968</v>
      </c>
      <c r="N177" s="42">
        <v>773</v>
      </c>
      <c r="O177" s="42">
        <f t="shared" si="37"/>
        <v>-195</v>
      </c>
      <c r="P177" s="37">
        <f t="shared" si="38"/>
        <v>-0.20144628099173553</v>
      </c>
      <c r="Q177" s="70" t="str">
        <f t="shared" si="43"/>
        <v>Decrease</v>
      </c>
      <c r="R177" s="89">
        <v>0.87236107967202492</v>
      </c>
      <c r="S177" s="101">
        <f t="shared" si="39"/>
        <v>1109.6322641582449</v>
      </c>
      <c r="T177" s="101">
        <f t="shared" si="40"/>
        <v>886.10097127512734</v>
      </c>
      <c r="U177" s="113">
        <f t="shared" si="41"/>
        <v>-223.53129288311754</v>
      </c>
    </row>
    <row r="178" spans="1:22" x14ac:dyDescent="0.25">
      <c r="A178" s="13" t="s">
        <v>939</v>
      </c>
      <c r="B178" s="13" t="s">
        <v>940</v>
      </c>
      <c r="C178" s="13" t="s">
        <v>1962</v>
      </c>
      <c r="D178" s="13" t="s">
        <v>941</v>
      </c>
      <c r="E178" s="13" t="s">
        <v>373</v>
      </c>
      <c r="F178" s="13" t="s">
        <v>374</v>
      </c>
      <c r="G178" s="13" t="s">
        <v>351</v>
      </c>
      <c r="H178" s="13" t="s">
        <v>942</v>
      </c>
      <c r="I178" s="13" t="s">
        <v>943</v>
      </c>
      <c r="J178" s="22" t="s">
        <v>943</v>
      </c>
      <c r="K178" s="13">
        <v>5439652</v>
      </c>
      <c r="L178" s="13" t="s">
        <v>211</v>
      </c>
      <c r="M178" s="42">
        <v>302</v>
      </c>
      <c r="N178" s="42">
        <v>257</v>
      </c>
      <c r="O178" s="42">
        <f t="shared" si="37"/>
        <v>-45</v>
      </c>
      <c r="P178" s="37">
        <f t="shared" si="38"/>
        <v>-0.1490066225165563</v>
      </c>
      <c r="Q178" s="70" t="str">
        <f t="shared" si="43"/>
        <v>Decrease</v>
      </c>
      <c r="R178" s="89">
        <v>0.83479290966239927</v>
      </c>
      <c r="S178" s="101">
        <f t="shared" si="39"/>
        <v>361.7663692449575</v>
      </c>
      <c r="T178" s="101">
        <f t="shared" si="40"/>
        <v>307.86078442368904</v>
      </c>
      <c r="U178" s="113">
        <f t="shared" si="41"/>
        <v>-53.905584821268462</v>
      </c>
    </row>
    <row r="179" spans="1:22" x14ac:dyDescent="0.25">
      <c r="A179" s="13" t="s">
        <v>971</v>
      </c>
      <c r="B179" s="13" t="s">
        <v>972</v>
      </c>
      <c r="C179" s="13" t="s">
        <v>1962</v>
      </c>
      <c r="D179" s="13" t="s">
        <v>973</v>
      </c>
      <c r="E179" s="13" t="s">
        <v>373</v>
      </c>
      <c r="F179" s="13" t="s">
        <v>374</v>
      </c>
      <c r="G179" s="13" t="s">
        <v>351</v>
      </c>
      <c r="H179" s="13" t="s">
        <v>974</v>
      </c>
      <c r="I179" s="13" t="s">
        <v>975</v>
      </c>
      <c r="J179" s="22" t="s">
        <v>975</v>
      </c>
      <c r="K179" s="13">
        <v>5443516</v>
      </c>
      <c r="L179" s="13" t="s">
        <v>217</v>
      </c>
      <c r="M179" s="42">
        <v>282</v>
      </c>
      <c r="N179" s="42">
        <v>176</v>
      </c>
      <c r="O179" s="42">
        <f t="shared" si="37"/>
        <v>-106</v>
      </c>
      <c r="P179" s="37">
        <f t="shared" si="38"/>
        <v>-0.37588652482269502</v>
      </c>
      <c r="Q179" s="70" t="str">
        <f t="shared" si="43"/>
        <v>Decrease</v>
      </c>
      <c r="R179" s="89">
        <v>0.32346025299005543</v>
      </c>
      <c r="S179" s="101">
        <f t="shared" si="39"/>
        <v>871.82272750114339</v>
      </c>
      <c r="T179" s="101">
        <f t="shared" si="40"/>
        <v>544.11631219929518</v>
      </c>
      <c r="U179" s="113">
        <f t="shared" si="41"/>
        <v>-327.70641530184821</v>
      </c>
    </row>
    <row r="180" spans="1:22" x14ac:dyDescent="0.25">
      <c r="A180" s="13" t="s">
        <v>976</v>
      </c>
      <c r="B180" s="13" t="s">
        <v>977</v>
      </c>
      <c r="C180" s="13" t="s">
        <v>1962</v>
      </c>
      <c r="D180" s="13" t="s">
        <v>978</v>
      </c>
      <c r="E180" s="13" t="s">
        <v>373</v>
      </c>
      <c r="F180" s="13" t="s">
        <v>374</v>
      </c>
      <c r="G180" s="13" t="s">
        <v>351</v>
      </c>
      <c r="H180" s="13" t="s">
        <v>979</v>
      </c>
      <c r="I180" s="13" t="s">
        <v>980</v>
      </c>
      <c r="J180" s="22" t="s">
        <v>980</v>
      </c>
      <c r="K180" s="13">
        <v>5443780</v>
      </c>
      <c r="L180" s="13" t="s">
        <v>218</v>
      </c>
      <c r="M180" s="42">
        <v>194</v>
      </c>
      <c r="N180" s="42">
        <v>145</v>
      </c>
      <c r="O180" s="42">
        <f t="shared" si="37"/>
        <v>-49</v>
      </c>
      <c r="P180" s="37">
        <f t="shared" si="38"/>
        <v>-0.25257731958762886</v>
      </c>
      <c r="Q180" s="70" t="str">
        <f t="shared" si="43"/>
        <v>Decrease</v>
      </c>
      <c r="R180" s="89">
        <v>0.2528342549185888</v>
      </c>
      <c r="S180" s="101">
        <f t="shared" si="39"/>
        <v>767.30109241909054</v>
      </c>
      <c r="T180" s="101">
        <f t="shared" si="40"/>
        <v>573.49823917921719</v>
      </c>
      <c r="U180" s="113">
        <f t="shared" si="41"/>
        <v>-193.80285323987334</v>
      </c>
    </row>
    <row r="181" spans="1:22" x14ac:dyDescent="0.25">
      <c r="A181" s="13" t="s">
        <v>1169</v>
      </c>
      <c r="B181" s="13" t="s">
        <v>1170</v>
      </c>
      <c r="C181" s="13" t="s">
        <v>1962</v>
      </c>
      <c r="D181" s="13" t="s">
        <v>1171</v>
      </c>
      <c r="E181" s="13" t="s">
        <v>373</v>
      </c>
      <c r="F181" s="13" t="s">
        <v>374</v>
      </c>
      <c r="G181" s="13" t="s">
        <v>351</v>
      </c>
      <c r="H181" s="13" t="s">
        <v>1172</v>
      </c>
      <c r="I181" s="13" t="s">
        <v>1173</v>
      </c>
      <c r="J181" s="22" t="s">
        <v>1173</v>
      </c>
      <c r="K181" s="13">
        <v>5459428</v>
      </c>
      <c r="L181" s="13" t="s">
        <v>255</v>
      </c>
      <c r="M181" s="42">
        <v>429</v>
      </c>
      <c r="N181" s="42">
        <v>231</v>
      </c>
      <c r="O181" s="42">
        <f t="shared" si="37"/>
        <v>-198</v>
      </c>
      <c r="P181" s="37">
        <f t="shared" si="38"/>
        <v>-0.46153846153846156</v>
      </c>
      <c r="Q181" s="70" t="str">
        <f t="shared" si="43"/>
        <v>Decrease</v>
      </c>
      <c r="R181" s="89">
        <v>0.96282353318205671</v>
      </c>
      <c r="S181" s="101">
        <f t="shared" si="39"/>
        <v>445.56451438425944</v>
      </c>
      <c r="T181" s="101">
        <f t="shared" si="40"/>
        <v>239.91935389921662</v>
      </c>
      <c r="U181" s="113">
        <f t="shared" si="41"/>
        <v>-205.64516048504282</v>
      </c>
    </row>
    <row r="182" spans="1:22" x14ac:dyDescent="0.25">
      <c r="A182" s="13" t="s">
        <v>1496</v>
      </c>
      <c r="B182" s="13" t="s">
        <v>1497</v>
      </c>
      <c r="C182" s="13" t="s">
        <v>1962</v>
      </c>
      <c r="D182" s="13" t="s">
        <v>1498</v>
      </c>
      <c r="E182" s="13" t="s">
        <v>373</v>
      </c>
      <c r="F182" s="13" t="s">
        <v>374</v>
      </c>
      <c r="G182" s="13" t="s">
        <v>351</v>
      </c>
      <c r="H182" s="13" t="s">
        <v>1499</v>
      </c>
      <c r="I182" s="13" t="s">
        <v>1500</v>
      </c>
      <c r="J182" s="22" t="s">
        <v>1500</v>
      </c>
      <c r="K182" s="13">
        <v>5484484</v>
      </c>
      <c r="L182" s="13" t="s">
        <v>318</v>
      </c>
      <c r="M182" s="42">
        <v>862</v>
      </c>
      <c r="N182" s="42">
        <v>623</v>
      </c>
      <c r="O182" s="42">
        <f t="shared" si="37"/>
        <v>-239</v>
      </c>
      <c r="P182" s="37">
        <f t="shared" si="38"/>
        <v>-0.27726218097447797</v>
      </c>
      <c r="Q182" s="70" t="str">
        <f t="shared" si="43"/>
        <v>Decrease</v>
      </c>
      <c r="R182" s="89">
        <v>0.91958443422198666</v>
      </c>
      <c r="S182" s="101">
        <f t="shared" si="39"/>
        <v>937.37993806875829</v>
      </c>
      <c r="T182" s="101">
        <f t="shared" si="40"/>
        <v>677.47993203809335</v>
      </c>
      <c r="U182" s="113">
        <f t="shared" si="41"/>
        <v>-259.90000603066494</v>
      </c>
    </row>
    <row r="183" spans="1:22" x14ac:dyDescent="0.25">
      <c r="A183" s="13" t="s">
        <v>1518</v>
      </c>
      <c r="B183" s="13" t="s">
        <v>1519</v>
      </c>
      <c r="C183" s="13" t="s">
        <v>1962</v>
      </c>
      <c r="D183" s="13" t="s">
        <v>1520</v>
      </c>
      <c r="E183" s="13" t="s">
        <v>373</v>
      </c>
      <c r="F183" s="13" t="s">
        <v>374</v>
      </c>
      <c r="G183" s="13" t="s">
        <v>351</v>
      </c>
      <c r="H183" s="13" t="s">
        <v>1521</v>
      </c>
      <c r="I183" s="13" t="s">
        <v>1522</v>
      </c>
      <c r="J183" s="22" t="s">
        <v>1522</v>
      </c>
      <c r="K183" s="13">
        <v>5485228</v>
      </c>
      <c r="L183" s="13" t="s">
        <v>322</v>
      </c>
      <c r="M183" s="42">
        <v>2406</v>
      </c>
      <c r="N183" s="42">
        <v>3590</v>
      </c>
      <c r="O183" s="42">
        <f t="shared" si="37"/>
        <v>1184</v>
      </c>
      <c r="P183" s="37">
        <f t="shared" si="38"/>
        <v>0.49210307564422279</v>
      </c>
      <c r="Q183" s="70" t="str">
        <f t="shared" si="43"/>
        <v>Increase</v>
      </c>
      <c r="R183" s="89">
        <v>6.0584241757869179</v>
      </c>
      <c r="S183" s="101">
        <f t="shared" si="39"/>
        <v>397.13297223654513</v>
      </c>
      <c r="T183" s="101">
        <f t="shared" si="40"/>
        <v>592.56332931388079</v>
      </c>
      <c r="U183" s="113">
        <f t="shared" si="41"/>
        <v>195.43035707733566</v>
      </c>
    </row>
    <row r="184" spans="1:22" s="6" customFormat="1" x14ac:dyDescent="0.25">
      <c r="A184" s="15" t="s">
        <v>49</v>
      </c>
      <c r="B184" s="16" t="s">
        <v>1910</v>
      </c>
      <c r="C184" s="108" t="s">
        <v>1963</v>
      </c>
      <c r="D184" s="15"/>
      <c r="E184" s="15"/>
      <c r="F184" s="15"/>
      <c r="G184" s="15"/>
      <c r="H184" s="15"/>
      <c r="I184" s="15"/>
      <c r="J184" s="23"/>
      <c r="K184" s="15">
        <v>54047</v>
      </c>
      <c r="L184" s="15" t="s">
        <v>48</v>
      </c>
      <c r="M184" s="43">
        <v>22113</v>
      </c>
      <c r="N184" s="43">
        <v>19111</v>
      </c>
      <c r="O184" s="77">
        <f t="shared" si="37"/>
        <v>-3002</v>
      </c>
      <c r="P184" s="78">
        <f t="shared" si="38"/>
        <v>-0.13575724686835797</v>
      </c>
      <c r="Q184" s="23" t="str">
        <f t="shared" si="43"/>
        <v>Decrease</v>
      </c>
      <c r="R184" s="90">
        <v>534.51682824919578</v>
      </c>
      <c r="S184" s="102">
        <f t="shared" si="39"/>
        <v>41.370072617602887</v>
      </c>
      <c r="T184" s="102">
        <f t="shared" si="40"/>
        <v>35.753785456293073</v>
      </c>
      <c r="U184" s="114">
        <f t="shared" si="41"/>
        <v>-5.6162871613098133</v>
      </c>
      <c r="V184" s="80"/>
    </row>
    <row r="185" spans="1:22" s="27" customFormat="1" x14ac:dyDescent="0.25">
      <c r="A185" s="25" t="s">
        <v>1736</v>
      </c>
      <c r="B185" s="25" t="s">
        <v>1737</v>
      </c>
      <c r="C185" s="17" t="s">
        <v>1961</v>
      </c>
      <c r="D185" s="25" t="s">
        <v>1738</v>
      </c>
      <c r="E185" s="25" t="s">
        <v>394</v>
      </c>
      <c r="F185" s="25" t="s">
        <v>395</v>
      </c>
      <c r="G185" s="25" t="s">
        <v>351</v>
      </c>
      <c r="H185" s="25" t="s">
        <v>1739</v>
      </c>
      <c r="I185" s="25" t="s">
        <v>1740</v>
      </c>
      <c r="J185" s="26" t="s">
        <v>1740</v>
      </c>
      <c r="K185" s="25" t="s">
        <v>1905</v>
      </c>
      <c r="L185" s="25" t="s">
        <v>1905</v>
      </c>
      <c r="M185" s="44">
        <f>M191-M190-M189-M188-M187-M186</f>
        <v>43852</v>
      </c>
      <c r="N185" s="44">
        <f>N191-N190-N189-N188-N187-N186</f>
        <v>42763</v>
      </c>
      <c r="O185" s="41">
        <f t="shared" si="37"/>
        <v>-1089</v>
      </c>
      <c r="P185" s="36">
        <f t="shared" si="38"/>
        <v>-2.4833530967800783E-2</v>
      </c>
      <c r="Q185" s="69" t="str">
        <f t="shared" ref="Q185" si="50">IF(P185&gt;0,"Increase", "Decrease")</f>
        <v>Decrease</v>
      </c>
      <c r="R185" s="92">
        <v>406.90555336004843</v>
      </c>
      <c r="S185" s="100">
        <f t="shared" si="39"/>
        <v>107.76948025872177</v>
      </c>
      <c r="T185" s="100">
        <f t="shared" si="40"/>
        <v>105.09318353333302</v>
      </c>
      <c r="U185" s="112">
        <f t="shared" si="41"/>
        <v>-2.6762967253887524</v>
      </c>
    </row>
    <row r="186" spans="1:22" x14ac:dyDescent="0.25">
      <c r="A186" s="13" t="s">
        <v>391</v>
      </c>
      <c r="B186" s="13" t="s">
        <v>392</v>
      </c>
      <c r="C186" s="13" t="s">
        <v>1962</v>
      </c>
      <c r="D186" s="13" t="s">
        <v>393</v>
      </c>
      <c r="E186" s="13" t="s">
        <v>394</v>
      </c>
      <c r="F186" s="13" t="s">
        <v>395</v>
      </c>
      <c r="G186" s="13" t="s">
        <v>351</v>
      </c>
      <c r="H186" s="13" t="s">
        <v>396</v>
      </c>
      <c r="I186" s="13" t="s">
        <v>397</v>
      </c>
      <c r="J186" s="22" t="s">
        <v>397</v>
      </c>
      <c r="K186" s="13">
        <v>5403292</v>
      </c>
      <c r="L186" s="13" t="s">
        <v>118</v>
      </c>
      <c r="M186" s="42">
        <v>1048</v>
      </c>
      <c r="N186" s="42">
        <v>962</v>
      </c>
      <c r="O186" s="42">
        <f t="shared" si="37"/>
        <v>-86</v>
      </c>
      <c r="P186" s="37">
        <f t="shared" si="38"/>
        <v>-8.2061068702290074E-2</v>
      </c>
      <c r="Q186" s="70" t="str">
        <f t="shared" si="43"/>
        <v>Decrease</v>
      </c>
      <c r="R186" s="89">
        <v>0.39360729902565544</v>
      </c>
      <c r="S186" s="101">
        <f t="shared" si="39"/>
        <v>2662.5522509217772</v>
      </c>
      <c r="T186" s="101">
        <f t="shared" si="40"/>
        <v>2444.0603677354484</v>
      </c>
      <c r="U186" s="113">
        <f t="shared" si="41"/>
        <v>-218.49188318632878</v>
      </c>
    </row>
    <row r="187" spans="1:22" x14ac:dyDescent="0.25">
      <c r="A187" s="13" t="s">
        <v>508</v>
      </c>
      <c r="B187" s="13" t="s">
        <v>509</v>
      </c>
      <c r="C187" s="13" t="s">
        <v>1962</v>
      </c>
      <c r="D187" s="13" t="s">
        <v>510</v>
      </c>
      <c r="E187" s="13" t="s">
        <v>394</v>
      </c>
      <c r="F187" s="13" t="s">
        <v>395</v>
      </c>
      <c r="G187" s="13" t="s">
        <v>351</v>
      </c>
      <c r="H187" s="13" t="s">
        <v>511</v>
      </c>
      <c r="I187" s="13" t="s">
        <v>512</v>
      </c>
      <c r="J187" s="22" t="s">
        <v>512</v>
      </c>
      <c r="K187" s="13">
        <v>5408524</v>
      </c>
      <c r="L187" s="13" t="s">
        <v>135</v>
      </c>
      <c r="M187" s="42">
        <v>10447</v>
      </c>
      <c r="N187" s="42">
        <v>9658</v>
      </c>
      <c r="O187" s="42">
        <f t="shared" si="37"/>
        <v>-789</v>
      </c>
      <c r="P187" s="37">
        <f t="shared" si="38"/>
        <v>-7.5524073896812483E-2</v>
      </c>
      <c r="Q187" s="70" t="str">
        <f t="shared" si="43"/>
        <v>Decrease</v>
      </c>
      <c r="R187" s="89">
        <v>9.0156785729920568</v>
      </c>
      <c r="S187" s="101">
        <f t="shared" si="39"/>
        <v>1158.7591455728802</v>
      </c>
      <c r="T187" s="101">
        <f t="shared" si="40"/>
        <v>1071.2449342340267</v>
      </c>
      <c r="U187" s="113">
        <f t="shared" si="41"/>
        <v>-87.514211338853556</v>
      </c>
    </row>
    <row r="188" spans="1:22" x14ac:dyDescent="0.25">
      <c r="A188" s="13" t="s">
        <v>525</v>
      </c>
      <c r="B188" s="13" t="s">
        <v>526</v>
      </c>
      <c r="C188" s="13" t="s">
        <v>1962</v>
      </c>
      <c r="D188" s="13" t="s">
        <v>527</v>
      </c>
      <c r="E188" s="13" t="s">
        <v>394</v>
      </c>
      <c r="F188" s="13" t="s">
        <v>395</v>
      </c>
      <c r="G188" s="13" t="s">
        <v>351</v>
      </c>
      <c r="H188" s="13" t="s">
        <v>528</v>
      </c>
      <c r="I188" s="13" t="s">
        <v>529</v>
      </c>
      <c r="J188" s="22" t="s">
        <v>529</v>
      </c>
      <c r="K188" s="13">
        <v>5409796</v>
      </c>
      <c r="L188" s="13" t="s">
        <v>138</v>
      </c>
      <c r="M188" s="42">
        <v>364</v>
      </c>
      <c r="N188" s="42">
        <v>276</v>
      </c>
      <c r="O188" s="42">
        <f t="shared" si="37"/>
        <v>-88</v>
      </c>
      <c r="P188" s="37">
        <f t="shared" si="38"/>
        <v>-0.24175824175824176</v>
      </c>
      <c r="Q188" s="70" t="str">
        <f t="shared" si="43"/>
        <v>Decrease</v>
      </c>
      <c r="R188" s="89">
        <v>0.58349461918822554</v>
      </c>
      <c r="S188" s="101">
        <f t="shared" si="39"/>
        <v>623.82751790651855</v>
      </c>
      <c r="T188" s="101">
        <f t="shared" si="40"/>
        <v>473.01207401703056</v>
      </c>
      <c r="U188" s="113">
        <f t="shared" si="41"/>
        <v>-150.81544388948799</v>
      </c>
    </row>
    <row r="189" spans="1:22" x14ac:dyDescent="0.25">
      <c r="A189" s="13" t="s">
        <v>1191</v>
      </c>
      <c r="B189" s="13" t="s">
        <v>1192</v>
      </c>
      <c r="C189" s="13" t="s">
        <v>1962</v>
      </c>
      <c r="D189" s="13" t="s">
        <v>1193</v>
      </c>
      <c r="E189" s="13" t="s">
        <v>394</v>
      </c>
      <c r="F189" s="13" t="s">
        <v>395</v>
      </c>
      <c r="G189" s="13" t="s">
        <v>351</v>
      </c>
      <c r="H189" s="13" t="s">
        <v>1194</v>
      </c>
      <c r="I189" s="13" t="s">
        <v>1195</v>
      </c>
      <c r="J189" s="22" t="s">
        <v>1195</v>
      </c>
      <c r="K189" s="13">
        <v>5460196</v>
      </c>
      <c r="L189" s="13" t="s">
        <v>259</v>
      </c>
      <c r="M189" s="42">
        <v>121</v>
      </c>
      <c r="N189" s="42">
        <v>133</v>
      </c>
      <c r="O189" s="42">
        <f t="shared" si="37"/>
        <v>12</v>
      </c>
      <c r="P189" s="37">
        <f t="shared" si="38"/>
        <v>9.9173553719008267E-2</v>
      </c>
      <c r="Q189" s="70" t="str">
        <f t="shared" si="43"/>
        <v>Increase</v>
      </c>
      <c r="R189" s="89">
        <v>0.4195654269554191</v>
      </c>
      <c r="S189" s="101">
        <f t="shared" si="39"/>
        <v>288.39363833678522</v>
      </c>
      <c r="T189" s="101">
        <f t="shared" si="40"/>
        <v>316.9946603205986</v>
      </c>
      <c r="U189" s="113">
        <f t="shared" si="41"/>
        <v>28.601021983813382</v>
      </c>
    </row>
    <row r="190" spans="1:22" x14ac:dyDescent="0.25">
      <c r="A190" s="13" t="s">
        <v>1284</v>
      </c>
      <c r="B190" s="13" t="s">
        <v>1285</v>
      </c>
      <c r="C190" s="13" t="s">
        <v>1962</v>
      </c>
      <c r="D190" s="13" t="s">
        <v>1286</v>
      </c>
      <c r="E190" s="13" t="s">
        <v>394</v>
      </c>
      <c r="F190" s="13" t="s">
        <v>395</v>
      </c>
      <c r="G190" s="13" t="s">
        <v>351</v>
      </c>
      <c r="H190" s="13" t="s">
        <v>1287</v>
      </c>
      <c r="I190" s="13" t="s">
        <v>1288</v>
      </c>
      <c r="J190" s="22" t="s">
        <v>1288</v>
      </c>
      <c r="K190" s="13">
        <v>5465692</v>
      </c>
      <c r="L190" s="13" t="s">
        <v>277</v>
      </c>
      <c r="M190" s="42">
        <v>6432</v>
      </c>
      <c r="N190" s="42">
        <v>5872</v>
      </c>
      <c r="O190" s="42">
        <f t="shared" si="37"/>
        <v>-560</v>
      </c>
      <c r="P190" s="37">
        <f t="shared" si="38"/>
        <v>-8.7064676616915429E-2</v>
      </c>
      <c r="Q190" s="70" t="str">
        <f t="shared" si="43"/>
        <v>Decrease</v>
      </c>
      <c r="R190" s="89">
        <v>3.0503165213432779</v>
      </c>
      <c r="S190" s="101">
        <f t="shared" si="39"/>
        <v>2108.633630311755</v>
      </c>
      <c r="T190" s="101">
        <f t="shared" si="40"/>
        <v>1925.0461251851098</v>
      </c>
      <c r="U190" s="113">
        <f t="shared" si="41"/>
        <v>-183.58750512664528</v>
      </c>
    </row>
    <row r="191" spans="1:22" s="6" customFormat="1" x14ac:dyDescent="0.25">
      <c r="A191" s="15" t="s">
        <v>57</v>
      </c>
      <c r="B191" s="16" t="s">
        <v>1910</v>
      </c>
      <c r="C191" s="108" t="s">
        <v>1963</v>
      </c>
      <c r="D191" s="15"/>
      <c r="E191" s="15"/>
      <c r="F191" s="15"/>
      <c r="G191" s="15"/>
      <c r="H191" s="15"/>
      <c r="I191" s="15"/>
      <c r="J191" s="23"/>
      <c r="K191" s="15">
        <v>54055</v>
      </c>
      <c r="L191" s="15" t="s">
        <v>56</v>
      </c>
      <c r="M191" s="43">
        <v>62264</v>
      </c>
      <c r="N191" s="43">
        <v>59664</v>
      </c>
      <c r="O191" s="77">
        <f t="shared" si="37"/>
        <v>-2600</v>
      </c>
      <c r="P191" s="78">
        <f t="shared" si="38"/>
        <v>-4.1757676988307853E-2</v>
      </c>
      <c r="Q191" s="23" t="str">
        <f t="shared" si="43"/>
        <v>Decrease</v>
      </c>
      <c r="R191" s="90">
        <v>420.36821579955307</v>
      </c>
      <c r="S191" s="102">
        <f t="shared" si="39"/>
        <v>148.11776356966473</v>
      </c>
      <c r="T191" s="102">
        <f t="shared" si="40"/>
        <v>141.9327098422921</v>
      </c>
      <c r="U191" s="114">
        <f t="shared" si="41"/>
        <v>-6.1850537273726331</v>
      </c>
      <c r="V191" s="80"/>
    </row>
    <row r="192" spans="1:22" s="18" customFormat="1" x14ac:dyDescent="0.25">
      <c r="A192" s="17" t="s">
        <v>1741</v>
      </c>
      <c r="B192" s="17" t="s">
        <v>1742</v>
      </c>
      <c r="C192" s="17" t="s">
        <v>1961</v>
      </c>
      <c r="D192" s="17" t="s">
        <v>1743</v>
      </c>
      <c r="E192" s="17" t="s">
        <v>589</v>
      </c>
      <c r="F192" s="17" t="s">
        <v>590</v>
      </c>
      <c r="G192" s="17" t="s">
        <v>351</v>
      </c>
      <c r="H192" s="17" t="s">
        <v>1744</v>
      </c>
      <c r="I192" s="17" t="s">
        <v>1745</v>
      </c>
      <c r="J192" s="21" t="s">
        <v>1745</v>
      </c>
      <c r="K192" s="17" t="s">
        <v>1905</v>
      </c>
      <c r="L192" s="17" t="s">
        <v>1905</v>
      </c>
      <c r="M192" s="41">
        <f>M198-M197-M196-M195-M194-M193</f>
        <v>20013</v>
      </c>
      <c r="N192" s="41">
        <f>N198-N197-N196-N195-N194-N193</f>
        <v>19693</v>
      </c>
      <c r="O192" s="41">
        <f t="shared" si="37"/>
        <v>-320</v>
      </c>
      <c r="P192" s="36">
        <f t="shared" si="38"/>
        <v>-1.5989606755608853E-2</v>
      </c>
      <c r="Q192" s="69" t="str">
        <f t="shared" ref="Q192" si="51">IF(P192&gt;0,"Increase", "Decrease")</f>
        <v>Decrease</v>
      </c>
      <c r="R192" s="88">
        <v>325.21674343670617</v>
      </c>
      <c r="S192" s="100">
        <f t="shared" si="39"/>
        <v>61.537422054332019</v>
      </c>
      <c r="T192" s="100">
        <f t="shared" si="40"/>
        <v>60.553462874929316</v>
      </c>
      <c r="U192" s="112">
        <f t="shared" si="41"/>
        <v>-0.98395917940270294</v>
      </c>
    </row>
    <row r="193" spans="1:22" x14ac:dyDescent="0.25">
      <c r="A193" s="13" t="s">
        <v>586</v>
      </c>
      <c r="B193" s="13" t="s">
        <v>587</v>
      </c>
      <c r="C193" s="13" t="s">
        <v>1962</v>
      </c>
      <c r="D193" s="13" t="s">
        <v>588</v>
      </c>
      <c r="E193" s="13" t="s">
        <v>589</v>
      </c>
      <c r="F193" s="13" t="s">
        <v>590</v>
      </c>
      <c r="G193" s="13" t="s">
        <v>351</v>
      </c>
      <c r="H193" s="13" t="s">
        <v>591</v>
      </c>
      <c r="I193" s="13" t="s">
        <v>592</v>
      </c>
      <c r="J193" s="22" t="s">
        <v>592</v>
      </c>
      <c r="K193" s="13">
        <v>5413525</v>
      </c>
      <c r="L193" s="13" t="s">
        <v>149</v>
      </c>
      <c r="M193" s="42">
        <v>977</v>
      </c>
      <c r="N193" s="42">
        <v>860</v>
      </c>
      <c r="O193" s="42">
        <f t="shared" si="37"/>
        <v>-117</v>
      </c>
      <c r="P193" s="37">
        <f t="shared" si="38"/>
        <v>-0.11975435005117707</v>
      </c>
      <c r="Q193" s="70" t="str">
        <f t="shared" si="43"/>
        <v>Decrease</v>
      </c>
      <c r="R193" s="89">
        <v>1.3034721910686744</v>
      </c>
      <c r="S193" s="101">
        <f t="shared" si="39"/>
        <v>749.53651232021264</v>
      </c>
      <c r="T193" s="101">
        <f t="shared" si="40"/>
        <v>659.77625444767943</v>
      </c>
      <c r="U193" s="113">
        <f t="shared" si="41"/>
        <v>-89.760257872533202</v>
      </c>
    </row>
    <row r="194" spans="1:22" x14ac:dyDescent="0.25">
      <c r="A194" s="13" t="s">
        <v>716</v>
      </c>
      <c r="B194" s="13" t="s">
        <v>717</v>
      </c>
      <c r="C194" s="13" t="s">
        <v>1962</v>
      </c>
      <c r="D194" s="13" t="s">
        <v>718</v>
      </c>
      <c r="E194" s="13" t="s">
        <v>589</v>
      </c>
      <c r="F194" s="13" t="s">
        <v>590</v>
      </c>
      <c r="G194" s="13" t="s">
        <v>351</v>
      </c>
      <c r="H194" s="13" t="s">
        <v>719</v>
      </c>
      <c r="I194" s="13" t="s">
        <v>720</v>
      </c>
      <c r="J194" s="22" t="s">
        <v>720</v>
      </c>
      <c r="K194" s="13">
        <v>5424484</v>
      </c>
      <c r="L194" s="13" t="s">
        <v>171</v>
      </c>
      <c r="M194" s="42">
        <v>232</v>
      </c>
      <c r="N194" s="42">
        <v>212</v>
      </c>
      <c r="O194" s="42">
        <f t="shared" si="37"/>
        <v>-20</v>
      </c>
      <c r="P194" s="37">
        <f t="shared" si="38"/>
        <v>-8.6206896551724144E-2</v>
      </c>
      <c r="Q194" s="70" t="str">
        <f t="shared" si="43"/>
        <v>Decrease</v>
      </c>
      <c r="R194" s="89">
        <v>0.25750975663442971</v>
      </c>
      <c r="S194" s="101">
        <f t="shared" si="39"/>
        <v>900.93673743537295</v>
      </c>
      <c r="T194" s="101">
        <f t="shared" si="40"/>
        <v>823.2697773116339</v>
      </c>
      <c r="U194" s="113">
        <f t="shared" si="41"/>
        <v>-77.666960123739045</v>
      </c>
    </row>
    <row r="195" spans="1:22" x14ac:dyDescent="0.25">
      <c r="A195" s="13" t="s">
        <v>966</v>
      </c>
      <c r="B195" s="13" t="s">
        <v>967</v>
      </c>
      <c r="C195" s="13" t="s">
        <v>1962</v>
      </c>
      <c r="D195" s="13" t="s">
        <v>968</v>
      </c>
      <c r="E195" s="13" t="s">
        <v>589</v>
      </c>
      <c r="F195" s="13" t="s">
        <v>590</v>
      </c>
      <c r="G195" s="13" t="s">
        <v>351</v>
      </c>
      <c r="H195" s="13" t="s">
        <v>969</v>
      </c>
      <c r="I195" s="13" t="s">
        <v>970</v>
      </c>
      <c r="J195" s="22" t="s">
        <v>970</v>
      </c>
      <c r="K195" s="13">
        <v>5443492</v>
      </c>
      <c r="L195" s="13" t="s">
        <v>216</v>
      </c>
      <c r="M195" s="42">
        <v>5439</v>
      </c>
      <c r="N195" s="42">
        <v>4864</v>
      </c>
      <c r="O195" s="42">
        <f t="shared" ref="O195:O258" si="52">N195-M195</f>
        <v>-575</v>
      </c>
      <c r="P195" s="37">
        <f t="shared" ref="P195:P258" si="53">O195/M195</f>
        <v>-0.10571796286082</v>
      </c>
      <c r="Q195" s="70" t="str">
        <f t="shared" si="43"/>
        <v>Decrease</v>
      </c>
      <c r="R195" s="89">
        <v>1.9662216795357732</v>
      </c>
      <c r="S195" s="101">
        <f t="shared" ref="S195:S258" si="54">M195/R195</f>
        <v>2766.2191179196807</v>
      </c>
      <c r="T195" s="101">
        <f t="shared" ref="T195:T258" si="55">N195/R195</f>
        <v>2473.7800679465577</v>
      </c>
      <c r="U195" s="113">
        <f t="shared" ref="U195:U258" si="56">T195-S195</f>
        <v>-292.43904997312302</v>
      </c>
    </row>
    <row r="196" spans="1:22" x14ac:dyDescent="0.25">
      <c r="A196" s="13" t="s">
        <v>1249</v>
      </c>
      <c r="B196" s="13" t="s">
        <v>1250</v>
      </c>
      <c r="C196" s="13" t="s">
        <v>1962</v>
      </c>
      <c r="D196" s="13" t="s">
        <v>1251</v>
      </c>
      <c r="E196" s="13" t="s">
        <v>589</v>
      </c>
      <c r="F196" s="13" t="s">
        <v>590</v>
      </c>
      <c r="G196" s="13" t="s">
        <v>351</v>
      </c>
      <c r="H196" s="13" t="s">
        <v>1252</v>
      </c>
      <c r="I196" s="13" t="s">
        <v>1253</v>
      </c>
      <c r="J196" s="22" t="s">
        <v>1253</v>
      </c>
      <c r="K196" s="13">
        <v>5463604</v>
      </c>
      <c r="L196" s="13" t="s">
        <v>270</v>
      </c>
      <c r="M196" s="42">
        <v>876</v>
      </c>
      <c r="N196" s="42">
        <v>718</v>
      </c>
      <c r="O196" s="42">
        <f t="shared" si="52"/>
        <v>-158</v>
      </c>
      <c r="P196" s="37">
        <f t="shared" si="53"/>
        <v>-0.18036529680365296</v>
      </c>
      <c r="Q196" s="70" t="str">
        <f t="shared" si="43"/>
        <v>Decrease</v>
      </c>
      <c r="R196" s="89">
        <v>0.38018845040398641</v>
      </c>
      <c r="S196" s="101">
        <f t="shared" si="54"/>
        <v>2304.1204935846067</v>
      </c>
      <c r="T196" s="101">
        <f t="shared" si="55"/>
        <v>1888.5371168878398</v>
      </c>
      <c r="U196" s="113">
        <f t="shared" si="56"/>
        <v>-415.58337669676689</v>
      </c>
    </row>
    <row r="197" spans="1:22" x14ac:dyDescent="0.25">
      <c r="A197" s="13" t="s">
        <v>1335</v>
      </c>
      <c r="B197" s="13" t="s">
        <v>1336</v>
      </c>
      <c r="C197" s="13" t="s">
        <v>1962</v>
      </c>
      <c r="D197" s="13" t="s">
        <v>1337</v>
      </c>
      <c r="E197" s="13" t="s">
        <v>589</v>
      </c>
      <c r="F197" s="13" t="s">
        <v>590</v>
      </c>
      <c r="G197" s="13" t="s">
        <v>351</v>
      </c>
      <c r="H197" s="13" t="s">
        <v>1338</v>
      </c>
      <c r="I197" s="13" t="s">
        <v>1339</v>
      </c>
      <c r="J197" s="22" t="s">
        <v>1339</v>
      </c>
      <c r="K197" s="13">
        <v>5468260</v>
      </c>
      <c r="L197" s="13" t="s">
        <v>286</v>
      </c>
      <c r="M197" s="42">
        <v>675</v>
      </c>
      <c r="N197" s="42">
        <v>591</v>
      </c>
      <c r="O197" s="42">
        <f t="shared" si="52"/>
        <v>-84</v>
      </c>
      <c r="P197" s="37">
        <f t="shared" si="53"/>
        <v>-0.12444444444444444</v>
      </c>
      <c r="Q197" s="70" t="str">
        <f t="shared" si="43"/>
        <v>Decrease</v>
      </c>
      <c r="R197" s="89">
        <v>0.29143919382183492</v>
      </c>
      <c r="S197" s="101">
        <f t="shared" si="54"/>
        <v>2316.0920504489409</v>
      </c>
      <c r="T197" s="101">
        <f t="shared" si="55"/>
        <v>2027.8672619486283</v>
      </c>
      <c r="U197" s="113">
        <f t="shared" si="56"/>
        <v>-288.22478850031257</v>
      </c>
    </row>
    <row r="198" spans="1:22" s="6" customFormat="1" x14ac:dyDescent="0.25">
      <c r="A198" s="15" t="s">
        <v>59</v>
      </c>
      <c r="B198" s="16" t="s">
        <v>1910</v>
      </c>
      <c r="C198" s="108" t="s">
        <v>1963</v>
      </c>
      <c r="D198" s="15"/>
      <c r="E198" s="15"/>
      <c r="F198" s="15"/>
      <c r="G198" s="15"/>
      <c r="H198" s="15"/>
      <c r="I198" s="15"/>
      <c r="J198" s="23"/>
      <c r="K198" s="15">
        <v>54057</v>
      </c>
      <c r="L198" s="15" t="s">
        <v>58</v>
      </c>
      <c r="M198" s="43">
        <v>28212</v>
      </c>
      <c r="N198" s="43">
        <v>26938</v>
      </c>
      <c r="O198" s="77">
        <f t="shared" si="52"/>
        <v>-1274</v>
      </c>
      <c r="P198" s="78">
        <f t="shared" si="53"/>
        <v>-4.5158088756557496E-2</v>
      </c>
      <c r="Q198" s="23" t="str">
        <f t="shared" si="43"/>
        <v>Decrease</v>
      </c>
      <c r="R198" s="90">
        <v>329.41557470817082</v>
      </c>
      <c r="S198" s="102">
        <f t="shared" si="54"/>
        <v>85.642580879768673</v>
      </c>
      <c r="T198" s="102">
        <f t="shared" si="55"/>
        <v>81.775125611059423</v>
      </c>
      <c r="U198" s="114">
        <f t="shared" si="56"/>
        <v>-3.86745526870925</v>
      </c>
      <c r="V198" s="81"/>
    </row>
    <row r="199" spans="1:22" s="18" customFormat="1" x14ac:dyDescent="0.25">
      <c r="A199" s="17" t="s">
        <v>1746</v>
      </c>
      <c r="B199" s="17" t="s">
        <v>1747</v>
      </c>
      <c r="C199" s="17" t="s">
        <v>1961</v>
      </c>
      <c r="D199" s="17" t="s">
        <v>1748</v>
      </c>
      <c r="E199" s="17" t="s">
        <v>683</v>
      </c>
      <c r="F199" s="17" t="s">
        <v>684</v>
      </c>
      <c r="G199" s="17" t="s">
        <v>351</v>
      </c>
      <c r="H199" s="17" t="s">
        <v>1749</v>
      </c>
      <c r="I199" s="17" t="s">
        <v>1750</v>
      </c>
      <c r="J199" s="21" t="s">
        <v>1750</v>
      </c>
      <c r="K199" s="17" t="s">
        <v>1905</v>
      </c>
      <c r="L199" s="17" t="s">
        <v>1905</v>
      </c>
      <c r="M199" s="41">
        <f>M205-M204-M203-M202-M201-M200</f>
        <v>21714</v>
      </c>
      <c r="N199" s="41">
        <f>N205-N204-N203-N202-N201-N200</f>
        <v>19001</v>
      </c>
      <c r="O199" s="41">
        <f t="shared" si="52"/>
        <v>-2713</v>
      </c>
      <c r="P199" s="36">
        <f t="shared" si="53"/>
        <v>-0.12494243345307175</v>
      </c>
      <c r="Q199" s="69" t="str">
        <f t="shared" ref="Q199" si="57">IF(P199&gt;0,"Increase", "Decrease")</f>
        <v>Decrease</v>
      </c>
      <c r="R199" s="88">
        <v>416.56236465560704</v>
      </c>
      <c r="S199" s="100">
        <f t="shared" si="54"/>
        <v>52.126648594267635</v>
      </c>
      <c r="T199" s="100">
        <f t="shared" si="55"/>
        <v>45.613818271146691</v>
      </c>
      <c r="U199" s="112">
        <f t="shared" si="56"/>
        <v>-6.5128303231209443</v>
      </c>
    </row>
    <row r="200" spans="1:22" x14ac:dyDescent="0.25">
      <c r="A200" s="13" t="s">
        <v>680</v>
      </c>
      <c r="B200" s="13" t="s">
        <v>681</v>
      </c>
      <c r="C200" s="13" t="s">
        <v>1962</v>
      </c>
      <c r="D200" s="13" t="s">
        <v>682</v>
      </c>
      <c r="E200" s="13" t="s">
        <v>683</v>
      </c>
      <c r="F200" s="13" t="s">
        <v>684</v>
      </c>
      <c r="G200" s="13" t="s">
        <v>351</v>
      </c>
      <c r="H200" s="13" t="s">
        <v>685</v>
      </c>
      <c r="I200" s="13" t="s">
        <v>686</v>
      </c>
      <c r="J200" s="22" t="s">
        <v>686</v>
      </c>
      <c r="K200" s="13">
        <v>5420980</v>
      </c>
      <c r="L200" s="13" t="s">
        <v>165</v>
      </c>
      <c r="M200" s="42">
        <v>579</v>
      </c>
      <c r="N200" s="42">
        <v>422</v>
      </c>
      <c r="O200" s="42">
        <f t="shared" si="52"/>
        <v>-157</v>
      </c>
      <c r="P200" s="37">
        <f t="shared" si="53"/>
        <v>-0.27115716753022451</v>
      </c>
      <c r="Q200" s="70" t="str">
        <f t="shared" ref="Q200:Q262" si="58">IF(P200&gt;0,"Increase", "Decrease")</f>
        <v>Decrease</v>
      </c>
      <c r="R200" s="89">
        <v>1.9860188030044497</v>
      </c>
      <c r="S200" s="101">
        <f t="shared" si="54"/>
        <v>291.53802528157775</v>
      </c>
      <c r="T200" s="101">
        <f t="shared" si="55"/>
        <v>212.48540011887013</v>
      </c>
      <c r="U200" s="113">
        <f t="shared" si="56"/>
        <v>-79.052625162707614</v>
      </c>
    </row>
    <row r="201" spans="1:22" x14ac:dyDescent="0.25">
      <c r="A201" s="13" t="s">
        <v>808</v>
      </c>
      <c r="B201" s="13" t="s">
        <v>809</v>
      </c>
      <c r="C201" s="13" t="s">
        <v>1962</v>
      </c>
      <c r="D201" s="13" t="s">
        <v>810</v>
      </c>
      <c r="E201" s="13" t="s">
        <v>683</v>
      </c>
      <c r="F201" s="13" t="s">
        <v>684</v>
      </c>
      <c r="G201" s="13" t="s">
        <v>351</v>
      </c>
      <c r="H201" s="13" t="s">
        <v>811</v>
      </c>
      <c r="I201" s="13" t="s">
        <v>812</v>
      </c>
      <c r="J201" s="22" t="s">
        <v>812</v>
      </c>
      <c r="K201" s="13">
        <v>5430772</v>
      </c>
      <c r="L201" s="13" t="s">
        <v>188</v>
      </c>
      <c r="M201" s="42">
        <v>450</v>
      </c>
      <c r="N201" s="42">
        <v>333</v>
      </c>
      <c r="O201" s="42">
        <f t="shared" si="52"/>
        <v>-117</v>
      </c>
      <c r="P201" s="37">
        <f t="shared" si="53"/>
        <v>-0.26</v>
      </c>
      <c r="Q201" s="70" t="str">
        <f t="shared" si="58"/>
        <v>Decrease</v>
      </c>
      <c r="R201" s="89">
        <v>1.0403418702654093</v>
      </c>
      <c r="S201" s="101">
        <f t="shared" si="54"/>
        <v>432.55011920763815</v>
      </c>
      <c r="T201" s="101">
        <f t="shared" si="55"/>
        <v>320.08708821365224</v>
      </c>
      <c r="U201" s="113">
        <f t="shared" si="56"/>
        <v>-112.46303099398591</v>
      </c>
    </row>
    <row r="202" spans="1:22" x14ac:dyDescent="0.25">
      <c r="A202" s="13" t="s">
        <v>961</v>
      </c>
      <c r="B202" s="13" t="s">
        <v>962</v>
      </c>
      <c r="C202" s="13" t="s">
        <v>1962</v>
      </c>
      <c r="D202" s="13" t="s">
        <v>963</v>
      </c>
      <c r="E202" s="13" t="s">
        <v>683</v>
      </c>
      <c r="F202" s="13" t="s">
        <v>684</v>
      </c>
      <c r="G202" s="13" t="s">
        <v>351</v>
      </c>
      <c r="H202" s="13" t="s">
        <v>964</v>
      </c>
      <c r="I202" s="13" t="s">
        <v>965</v>
      </c>
      <c r="J202" s="22" t="s">
        <v>965</v>
      </c>
      <c r="K202" s="13">
        <v>5443300</v>
      </c>
      <c r="L202" s="13" t="s">
        <v>215</v>
      </c>
      <c r="M202" s="42">
        <v>406</v>
      </c>
      <c r="N202" s="42">
        <v>317</v>
      </c>
      <c r="O202" s="42">
        <f t="shared" si="52"/>
        <v>-89</v>
      </c>
      <c r="P202" s="37">
        <f t="shared" si="53"/>
        <v>-0.21921182266009853</v>
      </c>
      <c r="Q202" s="70" t="str">
        <f t="shared" si="58"/>
        <v>Decrease</v>
      </c>
      <c r="R202" s="89">
        <v>0.39106073351225573</v>
      </c>
      <c r="S202" s="101">
        <f t="shared" si="54"/>
        <v>1038.2019088277398</v>
      </c>
      <c r="T202" s="101">
        <f t="shared" si="55"/>
        <v>810.61577610441759</v>
      </c>
      <c r="U202" s="113">
        <f t="shared" si="56"/>
        <v>-227.58613272332218</v>
      </c>
    </row>
    <row r="203" spans="1:22" x14ac:dyDescent="0.25">
      <c r="A203" s="13" t="s">
        <v>1066</v>
      </c>
      <c r="B203" s="13" t="s">
        <v>1067</v>
      </c>
      <c r="C203" s="13" t="s">
        <v>1962</v>
      </c>
      <c r="D203" s="13" t="s">
        <v>1068</v>
      </c>
      <c r="E203" s="13" t="s">
        <v>683</v>
      </c>
      <c r="F203" s="13" t="s">
        <v>684</v>
      </c>
      <c r="G203" s="13" t="s">
        <v>351</v>
      </c>
      <c r="H203" s="13" t="s">
        <v>1069</v>
      </c>
      <c r="I203" s="13" t="s">
        <v>1070</v>
      </c>
      <c r="J203" s="22" t="s">
        <v>1070</v>
      </c>
      <c r="K203" s="13">
        <v>5452324</v>
      </c>
      <c r="L203" s="13" t="s">
        <v>236</v>
      </c>
      <c r="M203" s="42">
        <v>499</v>
      </c>
      <c r="N203" s="42">
        <v>412</v>
      </c>
      <c r="O203" s="42">
        <f t="shared" si="52"/>
        <v>-87</v>
      </c>
      <c r="P203" s="37">
        <f t="shared" si="53"/>
        <v>-0.17434869739478959</v>
      </c>
      <c r="Q203" s="70" t="str">
        <f t="shared" si="58"/>
        <v>Decrease</v>
      </c>
      <c r="R203" s="89">
        <v>0.54368475939427519</v>
      </c>
      <c r="S203" s="101">
        <f t="shared" si="54"/>
        <v>917.8112709209305</v>
      </c>
      <c r="T203" s="101">
        <f t="shared" si="55"/>
        <v>757.79207138160996</v>
      </c>
      <c r="U203" s="113">
        <f t="shared" si="56"/>
        <v>-160.01919953932054</v>
      </c>
    </row>
    <row r="204" spans="1:22" x14ac:dyDescent="0.25">
      <c r="A204" s="13" t="s">
        <v>1586</v>
      </c>
      <c r="B204" s="13" t="s">
        <v>1587</v>
      </c>
      <c r="C204" s="13" t="s">
        <v>1962</v>
      </c>
      <c r="D204" s="13" t="s">
        <v>1588</v>
      </c>
      <c r="E204" s="13" t="s">
        <v>683</v>
      </c>
      <c r="F204" s="13" t="s">
        <v>684</v>
      </c>
      <c r="G204" s="13" t="s">
        <v>351</v>
      </c>
      <c r="H204" s="13" t="s">
        <v>1589</v>
      </c>
      <c r="I204" s="13" t="s">
        <v>1590</v>
      </c>
      <c r="J204" s="22" t="s">
        <v>1590</v>
      </c>
      <c r="K204" s="13">
        <v>5487508</v>
      </c>
      <c r="L204" s="13" t="s">
        <v>335</v>
      </c>
      <c r="M204" s="42">
        <v>3191</v>
      </c>
      <c r="N204" s="42">
        <v>3083</v>
      </c>
      <c r="O204" s="42">
        <f t="shared" si="52"/>
        <v>-108</v>
      </c>
      <c r="P204" s="37">
        <f t="shared" si="53"/>
        <v>-3.3845189595738012E-2</v>
      </c>
      <c r="Q204" s="70" t="str">
        <f t="shared" si="58"/>
        <v>Decrease</v>
      </c>
      <c r="R204" s="89">
        <v>3.2392394307040808</v>
      </c>
      <c r="S204" s="101">
        <f t="shared" si="54"/>
        <v>985.10779096882152</v>
      </c>
      <c r="T204" s="101">
        <f t="shared" si="55"/>
        <v>951.76663101124313</v>
      </c>
      <c r="U204" s="113">
        <f t="shared" si="56"/>
        <v>-33.341159957578384</v>
      </c>
    </row>
    <row r="205" spans="1:22" s="6" customFormat="1" x14ac:dyDescent="0.25">
      <c r="A205" s="15" t="s">
        <v>61</v>
      </c>
      <c r="B205" s="16" t="s">
        <v>1910</v>
      </c>
      <c r="C205" s="108" t="s">
        <v>1963</v>
      </c>
      <c r="D205" s="15"/>
      <c r="E205" s="15"/>
      <c r="F205" s="15"/>
      <c r="G205" s="15"/>
      <c r="H205" s="15"/>
      <c r="I205" s="15"/>
      <c r="J205" s="23"/>
      <c r="K205" s="15">
        <v>54059</v>
      </c>
      <c r="L205" s="15" t="s">
        <v>60</v>
      </c>
      <c r="M205" s="43">
        <v>26839</v>
      </c>
      <c r="N205" s="43">
        <v>23568</v>
      </c>
      <c r="O205" s="77">
        <f t="shared" si="52"/>
        <v>-3271</v>
      </c>
      <c r="P205" s="78">
        <f t="shared" si="53"/>
        <v>-0.12187488356496144</v>
      </c>
      <c r="Q205" s="23" t="str">
        <f t="shared" si="58"/>
        <v>Decrease</v>
      </c>
      <c r="R205" s="90">
        <v>423.76271025248752</v>
      </c>
      <c r="S205" s="102">
        <f t="shared" si="54"/>
        <v>63.334973443058992</v>
      </c>
      <c r="T205" s="102">
        <f t="shared" si="55"/>
        <v>55.616030929096254</v>
      </c>
      <c r="U205" s="114">
        <f t="shared" si="56"/>
        <v>-7.7189425139627375</v>
      </c>
      <c r="V205" s="80"/>
    </row>
    <row r="206" spans="1:22" s="18" customFormat="1" x14ac:dyDescent="0.25">
      <c r="A206" s="17" t="s">
        <v>1751</v>
      </c>
      <c r="B206" s="17" t="s">
        <v>1752</v>
      </c>
      <c r="C206" s="17" t="s">
        <v>1961</v>
      </c>
      <c r="D206" s="17" t="s">
        <v>1753</v>
      </c>
      <c r="E206" s="17" t="s">
        <v>504</v>
      </c>
      <c r="F206" s="17" t="s">
        <v>505</v>
      </c>
      <c r="G206" s="17" t="s">
        <v>351</v>
      </c>
      <c r="H206" s="17" t="s">
        <v>1754</v>
      </c>
      <c r="I206" s="17" t="s">
        <v>1755</v>
      </c>
      <c r="J206" s="21" t="s">
        <v>1755</v>
      </c>
      <c r="K206" s="17" t="s">
        <v>1905</v>
      </c>
      <c r="L206" s="17" t="s">
        <v>1905</v>
      </c>
      <c r="M206" s="41">
        <f>M212-M211-M210-M209-M208-M207</f>
        <v>59769</v>
      </c>
      <c r="N206" s="41">
        <f>N212-N211-N210-N209-N208-N207</f>
        <v>68268</v>
      </c>
      <c r="O206" s="41">
        <f t="shared" si="52"/>
        <v>8499</v>
      </c>
      <c r="P206" s="36">
        <f t="shared" si="53"/>
        <v>0.14219746022185414</v>
      </c>
      <c r="Q206" s="69" t="str">
        <f t="shared" ref="Q206" si="59">IF(P206&gt;0,"Increase", "Decrease")</f>
        <v>Increase</v>
      </c>
      <c r="R206" s="88">
        <v>351.54287024872093</v>
      </c>
      <c r="S206" s="100">
        <f t="shared" si="54"/>
        <v>170.01909314136478</v>
      </c>
      <c r="T206" s="100">
        <f t="shared" si="55"/>
        <v>194.19537637528973</v>
      </c>
      <c r="U206" s="112">
        <f t="shared" si="56"/>
        <v>24.176283233924948</v>
      </c>
    </row>
    <row r="207" spans="1:22" x14ac:dyDescent="0.25">
      <c r="A207" s="13" t="s">
        <v>501</v>
      </c>
      <c r="B207" s="13" t="s">
        <v>502</v>
      </c>
      <c r="C207" s="13" t="s">
        <v>1962</v>
      </c>
      <c r="D207" s="13" t="s">
        <v>503</v>
      </c>
      <c r="E207" s="13" t="s">
        <v>504</v>
      </c>
      <c r="F207" s="13" t="s">
        <v>505</v>
      </c>
      <c r="G207" s="13" t="s">
        <v>351</v>
      </c>
      <c r="H207" s="13" t="s">
        <v>506</v>
      </c>
      <c r="I207" s="13" t="s">
        <v>507</v>
      </c>
      <c r="J207" s="22" t="s">
        <v>507</v>
      </c>
      <c r="K207" s="13">
        <v>5408092</v>
      </c>
      <c r="L207" s="13" t="s">
        <v>134</v>
      </c>
      <c r="M207" s="42">
        <v>171</v>
      </c>
      <c r="N207" s="42">
        <v>118</v>
      </c>
      <c r="O207" s="42">
        <f t="shared" si="52"/>
        <v>-53</v>
      </c>
      <c r="P207" s="37">
        <f t="shared" si="53"/>
        <v>-0.30994152046783624</v>
      </c>
      <c r="Q207" s="70" t="str">
        <f t="shared" si="58"/>
        <v>Decrease</v>
      </c>
      <c r="R207" s="89">
        <v>0.30849268598780466</v>
      </c>
      <c r="S207" s="101">
        <f t="shared" si="54"/>
        <v>554.30811739491276</v>
      </c>
      <c r="T207" s="101">
        <f t="shared" si="55"/>
        <v>382.50501668186968</v>
      </c>
      <c r="U207" s="113">
        <f t="shared" si="56"/>
        <v>-171.80310071304308</v>
      </c>
    </row>
    <row r="208" spans="1:22" x14ac:dyDescent="0.25">
      <c r="A208" s="13" t="s">
        <v>847</v>
      </c>
      <c r="B208" s="13" t="s">
        <v>848</v>
      </c>
      <c r="C208" s="13" t="s">
        <v>1962</v>
      </c>
      <c r="D208" s="13" t="s">
        <v>849</v>
      </c>
      <c r="E208" s="13" t="s">
        <v>504</v>
      </c>
      <c r="F208" s="13" t="s">
        <v>505</v>
      </c>
      <c r="G208" s="13" t="s">
        <v>351</v>
      </c>
      <c r="H208" s="13" t="s">
        <v>850</v>
      </c>
      <c r="I208" s="13" t="s">
        <v>851</v>
      </c>
      <c r="J208" s="22" t="s">
        <v>851</v>
      </c>
      <c r="K208" s="13">
        <v>5432932</v>
      </c>
      <c r="L208" s="13" t="s">
        <v>195</v>
      </c>
      <c r="M208" s="42">
        <v>781</v>
      </c>
      <c r="N208" s="42">
        <v>1355</v>
      </c>
      <c r="O208" s="42">
        <f t="shared" si="52"/>
        <v>574</v>
      </c>
      <c r="P208" s="37">
        <f t="shared" si="53"/>
        <v>0.73495518565941098</v>
      </c>
      <c r="Q208" s="70" t="str">
        <f t="shared" si="58"/>
        <v>Increase</v>
      </c>
      <c r="R208" s="89">
        <v>1.297088843680805</v>
      </c>
      <c r="S208" s="101">
        <f t="shared" si="54"/>
        <v>602.11758339060464</v>
      </c>
      <c r="T208" s="101">
        <f t="shared" si="55"/>
        <v>1044.6470236802422</v>
      </c>
      <c r="U208" s="113">
        <f t="shared" si="56"/>
        <v>442.52944028963759</v>
      </c>
    </row>
    <row r="209" spans="1:22" x14ac:dyDescent="0.25">
      <c r="A209" s="13" t="s">
        <v>1120</v>
      </c>
      <c r="B209" s="13" t="s">
        <v>1121</v>
      </c>
      <c r="C209" s="13" t="s">
        <v>1962</v>
      </c>
      <c r="D209" s="13" t="s">
        <v>1122</v>
      </c>
      <c r="E209" s="13" t="s">
        <v>504</v>
      </c>
      <c r="F209" s="13" t="s">
        <v>505</v>
      </c>
      <c r="G209" s="13" t="s">
        <v>351</v>
      </c>
      <c r="H209" s="13" t="s">
        <v>1123</v>
      </c>
      <c r="I209" s="13" t="s">
        <v>1124</v>
      </c>
      <c r="J209" s="22" t="s">
        <v>1124</v>
      </c>
      <c r="K209" s="13">
        <v>5455756</v>
      </c>
      <c r="L209" s="13" t="s">
        <v>246</v>
      </c>
      <c r="M209" s="42">
        <v>29660</v>
      </c>
      <c r="N209" s="42">
        <v>30347</v>
      </c>
      <c r="O209" s="42">
        <f t="shared" si="52"/>
        <v>687</v>
      </c>
      <c r="P209" s="37">
        <f t="shared" si="53"/>
        <v>2.3162508428860418E-2</v>
      </c>
      <c r="Q209" s="70" t="str">
        <f t="shared" si="58"/>
        <v>Increase</v>
      </c>
      <c r="R209" s="89">
        <v>10.424634799122986</v>
      </c>
      <c r="S209" s="101">
        <f t="shared" si="54"/>
        <v>2845.1836032179531</v>
      </c>
      <c r="T209" s="101">
        <f t="shared" si="55"/>
        <v>2911.0851924091444</v>
      </c>
      <c r="U209" s="113">
        <f t="shared" si="56"/>
        <v>65.901589191191306</v>
      </c>
    </row>
    <row r="210" spans="1:22" x14ac:dyDescent="0.25">
      <c r="A210" s="13" t="s">
        <v>1431</v>
      </c>
      <c r="B210" s="13" t="s">
        <v>1432</v>
      </c>
      <c r="C210" s="13" t="s">
        <v>1962</v>
      </c>
      <c r="D210" s="13" t="s">
        <v>1433</v>
      </c>
      <c r="E210" s="13" t="s">
        <v>504</v>
      </c>
      <c r="F210" s="13" t="s">
        <v>505</v>
      </c>
      <c r="G210" s="13" t="s">
        <v>351</v>
      </c>
      <c r="H210" s="13" t="s">
        <v>1434</v>
      </c>
      <c r="I210" s="13" t="s">
        <v>1435</v>
      </c>
      <c r="J210" s="22" t="s">
        <v>1435</v>
      </c>
      <c r="K210" s="13">
        <v>5476516</v>
      </c>
      <c r="L210" s="13" t="s">
        <v>305</v>
      </c>
      <c r="M210" s="42">
        <v>1825</v>
      </c>
      <c r="N210" s="42">
        <v>1779</v>
      </c>
      <c r="O210" s="42">
        <f t="shared" si="52"/>
        <v>-46</v>
      </c>
      <c r="P210" s="37">
        <f t="shared" si="53"/>
        <v>-2.5205479452054796E-2</v>
      </c>
      <c r="Q210" s="70" t="str">
        <f t="shared" si="58"/>
        <v>Decrease</v>
      </c>
      <c r="R210" s="89">
        <v>0.58955604142178275</v>
      </c>
      <c r="S210" s="101">
        <f t="shared" si="54"/>
        <v>3095.5496539375645</v>
      </c>
      <c r="T210" s="101">
        <f t="shared" si="55"/>
        <v>3017.524840742426</v>
      </c>
      <c r="U210" s="113">
        <f t="shared" si="56"/>
        <v>-78.024813195138449</v>
      </c>
    </row>
    <row r="211" spans="1:22" x14ac:dyDescent="0.25">
      <c r="A211" s="13" t="s">
        <v>1553</v>
      </c>
      <c r="B211" s="13" t="s">
        <v>1554</v>
      </c>
      <c r="C211" s="13" t="s">
        <v>1962</v>
      </c>
      <c r="D211" s="13" t="s">
        <v>1555</v>
      </c>
      <c r="E211" s="13" t="s">
        <v>504</v>
      </c>
      <c r="F211" s="13" t="s">
        <v>505</v>
      </c>
      <c r="G211" s="13" t="s">
        <v>351</v>
      </c>
      <c r="H211" s="13" t="s">
        <v>1556</v>
      </c>
      <c r="I211" s="13" t="s">
        <v>1557</v>
      </c>
      <c r="J211" s="22" t="s">
        <v>1557</v>
      </c>
      <c r="K211" s="13">
        <v>5485996</v>
      </c>
      <c r="L211" s="13" t="s">
        <v>329</v>
      </c>
      <c r="M211" s="42">
        <v>3983</v>
      </c>
      <c r="N211" s="42">
        <v>3955</v>
      </c>
      <c r="O211" s="42">
        <f t="shared" si="52"/>
        <v>-28</v>
      </c>
      <c r="P211" s="37">
        <f t="shared" si="53"/>
        <v>-7.0298769771528994E-3</v>
      </c>
      <c r="Q211" s="70" t="str">
        <f t="shared" si="58"/>
        <v>Decrease</v>
      </c>
      <c r="R211" s="89">
        <v>1.5031704864470428</v>
      </c>
      <c r="S211" s="101">
        <f t="shared" si="54"/>
        <v>2649.732705579117</v>
      </c>
      <c r="T211" s="101">
        <f t="shared" si="55"/>
        <v>2631.1054106365573</v>
      </c>
      <c r="U211" s="113">
        <f t="shared" si="56"/>
        <v>-18.627294942559729</v>
      </c>
    </row>
    <row r="212" spans="1:22" s="6" customFormat="1" x14ac:dyDescent="0.25">
      <c r="A212" s="15" t="s">
        <v>63</v>
      </c>
      <c r="B212" s="16" t="s">
        <v>1910</v>
      </c>
      <c r="C212" s="108" t="s">
        <v>1963</v>
      </c>
      <c r="D212" s="15"/>
      <c r="E212" s="15"/>
      <c r="F212" s="15"/>
      <c r="G212" s="15"/>
      <c r="H212" s="15"/>
      <c r="I212" s="15"/>
      <c r="J212" s="23"/>
      <c r="K212" s="15">
        <v>54061</v>
      </c>
      <c r="L212" s="15" t="s">
        <v>62</v>
      </c>
      <c r="M212" s="43">
        <v>96189</v>
      </c>
      <c r="N212" s="43">
        <v>105822</v>
      </c>
      <c r="O212" s="77">
        <f t="shared" si="52"/>
        <v>9633</v>
      </c>
      <c r="P212" s="78">
        <f t="shared" si="53"/>
        <v>0.10014658640800923</v>
      </c>
      <c r="Q212" s="23" t="str">
        <f t="shared" si="58"/>
        <v>Increase</v>
      </c>
      <c r="R212" s="90">
        <v>365.66581310538135</v>
      </c>
      <c r="S212" s="102">
        <f t="shared" si="54"/>
        <v>263.05166234470835</v>
      </c>
      <c r="T212" s="102">
        <f t="shared" si="55"/>
        <v>289.39538837748313</v>
      </c>
      <c r="U212" s="114">
        <f t="shared" si="56"/>
        <v>26.343726032774782</v>
      </c>
      <c r="V212" s="80"/>
    </row>
    <row r="213" spans="1:22" s="18" customFormat="1" x14ac:dyDescent="0.25">
      <c r="A213" s="17" t="s">
        <v>1866</v>
      </c>
      <c r="B213" s="17" t="s">
        <v>1867</v>
      </c>
      <c r="C213" s="17" t="s">
        <v>1961</v>
      </c>
      <c r="D213" s="17" t="s">
        <v>1868</v>
      </c>
      <c r="E213" s="17" t="s">
        <v>1241</v>
      </c>
      <c r="F213" s="17" t="s">
        <v>369</v>
      </c>
      <c r="G213" s="17" t="s">
        <v>351</v>
      </c>
      <c r="H213" s="17" t="s">
        <v>1869</v>
      </c>
      <c r="I213" s="17" t="s">
        <v>1870</v>
      </c>
      <c r="J213" s="21" t="s">
        <v>1870</v>
      </c>
      <c r="K213" s="17" t="s">
        <v>1905</v>
      </c>
      <c r="L213" s="17" t="s">
        <v>1905</v>
      </c>
      <c r="M213" s="41">
        <f>M217-M216-M215-M214</f>
        <v>11910</v>
      </c>
      <c r="N213" s="41">
        <f>N217-N216-N215-N214</f>
        <v>11201</v>
      </c>
      <c r="O213" s="41">
        <f t="shared" si="52"/>
        <v>-709</v>
      </c>
      <c r="P213" s="36">
        <f t="shared" si="53"/>
        <v>-5.9529806884970615E-2</v>
      </c>
      <c r="Q213" s="69" t="str">
        <f t="shared" si="58"/>
        <v>Decrease</v>
      </c>
      <c r="R213" s="88">
        <v>472.04209895633022</v>
      </c>
      <c r="S213" s="100">
        <f t="shared" si="54"/>
        <v>25.230800444139675</v>
      </c>
      <c r="T213" s="100">
        <f t="shared" si="55"/>
        <v>23.728815766146809</v>
      </c>
      <c r="U213" s="112">
        <f t="shared" si="56"/>
        <v>-1.5019846779928656</v>
      </c>
    </row>
    <row r="214" spans="1:22" s="5" customFormat="1" x14ac:dyDescent="0.25">
      <c r="A214" s="14" t="s">
        <v>361</v>
      </c>
      <c r="B214" s="14" t="s">
        <v>362</v>
      </c>
      <c r="C214" s="14" t="s">
        <v>1964</v>
      </c>
      <c r="D214" s="14" t="s">
        <v>368</v>
      </c>
      <c r="E214" s="14" t="s">
        <v>364</v>
      </c>
      <c r="F214" s="14" t="s">
        <v>369</v>
      </c>
      <c r="G214" s="14" t="s">
        <v>351</v>
      </c>
      <c r="H214" s="14" t="s">
        <v>366</v>
      </c>
      <c r="I214" s="14" t="s">
        <v>367</v>
      </c>
      <c r="J214" s="24" t="s">
        <v>1926</v>
      </c>
      <c r="K214" s="14">
        <v>5400772</v>
      </c>
      <c r="L214" s="14" t="s">
        <v>114</v>
      </c>
      <c r="M214" s="74">
        <v>374</v>
      </c>
      <c r="N214" s="74">
        <v>308</v>
      </c>
      <c r="O214" s="79">
        <f t="shared" si="52"/>
        <v>-66</v>
      </c>
      <c r="P214" s="38">
        <f t="shared" si="53"/>
        <v>-0.17647058823529413</v>
      </c>
      <c r="Q214" s="75" t="str">
        <f t="shared" ref="Q214" si="60">IF(P214&gt;0,"Increase", "Decrease")</f>
        <v>Decrease</v>
      </c>
      <c r="R214" s="91">
        <v>0.30149719238773459</v>
      </c>
      <c r="S214" s="105">
        <f t="shared" si="54"/>
        <v>1240.4758964356279</v>
      </c>
      <c r="T214" s="105">
        <f t="shared" si="55"/>
        <v>1021.5683852999288</v>
      </c>
      <c r="U214" s="115">
        <f t="shared" si="56"/>
        <v>-218.90751113569911</v>
      </c>
    </row>
    <row r="215" spans="1:22" x14ac:dyDescent="0.25">
      <c r="A215" s="13" t="s">
        <v>1238</v>
      </c>
      <c r="B215" s="13" t="s">
        <v>1239</v>
      </c>
      <c r="C215" s="13" t="s">
        <v>1962</v>
      </c>
      <c r="D215" s="13" t="s">
        <v>1240</v>
      </c>
      <c r="E215" s="13" t="s">
        <v>1241</v>
      </c>
      <c r="F215" s="13" t="s">
        <v>369</v>
      </c>
      <c r="G215" s="13" t="s">
        <v>351</v>
      </c>
      <c r="H215" s="13" t="s">
        <v>1242</v>
      </c>
      <c r="I215" s="13" t="s">
        <v>1243</v>
      </c>
      <c r="J215" s="22" t="s">
        <v>1243</v>
      </c>
      <c r="K215" s="13">
        <v>5463052</v>
      </c>
      <c r="L215" s="13" t="s">
        <v>268</v>
      </c>
      <c r="M215" s="42">
        <v>653</v>
      </c>
      <c r="N215" s="42">
        <v>448</v>
      </c>
      <c r="O215" s="42">
        <f t="shared" si="52"/>
        <v>-205</v>
      </c>
      <c r="P215" s="37">
        <f t="shared" si="53"/>
        <v>-0.31393568147013784</v>
      </c>
      <c r="Q215" s="70" t="str">
        <f t="shared" si="58"/>
        <v>Decrease</v>
      </c>
      <c r="R215" s="89">
        <v>0.31557095600486057</v>
      </c>
      <c r="S215" s="101">
        <f t="shared" si="54"/>
        <v>2069.2652082656878</v>
      </c>
      <c r="T215" s="101">
        <f t="shared" si="55"/>
        <v>1419.6490249663525</v>
      </c>
      <c r="U215" s="113">
        <f t="shared" si="56"/>
        <v>-649.61618329933526</v>
      </c>
    </row>
    <row r="216" spans="1:22" x14ac:dyDescent="0.25">
      <c r="A216" s="13" t="s">
        <v>1481</v>
      </c>
      <c r="B216" s="13" t="s">
        <v>1482</v>
      </c>
      <c r="C216" s="13" t="s">
        <v>1962</v>
      </c>
      <c r="D216" s="13" t="s">
        <v>1483</v>
      </c>
      <c r="E216" s="13" t="s">
        <v>1241</v>
      </c>
      <c r="F216" s="13" t="s">
        <v>369</v>
      </c>
      <c r="G216" s="13" t="s">
        <v>351</v>
      </c>
      <c r="H216" s="13" t="s">
        <v>1484</v>
      </c>
      <c r="I216" s="13" t="s">
        <v>1485</v>
      </c>
      <c r="J216" s="22" t="s">
        <v>1485</v>
      </c>
      <c r="K216" s="13">
        <v>5481940</v>
      </c>
      <c r="L216" s="13" t="s">
        <v>315</v>
      </c>
      <c r="M216" s="42">
        <v>565</v>
      </c>
      <c r="N216" s="42">
        <v>419</v>
      </c>
      <c r="O216" s="42">
        <f t="shared" si="52"/>
        <v>-146</v>
      </c>
      <c r="P216" s="37">
        <f t="shared" si="53"/>
        <v>-0.25840707964601772</v>
      </c>
      <c r="Q216" s="70" t="str">
        <f t="shared" si="58"/>
        <v>Decrease</v>
      </c>
      <c r="R216" s="89">
        <v>0.44741054301460881</v>
      </c>
      <c r="S216" s="101">
        <f t="shared" si="54"/>
        <v>1262.8222754722874</v>
      </c>
      <c r="T216" s="101">
        <f t="shared" si="55"/>
        <v>936.50005915555471</v>
      </c>
      <c r="U216" s="113">
        <f t="shared" si="56"/>
        <v>-326.32221631673269</v>
      </c>
    </row>
    <row r="217" spans="1:22" s="6" customFormat="1" x14ac:dyDescent="0.25">
      <c r="A217" s="15" t="s">
        <v>65</v>
      </c>
      <c r="B217" s="16" t="s">
        <v>1910</v>
      </c>
      <c r="C217" s="108" t="s">
        <v>1963</v>
      </c>
      <c r="D217" s="15"/>
      <c r="E217" s="15"/>
      <c r="F217" s="15"/>
      <c r="G217" s="15"/>
      <c r="H217" s="15"/>
      <c r="I217" s="15"/>
      <c r="J217" s="23"/>
      <c r="K217" s="15">
        <v>54063</v>
      </c>
      <c r="L217" s="15" t="s">
        <v>64</v>
      </c>
      <c r="M217" s="43">
        <v>13502</v>
      </c>
      <c r="N217" s="43">
        <v>12376</v>
      </c>
      <c r="O217" s="77">
        <f t="shared" si="52"/>
        <v>-1126</v>
      </c>
      <c r="P217" s="78">
        <f t="shared" si="53"/>
        <v>-8.3395052584802246E-2</v>
      </c>
      <c r="Q217" s="23" t="str">
        <f t="shared" si="58"/>
        <v>Decrease</v>
      </c>
      <c r="R217" s="90">
        <v>473.10657764773742</v>
      </c>
      <c r="S217" s="102">
        <f t="shared" si="54"/>
        <v>28.539024054857318</v>
      </c>
      <c r="T217" s="102">
        <f t="shared" si="55"/>
        <v>26.159010643083555</v>
      </c>
      <c r="U217" s="114">
        <f t="shared" si="56"/>
        <v>-2.3800134117737635</v>
      </c>
      <c r="V217" s="80"/>
    </row>
    <row r="218" spans="1:22" s="18" customFormat="1" x14ac:dyDescent="0.25">
      <c r="A218" s="17" t="s">
        <v>1756</v>
      </c>
      <c r="B218" s="17" t="s">
        <v>1757</v>
      </c>
      <c r="C218" s="17" t="s">
        <v>1961</v>
      </c>
      <c r="D218" s="17" t="s">
        <v>1758</v>
      </c>
      <c r="E218" s="17" t="s">
        <v>429</v>
      </c>
      <c r="F218" s="17" t="s">
        <v>430</v>
      </c>
      <c r="G218" s="17" t="s">
        <v>351</v>
      </c>
      <c r="H218" s="17" t="s">
        <v>1759</v>
      </c>
      <c r="I218" s="17" t="s">
        <v>1760</v>
      </c>
      <c r="J218" s="21" t="s">
        <v>1760</v>
      </c>
      <c r="K218" s="17" t="s">
        <v>1905</v>
      </c>
      <c r="L218" s="17" t="s">
        <v>1905</v>
      </c>
      <c r="M218" s="41">
        <f>M221-M220-M219</f>
        <v>16409</v>
      </c>
      <c r="N218" s="41">
        <f>N221-N220-N219</f>
        <v>15900</v>
      </c>
      <c r="O218" s="41">
        <f t="shared" si="52"/>
        <v>-509</v>
      </c>
      <c r="P218" s="36">
        <f t="shared" si="53"/>
        <v>-3.1019562435248949E-2</v>
      </c>
      <c r="Q218" s="69" t="str">
        <f t="shared" ref="Q218" si="61">IF(P218&gt;0,"Increase", "Decrease")</f>
        <v>Decrease</v>
      </c>
      <c r="R218" s="88">
        <v>229.03373557994277</v>
      </c>
      <c r="S218" s="100">
        <f t="shared" si="54"/>
        <v>71.644467390143674</v>
      </c>
      <c r="T218" s="100">
        <f t="shared" si="55"/>
        <v>69.422087360794961</v>
      </c>
      <c r="U218" s="112">
        <f t="shared" si="56"/>
        <v>-2.222380029348713</v>
      </c>
    </row>
    <row r="219" spans="1:22" x14ac:dyDescent="0.25">
      <c r="A219" s="13" t="s">
        <v>426</v>
      </c>
      <c r="B219" s="13" t="s">
        <v>427</v>
      </c>
      <c r="C219" s="13" t="s">
        <v>1962</v>
      </c>
      <c r="D219" s="13" t="s">
        <v>428</v>
      </c>
      <c r="E219" s="13" t="s">
        <v>429</v>
      </c>
      <c r="F219" s="13" t="s">
        <v>430</v>
      </c>
      <c r="G219" s="13" t="s">
        <v>351</v>
      </c>
      <c r="H219" s="13" t="s">
        <v>431</v>
      </c>
      <c r="I219" s="13" t="s">
        <v>432</v>
      </c>
      <c r="J219" s="22" t="s">
        <v>432</v>
      </c>
      <c r="K219" s="13">
        <v>5404876</v>
      </c>
      <c r="L219" s="13" t="s">
        <v>123</v>
      </c>
      <c r="M219" s="42">
        <v>624</v>
      </c>
      <c r="N219" s="42">
        <v>753</v>
      </c>
      <c r="O219" s="42">
        <f t="shared" si="52"/>
        <v>129</v>
      </c>
      <c r="P219" s="37">
        <f t="shared" si="53"/>
        <v>0.20673076923076922</v>
      </c>
      <c r="Q219" s="70" t="str">
        <f t="shared" si="58"/>
        <v>Increase</v>
      </c>
      <c r="R219" s="89">
        <v>0.33582132545982868</v>
      </c>
      <c r="S219" s="101">
        <f t="shared" si="54"/>
        <v>1858.130954446023</v>
      </c>
      <c r="T219" s="101">
        <f t="shared" si="55"/>
        <v>2242.2637959901526</v>
      </c>
      <c r="U219" s="113">
        <f t="shared" si="56"/>
        <v>384.13284154412963</v>
      </c>
    </row>
    <row r="220" spans="1:22" x14ac:dyDescent="0.25">
      <c r="A220" s="13" t="s">
        <v>1218</v>
      </c>
      <c r="B220" s="13" t="s">
        <v>1219</v>
      </c>
      <c r="C220" s="13" t="s">
        <v>1962</v>
      </c>
      <c r="D220" s="13" t="s">
        <v>1220</v>
      </c>
      <c r="E220" s="13" t="s">
        <v>429</v>
      </c>
      <c r="F220" s="13" t="s">
        <v>430</v>
      </c>
      <c r="G220" s="13" t="s">
        <v>351</v>
      </c>
      <c r="H220" s="13" t="s">
        <v>1221</v>
      </c>
      <c r="I220" s="13" t="s">
        <v>1222</v>
      </c>
      <c r="J220" s="22" t="s">
        <v>1222</v>
      </c>
      <c r="K220" s="13">
        <v>5462332</v>
      </c>
      <c r="L220" s="13" t="s">
        <v>264</v>
      </c>
      <c r="M220" s="42">
        <v>508</v>
      </c>
      <c r="N220" s="42">
        <v>410</v>
      </c>
      <c r="O220" s="42">
        <f t="shared" si="52"/>
        <v>-98</v>
      </c>
      <c r="P220" s="37">
        <f t="shared" si="53"/>
        <v>-0.19291338582677164</v>
      </c>
      <c r="Q220" s="70" t="str">
        <f t="shared" si="58"/>
        <v>Decrease</v>
      </c>
      <c r="R220" s="89">
        <v>0.53013527504674451</v>
      </c>
      <c r="S220" s="101">
        <f t="shared" si="54"/>
        <v>958.24598722506676</v>
      </c>
      <c r="T220" s="101">
        <f t="shared" si="55"/>
        <v>773.38750937456177</v>
      </c>
      <c r="U220" s="113">
        <f t="shared" si="56"/>
        <v>-184.85847785050498</v>
      </c>
    </row>
    <row r="221" spans="1:22" s="6" customFormat="1" x14ac:dyDescent="0.25">
      <c r="A221" s="15" t="s">
        <v>67</v>
      </c>
      <c r="B221" s="16" t="s">
        <v>1910</v>
      </c>
      <c r="C221" s="108" t="s">
        <v>1963</v>
      </c>
      <c r="D221" s="15"/>
      <c r="E221" s="15"/>
      <c r="F221" s="15"/>
      <c r="G221" s="15"/>
      <c r="H221" s="15"/>
      <c r="I221" s="15"/>
      <c r="J221" s="23"/>
      <c r="K221" s="15">
        <v>54065</v>
      </c>
      <c r="L221" s="15" t="s">
        <v>66</v>
      </c>
      <c r="M221" s="43">
        <v>17541</v>
      </c>
      <c r="N221" s="43">
        <v>17063</v>
      </c>
      <c r="O221" s="77">
        <f t="shared" si="52"/>
        <v>-478</v>
      </c>
      <c r="P221" s="78">
        <f t="shared" si="53"/>
        <v>-2.7250441822016989E-2</v>
      </c>
      <c r="Q221" s="23" t="str">
        <f t="shared" si="58"/>
        <v>Decrease</v>
      </c>
      <c r="R221" s="90">
        <v>229.89969218044934</v>
      </c>
      <c r="S221" s="102">
        <f t="shared" si="54"/>
        <v>76.298492762800166</v>
      </c>
      <c r="T221" s="102">
        <f t="shared" si="55"/>
        <v>74.219325124659903</v>
      </c>
      <c r="U221" s="114">
        <f t="shared" si="56"/>
        <v>-2.0791676381402624</v>
      </c>
      <c r="V221" s="80"/>
    </row>
    <row r="222" spans="1:22" s="18" customFormat="1" x14ac:dyDescent="0.25">
      <c r="A222" s="17" t="s">
        <v>1761</v>
      </c>
      <c r="B222" s="17" t="s">
        <v>1762</v>
      </c>
      <c r="C222" s="17" t="s">
        <v>1961</v>
      </c>
      <c r="D222" s="17" t="s">
        <v>1763</v>
      </c>
      <c r="E222" s="17" t="s">
        <v>1331</v>
      </c>
      <c r="F222" s="17" t="s">
        <v>1332</v>
      </c>
      <c r="G222" s="17" t="s">
        <v>351</v>
      </c>
      <c r="H222" s="17" t="s">
        <v>1764</v>
      </c>
      <c r="I222" s="17" t="s">
        <v>1765</v>
      </c>
      <c r="J222" s="21" t="s">
        <v>1765</v>
      </c>
      <c r="K222" s="17" t="s">
        <v>1905</v>
      </c>
      <c r="L222" s="17" t="s">
        <v>1905</v>
      </c>
      <c r="M222" s="41">
        <f>M225-M224-M223</f>
        <v>20610</v>
      </c>
      <c r="N222" s="41">
        <f>N225-N224-N223</f>
        <v>19513</v>
      </c>
      <c r="O222" s="41">
        <f t="shared" si="52"/>
        <v>-1097</v>
      </c>
      <c r="P222" s="36">
        <f t="shared" si="53"/>
        <v>-5.3226589034449295E-2</v>
      </c>
      <c r="Q222" s="69" t="str">
        <f t="shared" ref="Q222" si="62">IF(P222&gt;0,"Increase", "Decrease")</f>
        <v>Decrease</v>
      </c>
      <c r="R222" s="88">
        <v>647.69418678560328</v>
      </c>
      <c r="S222" s="100">
        <f t="shared" si="54"/>
        <v>31.820572764878353</v>
      </c>
      <c r="T222" s="100">
        <f t="shared" si="55"/>
        <v>30.126872215481381</v>
      </c>
      <c r="U222" s="112">
        <f t="shared" si="56"/>
        <v>-1.6937005493969721</v>
      </c>
    </row>
    <row r="223" spans="1:22" x14ac:dyDescent="0.25">
      <c r="A223" s="13" t="s">
        <v>1328</v>
      </c>
      <c r="B223" s="13" t="s">
        <v>1329</v>
      </c>
      <c r="C223" s="13" t="s">
        <v>1962</v>
      </c>
      <c r="D223" s="13" t="s">
        <v>1330</v>
      </c>
      <c r="E223" s="13" t="s">
        <v>1331</v>
      </c>
      <c r="F223" s="13" t="s">
        <v>1332</v>
      </c>
      <c r="G223" s="13" t="s">
        <v>351</v>
      </c>
      <c r="H223" s="13" t="s">
        <v>1333</v>
      </c>
      <c r="I223" s="13" t="s">
        <v>1334</v>
      </c>
      <c r="J223" s="22" t="s">
        <v>1334</v>
      </c>
      <c r="K223" s="13">
        <v>5468116</v>
      </c>
      <c r="L223" s="13" t="s">
        <v>285</v>
      </c>
      <c r="M223" s="42">
        <v>2051</v>
      </c>
      <c r="N223" s="42">
        <v>1660</v>
      </c>
      <c r="O223" s="42">
        <f t="shared" si="52"/>
        <v>-391</v>
      </c>
      <c r="P223" s="37">
        <f t="shared" si="53"/>
        <v>-0.19063871282301317</v>
      </c>
      <c r="Q223" s="70" t="str">
        <f t="shared" si="58"/>
        <v>Decrease</v>
      </c>
      <c r="R223" s="89">
        <v>1.6673646795167474</v>
      </c>
      <c r="S223" s="101">
        <f t="shared" si="54"/>
        <v>1230.0848309887683</v>
      </c>
      <c r="T223" s="101">
        <f t="shared" si="55"/>
        <v>995.5830421459558</v>
      </c>
      <c r="U223" s="113">
        <f t="shared" si="56"/>
        <v>-234.50178884281252</v>
      </c>
    </row>
    <row r="224" spans="1:22" x14ac:dyDescent="0.25">
      <c r="A224" s="13" t="s">
        <v>1441</v>
      </c>
      <c r="B224" s="13" t="s">
        <v>1442</v>
      </c>
      <c r="C224" s="13" t="s">
        <v>1962</v>
      </c>
      <c r="D224" s="13" t="s">
        <v>1443</v>
      </c>
      <c r="E224" s="13" t="s">
        <v>1331</v>
      </c>
      <c r="F224" s="13" t="s">
        <v>1332</v>
      </c>
      <c r="G224" s="13" t="s">
        <v>351</v>
      </c>
      <c r="H224" s="13" t="s">
        <v>1444</v>
      </c>
      <c r="I224" s="13" t="s">
        <v>1445</v>
      </c>
      <c r="J224" s="22" t="s">
        <v>1445</v>
      </c>
      <c r="K224" s="13">
        <v>5477980</v>
      </c>
      <c r="L224" s="13" t="s">
        <v>307</v>
      </c>
      <c r="M224" s="42">
        <v>3572</v>
      </c>
      <c r="N224" s="42">
        <v>3431</v>
      </c>
      <c r="O224" s="42">
        <f t="shared" si="52"/>
        <v>-141</v>
      </c>
      <c r="P224" s="37">
        <f t="shared" si="53"/>
        <v>-3.9473684210526314E-2</v>
      </c>
      <c r="Q224" s="70" t="str">
        <f t="shared" si="58"/>
        <v>Decrease</v>
      </c>
      <c r="R224" s="89">
        <v>4.5260168728898309</v>
      </c>
      <c r="S224" s="101">
        <f t="shared" si="54"/>
        <v>789.21491022177793</v>
      </c>
      <c r="T224" s="101">
        <f t="shared" si="55"/>
        <v>758.06169008144457</v>
      </c>
      <c r="U224" s="113">
        <f t="shared" si="56"/>
        <v>-31.15322014033336</v>
      </c>
    </row>
    <row r="225" spans="1:22" s="6" customFormat="1" x14ac:dyDescent="0.25">
      <c r="A225" s="15" t="s">
        <v>69</v>
      </c>
      <c r="B225" s="16" t="s">
        <v>1910</v>
      </c>
      <c r="C225" s="108" t="s">
        <v>1963</v>
      </c>
      <c r="D225" s="15"/>
      <c r="E225" s="15"/>
      <c r="F225" s="15"/>
      <c r="G225" s="15"/>
      <c r="H225" s="15"/>
      <c r="I225" s="15"/>
      <c r="J225" s="23"/>
      <c r="K225" s="15">
        <v>54067</v>
      </c>
      <c r="L225" s="15" t="s">
        <v>68</v>
      </c>
      <c r="M225" s="43">
        <v>26233</v>
      </c>
      <c r="N225" s="43">
        <v>24604</v>
      </c>
      <c r="O225" s="77">
        <f t="shared" si="52"/>
        <v>-1629</v>
      </c>
      <c r="P225" s="78">
        <f t="shared" si="53"/>
        <v>-6.2097358289177756E-2</v>
      </c>
      <c r="Q225" s="23" t="str">
        <f t="shared" si="58"/>
        <v>Decrease</v>
      </c>
      <c r="R225" s="90">
        <v>653.88756833800983</v>
      </c>
      <c r="S225" s="102">
        <f t="shared" si="54"/>
        <v>40.118517724196195</v>
      </c>
      <c r="T225" s="102">
        <f t="shared" si="55"/>
        <v>37.627263755046059</v>
      </c>
      <c r="U225" s="114">
        <f t="shared" si="56"/>
        <v>-2.4912539691501365</v>
      </c>
      <c r="V225" s="80"/>
    </row>
    <row r="226" spans="1:22" s="18" customFormat="1" x14ac:dyDescent="0.25">
      <c r="A226" s="17" t="s">
        <v>1766</v>
      </c>
      <c r="B226" s="17" t="s">
        <v>1767</v>
      </c>
      <c r="C226" s="17" t="s">
        <v>1961</v>
      </c>
      <c r="D226" s="17" t="s">
        <v>1768</v>
      </c>
      <c r="E226" s="17" t="s">
        <v>490</v>
      </c>
      <c r="F226" s="17" t="s">
        <v>491</v>
      </c>
      <c r="G226" s="17" t="s">
        <v>351</v>
      </c>
      <c r="H226" s="17" t="s">
        <v>1769</v>
      </c>
      <c r="I226" s="17" t="s">
        <v>1770</v>
      </c>
      <c r="J226" s="21" t="s">
        <v>1770</v>
      </c>
      <c r="K226" s="17" t="s">
        <v>1905</v>
      </c>
      <c r="L226" s="17" t="s">
        <v>1905</v>
      </c>
      <c r="M226" s="41">
        <f>M233-M232-M231-M230-M229-M228-M227</f>
        <v>10534</v>
      </c>
      <c r="N226" s="41">
        <f>N233-N232-N231-N230-N229-N228-N227</f>
        <v>10251</v>
      </c>
      <c r="O226" s="41">
        <f t="shared" si="52"/>
        <v>-283</v>
      </c>
      <c r="P226" s="36">
        <f t="shared" si="53"/>
        <v>-2.6865388266565406E-2</v>
      </c>
      <c r="Q226" s="69" t="str">
        <f t="shared" ref="Q226" si="63">IF(P226&gt;0,"Increase", "Decrease")</f>
        <v>Decrease</v>
      </c>
      <c r="R226" s="88">
        <v>87.024228302446801</v>
      </c>
      <c r="S226" s="100">
        <f t="shared" si="54"/>
        <v>121.04674991646921</v>
      </c>
      <c r="T226" s="100">
        <f t="shared" si="55"/>
        <v>117.79478198155742</v>
      </c>
      <c r="U226" s="112">
        <f t="shared" si="56"/>
        <v>-3.2519679349117894</v>
      </c>
    </row>
    <row r="227" spans="1:22" x14ac:dyDescent="0.25">
      <c r="A227" s="13" t="s">
        <v>487</v>
      </c>
      <c r="B227" s="13" t="s">
        <v>488</v>
      </c>
      <c r="C227" s="13" t="s">
        <v>1962</v>
      </c>
      <c r="D227" s="13" t="s">
        <v>489</v>
      </c>
      <c r="E227" s="13" t="s">
        <v>490</v>
      </c>
      <c r="F227" s="13" t="s">
        <v>491</v>
      </c>
      <c r="G227" s="13" t="s">
        <v>351</v>
      </c>
      <c r="H227" s="13" t="s">
        <v>492</v>
      </c>
      <c r="I227" s="13" t="s">
        <v>493</v>
      </c>
      <c r="J227" s="22" t="s">
        <v>493</v>
      </c>
      <c r="K227" s="13">
        <v>5406940</v>
      </c>
      <c r="L227" s="13" t="s">
        <v>132</v>
      </c>
      <c r="M227" s="42">
        <v>2499</v>
      </c>
      <c r="N227" s="42">
        <v>2605</v>
      </c>
      <c r="O227" s="42">
        <f t="shared" si="52"/>
        <v>106</v>
      </c>
      <c r="P227" s="37">
        <f t="shared" si="53"/>
        <v>4.2416966786714687E-2</v>
      </c>
      <c r="Q227" s="70" t="str">
        <f t="shared" si="58"/>
        <v>Increase</v>
      </c>
      <c r="R227" s="89">
        <v>3.5426706411873798</v>
      </c>
      <c r="S227" s="101">
        <f t="shared" si="54"/>
        <v>705.40003661261107</v>
      </c>
      <c r="T227" s="101">
        <f t="shared" si="55"/>
        <v>735.32096653695544</v>
      </c>
      <c r="U227" s="113">
        <f t="shared" si="56"/>
        <v>29.920929924344364</v>
      </c>
    </row>
    <row r="228" spans="1:22" x14ac:dyDescent="0.25">
      <c r="A228" s="13" t="s">
        <v>646</v>
      </c>
      <c r="B228" s="13" t="s">
        <v>647</v>
      </c>
      <c r="C228" s="13" t="s">
        <v>1962</v>
      </c>
      <c r="D228" s="13" t="s">
        <v>648</v>
      </c>
      <c r="E228" s="13" t="s">
        <v>490</v>
      </c>
      <c r="F228" s="13" t="s">
        <v>491</v>
      </c>
      <c r="G228" s="13" t="s">
        <v>351</v>
      </c>
      <c r="H228" s="13" t="s">
        <v>649</v>
      </c>
      <c r="I228" s="13" t="s">
        <v>650</v>
      </c>
      <c r="J228" s="22" t="s">
        <v>650</v>
      </c>
      <c r="K228" s="13">
        <v>5415916</v>
      </c>
      <c r="L228" s="13" t="s">
        <v>159</v>
      </c>
      <c r="M228" s="42">
        <v>565</v>
      </c>
      <c r="N228" s="42">
        <v>472</v>
      </c>
      <c r="O228" s="42">
        <f t="shared" si="52"/>
        <v>-93</v>
      </c>
      <c r="P228" s="37">
        <f t="shared" si="53"/>
        <v>-0.16460176991150444</v>
      </c>
      <c r="Q228" s="70" t="str">
        <f t="shared" si="58"/>
        <v>Decrease</v>
      </c>
      <c r="R228" s="89">
        <v>0.40444391125880724</v>
      </c>
      <c r="S228" s="101">
        <f t="shared" si="54"/>
        <v>1396.9798636391179</v>
      </c>
      <c r="T228" s="101">
        <f t="shared" si="55"/>
        <v>1167.0345055533869</v>
      </c>
      <c r="U228" s="113">
        <f t="shared" si="56"/>
        <v>-229.94535808573096</v>
      </c>
    </row>
    <row r="229" spans="1:22" x14ac:dyDescent="0.25">
      <c r="A229" s="13" t="s">
        <v>1471</v>
      </c>
      <c r="B229" s="13" t="s">
        <v>1472</v>
      </c>
      <c r="C229" s="13" t="s">
        <v>1962</v>
      </c>
      <c r="D229" s="13" t="s">
        <v>1473</v>
      </c>
      <c r="E229" s="13" t="s">
        <v>490</v>
      </c>
      <c r="F229" s="13" t="s">
        <v>491</v>
      </c>
      <c r="G229" s="13" t="s">
        <v>351</v>
      </c>
      <c r="H229" s="13" t="s">
        <v>1474</v>
      </c>
      <c r="I229" s="13" t="s">
        <v>1475</v>
      </c>
      <c r="J229" s="22" t="s">
        <v>1475</v>
      </c>
      <c r="K229" s="13">
        <v>5480932</v>
      </c>
      <c r="L229" s="13" t="s">
        <v>313</v>
      </c>
      <c r="M229" s="42">
        <v>811</v>
      </c>
      <c r="N229" s="42">
        <v>669</v>
      </c>
      <c r="O229" s="42">
        <f t="shared" si="52"/>
        <v>-142</v>
      </c>
      <c r="P229" s="37">
        <f t="shared" si="53"/>
        <v>-0.17509247842170161</v>
      </c>
      <c r="Q229" s="70" t="str">
        <f t="shared" si="58"/>
        <v>Decrease</v>
      </c>
      <c r="R229" s="89">
        <v>0.67414469078027839</v>
      </c>
      <c r="S229" s="101">
        <f t="shared" si="54"/>
        <v>1203.0058399797238</v>
      </c>
      <c r="T229" s="101">
        <f t="shared" si="55"/>
        <v>992.36856590189302</v>
      </c>
      <c r="U229" s="113">
        <f t="shared" si="56"/>
        <v>-210.63727407783074</v>
      </c>
    </row>
    <row r="230" spans="1:22" x14ac:dyDescent="0.25">
      <c r="A230" s="13" t="s">
        <v>1486</v>
      </c>
      <c r="B230" s="13" t="s">
        <v>1487</v>
      </c>
      <c r="C230" s="13" t="s">
        <v>1962</v>
      </c>
      <c r="D230" s="13" t="s">
        <v>1488</v>
      </c>
      <c r="E230" s="13" t="s">
        <v>490</v>
      </c>
      <c r="F230" s="13" t="s">
        <v>491</v>
      </c>
      <c r="G230" s="13" t="s">
        <v>351</v>
      </c>
      <c r="H230" s="13" t="s">
        <v>1489</v>
      </c>
      <c r="I230" s="13" t="s">
        <v>1490</v>
      </c>
      <c r="J230" s="22" t="s">
        <v>1490</v>
      </c>
      <c r="K230" s="13">
        <v>5482732</v>
      </c>
      <c r="L230" s="13" t="s">
        <v>316</v>
      </c>
      <c r="M230" s="42">
        <v>378</v>
      </c>
      <c r="N230" s="42">
        <v>275</v>
      </c>
      <c r="O230" s="42">
        <f t="shared" si="52"/>
        <v>-103</v>
      </c>
      <c r="P230" s="37">
        <f t="shared" si="53"/>
        <v>-0.2724867724867725</v>
      </c>
      <c r="Q230" s="70" t="str">
        <f t="shared" si="58"/>
        <v>Decrease</v>
      </c>
      <c r="R230" s="89">
        <v>0.54631206420936484</v>
      </c>
      <c r="S230" s="101">
        <f t="shared" si="54"/>
        <v>691.91223252052862</v>
      </c>
      <c r="T230" s="101">
        <f t="shared" si="55"/>
        <v>503.37530143689253</v>
      </c>
      <c r="U230" s="113">
        <f t="shared" si="56"/>
        <v>-188.53693108363609</v>
      </c>
    </row>
    <row r="231" spans="1:22" x14ac:dyDescent="0.25">
      <c r="A231" s="13" t="s">
        <v>1533</v>
      </c>
      <c r="B231" s="13" t="s">
        <v>1534</v>
      </c>
      <c r="C231" s="13" t="s">
        <v>1962</v>
      </c>
      <c r="D231" s="13" t="s">
        <v>1535</v>
      </c>
      <c r="E231" s="13" t="s">
        <v>490</v>
      </c>
      <c r="F231" s="13" t="s">
        <v>491</v>
      </c>
      <c r="G231" s="13" t="s">
        <v>351</v>
      </c>
      <c r="H231" s="13" t="s">
        <v>1536</v>
      </c>
      <c r="I231" s="13" t="s">
        <v>1537</v>
      </c>
      <c r="J231" s="22" t="s">
        <v>1537</v>
      </c>
      <c r="K231" s="13">
        <v>5485876</v>
      </c>
      <c r="L231" s="13" t="s">
        <v>325</v>
      </c>
      <c r="M231" s="42">
        <v>1542</v>
      </c>
      <c r="N231" s="42">
        <v>1454</v>
      </c>
      <c r="O231" s="42">
        <f t="shared" si="52"/>
        <v>-88</v>
      </c>
      <c r="P231" s="37">
        <f t="shared" si="53"/>
        <v>-5.7068741893644616E-2</v>
      </c>
      <c r="Q231" s="70" t="str">
        <f t="shared" si="58"/>
        <v>Decrease</v>
      </c>
      <c r="R231" s="89">
        <v>1.0927358616490319</v>
      </c>
      <c r="S231" s="101">
        <f t="shared" si="54"/>
        <v>1411.1369948754038</v>
      </c>
      <c r="T231" s="101">
        <f t="shared" si="55"/>
        <v>1330.6051819382863</v>
      </c>
      <c r="U231" s="113">
        <f t="shared" si="56"/>
        <v>-80.531812937117593</v>
      </c>
    </row>
    <row r="232" spans="1:22" s="5" customFormat="1" x14ac:dyDescent="0.25">
      <c r="A232" s="14" t="s">
        <v>1565</v>
      </c>
      <c r="B232" s="14" t="s">
        <v>1566</v>
      </c>
      <c r="C232" s="14" t="s">
        <v>1964</v>
      </c>
      <c r="D232" s="14" t="s">
        <v>1567</v>
      </c>
      <c r="E232" s="14" t="s">
        <v>490</v>
      </c>
      <c r="F232" s="14" t="s">
        <v>479</v>
      </c>
      <c r="G232" s="14" t="s">
        <v>351</v>
      </c>
      <c r="H232" s="14" t="s">
        <v>1568</v>
      </c>
      <c r="I232" s="14" t="s">
        <v>1569</v>
      </c>
      <c r="J232" s="24" t="s">
        <v>1927</v>
      </c>
      <c r="K232" s="14">
        <v>5486452</v>
      </c>
      <c r="L232" s="14" t="s">
        <v>331</v>
      </c>
      <c r="M232" s="74">
        <v>28114</v>
      </c>
      <c r="N232" s="74">
        <v>26699</v>
      </c>
      <c r="O232" s="79">
        <f t="shared" si="52"/>
        <v>-1415</v>
      </c>
      <c r="P232" s="38">
        <f t="shared" si="53"/>
        <v>-5.0330796044675254E-2</v>
      </c>
      <c r="Q232" s="75" t="str">
        <f t="shared" ref="Q232" si="64">IF(P232&gt;0,"Increase", "Decrease")</f>
        <v>Decrease</v>
      </c>
      <c r="R232" s="91">
        <v>15.575156801829985</v>
      </c>
      <c r="S232" s="105">
        <f t="shared" si="54"/>
        <v>1805.0540586979373</v>
      </c>
      <c r="T232" s="105">
        <f t="shared" si="55"/>
        <v>1714.2042510199981</v>
      </c>
      <c r="U232" s="115">
        <f t="shared" si="56"/>
        <v>-90.849807677939225</v>
      </c>
    </row>
    <row r="233" spans="1:22" s="6" customFormat="1" x14ac:dyDescent="0.25">
      <c r="A233" s="15" t="s">
        <v>71</v>
      </c>
      <c r="B233" s="16" t="s">
        <v>1910</v>
      </c>
      <c r="C233" s="108" t="s">
        <v>1963</v>
      </c>
      <c r="D233" s="15"/>
      <c r="E233" s="15"/>
      <c r="F233" s="15"/>
      <c r="G233" s="15"/>
      <c r="H233" s="15"/>
      <c r="I233" s="15"/>
      <c r="J233" s="23"/>
      <c r="K233" s="15">
        <v>54069</v>
      </c>
      <c r="L233" s="15" t="s">
        <v>70</v>
      </c>
      <c r="M233" s="43">
        <v>44443</v>
      </c>
      <c r="N233" s="43">
        <v>42425</v>
      </c>
      <c r="O233" s="77">
        <f t="shared" si="52"/>
        <v>-2018</v>
      </c>
      <c r="P233" s="78">
        <f t="shared" si="53"/>
        <v>-4.5406475710460588E-2</v>
      </c>
      <c r="Q233" s="23" t="str">
        <f t="shared" si="58"/>
        <v>Decrease</v>
      </c>
      <c r="R233" s="90">
        <v>108.85969227336166</v>
      </c>
      <c r="S233" s="102">
        <f t="shared" si="54"/>
        <v>408.25946750242059</v>
      </c>
      <c r="T233" s="102">
        <f t="shared" si="55"/>
        <v>389.72184390770633</v>
      </c>
      <c r="U233" s="114">
        <f t="shared" si="56"/>
        <v>-18.537623594714262</v>
      </c>
      <c r="V233" s="80"/>
    </row>
    <row r="234" spans="1:22" s="18" customFormat="1" x14ac:dyDescent="0.25">
      <c r="A234" s="17" t="s">
        <v>1771</v>
      </c>
      <c r="B234" s="17" t="s">
        <v>1772</v>
      </c>
      <c r="C234" s="17" t="s">
        <v>1961</v>
      </c>
      <c r="D234" s="17" t="s">
        <v>1773</v>
      </c>
      <c r="E234" s="17" t="s">
        <v>782</v>
      </c>
      <c r="F234" s="17" t="s">
        <v>783</v>
      </c>
      <c r="G234" s="17" t="s">
        <v>351</v>
      </c>
      <c r="H234" s="17" t="s">
        <v>1774</v>
      </c>
      <c r="I234" s="17" t="s">
        <v>1775</v>
      </c>
      <c r="J234" s="21" t="s">
        <v>1775</v>
      </c>
      <c r="K234" s="17" t="s">
        <v>1905</v>
      </c>
      <c r="L234" s="17" t="s">
        <v>1905</v>
      </c>
      <c r="M234" s="41">
        <f>M236-M235</f>
        <v>6974</v>
      </c>
      <c r="N234" s="41">
        <f>N236-N235</f>
        <v>5648</v>
      </c>
      <c r="O234" s="41">
        <f t="shared" si="52"/>
        <v>-1326</v>
      </c>
      <c r="P234" s="36">
        <f t="shared" si="53"/>
        <v>-0.1901347863492974</v>
      </c>
      <c r="Q234" s="69" t="str">
        <f t="shared" ref="Q234" si="65">IF(P234&gt;0,"Increase", "Decrease")</f>
        <v>Decrease</v>
      </c>
      <c r="R234" s="88">
        <v>697.32837471438722</v>
      </c>
      <c r="S234" s="100">
        <f t="shared" si="54"/>
        <v>10.001027138550645</v>
      </c>
      <c r="T234" s="100">
        <f t="shared" si="55"/>
        <v>8.0994839802887935</v>
      </c>
      <c r="U234" s="112">
        <f t="shared" si="56"/>
        <v>-1.9015431582618518</v>
      </c>
    </row>
    <row r="235" spans="1:22" x14ac:dyDescent="0.25">
      <c r="A235" s="13" t="s">
        <v>779</v>
      </c>
      <c r="B235" s="13" t="s">
        <v>780</v>
      </c>
      <c r="C235" s="13" t="s">
        <v>1962</v>
      </c>
      <c r="D235" s="13" t="s">
        <v>781</v>
      </c>
      <c r="E235" s="13" t="s">
        <v>782</v>
      </c>
      <c r="F235" s="13" t="s">
        <v>783</v>
      </c>
      <c r="G235" s="13" t="s">
        <v>351</v>
      </c>
      <c r="H235" s="13" t="s">
        <v>784</v>
      </c>
      <c r="I235" s="13" t="s">
        <v>785</v>
      </c>
      <c r="J235" s="22" t="s">
        <v>785</v>
      </c>
      <c r="K235" s="13">
        <v>5429044</v>
      </c>
      <c r="L235" s="13" t="s">
        <v>183</v>
      </c>
      <c r="M235" s="42">
        <v>721</v>
      </c>
      <c r="N235" s="42">
        <v>495</v>
      </c>
      <c r="O235" s="42">
        <f t="shared" si="52"/>
        <v>-226</v>
      </c>
      <c r="P235" s="37">
        <f t="shared" si="53"/>
        <v>-0.31345353675450766</v>
      </c>
      <c r="Q235" s="70" t="str">
        <f t="shared" si="58"/>
        <v>Decrease</v>
      </c>
      <c r="R235" s="89">
        <v>0.56335114509446349</v>
      </c>
      <c r="S235" s="101">
        <f t="shared" si="54"/>
        <v>1279.8411901321365</v>
      </c>
      <c r="T235" s="101">
        <f t="shared" si="55"/>
        <v>878.67044260112004</v>
      </c>
      <c r="U235" s="113">
        <f t="shared" si="56"/>
        <v>-401.17074753101645</v>
      </c>
    </row>
    <row r="236" spans="1:22" s="6" customFormat="1" x14ac:dyDescent="0.25">
      <c r="A236" s="15" t="s">
        <v>73</v>
      </c>
      <c r="B236" s="16" t="s">
        <v>1910</v>
      </c>
      <c r="C236" s="108" t="s">
        <v>1963</v>
      </c>
      <c r="D236" s="15"/>
      <c r="E236" s="15"/>
      <c r="F236" s="15"/>
      <c r="G236" s="15"/>
      <c r="H236" s="15"/>
      <c r="I236" s="15"/>
      <c r="J236" s="23"/>
      <c r="K236" s="15">
        <v>54071</v>
      </c>
      <c r="L236" s="15" t="s">
        <v>72</v>
      </c>
      <c r="M236" s="43">
        <v>7695</v>
      </c>
      <c r="N236" s="43">
        <v>6143</v>
      </c>
      <c r="O236" s="77">
        <f t="shared" si="52"/>
        <v>-1552</v>
      </c>
      <c r="P236" s="78">
        <f t="shared" si="53"/>
        <v>-0.20168940870695257</v>
      </c>
      <c r="Q236" s="23" t="str">
        <f t="shared" si="58"/>
        <v>Decrease</v>
      </c>
      <c r="R236" s="90">
        <v>697.89172585948165</v>
      </c>
      <c r="S236" s="102">
        <f t="shared" si="54"/>
        <v>11.026065670177275</v>
      </c>
      <c r="T236" s="102">
        <f t="shared" si="55"/>
        <v>8.8022250047951918</v>
      </c>
      <c r="U236" s="114">
        <f t="shared" si="56"/>
        <v>-2.2238406653820828</v>
      </c>
      <c r="V236" s="80"/>
    </row>
    <row r="237" spans="1:22" s="18" customFormat="1" x14ac:dyDescent="0.25">
      <c r="A237" s="17" t="s">
        <v>1851</v>
      </c>
      <c r="B237" s="17" t="s">
        <v>1852</v>
      </c>
      <c r="C237" s="17" t="s">
        <v>1961</v>
      </c>
      <c r="D237" s="17" t="s">
        <v>1853</v>
      </c>
      <c r="E237" s="17" t="s">
        <v>471</v>
      </c>
      <c r="F237" s="17" t="s">
        <v>472</v>
      </c>
      <c r="G237" s="17" t="s">
        <v>351</v>
      </c>
      <c r="H237" s="17" t="s">
        <v>1854</v>
      </c>
      <c r="I237" s="17" t="s">
        <v>1855</v>
      </c>
      <c r="J237" s="21" t="s">
        <v>1855</v>
      </c>
      <c r="K237" s="17" t="s">
        <v>1905</v>
      </c>
      <c r="L237" s="17" t="s">
        <v>1905</v>
      </c>
      <c r="M237" s="41">
        <f>M240-M239-M238</f>
        <v>4842</v>
      </c>
      <c r="N237" s="41">
        <f>N240-N239-N238</f>
        <v>4947</v>
      </c>
      <c r="O237" s="41">
        <f t="shared" si="52"/>
        <v>105</v>
      </c>
      <c r="P237" s="36">
        <f t="shared" si="53"/>
        <v>2.1685254027261461E-2</v>
      </c>
      <c r="Q237" s="69" t="str">
        <f t="shared" ref="Q237" si="66">IF(P237&gt;0,"Increase", "Decrease")</f>
        <v>Increase</v>
      </c>
      <c r="R237" s="88">
        <v>133.0167609989617</v>
      </c>
      <c r="S237" s="100">
        <f t="shared" si="54"/>
        <v>36.40142763691108</v>
      </c>
      <c r="T237" s="100">
        <f t="shared" si="55"/>
        <v>37.190801842172469</v>
      </c>
      <c r="U237" s="112">
        <f t="shared" si="56"/>
        <v>0.78937420526138879</v>
      </c>
    </row>
    <row r="238" spans="1:22" x14ac:dyDescent="0.25">
      <c r="A238" s="13" t="s">
        <v>468</v>
      </c>
      <c r="B238" s="13" t="s">
        <v>469</v>
      </c>
      <c r="C238" s="13" t="s">
        <v>1962</v>
      </c>
      <c r="D238" s="13" t="s">
        <v>470</v>
      </c>
      <c r="E238" s="13" t="s">
        <v>471</v>
      </c>
      <c r="F238" s="13" t="s">
        <v>472</v>
      </c>
      <c r="G238" s="13" t="s">
        <v>351</v>
      </c>
      <c r="H238" s="13" t="s">
        <v>473</v>
      </c>
      <c r="I238" s="13" t="s">
        <v>474</v>
      </c>
      <c r="J238" s="22" t="s">
        <v>474</v>
      </c>
      <c r="K238" s="13">
        <v>5406004</v>
      </c>
      <c r="L238" s="13" t="s">
        <v>129</v>
      </c>
      <c r="M238" s="42">
        <v>903</v>
      </c>
      <c r="N238" s="42">
        <v>875</v>
      </c>
      <c r="O238" s="42">
        <f t="shared" si="52"/>
        <v>-28</v>
      </c>
      <c r="P238" s="37">
        <f t="shared" si="53"/>
        <v>-3.1007751937984496E-2</v>
      </c>
      <c r="Q238" s="70" t="str">
        <f t="shared" si="58"/>
        <v>Decrease</v>
      </c>
      <c r="R238" s="89">
        <v>0.40933299118899941</v>
      </c>
      <c r="S238" s="101">
        <f t="shared" si="54"/>
        <v>2206.0279025568748</v>
      </c>
      <c r="T238" s="101">
        <f t="shared" si="55"/>
        <v>2137.6239365861188</v>
      </c>
      <c r="U238" s="113">
        <f t="shared" si="56"/>
        <v>-68.403965970755962</v>
      </c>
    </row>
    <row r="239" spans="1:22" x14ac:dyDescent="0.25">
      <c r="A239" s="13" t="s">
        <v>1375</v>
      </c>
      <c r="B239" s="13" t="s">
        <v>1376</v>
      </c>
      <c r="C239" s="13" t="s">
        <v>1962</v>
      </c>
      <c r="D239" s="13" t="s">
        <v>1377</v>
      </c>
      <c r="E239" s="13" t="s">
        <v>471</v>
      </c>
      <c r="F239" s="13" t="s">
        <v>472</v>
      </c>
      <c r="G239" s="13" t="s">
        <v>351</v>
      </c>
      <c r="H239" s="13" t="s">
        <v>1378</v>
      </c>
      <c r="I239" s="13" t="s">
        <v>1379</v>
      </c>
      <c r="J239" s="22" t="s">
        <v>1379</v>
      </c>
      <c r="K239" s="13">
        <v>5471356</v>
      </c>
      <c r="L239" s="13" t="s">
        <v>294</v>
      </c>
      <c r="M239" s="42">
        <v>1860</v>
      </c>
      <c r="N239" s="42">
        <v>1831</v>
      </c>
      <c r="O239" s="42">
        <f t="shared" si="52"/>
        <v>-29</v>
      </c>
      <c r="P239" s="37">
        <f t="shared" si="53"/>
        <v>-1.5591397849462365E-2</v>
      </c>
      <c r="Q239" s="70" t="str">
        <f t="shared" si="58"/>
        <v>Decrease</v>
      </c>
      <c r="R239" s="89">
        <v>1.0256125133194001</v>
      </c>
      <c r="S239" s="101">
        <f t="shared" si="54"/>
        <v>1813.5504158194215</v>
      </c>
      <c r="T239" s="101">
        <f t="shared" si="55"/>
        <v>1785.274629766323</v>
      </c>
      <c r="U239" s="113">
        <f t="shared" si="56"/>
        <v>-28.2757860530985</v>
      </c>
    </row>
    <row r="240" spans="1:22" s="6" customFormat="1" x14ac:dyDescent="0.25">
      <c r="A240" s="15" t="s">
        <v>75</v>
      </c>
      <c r="B240" s="16" t="s">
        <v>1910</v>
      </c>
      <c r="C240" s="108" t="s">
        <v>1963</v>
      </c>
      <c r="D240" s="15"/>
      <c r="E240" s="15"/>
      <c r="F240" s="15"/>
      <c r="G240" s="15"/>
      <c r="H240" s="15"/>
      <c r="I240" s="15"/>
      <c r="J240" s="23"/>
      <c r="K240" s="15">
        <v>54073</v>
      </c>
      <c r="L240" s="15" t="s">
        <v>74</v>
      </c>
      <c r="M240" s="43">
        <v>7605</v>
      </c>
      <c r="N240" s="43">
        <v>7653</v>
      </c>
      <c r="O240" s="77">
        <f t="shared" si="52"/>
        <v>48</v>
      </c>
      <c r="P240" s="78">
        <f t="shared" si="53"/>
        <v>6.3116370808678499E-3</v>
      </c>
      <c r="Q240" s="23" t="str">
        <f t="shared" si="58"/>
        <v>Increase</v>
      </c>
      <c r="R240" s="90">
        <v>134.45170650347009</v>
      </c>
      <c r="S240" s="102">
        <f t="shared" si="54"/>
        <v>56.563060430949015</v>
      </c>
      <c r="T240" s="102">
        <f t="shared" si="55"/>
        <v>56.920065940572364</v>
      </c>
      <c r="U240" s="114">
        <f t="shared" si="56"/>
        <v>0.35700550962334887</v>
      </c>
      <c r="V240" s="80"/>
    </row>
    <row r="241" spans="1:22" s="18" customFormat="1" x14ac:dyDescent="0.25">
      <c r="A241" s="17" t="s">
        <v>1876</v>
      </c>
      <c r="B241" s="17" t="s">
        <v>1877</v>
      </c>
      <c r="C241" s="17" t="s">
        <v>1961</v>
      </c>
      <c r="D241" s="17" t="s">
        <v>1878</v>
      </c>
      <c r="E241" s="17" t="s">
        <v>695</v>
      </c>
      <c r="F241" s="17" t="s">
        <v>696</v>
      </c>
      <c r="G241" s="17" t="s">
        <v>351</v>
      </c>
      <c r="H241" s="17" t="s">
        <v>1879</v>
      </c>
      <c r="I241" s="17" t="s">
        <v>1880</v>
      </c>
      <c r="J241" s="21" t="s">
        <v>1880</v>
      </c>
      <c r="K241" s="17" t="s">
        <v>1905</v>
      </c>
      <c r="L241" s="17" t="s">
        <v>1905</v>
      </c>
      <c r="M241" s="41">
        <f>M245-M244-M243-M242</f>
        <v>7112</v>
      </c>
      <c r="N241" s="41">
        <f>N245-N244-N243-N242</f>
        <v>6408</v>
      </c>
      <c r="O241" s="41">
        <f t="shared" si="52"/>
        <v>-704</v>
      </c>
      <c r="P241" s="36">
        <f t="shared" si="53"/>
        <v>-9.8987626546681667E-2</v>
      </c>
      <c r="Q241" s="69" t="str">
        <f t="shared" ref="Q241" si="67">IF(P241&gt;0,"Increase", "Decrease")</f>
        <v>Decrease</v>
      </c>
      <c r="R241" s="88">
        <v>937.768538281264</v>
      </c>
      <c r="S241" s="100">
        <f t="shared" si="54"/>
        <v>7.5839609772309347</v>
      </c>
      <c r="T241" s="100">
        <f t="shared" si="55"/>
        <v>6.8332426802721917</v>
      </c>
      <c r="U241" s="112">
        <f t="shared" si="56"/>
        <v>-0.75071829695874293</v>
      </c>
    </row>
    <row r="242" spans="1:22" x14ac:dyDescent="0.25">
      <c r="A242" s="13" t="s">
        <v>692</v>
      </c>
      <c r="B242" s="13" t="s">
        <v>693</v>
      </c>
      <c r="C242" s="13" t="s">
        <v>1962</v>
      </c>
      <c r="D242" s="13" t="s">
        <v>694</v>
      </c>
      <c r="E242" s="13" t="s">
        <v>695</v>
      </c>
      <c r="F242" s="13" t="s">
        <v>696</v>
      </c>
      <c r="G242" s="13" t="s">
        <v>351</v>
      </c>
      <c r="H242" s="13" t="s">
        <v>697</v>
      </c>
      <c r="I242" s="13" t="s">
        <v>698</v>
      </c>
      <c r="J242" s="22" t="s">
        <v>698</v>
      </c>
      <c r="K242" s="13">
        <v>5422852</v>
      </c>
      <c r="L242" s="13" t="s">
        <v>167</v>
      </c>
      <c r="M242" s="42">
        <v>293</v>
      </c>
      <c r="N242" s="42">
        <v>231</v>
      </c>
      <c r="O242" s="42">
        <f t="shared" si="52"/>
        <v>-62</v>
      </c>
      <c r="P242" s="37">
        <f t="shared" si="53"/>
        <v>-0.21160409556313994</v>
      </c>
      <c r="Q242" s="70" t="str">
        <f t="shared" si="58"/>
        <v>Decrease</v>
      </c>
      <c r="R242" s="89">
        <v>0.57171139009904581</v>
      </c>
      <c r="S242" s="101">
        <f t="shared" si="54"/>
        <v>512.49634881201052</v>
      </c>
      <c r="T242" s="101">
        <f t="shared" si="55"/>
        <v>404.05002244223357</v>
      </c>
      <c r="U242" s="113">
        <f t="shared" si="56"/>
        <v>-108.44632636977695</v>
      </c>
    </row>
    <row r="243" spans="1:22" x14ac:dyDescent="0.25">
      <c r="A243" s="13" t="s">
        <v>903</v>
      </c>
      <c r="B243" s="13" t="s">
        <v>904</v>
      </c>
      <c r="C243" s="13" t="s">
        <v>1962</v>
      </c>
      <c r="D243" s="13" t="s">
        <v>905</v>
      </c>
      <c r="E243" s="13" t="s">
        <v>695</v>
      </c>
      <c r="F243" s="13" t="s">
        <v>696</v>
      </c>
      <c r="G243" s="13" t="s">
        <v>351</v>
      </c>
      <c r="H243" s="13" t="s">
        <v>906</v>
      </c>
      <c r="I243" s="13" t="s">
        <v>907</v>
      </c>
      <c r="J243" s="22" t="s">
        <v>907</v>
      </c>
      <c r="K243" s="13">
        <v>5437372</v>
      </c>
      <c r="L243" s="13" t="s">
        <v>205</v>
      </c>
      <c r="M243" s="42">
        <v>260</v>
      </c>
      <c r="N243" s="42">
        <v>232</v>
      </c>
      <c r="O243" s="42">
        <f t="shared" si="52"/>
        <v>-28</v>
      </c>
      <c r="P243" s="37">
        <f t="shared" si="53"/>
        <v>-0.1076923076923077</v>
      </c>
      <c r="Q243" s="70" t="str">
        <f t="shared" si="58"/>
        <v>Decrease</v>
      </c>
      <c r="R243" s="89">
        <v>0.3588465276439109</v>
      </c>
      <c r="S243" s="101">
        <f t="shared" si="54"/>
        <v>724.54372543908835</v>
      </c>
      <c r="T243" s="101">
        <f t="shared" si="55"/>
        <v>646.51593962257118</v>
      </c>
      <c r="U243" s="113">
        <f t="shared" si="56"/>
        <v>-78.027785816517166</v>
      </c>
    </row>
    <row r="244" spans="1:22" x14ac:dyDescent="0.25">
      <c r="A244" s="13" t="s">
        <v>1041</v>
      </c>
      <c r="B244" s="13" t="s">
        <v>1042</v>
      </c>
      <c r="C244" s="13" t="s">
        <v>1962</v>
      </c>
      <c r="D244" s="13" t="s">
        <v>1043</v>
      </c>
      <c r="E244" s="13" t="s">
        <v>695</v>
      </c>
      <c r="F244" s="13" t="s">
        <v>696</v>
      </c>
      <c r="G244" s="13" t="s">
        <v>351</v>
      </c>
      <c r="H244" s="13" t="s">
        <v>1044</v>
      </c>
      <c r="I244" s="13" t="s">
        <v>1045</v>
      </c>
      <c r="J244" s="22" t="s">
        <v>1045</v>
      </c>
      <c r="K244" s="13">
        <v>5451676</v>
      </c>
      <c r="L244" s="13" t="s">
        <v>231</v>
      </c>
      <c r="M244" s="42">
        <v>1054</v>
      </c>
      <c r="N244" s="42">
        <v>998</v>
      </c>
      <c r="O244" s="42">
        <f t="shared" si="52"/>
        <v>-56</v>
      </c>
      <c r="P244" s="37">
        <f t="shared" si="53"/>
        <v>-5.3130929791271347E-2</v>
      </c>
      <c r="Q244" s="70" t="str">
        <f t="shared" si="58"/>
        <v>Decrease</v>
      </c>
      <c r="R244" s="89">
        <v>2.4454411820101085</v>
      </c>
      <c r="S244" s="101">
        <f t="shared" si="54"/>
        <v>431.00607275028835</v>
      </c>
      <c r="T244" s="101">
        <f t="shared" si="55"/>
        <v>408.10631935938119</v>
      </c>
      <c r="U244" s="113">
        <f t="shared" si="56"/>
        <v>-22.899753390907165</v>
      </c>
    </row>
    <row r="245" spans="1:22" s="6" customFormat="1" x14ac:dyDescent="0.25">
      <c r="A245" s="15" t="s">
        <v>77</v>
      </c>
      <c r="B245" s="16" t="s">
        <v>1910</v>
      </c>
      <c r="C245" s="108" t="s">
        <v>1963</v>
      </c>
      <c r="D245" s="15"/>
      <c r="E245" s="15"/>
      <c r="F245" s="15"/>
      <c r="G245" s="15"/>
      <c r="H245" s="15"/>
      <c r="I245" s="15"/>
      <c r="J245" s="23"/>
      <c r="K245" s="15">
        <v>54075</v>
      </c>
      <c r="L245" s="15" t="s">
        <v>76</v>
      </c>
      <c r="M245" s="43">
        <v>8719</v>
      </c>
      <c r="N245" s="43">
        <v>7869</v>
      </c>
      <c r="O245" s="77">
        <f t="shared" si="52"/>
        <v>-850</v>
      </c>
      <c r="P245" s="78">
        <f t="shared" si="53"/>
        <v>-9.7488244064686314E-2</v>
      </c>
      <c r="Q245" s="23" t="str">
        <f t="shared" si="58"/>
        <v>Decrease</v>
      </c>
      <c r="R245" s="90">
        <v>941.14453738101702</v>
      </c>
      <c r="S245" s="102">
        <f t="shared" si="54"/>
        <v>9.2642518271028997</v>
      </c>
      <c r="T245" s="102">
        <f t="shared" si="55"/>
        <v>8.3610961839055751</v>
      </c>
      <c r="U245" s="114">
        <f t="shared" si="56"/>
        <v>-0.90315564319732466</v>
      </c>
      <c r="V245" s="80"/>
    </row>
    <row r="246" spans="1:22" s="18" customFormat="1" x14ac:dyDescent="0.25">
      <c r="A246" s="17" t="s">
        <v>1776</v>
      </c>
      <c r="B246" s="17" t="s">
        <v>1777</v>
      </c>
      <c r="C246" s="17" t="s">
        <v>1961</v>
      </c>
      <c r="D246" s="17" t="s">
        <v>1778</v>
      </c>
      <c r="E246" s="17" t="s">
        <v>357</v>
      </c>
      <c r="F246" s="17" t="s">
        <v>358</v>
      </c>
      <c r="G246" s="17" t="s">
        <v>351</v>
      </c>
      <c r="H246" s="17" t="s">
        <v>1779</v>
      </c>
      <c r="I246" s="17" t="s">
        <v>1780</v>
      </c>
      <c r="J246" s="21" t="s">
        <v>1780</v>
      </c>
      <c r="K246" s="17" t="s">
        <v>1905</v>
      </c>
      <c r="L246" s="17" t="s">
        <v>1905</v>
      </c>
      <c r="M246" s="41">
        <f>M257-M256-M255-M254-M253-M252-M251-M250-M249-M248-M247</f>
        <v>26273</v>
      </c>
      <c r="N246" s="41">
        <f>N257-N256-N255-N254-N253-N252-N251-N250-N249-N248-N247</f>
        <v>27347</v>
      </c>
      <c r="O246" s="41">
        <f t="shared" si="52"/>
        <v>1074</v>
      </c>
      <c r="P246" s="36">
        <f t="shared" si="53"/>
        <v>4.0878468389601491E-2</v>
      </c>
      <c r="Q246" s="69" t="str">
        <f t="shared" ref="Q246" si="68">IF(P246&gt;0,"Increase", "Decrease")</f>
        <v>Increase</v>
      </c>
      <c r="R246" s="88">
        <v>643.55286492031939</v>
      </c>
      <c r="S246" s="100">
        <f t="shared" si="54"/>
        <v>40.824928971845935</v>
      </c>
      <c r="T246" s="100">
        <f t="shared" si="55"/>
        <v>42.493789540329267</v>
      </c>
      <c r="U246" s="112">
        <f t="shared" si="56"/>
        <v>1.668860568483332</v>
      </c>
    </row>
    <row r="247" spans="1:22" x14ac:dyDescent="0.25">
      <c r="A247" s="13" t="s">
        <v>354</v>
      </c>
      <c r="B247" s="13" t="s">
        <v>355</v>
      </c>
      <c r="C247" s="13" t="s">
        <v>1962</v>
      </c>
      <c r="D247" s="13" t="s">
        <v>356</v>
      </c>
      <c r="E247" s="13" t="s">
        <v>357</v>
      </c>
      <c r="F247" s="13" t="s">
        <v>358</v>
      </c>
      <c r="G247" s="13" t="s">
        <v>351</v>
      </c>
      <c r="H247" s="13" t="s">
        <v>359</v>
      </c>
      <c r="I247" s="13" t="s">
        <v>360</v>
      </c>
      <c r="J247" s="22" t="s">
        <v>360</v>
      </c>
      <c r="K247" s="13">
        <v>5400748</v>
      </c>
      <c r="L247" s="13" t="s">
        <v>113</v>
      </c>
      <c r="M247" s="42">
        <v>299</v>
      </c>
      <c r="N247" s="42">
        <v>249</v>
      </c>
      <c r="O247" s="42">
        <f t="shared" si="52"/>
        <v>-50</v>
      </c>
      <c r="P247" s="37">
        <f t="shared" si="53"/>
        <v>-0.16722408026755853</v>
      </c>
      <c r="Q247" s="70" t="str">
        <f t="shared" si="58"/>
        <v>Decrease</v>
      </c>
      <c r="R247" s="89">
        <v>0.27309986812686976</v>
      </c>
      <c r="S247" s="101">
        <f t="shared" si="54"/>
        <v>1094.8375846930039</v>
      </c>
      <c r="T247" s="101">
        <f t="shared" si="55"/>
        <v>911.75437655036126</v>
      </c>
      <c r="U247" s="113">
        <f t="shared" si="56"/>
        <v>-183.08320814264266</v>
      </c>
    </row>
    <row r="248" spans="1:22" x14ac:dyDescent="0.25">
      <c r="A248" s="13" t="s">
        <v>530</v>
      </c>
      <c r="B248" s="13" t="s">
        <v>531</v>
      </c>
      <c r="C248" s="13" t="s">
        <v>1962</v>
      </c>
      <c r="D248" s="13" t="s">
        <v>532</v>
      </c>
      <c r="E248" s="13" t="s">
        <v>357</v>
      </c>
      <c r="F248" s="13" t="s">
        <v>358</v>
      </c>
      <c r="G248" s="13" t="s">
        <v>351</v>
      </c>
      <c r="H248" s="13" t="s">
        <v>533</v>
      </c>
      <c r="I248" s="13" t="s">
        <v>534</v>
      </c>
      <c r="J248" s="22" t="s">
        <v>534</v>
      </c>
      <c r="K248" s="13">
        <v>5409844</v>
      </c>
      <c r="L248" s="13" t="s">
        <v>139</v>
      </c>
      <c r="M248" s="42">
        <v>101</v>
      </c>
      <c r="N248" s="42">
        <v>129</v>
      </c>
      <c r="O248" s="42">
        <f t="shared" si="52"/>
        <v>28</v>
      </c>
      <c r="P248" s="37">
        <f t="shared" si="53"/>
        <v>0.27722772277227725</v>
      </c>
      <c r="Q248" s="70" t="str">
        <f t="shared" si="58"/>
        <v>Increase</v>
      </c>
      <c r="R248" s="89">
        <v>0.38521879721306118</v>
      </c>
      <c r="S248" s="101">
        <f t="shared" si="54"/>
        <v>262.18865935593942</v>
      </c>
      <c r="T248" s="101">
        <f t="shared" si="55"/>
        <v>334.8746243259028</v>
      </c>
      <c r="U248" s="113">
        <f t="shared" si="56"/>
        <v>72.685964969963379</v>
      </c>
    </row>
    <row r="249" spans="1:22" x14ac:dyDescent="0.25">
      <c r="A249" s="13" t="s">
        <v>540</v>
      </c>
      <c r="B249" s="13" t="s">
        <v>541</v>
      </c>
      <c r="C249" s="13" t="s">
        <v>1962</v>
      </c>
      <c r="D249" s="13" t="s">
        <v>542</v>
      </c>
      <c r="E249" s="13" t="s">
        <v>357</v>
      </c>
      <c r="F249" s="13" t="s">
        <v>358</v>
      </c>
      <c r="G249" s="13" t="s">
        <v>351</v>
      </c>
      <c r="H249" s="13" t="s">
        <v>543</v>
      </c>
      <c r="I249" s="13" t="s">
        <v>544</v>
      </c>
      <c r="J249" s="22" t="s">
        <v>544</v>
      </c>
      <c r="K249" s="13">
        <v>5410852</v>
      </c>
      <c r="L249" s="13" t="s">
        <v>141</v>
      </c>
      <c r="M249" s="42">
        <v>85</v>
      </c>
      <c r="N249" s="42">
        <v>63</v>
      </c>
      <c r="O249" s="42">
        <f t="shared" si="52"/>
        <v>-22</v>
      </c>
      <c r="P249" s="37">
        <f t="shared" si="53"/>
        <v>-0.25882352941176473</v>
      </c>
      <c r="Q249" s="70" t="str">
        <f t="shared" si="58"/>
        <v>Decrease</v>
      </c>
      <c r="R249" s="89">
        <v>5.5427232805478087E-2</v>
      </c>
      <c r="S249" s="101">
        <f t="shared" si="54"/>
        <v>1533.5421903219949</v>
      </c>
      <c r="T249" s="101">
        <f t="shared" si="55"/>
        <v>1136.625388121008</v>
      </c>
      <c r="U249" s="113">
        <f t="shared" si="56"/>
        <v>-396.91680220098692</v>
      </c>
    </row>
    <row r="250" spans="1:22" x14ac:dyDescent="0.25">
      <c r="A250" s="13" t="s">
        <v>981</v>
      </c>
      <c r="B250" s="13" t="s">
        <v>982</v>
      </c>
      <c r="C250" s="13" t="s">
        <v>1962</v>
      </c>
      <c r="D250" s="13" t="s">
        <v>983</v>
      </c>
      <c r="E250" s="13" t="s">
        <v>357</v>
      </c>
      <c r="F250" s="13" t="s">
        <v>358</v>
      </c>
      <c r="G250" s="13" t="s">
        <v>351</v>
      </c>
      <c r="H250" s="13" t="s">
        <v>984</v>
      </c>
      <c r="I250" s="13" t="s">
        <v>985</v>
      </c>
      <c r="J250" s="22" t="s">
        <v>985</v>
      </c>
      <c r="K250" s="13">
        <v>5444044</v>
      </c>
      <c r="L250" s="13" t="s">
        <v>219</v>
      </c>
      <c r="M250" s="42">
        <v>2939</v>
      </c>
      <c r="N250" s="42">
        <v>2980</v>
      </c>
      <c r="O250" s="42">
        <f t="shared" si="52"/>
        <v>41</v>
      </c>
      <c r="P250" s="37">
        <f t="shared" si="53"/>
        <v>1.3950323239197007E-2</v>
      </c>
      <c r="Q250" s="70" t="str">
        <f t="shared" si="58"/>
        <v>Increase</v>
      </c>
      <c r="R250" s="89">
        <v>2.4281168116605856</v>
      </c>
      <c r="S250" s="101">
        <f t="shared" si="54"/>
        <v>1210.4030522279618</v>
      </c>
      <c r="T250" s="101">
        <f t="shared" si="55"/>
        <v>1227.2885660562526</v>
      </c>
      <c r="U250" s="113">
        <f t="shared" si="56"/>
        <v>16.885513828290868</v>
      </c>
    </row>
    <row r="251" spans="1:22" x14ac:dyDescent="0.25">
      <c r="A251" s="13" t="s">
        <v>1061</v>
      </c>
      <c r="B251" s="13" t="s">
        <v>1062</v>
      </c>
      <c r="C251" s="13" t="s">
        <v>1962</v>
      </c>
      <c r="D251" s="13" t="s">
        <v>1063</v>
      </c>
      <c r="E251" s="13" t="s">
        <v>357</v>
      </c>
      <c r="F251" s="13" t="s">
        <v>358</v>
      </c>
      <c r="G251" s="13" t="s">
        <v>351</v>
      </c>
      <c r="H251" s="13" t="s">
        <v>1064</v>
      </c>
      <c r="I251" s="13" t="s">
        <v>1065</v>
      </c>
      <c r="J251" s="22" t="s">
        <v>1065</v>
      </c>
      <c r="K251" s="13">
        <v>5452228</v>
      </c>
      <c r="L251" s="13" t="s">
        <v>235</v>
      </c>
      <c r="M251" s="42">
        <v>546</v>
      </c>
      <c r="N251" s="42">
        <v>510</v>
      </c>
      <c r="O251" s="42">
        <f t="shared" si="52"/>
        <v>-36</v>
      </c>
      <c r="P251" s="37">
        <f t="shared" si="53"/>
        <v>-6.5934065934065936E-2</v>
      </c>
      <c r="Q251" s="70" t="str">
        <f t="shared" si="58"/>
        <v>Decrease</v>
      </c>
      <c r="R251" s="89">
        <v>0.27793685816747238</v>
      </c>
      <c r="S251" s="101">
        <f t="shared" si="54"/>
        <v>1964.4749660047057</v>
      </c>
      <c r="T251" s="101">
        <f t="shared" si="55"/>
        <v>1834.9491440703296</v>
      </c>
      <c r="U251" s="113">
        <f t="shared" si="56"/>
        <v>-129.52582193437615</v>
      </c>
    </row>
    <row r="252" spans="1:22" x14ac:dyDescent="0.25">
      <c r="A252" s="13" t="s">
        <v>1142</v>
      </c>
      <c r="B252" s="13" t="s">
        <v>1143</v>
      </c>
      <c r="C252" s="13" t="s">
        <v>1962</v>
      </c>
      <c r="D252" s="13" t="s">
        <v>1144</v>
      </c>
      <c r="E252" s="13" t="s">
        <v>357</v>
      </c>
      <c r="F252" s="13" t="s">
        <v>358</v>
      </c>
      <c r="G252" s="13" t="s">
        <v>351</v>
      </c>
      <c r="H252" s="13" t="s">
        <v>1145</v>
      </c>
      <c r="I252" s="13" t="s">
        <v>1146</v>
      </c>
      <c r="J252" s="22" t="s">
        <v>1146</v>
      </c>
      <c r="K252" s="13">
        <v>5458300</v>
      </c>
      <c r="L252" s="13" t="s">
        <v>250</v>
      </c>
      <c r="M252" s="42">
        <v>329</v>
      </c>
      <c r="N252" s="42">
        <v>259</v>
      </c>
      <c r="O252" s="42">
        <f t="shared" si="52"/>
        <v>-70</v>
      </c>
      <c r="P252" s="37">
        <f t="shared" si="53"/>
        <v>-0.21276595744680851</v>
      </c>
      <c r="Q252" s="70" t="str">
        <f t="shared" si="58"/>
        <v>Decrease</v>
      </c>
      <c r="R252" s="89">
        <v>0.78456188383452652</v>
      </c>
      <c r="S252" s="101">
        <f t="shared" si="54"/>
        <v>419.34231929802752</v>
      </c>
      <c r="T252" s="101">
        <f t="shared" si="55"/>
        <v>330.12054923461744</v>
      </c>
      <c r="U252" s="113">
        <f t="shared" si="56"/>
        <v>-89.221770063410077</v>
      </c>
    </row>
    <row r="253" spans="1:22" x14ac:dyDescent="0.25">
      <c r="A253" s="13" t="s">
        <v>1316</v>
      </c>
      <c r="B253" s="13" t="s">
        <v>1317</v>
      </c>
      <c r="C253" s="13" t="s">
        <v>1962</v>
      </c>
      <c r="D253" s="13" t="s">
        <v>1318</v>
      </c>
      <c r="E253" s="13" t="s">
        <v>357</v>
      </c>
      <c r="F253" s="13" t="s">
        <v>358</v>
      </c>
      <c r="G253" s="13" t="s">
        <v>351</v>
      </c>
      <c r="H253" s="13" t="s">
        <v>1319</v>
      </c>
      <c r="I253" s="13" t="s">
        <v>1320</v>
      </c>
      <c r="J253" s="22" t="s">
        <v>1320</v>
      </c>
      <c r="K253" s="13">
        <v>5467636</v>
      </c>
      <c r="L253" s="13" t="s">
        <v>283</v>
      </c>
      <c r="M253" s="42">
        <v>593</v>
      </c>
      <c r="N253" s="42">
        <v>530</v>
      </c>
      <c r="O253" s="42">
        <f t="shared" si="52"/>
        <v>-63</v>
      </c>
      <c r="P253" s="37">
        <f t="shared" si="53"/>
        <v>-0.10623946037099494</v>
      </c>
      <c r="Q253" s="70" t="str">
        <f t="shared" si="58"/>
        <v>Decrease</v>
      </c>
      <c r="R253" s="89">
        <v>0.64864578642977511</v>
      </c>
      <c r="S253" s="101">
        <f t="shared" si="54"/>
        <v>914.212367375334</v>
      </c>
      <c r="T253" s="101">
        <f t="shared" si="55"/>
        <v>817.08693880088879</v>
      </c>
      <c r="U253" s="113">
        <f t="shared" si="56"/>
        <v>-97.125428574445209</v>
      </c>
    </row>
    <row r="254" spans="1:22" x14ac:dyDescent="0.25">
      <c r="A254" s="13" t="s">
        <v>1360</v>
      </c>
      <c r="B254" s="13" t="s">
        <v>1361</v>
      </c>
      <c r="C254" s="13" t="s">
        <v>1962</v>
      </c>
      <c r="D254" s="13" t="s">
        <v>1362</v>
      </c>
      <c r="E254" s="13" t="s">
        <v>357</v>
      </c>
      <c r="F254" s="13" t="s">
        <v>358</v>
      </c>
      <c r="G254" s="13" t="s">
        <v>351</v>
      </c>
      <c r="H254" s="13" t="s">
        <v>1363</v>
      </c>
      <c r="I254" s="13" t="s">
        <v>1364</v>
      </c>
      <c r="J254" s="22" t="s">
        <v>1364</v>
      </c>
      <c r="K254" s="13">
        <v>5470588</v>
      </c>
      <c r="L254" s="13" t="s">
        <v>291</v>
      </c>
      <c r="M254" s="42">
        <v>584</v>
      </c>
      <c r="N254" s="42">
        <v>438</v>
      </c>
      <c r="O254" s="42">
        <f t="shared" si="52"/>
        <v>-146</v>
      </c>
      <c r="P254" s="37">
        <f t="shared" si="53"/>
        <v>-0.25</v>
      </c>
      <c r="Q254" s="70" t="str">
        <f t="shared" si="58"/>
        <v>Decrease</v>
      </c>
      <c r="R254" s="89">
        <v>1.0965657857927189</v>
      </c>
      <c r="S254" s="101">
        <f t="shared" si="54"/>
        <v>532.57178690635533</v>
      </c>
      <c r="T254" s="101">
        <f t="shared" si="55"/>
        <v>399.4288401797665</v>
      </c>
      <c r="U254" s="113">
        <f t="shared" si="56"/>
        <v>-133.14294672658883</v>
      </c>
    </row>
    <row r="255" spans="1:22" x14ac:dyDescent="0.25">
      <c r="A255" s="13" t="s">
        <v>1456</v>
      </c>
      <c r="B255" s="13" t="s">
        <v>1457</v>
      </c>
      <c r="C255" s="13" t="s">
        <v>1962</v>
      </c>
      <c r="D255" s="13" t="s">
        <v>1458</v>
      </c>
      <c r="E255" s="13" t="s">
        <v>357</v>
      </c>
      <c r="F255" s="13" t="s">
        <v>358</v>
      </c>
      <c r="G255" s="13" t="s">
        <v>351</v>
      </c>
      <c r="H255" s="13" t="s">
        <v>1459</v>
      </c>
      <c r="I255" s="13" t="s">
        <v>1460</v>
      </c>
      <c r="J255" s="22" t="s">
        <v>1460</v>
      </c>
      <c r="K255" s="13">
        <v>5479708</v>
      </c>
      <c r="L255" s="13" t="s">
        <v>310</v>
      </c>
      <c r="M255" s="42">
        <v>1477</v>
      </c>
      <c r="N255" s="42">
        <v>1415</v>
      </c>
      <c r="O255" s="42">
        <f t="shared" si="52"/>
        <v>-62</v>
      </c>
      <c r="P255" s="37">
        <f t="shared" si="53"/>
        <v>-4.1976980365605959E-2</v>
      </c>
      <c r="Q255" s="70" t="str">
        <f t="shared" si="58"/>
        <v>Decrease</v>
      </c>
      <c r="R255" s="89">
        <v>1.184742505933404</v>
      </c>
      <c r="S255" s="101">
        <f t="shared" si="54"/>
        <v>1246.6843998615038</v>
      </c>
      <c r="T255" s="101">
        <f t="shared" si="55"/>
        <v>1194.3523532864103</v>
      </c>
      <c r="U255" s="113">
        <f t="shared" si="56"/>
        <v>-52.3320465750935</v>
      </c>
    </row>
    <row r="256" spans="1:22" x14ac:dyDescent="0.25">
      <c r="A256" s="13" t="s">
        <v>1476</v>
      </c>
      <c r="B256" s="13" t="s">
        <v>1477</v>
      </c>
      <c r="C256" s="13" t="s">
        <v>1962</v>
      </c>
      <c r="D256" s="13" t="s">
        <v>1478</v>
      </c>
      <c r="E256" s="13" t="s">
        <v>357</v>
      </c>
      <c r="F256" s="13" t="s">
        <v>358</v>
      </c>
      <c r="G256" s="13" t="s">
        <v>351</v>
      </c>
      <c r="H256" s="13" t="s">
        <v>1479</v>
      </c>
      <c r="I256" s="13" t="s">
        <v>1480</v>
      </c>
      <c r="J256" s="22" t="s">
        <v>1480</v>
      </c>
      <c r="K256" s="13">
        <v>5481268</v>
      </c>
      <c r="L256" s="13" t="s">
        <v>314</v>
      </c>
      <c r="M256" s="42">
        <v>294</v>
      </c>
      <c r="N256" s="42">
        <v>296</v>
      </c>
      <c r="O256" s="42">
        <f t="shared" si="52"/>
        <v>2</v>
      </c>
      <c r="P256" s="37">
        <f t="shared" si="53"/>
        <v>6.8027210884353739E-3</v>
      </c>
      <c r="Q256" s="70" t="str">
        <f t="shared" si="58"/>
        <v>Increase</v>
      </c>
      <c r="R256" s="89">
        <v>0.33465727543715046</v>
      </c>
      <c r="S256" s="101">
        <f t="shared" si="54"/>
        <v>878.51070805485597</v>
      </c>
      <c r="T256" s="101">
        <f t="shared" si="55"/>
        <v>884.48697137495697</v>
      </c>
      <c r="U256" s="113">
        <f t="shared" si="56"/>
        <v>5.9762633201009976</v>
      </c>
    </row>
    <row r="257" spans="1:22" s="6" customFormat="1" x14ac:dyDescent="0.25">
      <c r="A257" s="15" t="s">
        <v>79</v>
      </c>
      <c r="B257" s="16" t="s">
        <v>1910</v>
      </c>
      <c r="C257" s="108" t="s">
        <v>1963</v>
      </c>
      <c r="D257" s="15"/>
      <c r="E257" s="15"/>
      <c r="F257" s="15"/>
      <c r="G257" s="15"/>
      <c r="H257" s="15"/>
      <c r="I257" s="15"/>
      <c r="J257" s="23"/>
      <c r="K257" s="15">
        <v>54077</v>
      </c>
      <c r="L257" s="15" t="s">
        <v>78</v>
      </c>
      <c r="M257" s="43">
        <v>33520</v>
      </c>
      <c r="N257" s="43">
        <v>34216</v>
      </c>
      <c r="O257" s="77">
        <f t="shared" si="52"/>
        <v>696</v>
      </c>
      <c r="P257" s="78">
        <f t="shared" si="53"/>
        <v>2.0763723150357995E-2</v>
      </c>
      <c r="Q257" s="23" t="str">
        <f t="shared" si="58"/>
        <v>Increase</v>
      </c>
      <c r="R257" s="90">
        <v>651.0218377257205</v>
      </c>
      <c r="S257" s="102">
        <f t="shared" si="54"/>
        <v>51.488288191835096</v>
      </c>
      <c r="T257" s="102">
        <f t="shared" si="55"/>
        <v>52.557376753336207</v>
      </c>
      <c r="U257" s="114">
        <f t="shared" si="56"/>
        <v>1.0690885615011112</v>
      </c>
      <c r="V257" s="80"/>
    </row>
    <row r="258" spans="1:22" s="18" customFormat="1" x14ac:dyDescent="0.25">
      <c r="A258" s="17" t="s">
        <v>1781</v>
      </c>
      <c r="B258" s="17" t="s">
        <v>1782</v>
      </c>
      <c r="C258" s="17" t="s">
        <v>1961</v>
      </c>
      <c r="D258" s="17" t="s">
        <v>1783</v>
      </c>
      <c r="E258" s="17" t="s">
        <v>408</v>
      </c>
      <c r="F258" s="17" t="s">
        <v>465</v>
      </c>
      <c r="G258" s="17" t="s">
        <v>351</v>
      </c>
      <c r="H258" s="17" t="s">
        <v>1784</v>
      </c>
      <c r="I258" s="17" t="s">
        <v>1785</v>
      </c>
      <c r="J258" s="21" t="s">
        <v>1785</v>
      </c>
      <c r="K258" s="17" t="s">
        <v>1905</v>
      </c>
      <c r="L258" s="17" t="s">
        <v>1905</v>
      </c>
      <c r="M258" s="41">
        <f>M266-M265-M264-M263-M262-M261-M260-M259</f>
        <v>41366</v>
      </c>
      <c r="N258" s="41">
        <f>N266-N265-N264-N263-N262-N261-N260-N259</f>
        <v>42946</v>
      </c>
      <c r="O258" s="41">
        <f t="shared" si="52"/>
        <v>1580</v>
      </c>
      <c r="P258" s="36">
        <f t="shared" si="53"/>
        <v>3.8195619590968427E-2</v>
      </c>
      <c r="Q258" s="69" t="str">
        <f t="shared" ref="Q258" si="69">IF(P258&gt;0,"Increase", "Decrease")</f>
        <v>Increase</v>
      </c>
      <c r="R258" s="88">
        <v>338.25529556675787</v>
      </c>
      <c r="S258" s="100">
        <f t="shared" si="54"/>
        <v>122.29224654322087</v>
      </c>
      <c r="T258" s="100">
        <f t="shared" si="55"/>
        <v>126.96327467111067</v>
      </c>
      <c r="U258" s="112">
        <f t="shared" si="56"/>
        <v>4.671028127889798</v>
      </c>
    </row>
    <row r="259" spans="1:22" x14ac:dyDescent="0.25">
      <c r="A259" s="13" t="s">
        <v>405</v>
      </c>
      <c r="B259" s="13" t="s">
        <v>406</v>
      </c>
      <c r="C259" s="13" t="s">
        <v>1962</v>
      </c>
      <c r="D259" s="13" t="s">
        <v>407</v>
      </c>
      <c r="E259" s="13" t="s">
        <v>408</v>
      </c>
      <c r="F259" s="13" t="s">
        <v>409</v>
      </c>
      <c r="G259" s="13" t="s">
        <v>351</v>
      </c>
      <c r="H259" s="13" t="s">
        <v>410</v>
      </c>
      <c r="I259" s="13" t="s">
        <v>411</v>
      </c>
      <c r="J259" s="22" t="s">
        <v>411</v>
      </c>
      <c r="K259" s="13">
        <v>5404204</v>
      </c>
      <c r="L259" s="13" t="s">
        <v>120</v>
      </c>
      <c r="M259" s="42">
        <v>587</v>
      </c>
      <c r="N259" s="42">
        <v>387</v>
      </c>
      <c r="O259" s="42">
        <f t="shared" ref="O259:O322" si="70">N259-M259</f>
        <v>-200</v>
      </c>
      <c r="P259" s="37">
        <f t="shared" ref="P259:P322" si="71">O259/M259</f>
        <v>-0.34071550255536626</v>
      </c>
      <c r="Q259" s="70" t="str">
        <f t="shared" si="58"/>
        <v>Decrease</v>
      </c>
      <c r="R259" s="89">
        <v>0.14476671090962401</v>
      </c>
      <c r="S259" s="101">
        <f t="shared" ref="S259:S322" si="72">M259/R259</f>
        <v>4054.7995897099336</v>
      </c>
      <c r="T259" s="101">
        <f t="shared" ref="T259:T322" si="73">N259/R259</f>
        <v>2673.2665097406207</v>
      </c>
      <c r="U259" s="113">
        <f t="shared" ref="U259:U321" si="74">T259-S259</f>
        <v>-1381.5330799693129</v>
      </c>
    </row>
    <row r="260" spans="1:22" x14ac:dyDescent="0.25">
      <c r="A260" s="13" t="s">
        <v>552</v>
      </c>
      <c r="B260" s="13" t="s">
        <v>553</v>
      </c>
      <c r="C260" s="13" t="s">
        <v>1962</v>
      </c>
      <c r="D260" s="13" t="s">
        <v>554</v>
      </c>
      <c r="E260" s="13" t="s">
        <v>408</v>
      </c>
      <c r="F260" s="13" t="s">
        <v>409</v>
      </c>
      <c r="G260" s="13" t="s">
        <v>351</v>
      </c>
      <c r="H260" s="13" t="s">
        <v>555</v>
      </c>
      <c r="I260" s="13" t="s">
        <v>556</v>
      </c>
      <c r="J260" s="22" t="s">
        <v>556</v>
      </c>
      <c r="K260" s="13">
        <v>5411284</v>
      </c>
      <c r="L260" s="13" t="s">
        <v>143</v>
      </c>
      <c r="M260" s="42">
        <v>1236</v>
      </c>
      <c r="N260" s="42">
        <v>1211</v>
      </c>
      <c r="O260" s="42">
        <f t="shared" si="70"/>
        <v>-25</v>
      </c>
      <c r="P260" s="37">
        <f t="shared" si="71"/>
        <v>-2.0226537216828478E-2</v>
      </c>
      <c r="Q260" s="70" t="str">
        <f t="shared" si="58"/>
        <v>Decrease</v>
      </c>
      <c r="R260" s="89">
        <v>1.6456860511254785</v>
      </c>
      <c r="S260" s="101">
        <f t="shared" si="72"/>
        <v>751.05455208464832</v>
      </c>
      <c r="T260" s="101">
        <f t="shared" si="73"/>
        <v>735.86331923503974</v>
      </c>
      <c r="U260" s="113">
        <f t="shared" si="74"/>
        <v>-15.191232849608582</v>
      </c>
    </row>
    <row r="261" spans="1:22" x14ac:dyDescent="0.25">
      <c r="A261" s="13" t="s">
        <v>704</v>
      </c>
      <c r="B261" s="13" t="s">
        <v>705</v>
      </c>
      <c r="C261" s="13" t="s">
        <v>1962</v>
      </c>
      <c r="D261" s="13" t="s">
        <v>706</v>
      </c>
      <c r="E261" s="13" t="s">
        <v>408</v>
      </c>
      <c r="F261" s="13" t="s">
        <v>409</v>
      </c>
      <c r="G261" s="13" t="s">
        <v>351</v>
      </c>
      <c r="H261" s="13" t="s">
        <v>707</v>
      </c>
      <c r="I261" s="13" t="s">
        <v>708</v>
      </c>
      <c r="J261" s="22" t="s">
        <v>708</v>
      </c>
      <c r="K261" s="13">
        <v>5424292</v>
      </c>
      <c r="L261" s="13" t="s">
        <v>169</v>
      </c>
      <c r="M261" s="42">
        <v>1518</v>
      </c>
      <c r="N261" s="42">
        <v>1542</v>
      </c>
      <c r="O261" s="42">
        <f t="shared" si="70"/>
        <v>24</v>
      </c>
      <c r="P261" s="37">
        <f t="shared" si="71"/>
        <v>1.5810276679841896E-2</v>
      </c>
      <c r="Q261" s="70" t="str">
        <f t="shared" si="58"/>
        <v>Increase</v>
      </c>
      <c r="R261" s="89">
        <v>2.1252874580667975</v>
      </c>
      <c r="S261" s="101">
        <f t="shared" si="72"/>
        <v>714.25632059241627</v>
      </c>
      <c r="T261" s="101">
        <f t="shared" si="73"/>
        <v>725.54891064130823</v>
      </c>
      <c r="U261" s="113">
        <f t="shared" si="74"/>
        <v>11.292590048891952</v>
      </c>
    </row>
    <row r="262" spans="1:22" x14ac:dyDescent="0.25">
      <c r="A262" s="13" t="s">
        <v>929</v>
      </c>
      <c r="B262" s="13" t="s">
        <v>930</v>
      </c>
      <c r="C262" s="13" t="s">
        <v>1962</v>
      </c>
      <c r="D262" s="13" t="s">
        <v>931</v>
      </c>
      <c r="E262" s="13" t="s">
        <v>408</v>
      </c>
      <c r="F262" s="13" t="s">
        <v>409</v>
      </c>
      <c r="G262" s="13" t="s">
        <v>351</v>
      </c>
      <c r="H262" s="13" t="s">
        <v>932</v>
      </c>
      <c r="I262" s="13" t="s">
        <v>933</v>
      </c>
      <c r="J262" s="22" t="s">
        <v>933</v>
      </c>
      <c r="K262" s="13">
        <v>5439532</v>
      </c>
      <c r="L262" s="13" t="s">
        <v>209</v>
      </c>
      <c r="M262" s="42">
        <v>6284</v>
      </c>
      <c r="N262" s="42">
        <v>6961</v>
      </c>
      <c r="O262" s="42">
        <f t="shared" si="70"/>
        <v>677</v>
      </c>
      <c r="P262" s="37">
        <f t="shared" si="71"/>
        <v>0.10773392743475493</v>
      </c>
      <c r="Q262" s="70" t="str">
        <f t="shared" si="58"/>
        <v>Increase</v>
      </c>
      <c r="R262" s="89">
        <v>3.7722383862799038</v>
      </c>
      <c r="S262" s="101">
        <f t="shared" si="72"/>
        <v>1665.8544228953513</v>
      </c>
      <c r="T262" s="101">
        <f t="shared" si="73"/>
        <v>1845.3234624084246</v>
      </c>
      <c r="U262" s="113">
        <f t="shared" si="74"/>
        <v>179.46903951307331</v>
      </c>
    </row>
    <row r="263" spans="1:22" s="5" customFormat="1" x14ac:dyDescent="0.25">
      <c r="A263" s="14" t="s">
        <v>1162</v>
      </c>
      <c r="B263" s="14" t="s">
        <v>1163</v>
      </c>
      <c r="C263" s="14" t="s">
        <v>1964</v>
      </c>
      <c r="D263" s="14" t="s">
        <v>1168</v>
      </c>
      <c r="E263" s="14" t="s">
        <v>1165</v>
      </c>
      <c r="F263" s="14" t="s">
        <v>465</v>
      </c>
      <c r="G263" s="14" t="s">
        <v>351</v>
      </c>
      <c r="H263" s="14" t="s">
        <v>1166</v>
      </c>
      <c r="I263" s="14" t="s">
        <v>1167</v>
      </c>
      <c r="J263" s="24" t="s">
        <v>1928</v>
      </c>
      <c r="K263" s="14">
        <v>5459068</v>
      </c>
      <c r="L263" s="14" t="s">
        <v>254</v>
      </c>
      <c r="M263" s="74">
        <v>1220</v>
      </c>
      <c r="N263" s="74">
        <v>1126</v>
      </c>
      <c r="O263" s="79">
        <f t="shared" si="70"/>
        <v>-94</v>
      </c>
      <c r="P263" s="38">
        <f t="shared" si="71"/>
        <v>-7.7049180327868852E-2</v>
      </c>
      <c r="Q263" s="75" t="str">
        <f t="shared" ref="Q263" si="75">IF(P263&gt;0,"Increase", "Decrease")</f>
        <v>Decrease</v>
      </c>
      <c r="R263" s="91">
        <v>0.98865517068863784</v>
      </c>
      <c r="S263" s="105">
        <f t="shared" si="72"/>
        <v>1233.9995138549887</v>
      </c>
      <c r="T263" s="105">
        <f t="shared" si="73"/>
        <v>1138.9208627874732</v>
      </c>
      <c r="U263" s="115">
        <f t="shared" si="74"/>
        <v>-95.078651067515466</v>
      </c>
    </row>
    <row r="264" spans="1:22" x14ac:dyDescent="0.25">
      <c r="A264" s="13" t="s">
        <v>1269</v>
      </c>
      <c r="B264" s="13" t="s">
        <v>1270</v>
      </c>
      <c r="C264" s="13" t="s">
        <v>1962</v>
      </c>
      <c r="D264" s="13" t="s">
        <v>1271</v>
      </c>
      <c r="E264" s="13" t="s">
        <v>408</v>
      </c>
      <c r="F264" s="13" t="s">
        <v>409</v>
      </c>
      <c r="G264" s="13" t="s">
        <v>351</v>
      </c>
      <c r="H264" s="13" t="s">
        <v>1272</v>
      </c>
      <c r="I264" s="13" t="s">
        <v>1273</v>
      </c>
      <c r="J264" s="22" t="s">
        <v>1273</v>
      </c>
      <c r="K264" s="13">
        <v>5464516</v>
      </c>
      <c r="L264" s="13" t="s">
        <v>274</v>
      </c>
      <c r="M264" s="42">
        <v>974</v>
      </c>
      <c r="N264" s="42">
        <v>874</v>
      </c>
      <c r="O264" s="42">
        <f t="shared" si="70"/>
        <v>-100</v>
      </c>
      <c r="P264" s="37">
        <f t="shared" si="71"/>
        <v>-0.10266940451745379</v>
      </c>
      <c r="Q264" s="70" t="str">
        <f t="shared" ref="Q264:Q325" si="76">IF(P264&gt;0,"Increase", "Decrease")</f>
        <v>Decrease</v>
      </c>
      <c r="R264" s="89">
        <v>0.75201864699746679</v>
      </c>
      <c r="S264" s="101">
        <f t="shared" si="72"/>
        <v>1295.1806499597089</v>
      </c>
      <c r="T264" s="101">
        <f t="shared" si="73"/>
        <v>1162.2052238858168</v>
      </c>
      <c r="U264" s="113">
        <f t="shared" si="74"/>
        <v>-132.97542607389209</v>
      </c>
    </row>
    <row r="265" spans="1:22" x14ac:dyDescent="0.25">
      <c r="A265" s="13" t="s">
        <v>1601</v>
      </c>
      <c r="B265" s="13" t="s">
        <v>1602</v>
      </c>
      <c r="C265" s="13" t="s">
        <v>1962</v>
      </c>
      <c r="D265" s="13" t="s">
        <v>1603</v>
      </c>
      <c r="E265" s="13" t="s">
        <v>408</v>
      </c>
      <c r="F265" s="13" t="s">
        <v>409</v>
      </c>
      <c r="G265" s="13" t="s">
        <v>351</v>
      </c>
      <c r="H265" s="13" t="s">
        <v>1604</v>
      </c>
      <c r="I265" s="13" t="s">
        <v>1605</v>
      </c>
      <c r="J265" s="22" t="s">
        <v>1605</v>
      </c>
      <c r="K265" s="13">
        <v>5487988</v>
      </c>
      <c r="L265" s="13" t="s">
        <v>338</v>
      </c>
      <c r="M265" s="42">
        <v>2301</v>
      </c>
      <c r="N265" s="42">
        <v>2393</v>
      </c>
      <c r="O265" s="42">
        <f t="shared" si="70"/>
        <v>92</v>
      </c>
      <c r="P265" s="37">
        <f t="shared" si="71"/>
        <v>3.9982616253802693E-2</v>
      </c>
      <c r="Q265" s="70" t="str">
        <f t="shared" si="76"/>
        <v>Increase</v>
      </c>
      <c r="R265" s="89">
        <v>2.4268054254303109</v>
      </c>
      <c r="S265" s="101">
        <f t="shared" si="72"/>
        <v>948.16006915428602</v>
      </c>
      <c r="T265" s="101">
        <f t="shared" si="73"/>
        <v>986.06998934646083</v>
      </c>
      <c r="U265" s="113">
        <f t="shared" si="74"/>
        <v>37.909920192174809</v>
      </c>
    </row>
    <row r="266" spans="1:22" s="6" customFormat="1" x14ac:dyDescent="0.25">
      <c r="A266" s="15" t="s">
        <v>81</v>
      </c>
      <c r="B266" s="16" t="s">
        <v>1910</v>
      </c>
      <c r="C266" s="108" t="s">
        <v>1963</v>
      </c>
      <c r="D266" s="15"/>
      <c r="E266" s="15"/>
      <c r="F266" s="15"/>
      <c r="G266" s="15"/>
      <c r="H266" s="15"/>
      <c r="I266" s="15"/>
      <c r="J266" s="23"/>
      <c r="K266" s="15">
        <v>54079</v>
      </c>
      <c r="L266" s="15" t="s">
        <v>80</v>
      </c>
      <c r="M266" s="43">
        <v>55486</v>
      </c>
      <c r="N266" s="43">
        <v>57440</v>
      </c>
      <c r="O266" s="77">
        <f t="shared" si="70"/>
        <v>1954</v>
      </c>
      <c r="P266" s="78">
        <f t="shared" si="71"/>
        <v>3.5216090545362795E-2</v>
      </c>
      <c r="Q266" s="23" t="str">
        <f t="shared" si="76"/>
        <v>Increase</v>
      </c>
      <c r="R266" s="90">
        <v>350.11075341625605</v>
      </c>
      <c r="S266" s="102">
        <f t="shared" si="72"/>
        <v>158.48127901981692</v>
      </c>
      <c r="T266" s="102">
        <f t="shared" si="73"/>
        <v>164.06237009152372</v>
      </c>
      <c r="U266" s="114">
        <f t="shared" si="74"/>
        <v>5.5810910717067941</v>
      </c>
      <c r="V266" s="80"/>
    </row>
    <row r="267" spans="1:22" s="18" customFormat="1" x14ac:dyDescent="0.25">
      <c r="A267" s="17" t="s">
        <v>1786</v>
      </c>
      <c r="B267" s="17" t="s">
        <v>1787</v>
      </c>
      <c r="C267" s="17" t="s">
        <v>1961</v>
      </c>
      <c r="D267" s="17" t="s">
        <v>1788</v>
      </c>
      <c r="E267" s="17" t="s">
        <v>443</v>
      </c>
      <c r="F267" s="17" t="s">
        <v>444</v>
      </c>
      <c r="G267" s="17" t="s">
        <v>351</v>
      </c>
      <c r="H267" s="17" t="s">
        <v>1789</v>
      </c>
      <c r="I267" s="17" t="s">
        <v>1790</v>
      </c>
      <c r="J267" s="21" t="s">
        <v>1790</v>
      </c>
      <c r="K267" s="17" t="s">
        <v>1905</v>
      </c>
      <c r="L267" s="17" t="s">
        <v>1905</v>
      </c>
      <c r="M267" s="41">
        <f>M272-M271-M270-M269-M268</f>
        <v>58145</v>
      </c>
      <c r="N267" s="41">
        <f>N272-N271-N270-N269-N268</f>
        <v>54496</v>
      </c>
      <c r="O267" s="41">
        <f t="shared" si="70"/>
        <v>-3649</v>
      </c>
      <c r="P267" s="36">
        <f t="shared" si="71"/>
        <v>-6.2756900851319977E-2</v>
      </c>
      <c r="Q267" s="69" t="str">
        <f t="shared" ref="Q267" si="77">IF(P267&gt;0,"Increase", "Decrease")</f>
        <v>Decrease</v>
      </c>
      <c r="R267" s="88">
        <v>596.98010400090504</v>
      </c>
      <c r="S267" s="100">
        <f t="shared" si="72"/>
        <v>97.398555848541065</v>
      </c>
      <c r="T267" s="100">
        <f t="shared" si="73"/>
        <v>91.286124336092414</v>
      </c>
      <c r="U267" s="112">
        <f t="shared" si="74"/>
        <v>-6.1124315124486515</v>
      </c>
    </row>
    <row r="268" spans="1:22" x14ac:dyDescent="0.25">
      <c r="A268" s="13" t="s">
        <v>440</v>
      </c>
      <c r="B268" s="13" t="s">
        <v>441</v>
      </c>
      <c r="C268" s="13" t="s">
        <v>1962</v>
      </c>
      <c r="D268" s="13" t="s">
        <v>442</v>
      </c>
      <c r="E268" s="13" t="s">
        <v>443</v>
      </c>
      <c r="F268" s="13" t="s">
        <v>444</v>
      </c>
      <c r="G268" s="13" t="s">
        <v>351</v>
      </c>
      <c r="H268" s="13" t="s">
        <v>445</v>
      </c>
      <c r="I268" s="13" t="s">
        <v>446</v>
      </c>
      <c r="J268" s="22" t="s">
        <v>446</v>
      </c>
      <c r="K268" s="13">
        <v>5405332</v>
      </c>
      <c r="L268" s="13" t="s">
        <v>125</v>
      </c>
      <c r="M268" s="42">
        <v>17614</v>
      </c>
      <c r="N268" s="42">
        <v>17286</v>
      </c>
      <c r="O268" s="42">
        <f t="shared" si="70"/>
        <v>-328</v>
      </c>
      <c r="P268" s="37">
        <f t="shared" si="71"/>
        <v>-1.8621551038946294E-2</v>
      </c>
      <c r="Q268" s="70" t="str">
        <f t="shared" si="76"/>
        <v>Decrease</v>
      </c>
      <c r="R268" s="89">
        <v>9.5037003669401763</v>
      </c>
      <c r="S268" s="101">
        <f t="shared" si="72"/>
        <v>1853.3833475298238</v>
      </c>
      <c r="T268" s="101">
        <f t="shared" si="73"/>
        <v>1818.8704749290641</v>
      </c>
      <c r="U268" s="113">
        <f t="shared" si="74"/>
        <v>-34.512872600759692</v>
      </c>
    </row>
    <row r="269" spans="1:22" x14ac:dyDescent="0.25">
      <c r="A269" s="13" t="s">
        <v>991</v>
      </c>
      <c r="B269" s="13" t="s">
        <v>992</v>
      </c>
      <c r="C269" s="13" t="s">
        <v>1962</v>
      </c>
      <c r="D269" s="13" t="s">
        <v>993</v>
      </c>
      <c r="E269" s="13" t="s">
        <v>443</v>
      </c>
      <c r="F269" s="13" t="s">
        <v>444</v>
      </c>
      <c r="G269" s="13" t="s">
        <v>351</v>
      </c>
      <c r="H269" s="13" t="s">
        <v>994</v>
      </c>
      <c r="I269" s="13" t="s">
        <v>995</v>
      </c>
      <c r="J269" s="22" t="s">
        <v>995</v>
      </c>
      <c r="K269" s="13">
        <v>5446468</v>
      </c>
      <c r="L269" s="13" t="s">
        <v>221</v>
      </c>
      <c r="M269" s="42">
        <v>348</v>
      </c>
      <c r="N269" s="42">
        <v>338</v>
      </c>
      <c r="O269" s="42">
        <f t="shared" si="70"/>
        <v>-10</v>
      </c>
      <c r="P269" s="37">
        <f t="shared" si="71"/>
        <v>-2.8735632183908046E-2</v>
      </c>
      <c r="Q269" s="70" t="str">
        <f t="shared" si="76"/>
        <v>Decrease</v>
      </c>
      <c r="R269" s="89">
        <v>0.50110756564470249</v>
      </c>
      <c r="S269" s="101">
        <f t="shared" si="72"/>
        <v>694.46167621173072</v>
      </c>
      <c r="T269" s="101">
        <f t="shared" si="73"/>
        <v>674.50588091829025</v>
      </c>
      <c r="U269" s="113">
        <f t="shared" si="74"/>
        <v>-19.955795293440474</v>
      </c>
    </row>
    <row r="270" spans="1:22" x14ac:dyDescent="0.25">
      <c r="A270" s="13" t="s">
        <v>1016</v>
      </c>
      <c r="B270" s="13" t="s">
        <v>1017</v>
      </c>
      <c r="C270" s="13" t="s">
        <v>1962</v>
      </c>
      <c r="D270" s="13" t="s">
        <v>1018</v>
      </c>
      <c r="E270" s="13" t="s">
        <v>443</v>
      </c>
      <c r="F270" s="13" t="s">
        <v>444</v>
      </c>
      <c r="G270" s="13" t="s">
        <v>351</v>
      </c>
      <c r="H270" s="13" t="s">
        <v>1019</v>
      </c>
      <c r="I270" s="13" t="s">
        <v>1020</v>
      </c>
      <c r="J270" s="22" t="s">
        <v>1020</v>
      </c>
      <c r="K270" s="13">
        <v>5449492</v>
      </c>
      <c r="L270" s="13" t="s">
        <v>226</v>
      </c>
      <c r="M270" s="42">
        <v>1408</v>
      </c>
      <c r="N270" s="42">
        <v>1341</v>
      </c>
      <c r="O270" s="42">
        <f t="shared" si="70"/>
        <v>-67</v>
      </c>
      <c r="P270" s="37">
        <f t="shared" si="71"/>
        <v>-4.7585227272727272E-2</v>
      </c>
      <c r="Q270" s="70" t="str">
        <f t="shared" si="76"/>
        <v>Decrease</v>
      </c>
      <c r="R270" s="89">
        <v>0.86354163325627753</v>
      </c>
      <c r="S270" s="101">
        <f t="shared" si="72"/>
        <v>1630.4946348569865</v>
      </c>
      <c r="T270" s="101">
        <f t="shared" si="73"/>
        <v>1552.9071770903543</v>
      </c>
      <c r="U270" s="113">
        <f t="shared" si="74"/>
        <v>-77.587457766632269</v>
      </c>
    </row>
    <row r="271" spans="1:22" x14ac:dyDescent="0.25">
      <c r="A271" s="13" t="s">
        <v>1416</v>
      </c>
      <c r="B271" s="13" t="s">
        <v>1417</v>
      </c>
      <c r="C271" s="13" t="s">
        <v>1962</v>
      </c>
      <c r="D271" s="13" t="s">
        <v>1418</v>
      </c>
      <c r="E271" s="13" t="s">
        <v>443</v>
      </c>
      <c r="F271" s="13" t="s">
        <v>444</v>
      </c>
      <c r="G271" s="13" t="s">
        <v>351</v>
      </c>
      <c r="H271" s="13" t="s">
        <v>1419</v>
      </c>
      <c r="I271" s="13" t="s">
        <v>1420</v>
      </c>
      <c r="J271" s="22" t="s">
        <v>1420</v>
      </c>
      <c r="K271" s="13">
        <v>5475172</v>
      </c>
      <c r="L271" s="13" t="s">
        <v>302</v>
      </c>
      <c r="M271" s="42">
        <v>1344</v>
      </c>
      <c r="N271" s="42">
        <v>1130</v>
      </c>
      <c r="O271" s="42">
        <f t="shared" si="70"/>
        <v>-214</v>
      </c>
      <c r="P271" s="37">
        <f t="shared" si="71"/>
        <v>-0.15922619047619047</v>
      </c>
      <c r="Q271" s="70" t="str">
        <f t="shared" si="76"/>
        <v>Decrease</v>
      </c>
      <c r="R271" s="89">
        <v>0.69766590082706981</v>
      </c>
      <c r="S271" s="101">
        <f t="shared" si="72"/>
        <v>1926.4235193474603</v>
      </c>
      <c r="T271" s="101">
        <f t="shared" si="73"/>
        <v>1619.6864411180284</v>
      </c>
      <c r="U271" s="113">
        <f t="shared" si="74"/>
        <v>-306.73707822943197</v>
      </c>
    </row>
    <row r="272" spans="1:22" s="6" customFormat="1" x14ac:dyDescent="0.25">
      <c r="A272" s="15" t="s">
        <v>83</v>
      </c>
      <c r="B272" s="16" t="s">
        <v>1910</v>
      </c>
      <c r="C272" s="108" t="s">
        <v>1963</v>
      </c>
      <c r="D272" s="15"/>
      <c r="E272" s="15"/>
      <c r="F272" s="15"/>
      <c r="G272" s="15"/>
      <c r="H272" s="15"/>
      <c r="I272" s="15"/>
      <c r="J272" s="23"/>
      <c r="K272" s="15">
        <v>54081</v>
      </c>
      <c r="L272" s="15" t="s">
        <v>82</v>
      </c>
      <c r="M272" s="43">
        <v>78859</v>
      </c>
      <c r="N272" s="43">
        <v>74591</v>
      </c>
      <c r="O272" s="77">
        <f t="shared" si="70"/>
        <v>-4268</v>
      </c>
      <c r="P272" s="78">
        <f t="shared" si="71"/>
        <v>-5.4121913795508438E-2</v>
      </c>
      <c r="Q272" s="23" t="str">
        <f t="shared" si="76"/>
        <v>Decrease</v>
      </c>
      <c r="R272" s="90">
        <v>608.54611946757325</v>
      </c>
      <c r="S272" s="102">
        <f t="shared" si="72"/>
        <v>129.58590561549386</v>
      </c>
      <c r="T272" s="102">
        <f t="shared" si="73"/>
        <v>122.57246840265921</v>
      </c>
      <c r="U272" s="114">
        <f t="shared" si="74"/>
        <v>-7.0134372128346456</v>
      </c>
      <c r="V272" s="80"/>
    </row>
    <row r="273" spans="1:22" s="18" customFormat="1" x14ac:dyDescent="0.25">
      <c r="A273" s="17" t="s">
        <v>1791</v>
      </c>
      <c r="B273" s="17" t="s">
        <v>1792</v>
      </c>
      <c r="C273" s="17" t="s">
        <v>1961</v>
      </c>
      <c r="D273" s="17" t="s">
        <v>1793</v>
      </c>
      <c r="E273" s="17" t="s">
        <v>497</v>
      </c>
      <c r="F273" s="17" t="s">
        <v>498</v>
      </c>
      <c r="G273" s="17" t="s">
        <v>351</v>
      </c>
      <c r="H273" s="17" t="s">
        <v>1794</v>
      </c>
      <c r="I273" s="17" t="s">
        <v>1795</v>
      </c>
      <c r="J273" s="21" t="s">
        <v>1795</v>
      </c>
      <c r="K273" s="17" t="s">
        <v>1905</v>
      </c>
      <c r="L273" s="17" t="s">
        <v>1905</v>
      </c>
      <c r="M273" s="41">
        <f>M281-M280-M279-M278-M277-M276-M275-M274</f>
        <v>20115</v>
      </c>
      <c r="N273" s="41">
        <f>N281-N280-N279-N278-N277-N276-N275-N274</f>
        <v>19224</v>
      </c>
      <c r="O273" s="41">
        <f t="shared" si="70"/>
        <v>-891</v>
      </c>
      <c r="P273" s="36">
        <f t="shared" si="71"/>
        <v>-4.429530201342282E-2</v>
      </c>
      <c r="Q273" s="69" t="str">
        <f t="shared" ref="Q273" si="78">IF(P273&gt;0,"Increase", "Decrease")</f>
        <v>Decrease</v>
      </c>
      <c r="R273" s="88">
        <v>1033.117499055533</v>
      </c>
      <c r="S273" s="100">
        <f t="shared" si="72"/>
        <v>19.470195808694516</v>
      </c>
      <c r="T273" s="100">
        <f t="shared" si="73"/>
        <v>18.607757605087915</v>
      </c>
      <c r="U273" s="112">
        <f t="shared" si="74"/>
        <v>-0.86243820360660095</v>
      </c>
    </row>
    <row r="274" spans="1:22" x14ac:dyDescent="0.25">
      <c r="A274" s="13" t="s">
        <v>494</v>
      </c>
      <c r="B274" s="13" t="s">
        <v>495</v>
      </c>
      <c r="C274" s="13" t="s">
        <v>1962</v>
      </c>
      <c r="D274" s="13" t="s">
        <v>496</v>
      </c>
      <c r="E274" s="13" t="s">
        <v>497</v>
      </c>
      <c r="F274" s="13" t="s">
        <v>498</v>
      </c>
      <c r="G274" s="13" t="s">
        <v>351</v>
      </c>
      <c r="H274" s="13" t="s">
        <v>499</v>
      </c>
      <c r="I274" s="13" t="s">
        <v>500</v>
      </c>
      <c r="J274" s="22" t="s">
        <v>500</v>
      </c>
      <c r="K274" s="13">
        <v>5406988</v>
      </c>
      <c r="L274" s="13" t="s">
        <v>133</v>
      </c>
      <c r="M274" s="42">
        <v>702</v>
      </c>
      <c r="N274" s="42">
        <v>622</v>
      </c>
      <c r="O274" s="42">
        <f t="shared" si="70"/>
        <v>-80</v>
      </c>
      <c r="P274" s="37">
        <f t="shared" si="71"/>
        <v>-0.11396011396011396</v>
      </c>
      <c r="Q274" s="70" t="str">
        <f t="shared" si="76"/>
        <v>Decrease</v>
      </c>
      <c r="R274" s="89">
        <v>0.43882660268623191</v>
      </c>
      <c r="S274" s="101">
        <f t="shared" si="72"/>
        <v>1599.7206999365562</v>
      </c>
      <c r="T274" s="101">
        <f t="shared" si="73"/>
        <v>1417.4163466674331</v>
      </c>
      <c r="U274" s="113">
        <f t="shared" si="74"/>
        <v>-182.30435326912311</v>
      </c>
    </row>
    <row r="275" spans="1:22" x14ac:dyDescent="0.25">
      <c r="A275" s="13" t="s">
        <v>721</v>
      </c>
      <c r="B275" s="13" t="s">
        <v>722</v>
      </c>
      <c r="C275" s="13" t="s">
        <v>1962</v>
      </c>
      <c r="D275" s="13" t="s">
        <v>723</v>
      </c>
      <c r="E275" s="13" t="s">
        <v>497</v>
      </c>
      <c r="F275" s="13" t="s">
        <v>498</v>
      </c>
      <c r="G275" s="13" t="s">
        <v>351</v>
      </c>
      <c r="H275" s="13" t="s">
        <v>724</v>
      </c>
      <c r="I275" s="13" t="s">
        <v>725</v>
      </c>
      <c r="J275" s="22" t="s">
        <v>725</v>
      </c>
      <c r="K275" s="13">
        <v>5424580</v>
      </c>
      <c r="L275" s="13" t="s">
        <v>172</v>
      </c>
      <c r="M275" s="42">
        <v>7094</v>
      </c>
      <c r="N275" s="42">
        <v>6934</v>
      </c>
      <c r="O275" s="42">
        <f t="shared" si="70"/>
        <v>-160</v>
      </c>
      <c r="P275" s="37">
        <f t="shared" si="71"/>
        <v>-2.255427121511136E-2</v>
      </c>
      <c r="Q275" s="70" t="str">
        <f t="shared" si="76"/>
        <v>Decrease</v>
      </c>
      <c r="R275" s="89">
        <v>3.6252214364424442</v>
      </c>
      <c r="S275" s="101">
        <f t="shared" si="72"/>
        <v>1956.8459815137771</v>
      </c>
      <c r="T275" s="101">
        <f t="shared" si="73"/>
        <v>1912.7107465205147</v>
      </c>
      <c r="U275" s="113">
        <f t="shared" si="74"/>
        <v>-44.135234993262429</v>
      </c>
    </row>
    <row r="276" spans="1:22" x14ac:dyDescent="0.25">
      <c r="A276" s="13" t="s">
        <v>869</v>
      </c>
      <c r="B276" s="13" t="s">
        <v>870</v>
      </c>
      <c r="C276" s="13" t="s">
        <v>1962</v>
      </c>
      <c r="D276" s="13" t="s">
        <v>871</v>
      </c>
      <c r="E276" s="13" t="s">
        <v>497</v>
      </c>
      <c r="F276" s="13" t="s">
        <v>498</v>
      </c>
      <c r="G276" s="13" t="s">
        <v>351</v>
      </c>
      <c r="H276" s="13" t="s">
        <v>872</v>
      </c>
      <c r="I276" s="13" t="s">
        <v>873</v>
      </c>
      <c r="J276" s="22" t="s">
        <v>873</v>
      </c>
      <c r="K276" s="13">
        <v>5435092</v>
      </c>
      <c r="L276" s="13" t="s">
        <v>199</v>
      </c>
      <c r="M276" s="42">
        <v>143</v>
      </c>
      <c r="N276" s="42">
        <v>95</v>
      </c>
      <c r="O276" s="42">
        <f t="shared" si="70"/>
        <v>-48</v>
      </c>
      <c r="P276" s="37">
        <f t="shared" si="71"/>
        <v>-0.33566433566433568</v>
      </c>
      <c r="Q276" s="70" t="str">
        <f t="shared" si="76"/>
        <v>Decrease</v>
      </c>
      <c r="R276" s="89">
        <v>0.32319753062193979</v>
      </c>
      <c r="S276" s="101">
        <f t="shared" si="72"/>
        <v>442.45387557516398</v>
      </c>
      <c r="T276" s="101">
        <f t="shared" si="73"/>
        <v>293.93788936811592</v>
      </c>
      <c r="U276" s="113">
        <f t="shared" si="74"/>
        <v>-148.51598620704806</v>
      </c>
    </row>
    <row r="277" spans="1:22" x14ac:dyDescent="0.25">
      <c r="A277" s="13" t="s">
        <v>934</v>
      </c>
      <c r="B277" s="13" t="s">
        <v>935</v>
      </c>
      <c r="C277" s="13" t="s">
        <v>1962</v>
      </c>
      <c r="D277" s="13" t="s">
        <v>936</v>
      </c>
      <c r="E277" s="13" t="s">
        <v>497</v>
      </c>
      <c r="F277" s="13" t="s">
        <v>498</v>
      </c>
      <c r="G277" s="13" t="s">
        <v>351</v>
      </c>
      <c r="H277" s="13" t="s">
        <v>937</v>
      </c>
      <c r="I277" s="13" t="s">
        <v>938</v>
      </c>
      <c r="J277" s="22" t="s">
        <v>938</v>
      </c>
      <c r="K277" s="13">
        <v>5439628</v>
      </c>
      <c r="L277" s="13" t="s">
        <v>210</v>
      </c>
      <c r="M277" s="42">
        <v>221</v>
      </c>
      <c r="N277" s="42">
        <v>163</v>
      </c>
      <c r="O277" s="42">
        <f t="shared" si="70"/>
        <v>-58</v>
      </c>
      <c r="P277" s="37">
        <f t="shared" si="71"/>
        <v>-0.26244343891402716</v>
      </c>
      <c r="Q277" s="70" t="str">
        <f t="shared" si="76"/>
        <v>Decrease</v>
      </c>
      <c r="R277" s="89">
        <v>0.30283136977312825</v>
      </c>
      <c r="S277" s="101">
        <f t="shared" si="72"/>
        <v>729.77908519043535</v>
      </c>
      <c r="T277" s="101">
        <f t="shared" si="73"/>
        <v>538.25335242552478</v>
      </c>
      <c r="U277" s="113">
        <f t="shared" si="74"/>
        <v>-191.52573276491057</v>
      </c>
    </row>
    <row r="278" spans="1:22" x14ac:dyDescent="0.25">
      <c r="A278" s="13" t="s">
        <v>1081</v>
      </c>
      <c r="B278" s="13" t="s">
        <v>1082</v>
      </c>
      <c r="C278" s="13" t="s">
        <v>1962</v>
      </c>
      <c r="D278" s="13" t="s">
        <v>1083</v>
      </c>
      <c r="E278" s="13" t="s">
        <v>497</v>
      </c>
      <c r="F278" s="13" t="s">
        <v>498</v>
      </c>
      <c r="G278" s="13" t="s">
        <v>351</v>
      </c>
      <c r="H278" s="13" t="s">
        <v>1084</v>
      </c>
      <c r="I278" s="13" t="s">
        <v>1085</v>
      </c>
      <c r="J278" s="22" t="s">
        <v>1085</v>
      </c>
      <c r="K278" s="13">
        <v>5454100</v>
      </c>
      <c r="L278" s="13" t="s">
        <v>239</v>
      </c>
      <c r="M278" s="42">
        <v>724</v>
      </c>
      <c r="N278" s="42">
        <v>560</v>
      </c>
      <c r="O278" s="42">
        <f t="shared" si="70"/>
        <v>-164</v>
      </c>
      <c r="P278" s="37">
        <f t="shared" si="71"/>
        <v>-0.22651933701657459</v>
      </c>
      <c r="Q278" s="70" t="str">
        <f t="shared" si="76"/>
        <v>Decrease</v>
      </c>
      <c r="R278" s="89">
        <v>0.4562643696946061</v>
      </c>
      <c r="S278" s="101">
        <f t="shared" si="72"/>
        <v>1586.7993384725589</v>
      </c>
      <c r="T278" s="101">
        <f t="shared" si="73"/>
        <v>1227.3586043434157</v>
      </c>
      <c r="U278" s="113">
        <f t="shared" si="74"/>
        <v>-359.44073412914327</v>
      </c>
    </row>
    <row r="279" spans="1:22" x14ac:dyDescent="0.25">
      <c r="A279" s="13" t="s">
        <v>1108</v>
      </c>
      <c r="B279" s="13" t="s">
        <v>1109</v>
      </c>
      <c r="C279" s="13" t="s">
        <v>1962</v>
      </c>
      <c r="D279" s="13" t="s">
        <v>1110</v>
      </c>
      <c r="E279" s="13" t="s">
        <v>497</v>
      </c>
      <c r="F279" s="13" t="s">
        <v>498</v>
      </c>
      <c r="G279" s="13" t="s">
        <v>351</v>
      </c>
      <c r="H279" s="13" t="s">
        <v>1111</v>
      </c>
      <c r="I279" s="13" t="s">
        <v>1112</v>
      </c>
      <c r="J279" s="22" t="s">
        <v>1112</v>
      </c>
      <c r="K279" s="13">
        <v>5455540</v>
      </c>
      <c r="L279" s="13" t="s">
        <v>244</v>
      </c>
      <c r="M279" s="42">
        <v>156</v>
      </c>
      <c r="N279" s="42">
        <v>145</v>
      </c>
      <c r="O279" s="42">
        <f t="shared" si="70"/>
        <v>-11</v>
      </c>
      <c r="P279" s="37">
        <f t="shared" si="71"/>
        <v>-7.0512820512820512E-2</v>
      </c>
      <c r="Q279" s="70" t="str">
        <f t="shared" si="76"/>
        <v>Decrease</v>
      </c>
      <c r="R279" s="89">
        <v>0.62667755511562784</v>
      </c>
      <c r="S279" s="101">
        <f t="shared" si="72"/>
        <v>248.93184497602846</v>
      </c>
      <c r="T279" s="101">
        <f t="shared" si="73"/>
        <v>231.37895847130849</v>
      </c>
      <c r="U279" s="113">
        <f t="shared" si="74"/>
        <v>-17.552886504719964</v>
      </c>
    </row>
    <row r="280" spans="1:22" x14ac:dyDescent="0.25">
      <c r="A280" s="13" t="s">
        <v>1606</v>
      </c>
      <c r="B280" s="13" t="s">
        <v>1607</v>
      </c>
      <c r="C280" s="13" t="s">
        <v>1962</v>
      </c>
      <c r="D280" s="13" t="s">
        <v>1608</v>
      </c>
      <c r="E280" s="13" t="s">
        <v>497</v>
      </c>
      <c r="F280" s="13" t="s">
        <v>498</v>
      </c>
      <c r="G280" s="13" t="s">
        <v>351</v>
      </c>
      <c r="H280" s="13" t="s">
        <v>1609</v>
      </c>
      <c r="I280" s="13" t="s">
        <v>1610</v>
      </c>
      <c r="J280" s="22" t="s">
        <v>1610</v>
      </c>
      <c r="K280" s="13">
        <v>5488324</v>
      </c>
      <c r="L280" s="13" t="s">
        <v>339</v>
      </c>
      <c r="M280" s="42">
        <v>250</v>
      </c>
      <c r="N280" s="42">
        <v>189</v>
      </c>
      <c r="O280" s="42">
        <f t="shared" si="70"/>
        <v>-61</v>
      </c>
      <c r="P280" s="37">
        <f t="shared" si="71"/>
        <v>-0.24399999999999999</v>
      </c>
      <c r="Q280" s="70" t="str">
        <f t="shared" si="76"/>
        <v>Decrease</v>
      </c>
      <c r="R280" s="89">
        <v>0.41393556939764997</v>
      </c>
      <c r="S280" s="101">
        <f t="shared" si="72"/>
        <v>603.95872807885189</v>
      </c>
      <c r="T280" s="101">
        <f t="shared" si="73"/>
        <v>456.59279842761202</v>
      </c>
      <c r="U280" s="113">
        <f t="shared" si="74"/>
        <v>-147.36592965123987</v>
      </c>
    </row>
    <row r="281" spans="1:22" s="6" customFormat="1" x14ac:dyDescent="0.25">
      <c r="A281" s="15" t="s">
        <v>85</v>
      </c>
      <c r="B281" s="16" t="s">
        <v>1910</v>
      </c>
      <c r="C281" s="108" t="s">
        <v>1963</v>
      </c>
      <c r="D281" s="15"/>
      <c r="E281" s="15"/>
      <c r="F281" s="15"/>
      <c r="G281" s="15"/>
      <c r="H281" s="15"/>
      <c r="I281" s="15"/>
      <c r="J281" s="23"/>
      <c r="K281" s="15">
        <v>54083</v>
      </c>
      <c r="L281" s="15" t="s">
        <v>84</v>
      </c>
      <c r="M281" s="43">
        <v>29405</v>
      </c>
      <c r="N281" s="43">
        <v>27932</v>
      </c>
      <c r="O281" s="77">
        <f t="shared" si="70"/>
        <v>-1473</v>
      </c>
      <c r="P281" s="78">
        <f t="shared" si="71"/>
        <v>-5.0093521509947288E-2</v>
      </c>
      <c r="Q281" s="23" t="str">
        <f t="shared" si="76"/>
        <v>Decrease</v>
      </c>
      <c r="R281" s="90">
        <v>1039.3044534892645</v>
      </c>
      <c r="S281" s="102">
        <f t="shared" si="72"/>
        <v>28.29296064428318</v>
      </c>
      <c r="T281" s="102">
        <f t="shared" si="73"/>
        <v>26.875666611668692</v>
      </c>
      <c r="U281" s="114">
        <f t="shared" si="74"/>
        <v>-1.4172940326144889</v>
      </c>
      <c r="V281" s="80"/>
    </row>
    <row r="282" spans="1:22" s="18" customFormat="1" x14ac:dyDescent="0.25">
      <c r="A282" s="17" t="s">
        <v>1846</v>
      </c>
      <c r="B282" s="17" t="s">
        <v>1847</v>
      </c>
      <c r="C282" s="17" t="s">
        <v>1961</v>
      </c>
      <c r="D282" s="17" t="s">
        <v>1848</v>
      </c>
      <c r="E282" s="17" t="s">
        <v>401</v>
      </c>
      <c r="F282" s="17" t="s">
        <v>402</v>
      </c>
      <c r="G282" s="17" t="s">
        <v>351</v>
      </c>
      <c r="H282" s="17" t="s">
        <v>1849</v>
      </c>
      <c r="I282" s="17" t="s">
        <v>1850</v>
      </c>
      <c r="J282" s="21" t="s">
        <v>1850</v>
      </c>
      <c r="K282" s="17" t="s">
        <v>1905</v>
      </c>
      <c r="L282" s="17" t="s">
        <v>1905</v>
      </c>
      <c r="M282" s="41">
        <f>M289-M288-M287-M286-M285-M284-M283</f>
        <v>6507</v>
      </c>
      <c r="N282" s="41">
        <f>N289-N288-N287-N286-N285-N284-N283</f>
        <v>5148</v>
      </c>
      <c r="O282" s="41">
        <f t="shared" si="70"/>
        <v>-1359</v>
      </c>
      <c r="P282" s="36">
        <f t="shared" si="71"/>
        <v>-0.20885200553250347</v>
      </c>
      <c r="Q282" s="69" t="str">
        <f t="shared" ref="Q282" si="79">IF(P282&gt;0,"Increase", "Decrease")</f>
        <v>Decrease</v>
      </c>
      <c r="R282" s="88">
        <v>446.99637233015062</v>
      </c>
      <c r="S282" s="100">
        <f t="shared" si="72"/>
        <v>14.557165119885902</v>
      </c>
      <c r="T282" s="100">
        <f t="shared" si="73"/>
        <v>11.516871989729925</v>
      </c>
      <c r="U282" s="112">
        <f t="shared" si="74"/>
        <v>-3.0402931301559768</v>
      </c>
    </row>
    <row r="283" spans="1:22" x14ac:dyDescent="0.25">
      <c r="A283" s="13" t="s">
        <v>398</v>
      </c>
      <c r="B283" s="13" t="s">
        <v>399</v>
      </c>
      <c r="C283" s="13" t="s">
        <v>1962</v>
      </c>
      <c r="D283" s="13" t="s">
        <v>400</v>
      </c>
      <c r="E283" s="13" t="s">
        <v>401</v>
      </c>
      <c r="F283" s="13" t="s">
        <v>402</v>
      </c>
      <c r="G283" s="13" t="s">
        <v>351</v>
      </c>
      <c r="H283" s="13" t="s">
        <v>403</v>
      </c>
      <c r="I283" s="13" t="s">
        <v>404</v>
      </c>
      <c r="J283" s="22" t="s">
        <v>404</v>
      </c>
      <c r="K283" s="13">
        <v>5403364</v>
      </c>
      <c r="L283" s="13" t="s">
        <v>119</v>
      </c>
      <c r="M283" s="42">
        <v>97</v>
      </c>
      <c r="N283" s="42">
        <v>79</v>
      </c>
      <c r="O283" s="42">
        <f t="shared" si="70"/>
        <v>-18</v>
      </c>
      <c r="P283" s="37">
        <f t="shared" si="71"/>
        <v>-0.18556701030927836</v>
      </c>
      <c r="Q283" s="70" t="str">
        <f t="shared" si="76"/>
        <v>Decrease</v>
      </c>
      <c r="R283" s="89">
        <v>0.33445465583849843</v>
      </c>
      <c r="S283" s="101">
        <f t="shared" si="72"/>
        <v>290.02436744919885</v>
      </c>
      <c r="T283" s="101">
        <f t="shared" si="73"/>
        <v>236.2054126648114</v>
      </c>
      <c r="U283" s="113">
        <f t="shared" si="74"/>
        <v>-53.818954784387444</v>
      </c>
    </row>
    <row r="284" spans="1:22" x14ac:dyDescent="0.25">
      <c r="A284" s="13" t="s">
        <v>564</v>
      </c>
      <c r="B284" s="13" t="s">
        <v>565</v>
      </c>
      <c r="C284" s="13" t="s">
        <v>1962</v>
      </c>
      <c r="D284" s="13" t="s">
        <v>566</v>
      </c>
      <c r="E284" s="13" t="s">
        <v>401</v>
      </c>
      <c r="F284" s="13" t="s">
        <v>402</v>
      </c>
      <c r="G284" s="13" t="s">
        <v>351</v>
      </c>
      <c r="H284" s="13" t="s">
        <v>567</v>
      </c>
      <c r="I284" s="13" t="s">
        <v>568</v>
      </c>
      <c r="J284" s="22" t="s">
        <v>568</v>
      </c>
      <c r="K284" s="13">
        <v>5412124</v>
      </c>
      <c r="L284" s="13" t="s">
        <v>145</v>
      </c>
      <c r="M284" s="42">
        <v>281</v>
      </c>
      <c r="N284" s="42">
        <v>176</v>
      </c>
      <c r="O284" s="42">
        <f t="shared" si="70"/>
        <v>-105</v>
      </c>
      <c r="P284" s="37">
        <f t="shared" si="71"/>
        <v>-0.37366548042704628</v>
      </c>
      <c r="Q284" s="70" t="str">
        <f t="shared" si="76"/>
        <v>Decrease</v>
      </c>
      <c r="R284" s="89">
        <v>0.48608357745014447</v>
      </c>
      <c r="S284" s="101">
        <f t="shared" si="72"/>
        <v>578.08988625792642</v>
      </c>
      <c r="T284" s="101">
        <f t="shared" si="73"/>
        <v>362.07765117934184</v>
      </c>
      <c r="U284" s="113">
        <f t="shared" si="74"/>
        <v>-216.01223507858458</v>
      </c>
    </row>
    <row r="285" spans="1:22" x14ac:dyDescent="0.25">
      <c r="A285" s="13" t="s">
        <v>726</v>
      </c>
      <c r="B285" s="13" t="s">
        <v>727</v>
      </c>
      <c r="C285" s="13" t="s">
        <v>1962</v>
      </c>
      <c r="D285" s="13" t="s">
        <v>728</v>
      </c>
      <c r="E285" s="13" t="s">
        <v>401</v>
      </c>
      <c r="F285" s="13" t="s">
        <v>402</v>
      </c>
      <c r="G285" s="13" t="s">
        <v>351</v>
      </c>
      <c r="H285" s="13" t="s">
        <v>729</v>
      </c>
      <c r="I285" s="13" t="s">
        <v>730</v>
      </c>
      <c r="J285" s="22" t="s">
        <v>730</v>
      </c>
      <c r="K285" s="13">
        <v>5424844</v>
      </c>
      <c r="L285" s="13" t="s">
        <v>173</v>
      </c>
      <c r="M285" s="42">
        <v>363</v>
      </c>
      <c r="N285" s="42">
        <v>221</v>
      </c>
      <c r="O285" s="42">
        <f t="shared" si="70"/>
        <v>-142</v>
      </c>
      <c r="P285" s="37">
        <f t="shared" si="71"/>
        <v>-0.39118457300275483</v>
      </c>
      <c r="Q285" s="70" t="str">
        <f t="shared" si="76"/>
        <v>Decrease</v>
      </c>
      <c r="R285" s="89">
        <v>1.1243946776478473</v>
      </c>
      <c r="S285" s="101">
        <f t="shared" si="72"/>
        <v>322.84037555155442</v>
      </c>
      <c r="T285" s="101">
        <f t="shared" si="73"/>
        <v>196.55020109337059</v>
      </c>
      <c r="U285" s="113">
        <f t="shared" si="74"/>
        <v>-126.29017445818383</v>
      </c>
    </row>
    <row r="286" spans="1:22" x14ac:dyDescent="0.25">
      <c r="A286" s="13" t="s">
        <v>879</v>
      </c>
      <c r="B286" s="13" t="s">
        <v>880</v>
      </c>
      <c r="C286" s="13" t="s">
        <v>1962</v>
      </c>
      <c r="D286" s="13" t="s">
        <v>881</v>
      </c>
      <c r="E286" s="13" t="s">
        <v>401</v>
      </c>
      <c r="F286" s="13" t="s">
        <v>402</v>
      </c>
      <c r="G286" s="13" t="s">
        <v>351</v>
      </c>
      <c r="H286" s="13" t="s">
        <v>882</v>
      </c>
      <c r="I286" s="13" t="s">
        <v>883</v>
      </c>
      <c r="J286" s="22" t="s">
        <v>883</v>
      </c>
      <c r="K286" s="13">
        <v>5435428</v>
      </c>
      <c r="L286" s="13" t="s">
        <v>201</v>
      </c>
      <c r="M286" s="42">
        <v>1876</v>
      </c>
      <c r="N286" s="42">
        <v>1631</v>
      </c>
      <c r="O286" s="42">
        <f t="shared" si="70"/>
        <v>-245</v>
      </c>
      <c r="P286" s="37">
        <f t="shared" si="71"/>
        <v>-0.13059701492537312</v>
      </c>
      <c r="Q286" s="70" t="str">
        <f t="shared" si="76"/>
        <v>Decrease</v>
      </c>
      <c r="R286" s="89">
        <v>1.5926480694226743</v>
      </c>
      <c r="S286" s="101">
        <f t="shared" si="72"/>
        <v>1177.9124566295673</v>
      </c>
      <c r="T286" s="101">
        <f t="shared" si="73"/>
        <v>1024.0806059503327</v>
      </c>
      <c r="U286" s="113">
        <f t="shared" si="74"/>
        <v>-153.83185067923455</v>
      </c>
    </row>
    <row r="287" spans="1:22" x14ac:dyDescent="0.25">
      <c r="A287" s="13" t="s">
        <v>1228</v>
      </c>
      <c r="B287" s="13" t="s">
        <v>1229</v>
      </c>
      <c r="C287" s="13" t="s">
        <v>1962</v>
      </c>
      <c r="D287" s="13" t="s">
        <v>1230</v>
      </c>
      <c r="E287" s="13" t="s">
        <v>401</v>
      </c>
      <c r="F287" s="13" t="s">
        <v>402</v>
      </c>
      <c r="G287" s="13" t="s">
        <v>351</v>
      </c>
      <c r="H287" s="13" t="s">
        <v>1231</v>
      </c>
      <c r="I287" s="13" t="s">
        <v>1232</v>
      </c>
      <c r="J287" s="22" t="s">
        <v>1232</v>
      </c>
      <c r="K287" s="13">
        <v>5462764</v>
      </c>
      <c r="L287" s="13" t="s">
        <v>266</v>
      </c>
      <c r="M287" s="42">
        <v>1171</v>
      </c>
      <c r="N287" s="42">
        <v>1054</v>
      </c>
      <c r="O287" s="42">
        <f t="shared" si="70"/>
        <v>-117</v>
      </c>
      <c r="P287" s="37">
        <f t="shared" si="71"/>
        <v>-9.9914602903501279E-2</v>
      </c>
      <c r="Q287" s="70" t="str">
        <f t="shared" si="76"/>
        <v>Decrease</v>
      </c>
      <c r="R287" s="89">
        <v>2.7210799118168403</v>
      </c>
      <c r="S287" s="101">
        <f t="shared" si="72"/>
        <v>430.34384801221586</v>
      </c>
      <c r="T287" s="101">
        <f t="shared" si="73"/>
        <v>387.34621332611061</v>
      </c>
      <c r="U287" s="113">
        <f t="shared" si="74"/>
        <v>-42.997634686105243</v>
      </c>
    </row>
    <row r="288" spans="1:22" x14ac:dyDescent="0.25">
      <c r="A288" s="13" t="s">
        <v>1289</v>
      </c>
      <c r="B288" s="13" t="s">
        <v>1290</v>
      </c>
      <c r="C288" s="13" t="s">
        <v>1962</v>
      </c>
      <c r="D288" s="13" t="s">
        <v>1291</v>
      </c>
      <c r="E288" s="13" t="s">
        <v>401</v>
      </c>
      <c r="F288" s="13" t="s">
        <v>402</v>
      </c>
      <c r="G288" s="13" t="s">
        <v>351</v>
      </c>
      <c r="H288" s="13" t="s">
        <v>1292</v>
      </c>
      <c r="I288" s="13" t="s">
        <v>1293</v>
      </c>
      <c r="J288" s="22" t="s">
        <v>1293</v>
      </c>
      <c r="K288" s="13">
        <v>5465956</v>
      </c>
      <c r="L288" s="13" t="s">
        <v>278</v>
      </c>
      <c r="M288" s="42">
        <v>154</v>
      </c>
      <c r="N288" s="42">
        <v>135</v>
      </c>
      <c r="O288" s="42">
        <f t="shared" si="70"/>
        <v>-19</v>
      </c>
      <c r="P288" s="37">
        <f t="shared" si="71"/>
        <v>-0.12337662337662338</v>
      </c>
      <c r="Q288" s="70" t="str">
        <f t="shared" si="76"/>
        <v>Decrease</v>
      </c>
      <c r="R288" s="89">
        <v>0.24277334757315333</v>
      </c>
      <c r="S288" s="101">
        <f t="shared" si="72"/>
        <v>634.33651815340306</v>
      </c>
      <c r="T288" s="101">
        <f t="shared" si="73"/>
        <v>556.074220459152</v>
      </c>
      <c r="U288" s="113">
        <f t="shared" si="74"/>
        <v>-78.26229769425106</v>
      </c>
    </row>
    <row r="289" spans="1:22" s="6" customFormat="1" x14ac:dyDescent="0.25">
      <c r="A289" s="15" t="s">
        <v>87</v>
      </c>
      <c r="B289" s="16" t="s">
        <v>1910</v>
      </c>
      <c r="C289" s="108" t="s">
        <v>1963</v>
      </c>
      <c r="D289" s="15"/>
      <c r="E289" s="15"/>
      <c r="F289" s="15"/>
      <c r="G289" s="15"/>
      <c r="H289" s="15"/>
      <c r="I289" s="15"/>
      <c r="J289" s="23"/>
      <c r="K289" s="15">
        <v>54085</v>
      </c>
      <c r="L289" s="15" t="s">
        <v>86</v>
      </c>
      <c r="M289" s="43">
        <v>10449</v>
      </c>
      <c r="N289" s="43">
        <v>8444</v>
      </c>
      <c r="O289" s="77">
        <f t="shared" si="70"/>
        <v>-2005</v>
      </c>
      <c r="P289" s="78">
        <f t="shared" si="71"/>
        <v>-0.19188439085079911</v>
      </c>
      <c r="Q289" s="23" t="str">
        <f t="shared" si="76"/>
        <v>Decrease</v>
      </c>
      <c r="R289" s="90">
        <v>453.49780656989981</v>
      </c>
      <c r="S289" s="102">
        <f t="shared" si="72"/>
        <v>23.040905267067583</v>
      </c>
      <c r="T289" s="102">
        <f t="shared" si="73"/>
        <v>18.619715195245352</v>
      </c>
      <c r="U289" s="114">
        <f t="shared" si="74"/>
        <v>-4.421190071822231</v>
      </c>
      <c r="V289" s="80"/>
    </row>
    <row r="290" spans="1:22" s="18" customFormat="1" x14ac:dyDescent="0.25">
      <c r="A290" s="17" t="s">
        <v>1796</v>
      </c>
      <c r="B290" s="17" t="s">
        <v>1797</v>
      </c>
      <c r="C290" s="17" t="s">
        <v>1961</v>
      </c>
      <c r="D290" s="17" t="s">
        <v>1798</v>
      </c>
      <c r="E290" s="17" t="s">
        <v>1324</v>
      </c>
      <c r="F290" s="17" t="s">
        <v>1325</v>
      </c>
      <c r="G290" s="17" t="s">
        <v>351</v>
      </c>
      <c r="H290" s="17" t="s">
        <v>1799</v>
      </c>
      <c r="I290" s="17" t="s">
        <v>1800</v>
      </c>
      <c r="J290" s="21" t="s">
        <v>1800</v>
      </c>
      <c r="K290" s="17" t="s">
        <v>1905</v>
      </c>
      <c r="L290" s="17" t="s">
        <v>1905</v>
      </c>
      <c r="M290" s="41">
        <f>M293-M292-M291</f>
        <v>12422</v>
      </c>
      <c r="N290" s="41">
        <f>N293-N292-N291</f>
        <v>11815</v>
      </c>
      <c r="O290" s="41">
        <f t="shared" si="70"/>
        <v>-607</v>
      </c>
      <c r="P290" s="36">
        <f t="shared" si="71"/>
        <v>-4.8864917082595397E-2</v>
      </c>
      <c r="Q290" s="69" t="str">
        <f t="shared" ref="Q290" si="80">IF(P290&gt;0,"Increase", "Decrease")</f>
        <v>Decrease</v>
      </c>
      <c r="R290" s="88">
        <v>481.95086624709512</v>
      </c>
      <c r="S290" s="100">
        <f t="shared" si="72"/>
        <v>25.774411604919223</v>
      </c>
      <c r="T290" s="100">
        <f t="shared" si="73"/>
        <v>24.514947118992158</v>
      </c>
      <c r="U290" s="112">
        <f t="shared" si="74"/>
        <v>-1.2594644859270652</v>
      </c>
    </row>
    <row r="291" spans="1:22" x14ac:dyDescent="0.25">
      <c r="A291" s="13" t="s">
        <v>1321</v>
      </c>
      <c r="B291" s="13" t="s">
        <v>1322</v>
      </c>
      <c r="C291" s="13" t="s">
        <v>1962</v>
      </c>
      <c r="D291" s="13" t="s">
        <v>1323</v>
      </c>
      <c r="E291" s="13" t="s">
        <v>1324</v>
      </c>
      <c r="F291" s="13" t="s">
        <v>1325</v>
      </c>
      <c r="G291" s="13" t="s">
        <v>351</v>
      </c>
      <c r="H291" s="13" t="s">
        <v>1326</v>
      </c>
      <c r="I291" s="13" t="s">
        <v>1327</v>
      </c>
      <c r="J291" s="22" t="s">
        <v>1327</v>
      </c>
      <c r="K291" s="13">
        <v>5467660</v>
      </c>
      <c r="L291" s="13" t="s">
        <v>284</v>
      </c>
      <c r="M291" s="42">
        <v>182</v>
      </c>
      <c r="N291" s="42">
        <v>150</v>
      </c>
      <c r="O291" s="42">
        <f t="shared" si="70"/>
        <v>-32</v>
      </c>
      <c r="P291" s="37">
        <f t="shared" si="71"/>
        <v>-0.17582417582417584</v>
      </c>
      <c r="Q291" s="70" t="str">
        <f t="shared" si="76"/>
        <v>Decrease</v>
      </c>
      <c r="R291" s="89">
        <v>0.19442033870192835</v>
      </c>
      <c r="S291" s="101">
        <f t="shared" si="72"/>
        <v>936.11605254442884</v>
      </c>
      <c r="T291" s="101">
        <f t="shared" si="73"/>
        <v>771.52421913002377</v>
      </c>
      <c r="U291" s="113">
        <f t="shared" si="74"/>
        <v>-164.59183341440507</v>
      </c>
    </row>
    <row r="292" spans="1:22" x14ac:dyDescent="0.25">
      <c r="A292" s="13" t="s">
        <v>1426</v>
      </c>
      <c r="B292" s="13" t="s">
        <v>1427</v>
      </c>
      <c r="C292" s="13" t="s">
        <v>1962</v>
      </c>
      <c r="D292" s="13" t="s">
        <v>1428</v>
      </c>
      <c r="E292" s="13" t="s">
        <v>1324</v>
      </c>
      <c r="F292" s="13" t="s">
        <v>1325</v>
      </c>
      <c r="G292" s="13" t="s">
        <v>351</v>
      </c>
      <c r="H292" s="13" t="s">
        <v>1429</v>
      </c>
      <c r="I292" s="13" t="s">
        <v>1430</v>
      </c>
      <c r="J292" s="22" t="s">
        <v>1430</v>
      </c>
      <c r="K292" s="13">
        <v>5475820</v>
      </c>
      <c r="L292" s="13" t="s">
        <v>304</v>
      </c>
      <c r="M292" s="42">
        <v>2322</v>
      </c>
      <c r="N292" s="42">
        <v>2063</v>
      </c>
      <c r="O292" s="42">
        <f t="shared" si="70"/>
        <v>-259</v>
      </c>
      <c r="P292" s="37">
        <f t="shared" si="71"/>
        <v>-0.111541774332472</v>
      </c>
      <c r="Q292" s="70" t="str">
        <f t="shared" si="76"/>
        <v>Decrease</v>
      </c>
      <c r="R292" s="89">
        <v>1.2739165783922648</v>
      </c>
      <c r="S292" s="101">
        <f t="shared" si="72"/>
        <v>1822.7253176424313</v>
      </c>
      <c r="T292" s="101">
        <f t="shared" si="73"/>
        <v>1619.4153015918757</v>
      </c>
      <c r="U292" s="113">
        <f t="shared" si="74"/>
        <v>-203.31001605055553</v>
      </c>
    </row>
    <row r="293" spans="1:22" s="6" customFormat="1" x14ac:dyDescent="0.25">
      <c r="A293" s="15" t="s">
        <v>89</v>
      </c>
      <c r="B293" s="16" t="s">
        <v>1910</v>
      </c>
      <c r="C293" s="108" t="s">
        <v>1963</v>
      </c>
      <c r="D293" s="15"/>
      <c r="E293" s="15"/>
      <c r="F293" s="15"/>
      <c r="G293" s="15"/>
      <c r="H293" s="15"/>
      <c r="I293" s="15"/>
      <c r="J293" s="23"/>
      <c r="K293" s="15">
        <v>54087</v>
      </c>
      <c r="L293" s="15" t="s">
        <v>88</v>
      </c>
      <c r="M293" s="43">
        <v>14926</v>
      </c>
      <c r="N293" s="43">
        <v>14028</v>
      </c>
      <c r="O293" s="77">
        <f t="shared" si="70"/>
        <v>-898</v>
      </c>
      <c r="P293" s="78">
        <f t="shared" si="71"/>
        <v>-6.0163473134128363E-2</v>
      </c>
      <c r="Q293" s="23" t="str">
        <f t="shared" si="76"/>
        <v>Decrease</v>
      </c>
      <c r="R293" s="90">
        <v>483.41920316418935</v>
      </c>
      <c r="S293" s="102">
        <f t="shared" si="72"/>
        <v>30.875893845968108</v>
      </c>
      <c r="T293" s="102">
        <f t="shared" si="73"/>
        <v>29.018292836074004</v>
      </c>
      <c r="U293" s="114">
        <f t="shared" si="74"/>
        <v>-1.857601009894104</v>
      </c>
      <c r="V293" s="80"/>
    </row>
    <row r="294" spans="1:22" s="18" customFormat="1" x14ac:dyDescent="0.25">
      <c r="A294" s="17" t="s">
        <v>1801</v>
      </c>
      <c r="B294" s="17" t="s">
        <v>1802</v>
      </c>
      <c r="C294" s="17" t="s">
        <v>1961</v>
      </c>
      <c r="D294" s="17" t="s">
        <v>1803</v>
      </c>
      <c r="E294" s="17" t="s">
        <v>911</v>
      </c>
      <c r="F294" s="17" t="s">
        <v>912</v>
      </c>
      <c r="G294" s="17" t="s">
        <v>351</v>
      </c>
      <c r="H294" s="17" t="s">
        <v>1804</v>
      </c>
      <c r="I294" s="17" t="s">
        <v>1805</v>
      </c>
      <c r="J294" s="21" t="s">
        <v>1805</v>
      </c>
      <c r="K294" s="17" t="s">
        <v>1905</v>
      </c>
      <c r="L294" s="17" t="s">
        <v>1905</v>
      </c>
      <c r="M294" s="41">
        <f>M296-M295</f>
        <v>11251</v>
      </c>
      <c r="N294" s="41">
        <f>N296-N295</f>
        <v>9714</v>
      </c>
      <c r="O294" s="41">
        <f t="shared" si="70"/>
        <v>-1537</v>
      </c>
      <c r="P294" s="36">
        <f t="shared" si="71"/>
        <v>-0.13661007910407963</v>
      </c>
      <c r="Q294" s="69" t="str">
        <f t="shared" ref="Q294" si="81">IF(P294&gt;0,"Increase", "Decrease")</f>
        <v>Decrease</v>
      </c>
      <c r="R294" s="88">
        <v>364.40436315254226</v>
      </c>
      <c r="S294" s="100">
        <f t="shared" si="72"/>
        <v>30.875041952475886</v>
      </c>
      <c r="T294" s="100">
        <f t="shared" si="73"/>
        <v>26.657200029006379</v>
      </c>
      <c r="U294" s="112">
        <f t="shared" si="74"/>
        <v>-4.217841923469507</v>
      </c>
    </row>
    <row r="295" spans="1:22" x14ac:dyDescent="0.25">
      <c r="A295" s="13" t="s">
        <v>908</v>
      </c>
      <c r="B295" s="13" t="s">
        <v>909</v>
      </c>
      <c r="C295" s="13" t="s">
        <v>1962</v>
      </c>
      <c r="D295" s="13" t="s">
        <v>910</v>
      </c>
      <c r="E295" s="13" t="s">
        <v>911</v>
      </c>
      <c r="F295" s="13" t="s">
        <v>912</v>
      </c>
      <c r="G295" s="13" t="s">
        <v>351</v>
      </c>
      <c r="H295" s="13" t="s">
        <v>913</v>
      </c>
      <c r="I295" s="13" t="s">
        <v>914</v>
      </c>
      <c r="J295" s="22" t="s">
        <v>914</v>
      </c>
      <c r="K295" s="13">
        <v>5437636</v>
      </c>
      <c r="L295" s="13" t="s">
        <v>206</v>
      </c>
      <c r="M295" s="42">
        <v>2676</v>
      </c>
      <c r="N295" s="42">
        <v>2245</v>
      </c>
      <c r="O295" s="42">
        <f t="shared" si="70"/>
        <v>-431</v>
      </c>
      <c r="P295" s="37">
        <f t="shared" si="71"/>
        <v>-0.16106128550074739</v>
      </c>
      <c r="Q295" s="70" t="str">
        <f t="shared" si="76"/>
        <v>Decrease</v>
      </c>
      <c r="R295" s="89">
        <v>2.9894989794110214</v>
      </c>
      <c r="S295" s="101">
        <f t="shared" si="72"/>
        <v>895.13327096944329</v>
      </c>
      <c r="T295" s="101">
        <f t="shared" si="73"/>
        <v>750.96195565261587</v>
      </c>
      <c r="U295" s="113">
        <f t="shared" si="74"/>
        <v>-144.17131531682742</v>
      </c>
    </row>
    <row r="296" spans="1:22" s="6" customFormat="1" x14ac:dyDescent="0.25">
      <c r="A296" s="15" t="s">
        <v>91</v>
      </c>
      <c r="B296" s="16" t="s">
        <v>1910</v>
      </c>
      <c r="C296" s="108" t="s">
        <v>1963</v>
      </c>
      <c r="D296" s="15"/>
      <c r="E296" s="15"/>
      <c r="F296" s="15"/>
      <c r="G296" s="15"/>
      <c r="H296" s="15"/>
      <c r="I296" s="15"/>
      <c r="J296" s="23"/>
      <c r="K296" s="15">
        <v>54089</v>
      </c>
      <c r="L296" s="15" t="s">
        <v>90</v>
      </c>
      <c r="M296" s="43">
        <v>13927</v>
      </c>
      <c r="N296" s="43">
        <v>11959</v>
      </c>
      <c r="O296" s="77">
        <f t="shared" si="70"/>
        <v>-1968</v>
      </c>
      <c r="P296" s="78">
        <f t="shared" si="71"/>
        <v>-0.14130825016155668</v>
      </c>
      <c r="Q296" s="23" t="str">
        <f t="shared" si="76"/>
        <v>Decrease</v>
      </c>
      <c r="R296" s="90">
        <v>367.39386213195326</v>
      </c>
      <c r="S296" s="102">
        <f t="shared" si="72"/>
        <v>37.9075467379419</v>
      </c>
      <c r="T296" s="102">
        <f t="shared" si="73"/>
        <v>32.5508976404859</v>
      </c>
      <c r="U296" s="114">
        <f t="shared" si="74"/>
        <v>-5.3566490974559997</v>
      </c>
      <c r="V296" s="80"/>
    </row>
    <row r="297" spans="1:22" s="18" customFormat="1" x14ac:dyDescent="0.25">
      <c r="A297" s="17" t="s">
        <v>1806</v>
      </c>
      <c r="B297" s="17" t="s">
        <v>1807</v>
      </c>
      <c r="C297" s="17" t="s">
        <v>1961</v>
      </c>
      <c r="D297" s="17" t="s">
        <v>1808</v>
      </c>
      <c r="E297" s="17" t="s">
        <v>765</v>
      </c>
      <c r="F297" s="17" t="s">
        <v>766</v>
      </c>
      <c r="G297" s="17" t="s">
        <v>351</v>
      </c>
      <c r="H297" s="17" t="s">
        <v>1809</v>
      </c>
      <c r="I297" s="17" t="s">
        <v>1810</v>
      </c>
      <c r="J297" s="21" t="s">
        <v>1810</v>
      </c>
      <c r="K297" s="17" t="s">
        <v>1905</v>
      </c>
      <c r="L297" s="17" t="s">
        <v>1905</v>
      </c>
      <c r="M297" s="41">
        <f>M300-M299-M298</f>
        <v>11419</v>
      </c>
      <c r="N297" s="41">
        <f>N300-N299-N298</f>
        <v>11674</v>
      </c>
      <c r="O297" s="41">
        <f t="shared" si="70"/>
        <v>255</v>
      </c>
      <c r="P297" s="36">
        <f t="shared" si="71"/>
        <v>2.233120238199492E-2</v>
      </c>
      <c r="Q297" s="69" t="str">
        <f t="shared" ref="Q297" si="82">IF(P297&gt;0,"Increase", "Decrease")</f>
        <v>Increase</v>
      </c>
      <c r="R297" s="88">
        <v>171.44489353917902</v>
      </c>
      <c r="S297" s="100">
        <f t="shared" si="72"/>
        <v>66.604491765690895</v>
      </c>
      <c r="T297" s="100">
        <f t="shared" si="73"/>
        <v>68.091850150860452</v>
      </c>
      <c r="U297" s="112">
        <f t="shared" si="74"/>
        <v>1.4873583851695571</v>
      </c>
    </row>
    <row r="298" spans="1:22" x14ac:dyDescent="0.25">
      <c r="A298" s="13" t="s">
        <v>762</v>
      </c>
      <c r="B298" s="13" t="s">
        <v>763</v>
      </c>
      <c r="C298" s="13" t="s">
        <v>1962</v>
      </c>
      <c r="D298" s="13" t="s">
        <v>764</v>
      </c>
      <c r="E298" s="13" t="s">
        <v>765</v>
      </c>
      <c r="F298" s="13" t="s">
        <v>766</v>
      </c>
      <c r="G298" s="13" t="s">
        <v>351</v>
      </c>
      <c r="H298" s="13" t="s">
        <v>767</v>
      </c>
      <c r="I298" s="13" t="s">
        <v>768</v>
      </c>
      <c r="J298" s="22" t="s">
        <v>768</v>
      </c>
      <c r="K298" s="13">
        <v>5427940</v>
      </c>
      <c r="L298" s="13" t="s">
        <v>180</v>
      </c>
      <c r="M298" s="42">
        <v>312</v>
      </c>
      <c r="N298" s="42">
        <v>309</v>
      </c>
      <c r="O298" s="42">
        <f t="shared" si="70"/>
        <v>-3</v>
      </c>
      <c r="P298" s="37">
        <f t="shared" si="71"/>
        <v>-9.6153846153846159E-3</v>
      </c>
      <c r="Q298" s="70" t="str">
        <f t="shared" si="76"/>
        <v>Decrease</v>
      </c>
      <c r="R298" s="89">
        <v>0.30469916522686674</v>
      </c>
      <c r="S298" s="101">
        <f t="shared" si="72"/>
        <v>1023.9607967671895</v>
      </c>
      <c r="T298" s="101">
        <f t="shared" si="73"/>
        <v>1014.1150198751973</v>
      </c>
      <c r="U298" s="113">
        <f t="shared" si="74"/>
        <v>-9.8457768919922728</v>
      </c>
    </row>
    <row r="299" spans="1:22" x14ac:dyDescent="0.25">
      <c r="A299" s="13" t="s">
        <v>830</v>
      </c>
      <c r="B299" s="13" t="s">
        <v>831</v>
      </c>
      <c r="C299" s="13" t="s">
        <v>1962</v>
      </c>
      <c r="D299" s="13" t="s">
        <v>832</v>
      </c>
      <c r="E299" s="13" t="s">
        <v>765</v>
      </c>
      <c r="F299" s="13" t="s">
        <v>766</v>
      </c>
      <c r="G299" s="13" t="s">
        <v>351</v>
      </c>
      <c r="H299" s="13" t="s">
        <v>833</v>
      </c>
      <c r="I299" s="13" t="s">
        <v>834</v>
      </c>
      <c r="J299" s="22" t="s">
        <v>834</v>
      </c>
      <c r="K299" s="13">
        <v>5432716</v>
      </c>
      <c r="L299" s="13" t="s">
        <v>192</v>
      </c>
      <c r="M299" s="42">
        <v>5164</v>
      </c>
      <c r="N299" s="42">
        <v>4722</v>
      </c>
      <c r="O299" s="42">
        <f t="shared" si="70"/>
        <v>-442</v>
      </c>
      <c r="P299" s="37">
        <f t="shared" si="71"/>
        <v>-8.5592563903950425E-2</v>
      </c>
      <c r="Q299" s="70" t="str">
        <f t="shared" si="76"/>
        <v>Decrease</v>
      </c>
      <c r="R299" s="89">
        <v>3.8010173947316641</v>
      </c>
      <c r="S299" s="101">
        <f t="shared" si="72"/>
        <v>1358.5836274144588</v>
      </c>
      <c r="T299" s="101">
        <f t="shared" si="73"/>
        <v>1242.298971466126</v>
      </c>
      <c r="U299" s="113">
        <f t="shared" si="74"/>
        <v>-116.28465594833278</v>
      </c>
    </row>
    <row r="300" spans="1:22" s="6" customFormat="1" x14ac:dyDescent="0.25">
      <c r="A300" s="15" t="s">
        <v>93</v>
      </c>
      <c r="B300" s="16" t="s">
        <v>1910</v>
      </c>
      <c r="C300" s="108" t="s">
        <v>1963</v>
      </c>
      <c r="D300" s="15"/>
      <c r="E300" s="15"/>
      <c r="F300" s="15"/>
      <c r="G300" s="15"/>
      <c r="H300" s="15"/>
      <c r="I300" s="15"/>
      <c r="J300" s="23"/>
      <c r="K300" s="15">
        <v>54091</v>
      </c>
      <c r="L300" s="15" t="s">
        <v>92</v>
      </c>
      <c r="M300" s="43">
        <v>16895</v>
      </c>
      <c r="N300" s="43">
        <v>16705</v>
      </c>
      <c r="O300" s="77">
        <f t="shared" si="70"/>
        <v>-190</v>
      </c>
      <c r="P300" s="78">
        <f t="shared" si="71"/>
        <v>-1.1245930748742231E-2</v>
      </c>
      <c r="Q300" s="23" t="str">
        <f t="shared" si="76"/>
        <v>Decrease</v>
      </c>
      <c r="R300" s="90">
        <v>175.55061009913757</v>
      </c>
      <c r="S300" s="102">
        <f t="shared" si="72"/>
        <v>96.240052885370176</v>
      </c>
      <c r="T300" s="102">
        <f t="shared" si="73"/>
        <v>95.157743915366012</v>
      </c>
      <c r="U300" s="114">
        <f t="shared" si="74"/>
        <v>-1.0823089700041635</v>
      </c>
      <c r="V300" s="80"/>
    </row>
    <row r="301" spans="1:22" s="18" customFormat="1" x14ac:dyDescent="0.25">
      <c r="A301" s="17" t="s">
        <v>1886</v>
      </c>
      <c r="B301" s="17" t="s">
        <v>1887</v>
      </c>
      <c r="C301" s="17" t="s">
        <v>1961</v>
      </c>
      <c r="D301" s="17" t="s">
        <v>1888</v>
      </c>
      <c r="E301" s="17" t="s">
        <v>671</v>
      </c>
      <c r="F301" s="17" t="s">
        <v>672</v>
      </c>
      <c r="G301" s="17" t="s">
        <v>351</v>
      </c>
      <c r="H301" s="17" t="s">
        <v>1889</v>
      </c>
      <c r="I301" s="17" t="s">
        <v>1890</v>
      </c>
      <c r="J301" s="21" t="s">
        <v>1890</v>
      </c>
      <c r="K301" s="17" t="s">
        <v>1905</v>
      </c>
      <c r="L301" s="17" t="s">
        <v>1905</v>
      </c>
      <c r="M301" s="41">
        <f>M307-M306-M305-M304-M303-M302</f>
        <v>3906</v>
      </c>
      <c r="N301" s="41">
        <f>N307-N306-N305-N304-N303-N302</f>
        <v>3778</v>
      </c>
      <c r="O301" s="41">
        <f t="shared" si="70"/>
        <v>-128</v>
      </c>
      <c r="P301" s="36">
        <f t="shared" si="71"/>
        <v>-3.2770097286226318E-2</v>
      </c>
      <c r="Q301" s="69" t="str">
        <f t="shared" ref="Q301" si="83">IF(P301&gt;0,"Increase", "Decrease")</f>
        <v>Decrease</v>
      </c>
      <c r="R301" s="88">
        <v>413.98098635897281</v>
      </c>
      <c r="S301" s="100">
        <f t="shared" si="72"/>
        <v>9.4352159367363164</v>
      </c>
      <c r="T301" s="100">
        <f t="shared" si="73"/>
        <v>9.1260229925729153</v>
      </c>
      <c r="U301" s="112">
        <f t="shared" si="74"/>
        <v>-0.30919294416340115</v>
      </c>
    </row>
    <row r="302" spans="1:22" x14ac:dyDescent="0.25">
      <c r="A302" s="13" t="s">
        <v>668</v>
      </c>
      <c r="B302" s="13" t="s">
        <v>669</v>
      </c>
      <c r="C302" s="13" t="s">
        <v>1962</v>
      </c>
      <c r="D302" s="13" t="s">
        <v>670</v>
      </c>
      <c r="E302" s="13" t="s">
        <v>671</v>
      </c>
      <c r="F302" s="13" t="s">
        <v>672</v>
      </c>
      <c r="G302" s="13" t="s">
        <v>351</v>
      </c>
      <c r="H302" s="13" t="s">
        <v>673</v>
      </c>
      <c r="I302" s="13" t="s">
        <v>674</v>
      </c>
      <c r="J302" s="22" t="s">
        <v>674</v>
      </c>
      <c r="K302" s="13">
        <v>5420428</v>
      </c>
      <c r="L302" s="13" t="s">
        <v>163</v>
      </c>
      <c r="M302" s="42">
        <v>660</v>
      </c>
      <c r="N302" s="42">
        <v>600</v>
      </c>
      <c r="O302" s="42">
        <f t="shared" si="70"/>
        <v>-60</v>
      </c>
      <c r="P302" s="37">
        <f t="shared" si="71"/>
        <v>-9.0909090909090912E-2</v>
      </c>
      <c r="Q302" s="70" t="str">
        <f t="shared" si="76"/>
        <v>Decrease</v>
      </c>
      <c r="R302" s="89">
        <v>1.9998284142481797</v>
      </c>
      <c r="S302" s="101">
        <f t="shared" si="72"/>
        <v>330.02831407819656</v>
      </c>
      <c r="T302" s="101">
        <f t="shared" si="73"/>
        <v>300.0257400710878</v>
      </c>
      <c r="U302" s="113">
        <f t="shared" si="74"/>
        <v>-30.002574007108763</v>
      </c>
    </row>
    <row r="303" spans="1:22" x14ac:dyDescent="0.25">
      <c r="A303" s="13" t="s">
        <v>852</v>
      </c>
      <c r="B303" s="13" t="s">
        <v>853</v>
      </c>
      <c r="C303" s="13" t="s">
        <v>1962</v>
      </c>
      <c r="D303" s="13" t="s">
        <v>854</v>
      </c>
      <c r="E303" s="13" t="s">
        <v>671</v>
      </c>
      <c r="F303" s="13" t="s">
        <v>672</v>
      </c>
      <c r="G303" s="13" t="s">
        <v>351</v>
      </c>
      <c r="H303" s="13" t="s">
        <v>855</v>
      </c>
      <c r="I303" s="13" t="s">
        <v>856</v>
      </c>
      <c r="J303" s="22" t="s">
        <v>856</v>
      </c>
      <c r="K303" s="13">
        <v>5434492</v>
      </c>
      <c r="L303" s="13" t="s">
        <v>196</v>
      </c>
      <c r="M303" s="42">
        <v>232</v>
      </c>
      <c r="N303" s="42">
        <v>218</v>
      </c>
      <c r="O303" s="42">
        <f t="shared" si="70"/>
        <v>-14</v>
      </c>
      <c r="P303" s="37">
        <f t="shared" si="71"/>
        <v>-6.0344827586206899E-2</v>
      </c>
      <c r="Q303" s="70" t="str">
        <f t="shared" si="76"/>
        <v>Decrease</v>
      </c>
      <c r="R303" s="89">
        <v>0.25850411731225875</v>
      </c>
      <c r="S303" s="101">
        <f t="shared" si="72"/>
        <v>897.47119857188488</v>
      </c>
      <c r="T303" s="101">
        <f t="shared" si="73"/>
        <v>843.31345383047801</v>
      </c>
      <c r="U303" s="113">
        <f t="shared" si="74"/>
        <v>-54.157744741406873</v>
      </c>
    </row>
    <row r="304" spans="1:22" x14ac:dyDescent="0.25">
      <c r="A304" s="13" t="s">
        <v>898</v>
      </c>
      <c r="B304" s="13" t="s">
        <v>899</v>
      </c>
      <c r="C304" s="13" t="s">
        <v>1962</v>
      </c>
      <c r="D304" s="13" t="s">
        <v>900</v>
      </c>
      <c r="E304" s="13" t="s">
        <v>671</v>
      </c>
      <c r="F304" s="13" t="s">
        <v>672</v>
      </c>
      <c r="G304" s="13" t="s">
        <v>351</v>
      </c>
      <c r="H304" s="13" t="s">
        <v>901</v>
      </c>
      <c r="I304" s="13" t="s">
        <v>902</v>
      </c>
      <c r="J304" s="22" t="s">
        <v>902</v>
      </c>
      <c r="K304" s="13">
        <v>5436460</v>
      </c>
      <c r="L304" s="13" t="s">
        <v>204</v>
      </c>
      <c r="M304" s="42">
        <v>272</v>
      </c>
      <c r="N304" s="42">
        <v>228</v>
      </c>
      <c r="O304" s="42">
        <f t="shared" si="70"/>
        <v>-44</v>
      </c>
      <c r="P304" s="37">
        <f t="shared" si="71"/>
        <v>-0.16176470588235295</v>
      </c>
      <c r="Q304" s="70" t="str">
        <f t="shared" si="76"/>
        <v>Decrease</v>
      </c>
      <c r="R304" s="89">
        <v>0.42726772304229343</v>
      </c>
      <c r="S304" s="101">
        <f t="shared" si="72"/>
        <v>636.60320059579101</v>
      </c>
      <c r="T304" s="101">
        <f t="shared" si="73"/>
        <v>533.62327108764839</v>
      </c>
      <c r="U304" s="113">
        <f t="shared" si="74"/>
        <v>-102.97992950814262</v>
      </c>
    </row>
    <row r="305" spans="1:22" x14ac:dyDescent="0.25">
      <c r="A305" s="13" t="s">
        <v>1213</v>
      </c>
      <c r="B305" s="13" t="s">
        <v>1214</v>
      </c>
      <c r="C305" s="13" t="s">
        <v>1962</v>
      </c>
      <c r="D305" s="13" t="s">
        <v>1215</v>
      </c>
      <c r="E305" s="13" t="s">
        <v>671</v>
      </c>
      <c r="F305" s="13" t="s">
        <v>672</v>
      </c>
      <c r="G305" s="13" t="s">
        <v>351</v>
      </c>
      <c r="H305" s="13" t="s">
        <v>1216</v>
      </c>
      <c r="I305" s="13" t="s">
        <v>1217</v>
      </c>
      <c r="J305" s="22" t="s">
        <v>1217</v>
      </c>
      <c r="K305" s="13">
        <v>5462284</v>
      </c>
      <c r="L305" s="13" t="s">
        <v>263</v>
      </c>
      <c r="M305" s="42">
        <v>1485</v>
      </c>
      <c r="N305" s="42">
        <v>1327</v>
      </c>
      <c r="O305" s="42">
        <f t="shared" si="70"/>
        <v>-158</v>
      </c>
      <c r="P305" s="37">
        <f t="shared" si="71"/>
        <v>-0.10639730639730639</v>
      </c>
      <c r="Q305" s="70" t="str">
        <f t="shared" si="76"/>
        <v>Decrease</v>
      </c>
      <c r="R305" s="89">
        <v>0.82648441272863904</v>
      </c>
      <c r="S305" s="101">
        <f t="shared" si="72"/>
        <v>1796.7670982411769</v>
      </c>
      <c r="T305" s="101">
        <f t="shared" si="73"/>
        <v>1605.5959187650112</v>
      </c>
      <c r="U305" s="113">
        <f t="shared" si="74"/>
        <v>-191.17117947616566</v>
      </c>
    </row>
    <row r="306" spans="1:22" x14ac:dyDescent="0.25">
      <c r="A306" s="13" t="s">
        <v>1461</v>
      </c>
      <c r="B306" s="13" t="s">
        <v>1462</v>
      </c>
      <c r="C306" s="13" t="s">
        <v>1962</v>
      </c>
      <c r="D306" s="13" t="s">
        <v>1463</v>
      </c>
      <c r="E306" s="13" t="s">
        <v>671</v>
      </c>
      <c r="F306" s="13" t="s">
        <v>672</v>
      </c>
      <c r="G306" s="13" t="s">
        <v>351</v>
      </c>
      <c r="H306" s="13" t="s">
        <v>1464</v>
      </c>
      <c r="I306" s="13" t="s">
        <v>1465</v>
      </c>
      <c r="J306" s="22" t="s">
        <v>1465</v>
      </c>
      <c r="K306" s="13">
        <v>5480020</v>
      </c>
      <c r="L306" s="13" t="s">
        <v>311</v>
      </c>
      <c r="M306" s="42">
        <v>586</v>
      </c>
      <c r="N306" s="42">
        <v>611</v>
      </c>
      <c r="O306" s="42">
        <f t="shared" si="70"/>
        <v>25</v>
      </c>
      <c r="P306" s="37">
        <f t="shared" si="71"/>
        <v>4.2662116040955635E-2</v>
      </c>
      <c r="Q306" s="70" t="str">
        <f t="shared" si="76"/>
        <v>Increase</v>
      </c>
      <c r="R306" s="89">
        <v>3.5262748671375328</v>
      </c>
      <c r="S306" s="101">
        <f t="shared" si="72"/>
        <v>166.18103298217582</v>
      </c>
      <c r="T306" s="101">
        <f t="shared" si="73"/>
        <v>173.27066749506727</v>
      </c>
      <c r="U306" s="113">
        <f t="shared" si="74"/>
        <v>7.0896345128914504</v>
      </c>
    </row>
    <row r="307" spans="1:22" s="6" customFormat="1" x14ac:dyDescent="0.25">
      <c r="A307" s="15" t="s">
        <v>95</v>
      </c>
      <c r="B307" s="16" t="s">
        <v>1910</v>
      </c>
      <c r="C307" s="108" t="s">
        <v>1963</v>
      </c>
      <c r="D307" s="15"/>
      <c r="E307" s="15"/>
      <c r="F307" s="15"/>
      <c r="G307" s="15"/>
      <c r="H307" s="15"/>
      <c r="I307" s="15"/>
      <c r="J307" s="23"/>
      <c r="K307" s="15">
        <v>54093</v>
      </c>
      <c r="L307" s="15" t="s">
        <v>94</v>
      </c>
      <c r="M307" s="43">
        <v>7141</v>
      </c>
      <c r="N307" s="43">
        <v>6762</v>
      </c>
      <c r="O307" s="77">
        <f t="shared" si="70"/>
        <v>-379</v>
      </c>
      <c r="P307" s="78">
        <f t="shared" si="71"/>
        <v>-5.3073799187788824E-2</v>
      </c>
      <c r="Q307" s="23" t="str">
        <f t="shared" si="76"/>
        <v>Decrease</v>
      </c>
      <c r="R307" s="90">
        <v>421.01934589344171</v>
      </c>
      <c r="S307" s="102">
        <f t="shared" si="72"/>
        <v>16.961215843528858</v>
      </c>
      <c r="T307" s="102">
        <f t="shared" si="73"/>
        <v>16.061019679868664</v>
      </c>
      <c r="U307" s="114">
        <f t="shared" si="74"/>
        <v>-0.90019616366019406</v>
      </c>
      <c r="V307" s="80"/>
    </row>
    <row r="308" spans="1:22" s="18" customFormat="1" x14ac:dyDescent="0.25">
      <c r="A308" s="17" t="s">
        <v>1861</v>
      </c>
      <c r="B308" s="17" t="s">
        <v>1862</v>
      </c>
      <c r="C308" s="17" t="s">
        <v>1961</v>
      </c>
      <c r="D308" s="17" t="s">
        <v>1863</v>
      </c>
      <c r="E308" s="17" t="s">
        <v>789</v>
      </c>
      <c r="F308" s="17" t="s">
        <v>790</v>
      </c>
      <c r="G308" s="17" t="s">
        <v>351</v>
      </c>
      <c r="H308" s="17" t="s">
        <v>1864</v>
      </c>
      <c r="I308" s="17" t="s">
        <v>1865</v>
      </c>
      <c r="J308" s="21" t="s">
        <v>1865</v>
      </c>
      <c r="K308" s="17" t="s">
        <v>1905</v>
      </c>
      <c r="L308" s="17" t="s">
        <v>1905</v>
      </c>
      <c r="M308" s="41">
        <f>M313-M312-M311-M310-M309</f>
        <v>5847</v>
      </c>
      <c r="N308" s="41">
        <f>N313-N312-N311-N310-N309</f>
        <v>5101</v>
      </c>
      <c r="O308" s="41">
        <f t="shared" si="70"/>
        <v>-746</v>
      </c>
      <c r="P308" s="36">
        <f t="shared" si="71"/>
        <v>-0.12758679664785361</v>
      </c>
      <c r="Q308" s="69" t="str">
        <f t="shared" ref="Q308" si="84">IF(P308&gt;0,"Increase", "Decrease")</f>
        <v>Decrease</v>
      </c>
      <c r="R308" s="88">
        <v>259.18749926599878</v>
      </c>
      <c r="S308" s="100">
        <f t="shared" si="72"/>
        <v>22.558958346981637</v>
      </c>
      <c r="T308" s="100">
        <f t="shared" si="73"/>
        <v>19.68073311577789</v>
      </c>
      <c r="U308" s="112">
        <f t="shared" si="74"/>
        <v>-2.8782252312037464</v>
      </c>
    </row>
    <row r="309" spans="1:22" x14ac:dyDescent="0.25">
      <c r="A309" s="13" t="s">
        <v>786</v>
      </c>
      <c r="B309" s="13" t="s">
        <v>787</v>
      </c>
      <c r="C309" s="13" t="s">
        <v>1962</v>
      </c>
      <c r="D309" s="13" t="s">
        <v>788</v>
      </c>
      <c r="E309" s="13" t="s">
        <v>789</v>
      </c>
      <c r="F309" s="13" t="s">
        <v>790</v>
      </c>
      <c r="G309" s="13" t="s">
        <v>351</v>
      </c>
      <c r="H309" s="13" t="s">
        <v>791</v>
      </c>
      <c r="I309" s="13" t="s">
        <v>792</v>
      </c>
      <c r="J309" s="22" t="s">
        <v>792</v>
      </c>
      <c r="K309" s="13">
        <v>5429404</v>
      </c>
      <c r="L309" s="13" t="s">
        <v>184</v>
      </c>
      <c r="M309" s="42">
        <v>132</v>
      </c>
      <c r="N309" s="42">
        <v>101</v>
      </c>
      <c r="O309" s="42">
        <f t="shared" si="70"/>
        <v>-31</v>
      </c>
      <c r="P309" s="37">
        <f t="shared" si="71"/>
        <v>-0.23484848484848486</v>
      </c>
      <c r="Q309" s="70" t="str">
        <f t="shared" si="76"/>
        <v>Decrease</v>
      </c>
      <c r="R309" s="89">
        <v>0.10088221067740284</v>
      </c>
      <c r="S309" s="101">
        <f t="shared" si="72"/>
        <v>1308.4566556744519</v>
      </c>
      <c r="T309" s="101">
        <f t="shared" si="73"/>
        <v>1001.1675925993911</v>
      </c>
      <c r="U309" s="113">
        <f t="shared" si="74"/>
        <v>-307.28906307506077</v>
      </c>
    </row>
    <row r="310" spans="1:22" x14ac:dyDescent="0.25">
      <c r="A310" s="13" t="s">
        <v>1076</v>
      </c>
      <c r="B310" s="13" t="s">
        <v>1077</v>
      </c>
      <c r="C310" s="13" t="s">
        <v>1962</v>
      </c>
      <c r="D310" s="13" t="s">
        <v>1078</v>
      </c>
      <c r="E310" s="13" t="s">
        <v>789</v>
      </c>
      <c r="F310" s="13" t="s">
        <v>790</v>
      </c>
      <c r="G310" s="13" t="s">
        <v>351</v>
      </c>
      <c r="H310" s="13" t="s">
        <v>1079</v>
      </c>
      <c r="I310" s="13" t="s">
        <v>1080</v>
      </c>
      <c r="J310" s="22" t="s">
        <v>1080</v>
      </c>
      <c r="K310" s="13">
        <v>5453572</v>
      </c>
      <c r="L310" s="13" t="s">
        <v>238</v>
      </c>
      <c r="M310" s="42">
        <v>815</v>
      </c>
      <c r="N310" s="42">
        <v>717</v>
      </c>
      <c r="O310" s="42">
        <f t="shared" si="70"/>
        <v>-98</v>
      </c>
      <c r="P310" s="37">
        <f t="shared" si="71"/>
        <v>-0.12024539877300613</v>
      </c>
      <c r="Q310" s="70" t="str">
        <f t="shared" si="76"/>
        <v>Decrease</v>
      </c>
      <c r="R310" s="89">
        <v>0.37720735616695195</v>
      </c>
      <c r="S310" s="101">
        <f t="shared" si="72"/>
        <v>2160.6153397477251</v>
      </c>
      <c r="T310" s="101">
        <f t="shared" si="73"/>
        <v>1900.8112866246856</v>
      </c>
      <c r="U310" s="113">
        <f t="shared" si="74"/>
        <v>-259.80405312303947</v>
      </c>
    </row>
    <row r="311" spans="1:22" s="5" customFormat="1" x14ac:dyDescent="0.25">
      <c r="A311" s="14" t="s">
        <v>1201</v>
      </c>
      <c r="B311" s="14" t="s">
        <v>1202</v>
      </c>
      <c r="C311" s="14" t="s">
        <v>1964</v>
      </c>
      <c r="D311" s="14" t="s">
        <v>1203</v>
      </c>
      <c r="E311" s="14" t="s">
        <v>1204</v>
      </c>
      <c r="F311" s="14" t="s">
        <v>919</v>
      </c>
      <c r="G311" s="14" t="s">
        <v>351</v>
      </c>
      <c r="H311" s="14" t="s">
        <v>1205</v>
      </c>
      <c r="I311" s="14" t="s">
        <v>1206</v>
      </c>
      <c r="J311" s="24" t="s">
        <v>1929</v>
      </c>
      <c r="K311" s="14">
        <v>5461636</v>
      </c>
      <c r="L311" s="14" t="s">
        <v>261</v>
      </c>
      <c r="M311" s="74">
        <v>1018</v>
      </c>
      <c r="N311" s="74">
        <v>982</v>
      </c>
      <c r="O311" s="79">
        <f t="shared" si="70"/>
        <v>-36</v>
      </c>
      <c r="P311" s="38">
        <f t="shared" si="71"/>
        <v>-3.536345776031434E-2</v>
      </c>
      <c r="Q311" s="75" t="str">
        <f t="shared" ref="Q311" si="85">IF(P311&gt;0,"Increase", "Decrease")</f>
        <v>Decrease</v>
      </c>
      <c r="R311" s="91">
        <v>0.32670351949336479</v>
      </c>
      <c r="S311" s="105">
        <f t="shared" si="72"/>
        <v>3115.9750025915318</v>
      </c>
      <c r="T311" s="105">
        <f t="shared" si="73"/>
        <v>3005.783352205191</v>
      </c>
      <c r="U311" s="115">
        <f t="shared" si="74"/>
        <v>-110.19165038634083</v>
      </c>
    </row>
    <row r="312" spans="1:22" x14ac:dyDescent="0.25">
      <c r="A312" s="13" t="s">
        <v>1400</v>
      </c>
      <c r="B312" s="13" t="s">
        <v>1401</v>
      </c>
      <c r="C312" s="13" t="s">
        <v>1962</v>
      </c>
      <c r="D312" s="13" t="s">
        <v>1402</v>
      </c>
      <c r="E312" s="13" t="s">
        <v>789</v>
      </c>
      <c r="F312" s="13" t="s">
        <v>790</v>
      </c>
      <c r="G312" s="13" t="s">
        <v>351</v>
      </c>
      <c r="H312" s="13" t="s">
        <v>1403</v>
      </c>
      <c r="I312" s="13" t="s">
        <v>1404</v>
      </c>
      <c r="J312" s="22" t="s">
        <v>1404</v>
      </c>
      <c r="K312" s="13">
        <v>5474380</v>
      </c>
      <c r="L312" s="13" t="s">
        <v>299</v>
      </c>
      <c r="M312" s="42">
        <v>1396</v>
      </c>
      <c r="N312" s="42">
        <v>1412</v>
      </c>
      <c r="O312" s="42">
        <f t="shared" si="70"/>
        <v>16</v>
      </c>
      <c r="P312" s="37">
        <f t="shared" si="71"/>
        <v>1.1461318051575931E-2</v>
      </c>
      <c r="Q312" s="70" t="str">
        <f t="shared" si="76"/>
        <v>Increase</v>
      </c>
      <c r="R312" s="89">
        <v>0.52491916426529261</v>
      </c>
      <c r="S312" s="101">
        <f t="shared" si="72"/>
        <v>2659.4571031787777</v>
      </c>
      <c r="T312" s="101">
        <f t="shared" si="73"/>
        <v>2689.9379868828323</v>
      </c>
      <c r="U312" s="113">
        <f t="shared" si="74"/>
        <v>30.480883704054577</v>
      </c>
    </row>
    <row r="313" spans="1:22" s="6" customFormat="1" x14ac:dyDescent="0.25">
      <c r="A313" s="15" t="s">
        <v>97</v>
      </c>
      <c r="B313" s="16" t="s">
        <v>1910</v>
      </c>
      <c r="C313" s="108" t="s">
        <v>1963</v>
      </c>
      <c r="D313" s="15"/>
      <c r="E313" s="15"/>
      <c r="F313" s="15"/>
      <c r="G313" s="15"/>
      <c r="H313" s="15"/>
      <c r="I313" s="15"/>
      <c r="J313" s="23"/>
      <c r="K313" s="15">
        <v>54095</v>
      </c>
      <c r="L313" s="15" t="s">
        <v>96</v>
      </c>
      <c r="M313" s="43">
        <v>9208</v>
      </c>
      <c r="N313" s="43">
        <v>8313</v>
      </c>
      <c r="O313" s="77">
        <f t="shared" si="70"/>
        <v>-895</v>
      </c>
      <c r="P313" s="78">
        <f t="shared" si="71"/>
        <v>-9.7198088618592526E-2</v>
      </c>
      <c r="Q313" s="23" t="str">
        <f t="shared" si="76"/>
        <v>Decrease</v>
      </c>
      <c r="R313" s="90">
        <v>260.51721151660178</v>
      </c>
      <c r="S313" s="102">
        <f t="shared" si="72"/>
        <v>35.345073541957547</v>
      </c>
      <c r="T313" s="102">
        <f t="shared" si="73"/>
        <v>31.909599951595688</v>
      </c>
      <c r="U313" s="114">
        <f t="shared" si="74"/>
        <v>-3.435473590361859</v>
      </c>
      <c r="V313" s="80"/>
    </row>
    <row r="314" spans="1:22" s="18" customFormat="1" x14ac:dyDescent="0.25">
      <c r="A314" s="17" t="s">
        <v>1811</v>
      </c>
      <c r="B314" s="17" t="s">
        <v>1812</v>
      </c>
      <c r="C314" s="17" t="s">
        <v>1961</v>
      </c>
      <c r="D314" s="17" t="s">
        <v>1813</v>
      </c>
      <c r="E314" s="17" t="s">
        <v>548</v>
      </c>
      <c r="F314" s="17" t="s">
        <v>549</v>
      </c>
      <c r="G314" s="17" t="s">
        <v>351</v>
      </c>
      <c r="H314" s="17" t="s">
        <v>1814</v>
      </c>
      <c r="I314" s="17" t="s">
        <v>1815</v>
      </c>
      <c r="J314" s="21" t="s">
        <v>1815</v>
      </c>
      <c r="K314" s="17" t="s">
        <v>1905</v>
      </c>
      <c r="L314" s="17" t="s">
        <v>1905</v>
      </c>
      <c r="M314" s="41">
        <f>M316-M315</f>
        <v>18615</v>
      </c>
      <c r="N314" s="41">
        <f>N316-N315</f>
        <v>18630</v>
      </c>
      <c r="O314" s="41">
        <f t="shared" si="70"/>
        <v>15</v>
      </c>
      <c r="P314" s="36">
        <f t="shared" si="71"/>
        <v>8.0580177276390005E-4</v>
      </c>
      <c r="Q314" s="69" t="str">
        <f t="shared" ref="Q314" si="86">IF(P314&gt;0,"Increase", "Decrease")</f>
        <v>Increase</v>
      </c>
      <c r="R314" s="88">
        <v>351.68780574883431</v>
      </c>
      <c r="S314" s="100">
        <f t="shared" si="72"/>
        <v>52.930467578663553</v>
      </c>
      <c r="T314" s="100">
        <f t="shared" si="73"/>
        <v>52.973119043271666</v>
      </c>
      <c r="U314" s="112">
        <f t="shared" si="74"/>
        <v>4.2651464608113088E-2</v>
      </c>
    </row>
    <row r="315" spans="1:22" x14ac:dyDescent="0.25">
      <c r="A315" s="13" t="s">
        <v>545</v>
      </c>
      <c r="B315" s="13" t="s">
        <v>546</v>
      </c>
      <c r="C315" s="13" t="s">
        <v>1962</v>
      </c>
      <c r="D315" s="13" t="s">
        <v>547</v>
      </c>
      <c r="E315" s="13" t="s">
        <v>548</v>
      </c>
      <c r="F315" s="13" t="s">
        <v>549</v>
      </c>
      <c r="G315" s="13" t="s">
        <v>351</v>
      </c>
      <c r="H315" s="13" t="s">
        <v>550</v>
      </c>
      <c r="I315" s="13" t="s">
        <v>551</v>
      </c>
      <c r="J315" s="22" t="s">
        <v>551</v>
      </c>
      <c r="K315" s="13">
        <v>5411188</v>
      </c>
      <c r="L315" s="13" t="s">
        <v>142</v>
      </c>
      <c r="M315" s="42">
        <v>5639</v>
      </c>
      <c r="N315" s="42">
        <v>5186</v>
      </c>
      <c r="O315" s="42">
        <f t="shared" si="70"/>
        <v>-453</v>
      </c>
      <c r="P315" s="37">
        <f t="shared" si="71"/>
        <v>-8.0333392445469054E-2</v>
      </c>
      <c r="Q315" s="70" t="str">
        <f t="shared" si="76"/>
        <v>Decrease</v>
      </c>
      <c r="R315" s="89">
        <v>2.8461125232477058</v>
      </c>
      <c r="S315" s="101">
        <f t="shared" si="72"/>
        <v>1981.2990364714476</v>
      </c>
      <c r="T315" s="101">
        <f t="shared" si="73"/>
        <v>1822.1345634227571</v>
      </c>
      <c r="U315" s="113">
        <f t="shared" si="74"/>
        <v>-159.16447304869052</v>
      </c>
    </row>
    <row r="316" spans="1:22" s="6" customFormat="1" x14ac:dyDescent="0.25">
      <c r="A316" s="15" t="s">
        <v>99</v>
      </c>
      <c r="B316" s="16" t="s">
        <v>1910</v>
      </c>
      <c r="C316" s="108" t="s">
        <v>1963</v>
      </c>
      <c r="D316" s="15"/>
      <c r="E316" s="15"/>
      <c r="F316" s="15"/>
      <c r="G316" s="15"/>
      <c r="H316" s="15"/>
      <c r="I316" s="15"/>
      <c r="J316" s="23"/>
      <c r="K316" s="15">
        <v>54097</v>
      </c>
      <c r="L316" s="15" t="s">
        <v>98</v>
      </c>
      <c r="M316" s="43">
        <v>24254</v>
      </c>
      <c r="N316" s="43">
        <v>23816</v>
      </c>
      <c r="O316" s="77">
        <f t="shared" si="70"/>
        <v>-438</v>
      </c>
      <c r="P316" s="78">
        <f t="shared" si="71"/>
        <v>-1.8058876886286799E-2</v>
      </c>
      <c r="Q316" s="23" t="str">
        <f t="shared" si="76"/>
        <v>Decrease</v>
      </c>
      <c r="R316" s="90">
        <v>354.53391827208202</v>
      </c>
      <c r="S316" s="102">
        <f t="shared" si="72"/>
        <v>68.41094391816867</v>
      </c>
      <c r="T316" s="102">
        <f t="shared" si="73"/>
        <v>67.175519104275793</v>
      </c>
      <c r="U316" s="114">
        <f t="shared" si="74"/>
        <v>-1.2354248138928767</v>
      </c>
      <c r="V316" s="80"/>
    </row>
    <row r="317" spans="1:22" s="18" customFormat="1" x14ac:dyDescent="0.25">
      <c r="A317" s="17" t="s">
        <v>1816</v>
      </c>
      <c r="B317" s="17" t="s">
        <v>1817</v>
      </c>
      <c r="C317" s="17" t="s">
        <v>1961</v>
      </c>
      <c r="D317" s="17" t="s">
        <v>1818</v>
      </c>
      <c r="E317" s="17" t="s">
        <v>601</v>
      </c>
      <c r="F317" s="17" t="s">
        <v>602</v>
      </c>
      <c r="G317" s="17" t="s">
        <v>351</v>
      </c>
      <c r="H317" s="17" t="s">
        <v>1819</v>
      </c>
      <c r="I317" s="17" t="s">
        <v>1820</v>
      </c>
      <c r="J317" s="21" t="s">
        <v>1820</v>
      </c>
      <c r="K317" s="17" t="s">
        <v>1905</v>
      </c>
      <c r="L317" s="17" t="s">
        <v>1905</v>
      </c>
      <c r="M317" s="41">
        <f>M323-M322-M321-M320-M319-M318</f>
        <v>32117</v>
      </c>
      <c r="N317" s="41">
        <f>N323-N322-N321-N320-N319-N318</f>
        <v>29010</v>
      </c>
      <c r="O317" s="41">
        <f t="shared" si="70"/>
        <v>-3107</v>
      </c>
      <c r="P317" s="36">
        <f t="shared" si="71"/>
        <v>-9.6740044213344964E-2</v>
      </c>
      <c r="Q317" s="69" t="str">
        <f t="shared" ref="Q317" si="87">IF(P317&gt;0,"Increase", "Decrease")</f>
        <v>Decrease</v>
      </c>
      <c r="R317" s="88">
        <v>505.27640204589784</v>
      </c>
      <c r="S317" s="100">
        <f t="shared" si="72"/>
        <v>63.563229689643386</v>
      </c>
      <c r="T317" s="100">
        <f t="shared" si="73"/>
        <v>57.414120039124278</v>
      </c>
      <c r="U317" s="112">
        <f t="shared" si="74"/>
        <v>-6.1491096505191081</v>
      </c>
    </row>
    <row r="318" spans="1:22" x14ac:dyDescent="0.25">
      <c r="A318" s="13" t="s">
        <v>598</v>
      </c>
      <c r="B318" s="13" t="s">
        <v>599</v>
      </c>
      <c r="C318" s="13" t="s">
        <v>1962</v>
      </c>
      <c r="D318" s="13" t="s">
        <v>600</v>
      </c>
      <c r="E318" s="13" t="s">
        <v>601</v>
      </c>
      <c r="F318" s="13" t="s">
        <v>602</v>
      </c>
      <c r="G318" s="13" t="s">
        <v>351</v>
      </c>
      <c r="H318" s="13" t="s">
        <v>603</v>
      </c>
      <c r="I318" s="13" t="s">
        <v>604</v>
      </c>
      <c r="J318" s="22" t="s">
        <v>604</v>
      </c>
      <c r="K318" s="13">
        <v>5414308</v>
      </c>
      <c r="L318" s="13" t="s">
        <v>151</v>
      </c>
      <c r="M318" s="42">
        <v>1450</v>
      </c>
      <c r="N318" s="42">
        <v>1408</v>
      </c>
      <c r="O318" s="42">
        <f t="shared" si="70"/>
        <v>-42</v>
      </c>
      <c r="P318" s="37">
        <f t="shared" si="71"/>
        <v>-2.8965517241379312E-2</v>
      </c>
      <c r="Q318" s="70" t="str">
        <f t="shared" si="76"/>
        <v>Decrease</v>
      </c>
      <c r="R318" s="89">
        <v>2.1686786454592726</v>
      </c>
      <c r="S318" s="101">
        <f t="shared" si="72"/>
        <v>668.60989434095052</v>
      </c>
      <c r="T318" s="101">
        <f t="shared" si="73"/>
        <v>649.243262918661</v>
      </c>
      <c r="U318" s="113">
        <f t="shared" si="74"/>
        <v>-19.366631422289515</v>
      </c>
    </row>
    <row r="319" spans="1:22" x14ac:dyDescent="0.25">
      <c r="A319" s="13" t="s">
        <v>774</v>
      </c>
      <c r="B319" s="13" t="s">
        <v>775</v>
      </c>
      <c r="C319" s="13" t="s">
        <v>1962</v>
      </c>
      <c r="D319" s="13" t="s">
        <v>776</v>
      </c>
      <c r="E319" s="13" t="s">
        <v>601</v>
      </c>
      <c r="F319" s="13" t="s">
        <v>602</v>
      </c>
      <c r="G319" s="13" t="s">
        <v>351</v>
      </c>
      <c r="H319" s="13" t="s">
        <v>777</v>
      </c>
      <c r="I319" s="13" t="s">
        <v>778</v>
      </c>
      <c r="J319" s="22" t="s">
        <v>778</v>
      </c>
      <c r="K319" s="13">
        <v>5428516</v>
      </c>
      <c r="L319" s="13" t="s">
        <v>182</v>
      </c>
      <c r="M319" s="42">
        <v>705</v>
      </c>
      <c r="N319" s="42">
        <v>675</v>
      </c>
      <c r="O319" s="42">
        <f t="shared" si="70"/>
        <v>-30</v>
      </c>
      <c r="P319" s="37">
        <f t="shared" si="71"/>
        <v>-4.2553191489361701E-2</v>
      </c>
      <c r="Q319" s="70" t="str">
        <f t="shared" si="76"/>
        <v>Decrease</v>
      </c>
      <c r="R319" s="89">
        <v>0.88533460334024539</v>
      </c>
      <c r="S319" s="101">
        <f t="shared" si="72"/>
        <v>796.30909866183049</v>
      </c>
      <c r="T319" s="101">
        <f t="shared" si="73"/>
        <v>762.42360510175251</v>
      </c>
      <c r="U319" s="113">
        <f t="shared" si="74"/>
        <v>-33.885493560077975</v>
      </c>
    </row>
    <row r="320" spans="1:22" s="5" customFormat="1" x14ac:dyDescent="0.25">
      <c r="A320" s="14" t="s">
        <v>922</v>
      </c>
      <c r="B320" s="14" t="s">
        <v>923</v>
      </c>
      <c r="C320" s="14" t="s">
        <v>1964</v>
      </c>
      <c r="D320" s="14" t="s">
        <v>928</v>
      </c>
      <c r="E320" s="14" t="s">
        <v>925</v>
      </c>
      <c r="F320" s="14" t="s">
        <v>602</v>
      </c>
      <c r="G320" s="14" t="s">
        <v>351</v>
      </c>
      <c r="H320" s="14" t="s">
        <v>926</v>
      </c>
      <c r="I320" s="14" t="s">
        <v>927</v>
      </c>
      <c r="J320" s="24" t="s">
        <v>1930</v>
      </c>
      <c r="K320" s="14">
        <v>5439460</v>
      </c>
      <c r="L320" s="14" t="s">
        <v>208</v>
      </c>
      <c r="M320" s="76">
        <v>3580</v>
      </c>
      <c r="N320" s="76">
        <v>3413</v>
      </c>
      <c r="O320" s="79">
        <f t="shared" si="70"/>
        <v>-167</v>
      </c>
      <c r="P320" s="38">
        <f t="shared" si="71"/>
        <v>-4.664804469273743E-2</v>
      </c>
      <c r="Q320" s="75" t="str">
        <f t="shared" si="76"/>
        <v>Decrease</v>
      </c>
      <c r="R320" s="91">
        <v>1.3412977564072175</v>
      </c>
      <c r="S320" s="105">
        <f t="shared" si="72"/>
        <v>2669.0568763712399</v>
      </c>
      <c r="T320" s="105">
        <f t="shared" si="73"/>
        <v>2544.5505919148159</v>
      </c>
      <c r="U320" s="115">
        <f t="shared" si="74"/>
        <v>-124.50628445642405</v>
      </c>
    </row>
    <row r="321" spans="1:22" x14ac:dyDescent="0.25">
      <c r="A321" s="13" t="s">
        <v>956</v>
      </c>
      <c r="B321" s="13" t="s">
        <v>957</v>
      </c>
      <c r="C321" s="13" t="s">
        <v>1962</v>
      </c>
      <c r="D321" s="13" t="s">
        <v>958</v>
      </c>
      <c r="E321" s="13" t="s">
        <v>601</v>
      </c>
      <c r="F321" s="13" t="s">
        <v>602</v>
      </c>
      <c r="G321" s="13" t="s">
        <v>351</v>
      </c>
      <c r="H321" s="13" t="s">
        <v>959</v>
      </c>
      <c r="I321" s="13" t="s">
        <v>960</v>
      </c>
      <c r="J321" s="22" t="s">
        <v>960</v>
      </c>
      <c r="K321" s="13">
        <v>5443180</v>
      </c>
      <c r="L321" s="13" t="s">
        <v>214</v>
      </c>
      <c r="M321" s="42">
        <v>3216</v>
      </c>
      <c r="N321" s="42">
        <v>3033</v>
      </c>
      <c r="O321" s="42">
        <f t="shared" si="70"/>
        <v>-183</v>
      </c>
      <c r="P321" s="37">
        <f t="shared" si="71"/>
        <v>-5.6902985074626863E-2</v>
      </c>
      <c r="Q321" s="70" t="str">
        <f t="shared" si="76"/>
        <v>Decrease</v>
      </c>
      <c r="R321" s="89">
        <v>1.6485103589403929</v>
      </c>
      <c r="S321" s="101">
        <f t="shared" si="72"/>
        <v>1950.8521633234607</v>
      </c>
      <c r="T321" s="101">
        <f t="shared" si="73"/>
        <v>1839.8428517910622</v>
      </c>
      <c r="U321" s="113">
        <f t="shared" si="74"/>
        <v>-111.00931153239844</v>
      </c>
    </row>
    <row r="322" spans="1:22" x14ac:dyDescent="0.25">
      <c r="A322" s="13" t="s">
        <v>1506</v>
      </c>
      <c r="B322" s="13" t="s">
        <v>1507</v>
      </c>
      <c r="C322" s="13" t="s">
        <v>1962</v>
      </c>
      <c r="D322" s="13" t="s">
        <v>1508</v>
      </c>
      <c r="E322" s="13" t="s">
        <v>601</v>
      </c>
      <c r="F322" s="13" t="s">
        <v>602</v>
      </c>
      <c r="G322" s="13" t="s">
        <v>351</v>
      </c>
      <c r="H322" s="13" t="s">
        <v>1509</v>
      </c>
      <c r="I322" s="13" t="s">
        <v>1510</v>
      </c>
      <c r="J322" s="22" t="s">
        <v>1510</v>
      </c>
      <c r="K322" s="13">
        <v>5484940</v>
      </c>
      <c r="L322" s="13" t="s">
        <v>320</v>
      </c>
      <c r="M322" s="42">
        <v>1413</v>
      </c>
      <c r="N322" s="42">
        <v>1443</v>
      </c>
      <c r="O322" s="42">
        <f t="shared" si="70"/>
        <v>30</v>
      </c>
      <c r="P322" s="37">
        <f t="shared" si="71"/>
        <v>2.1231422505307854E-2</v>
      </c>
      <c r="Q322" s="70" t="str">
        <f t="shared" si="76"/>
        <v>Increase</v>
      </c>
      <c r="R322" s="89">
        <v>0.83257621426234407</v>
      </c>
      <c r="S322" s="101">
        <f t="shared" si="72"/>
        <v>1697.1419262222219</v>
      </c>
      <c r="T322" s="101">
        <f t="shared" si="73"/>
        <v>1733.174663509318</v>
      </c>
      <c r="U322" s="113">
        <f t="shared" ref="U322:U349" si="88">T322-S322</f>
        <v>36.032737287096097</v>
      </c>
    </row>
    <row r="323" spans="1:22" s="6" customFormat="1" x14ac:dyDescent="0.25">
      <c r="A323" s="15" t="s">
        <v>101</v>
      </c>
      <c r="B323" s="16" t="s">
        <v>1910</v>
      </c>
      <c r="C323" s="108" t="s">
        <v>1963</v>
      </c>
      <c r="D323" s="15"/>
      <c r="E323" s="15"/>
      <c r="F323" s="15"/>
      <c r="G323" s="15"/>
      <c r="H323" s="15"/>
      <c r="I323" s="15"/>
      <c r="J323" s="23"/>
      <c r="K323" s="15">
        <v>54099</v>
      </c>
      <c r="L323" s="15" t="s">
        <v>100</v>
      </c>
      <c r="M323" s="43">
        <v>42481</v>
      </c>
      <c r="N323" s="43">
        <v>38982</v>
      </c>
      <c r="O323" s="77">
        <f t="shared" ref="O323:O349" si="89">N323-M323</f>
        <v>-3499</v>
      </c>
      <c r="P323" s="78">
        <f t="shared" ref="P323:P349" si="90">O323/M323</f>
        <v>-8.2366234316517975E-2</v>
      </c>
      <c r="Q323" s="23" t="str">
        <f t="shared" si="76"/>
        <v>Decrease</v>
      </c>
      <c r="R323" s="90">
        <v>512.15279962430736</v>
      </c>
      <c r="S323" s="102">
        <f t="shared" ref="S323:S349" si="91">M323/R323</f>
        <v>82.945949004207691</v>
      </c>
      <c r="T323" s="102">
        <f t="shared" ref="T323:T349" si="92">N323/R323</f>
        <v>76.114003532921174</v>
      </c>
      <c r="U323" s="114">
        <f t="shared" si="88"/>
        <v>-6.8319454712865166</v>
      </c>
      <c r="V323" s="80"/>
    </row>
    <row r="324" spans="1:22" s="18" customFormat="1" x14ac:dyDescent="0.25">
      <c r="A324" s="17" t="s">
        <v>1821</v>
      </c>
      <c r="B324" s="17" t="s">
        <v>1822</v>
      </c>
      <c r="C324" s="17" t="s">
        <v>1961</v>
      </c>
      <c r="D324" s="17" t="s">
        <v>1823</v>
      </c>
      <c r="E324" s="17" t="s">
        <v>349</v>
      </c>
      <c r="F324" s="17" t="s">
        <v>350</v>
      </c>
      <c r="G324" s="17" t="s">
        <v>351</v>
      </c>
      <c r="H324" s="17" t="s">
        <v>1824</v>
      </c>
      <c r="I324" s="17" t="s">
        <v>1825</v>
      </c>
      <c r="J324" s="21" t="s">
        <v>1825</v>
      </c>
      <c r="K324" s="17" t="s">
        <v>1905</v>
      </c>
      <c r="L324" s="17" t="s">
        <v>1905</v>
      </c>
      <c r="M324" s="41">
        <f>M328-M327-M326-M325</f>
        <v>7668</v>
      </c>
      <c r="N324" s="41">
        <f>N328-N327-N326-N325</f>
        <v>7034</v>
      </c>
      <c r="O324" s="41">
        <f t="shared" si="89"/>
        <v>-634</v>
      </c>
      <c r="P324" s="36">
        <f t="shared" si="90"/>
        <v>-8.2681272822117888E-2</v>
      </c>
      <c r="Q324" s="69" t="str">
        <f t="shared" ref="Q324" si="93">IF(P324&gt;0,"Increase", "Decrease")</f>
        <v>Decrease</v>
      </c>
      <c r="R324" s="88">
        <v>554.36863502366123</v>
      </c>
      <c r="S324" s="100">
        <f t="shared" si="91"/>
        <v>13.831951368736291</v>
      </c>
      <c r="T324" s="100">
        <f t="shared" si="92"/>
        <v>12.688308023955539</v>
      </c>
      <c r="U324" s="112">
        <f t="shared" si="88"/>
        <v>-1.1436433447807524</v>
      </c>
    </row>
    <row r="325" spans="1:22" x14ac:dyDescent="0.25">
      <c r="A325" s="13" t="s">
        <v>346</v>
      </c>
      <c r="B325" s="13" t="s">
        <v>347</v>
      </c>
      <c r="C325" s="13" t="s">
        <v>1962</v>
      </c>
      <c r="D325" s="13" t="s">
        <v>348</v>
      </c>
      <c r="E325" s="13" t="s">
        <v>349</v>
      </c>
      <c r="F325" s="13" t="s">
        <v>350</v>
      </c>
      <c r="G325" s="13" t="s">
        <v>351</v>
      </c>
      <c r="H325" s="13" t="s">
        <v>352</v>
      </c>
      <c r="I325" s="13" t="s">
        <v>353</v>
      </c>
      <c r="J325" s="22" t="s">
        <v>353</v>
      </c>
      <c r="K325" s="13">
        <v>5400364</v>
      </c>
      <c r="L325" s="13" t="s">
        <v>112</v>
      </c>
      <c r="M325" s="42">
        <v>776</v>
      </c>
      <c r="N325" s="42">
        <v>731</v>
      </c>
      <c r="O325" s="42">
        <f t="shared" si="89"/>
        <v>-45</v>
      </c>
      <c r="P325" s="37">
        <f t="shared" si="90"/>
        <v>-5.7989690721649487E-2</v>
      </c>
      <c r="Q325" s="70" t="str">
        <f t="shared" si="76"/>
        <v>Decrease</v>
      </c>
      <c r="R325" s="89">
        <v>0.47325912175072449</v>
      </c>
      <c r="S325" s="101">
        <f t="shared" si="91"/>
        <v>1639.693699150157</v>
      </c>
      <c r="T325" s="101">
        <f t="shared" si="92"/>
        <v>1544.6083686582022</v>
      </c>
      <c r="U325" s="113">
        <f t="shared" si="88"/>
        <v>-95.085330491954892</v>
      </c>
    </row>
    <row r="326" spans="1:22" x14ac:dyDescent="0.25">
      <c r="A326" s="13" t="s">
        <v>569</v>
      </c>
      <c r="B326" s="13" t="s">
        <v>570</v>
      </c>
      <c r="C326" s="13" t="s">
        <v>1962</v>
      </c>
      <c r="D326" s="13" t="s">
        <v>571</v>
      </c>
      <c r="E326" s="13" t="s">
        <v>349</v>
      </c>
      <c r="F326" s="13" t="s">
        <v>350</v>
      </c>
      <c r="G326" s="13" t="s">
        <v>351</v>
      </c>
      <c r="H326" s="13" t="s">
        <v>572</v>
      </c>
      <c r="I326" s="13" t="s">
        <v>573</v>
      </c>
      <c r="J326" s="22" t="s">
        <v>573</v>
      </c>
      <c r="K326" s="13">
        <v>5412436</v>
      </c>
      <c r="L326" s="13" t="s">
        <v>146</v>
      </c>
      <c r="M326" s="42">
        <v>169</v>
      </c>
      <c r="N326" s="42">
        <v>126</v>
      </c>
      <c r="O326" s="42">
        <f t="shared" si="89"/>
        <v>-43</v>
      </c>
      <c r="P326" s="37">
        <f t="shared" si="90"/>
        <v>-0.25443786982248523</v>
      </c>
      <c r="Q326" s="70" t="str">
        <f t="shared" ref="Q326:Q349" si="94">IF(P326&gt;0,"Increase", "Decrease")</f>
        <v>Decrease</v>
      </c>
      <c r="R326" s="89">
        <v>0.33287196603670227</v>
      </c>
      <c r="S326" s="101">
        <f t="shared" si="91"/>
        <v>507.70271228357558</v>
      </c>
      <c r="T326" s="101">
        <f t="shared" si="92"/>
        <v>378.52391566704455</v>
      </c>
      <c r="U326" s="113">
        <f t="shared" si="88"/>
        <v>-129.17879661653103</v>
      </c>
    </row>
    <row r="327" spans="1:22" x14ac:dyDescent="0.25">
      <c r="A327" s="13" t="s">
        <v>656</v>
      </c>
      <c r="B327" s="13" t="s">
        <v>657</v>
      </c>
      <c r="C327" s="13" t="s">
        <v>1962</v>
      </c>
      <c r="D327" s="13" t="s">
        <v>658</v>
      </c>
      <c r="E327" s="13" t="s">
        <v>349</v>
      </c>
      <c r="F327" s="13" t="s">
        <v>350</v>
      </c>
      <c r="G327" s="13" t="s">
        <v>351</v>
      </c>
      <c r="H327" s="13" t="s">
        <v>659</v>
      </c>
      <c r="I327" s="13" t="s">
        <v>660</v>
      </c>
      <c r="J327" s="22" t="s">
        <v>660</v>
      </c>
      <c r="K327" s="13">
        <v>5418412</v>
      </c>
      <c r="L327" s="13" t="s">
        <v>161</v>
      </c>
      <c r="M327" s="42">
        <v>541</v>
      </c>
      <c r="N327" s="42">
        <v>487</v>
      </c>
      <c r="O327" s="42">
        <f t="shared" si="89"/>
        <v>-54</v>
      </c>
      <c r="P327" s="37">
        <f t="shared" si="90"/>
        <v>-9.9815157116451017E-2</v>
      </c>
      <c r="Q327" s="70" t="str">
        <f t="shared" si="94"/>
        <v>Decrease</v>
      </c>
      <c r="R327" s="89">
        <v>0.62908445941218316</v>
      </c>
      <c r="S327" s="101">
        <f t="shared" si="91"/>
        <v>859.9799151063288</v>
      </c>
      <c r="T327" s="101">
        <f t="shared" si="92"/>
        <v>774.14088476299833</v>
      </c>
      <c r="U327" s="113">
        <f t="shared" si="88"/>
        <v>-85.839030343330478</v>
      </c>
    </row>
    <row r="328" spans="1:22" s="6" customFormat="1" x14ac:dyDescent="0.25">
      <c r="A328" s="15" t="s">
        <v>103</v>
      </c>
      <c r="B328" s="16" t="s">
        <v>1910</v>
      </c>
      <c r="C328" s="108" t="s">
        <v>1963</v>
      </c>
      <c r="D328" s="15"/>
      <c r="E328" s="15"/>
      <c r="F328" s="15"/>
      <c r="G328" s="15"/>
      <c r="H328" s="15"/>
      <c r="I328" s="15"/>
      <c r="J328" s="23"/>
      <c r="K328" s="15">
        <v>54101</v>
      </c>
      <c r="L328" s="15" t="s">
        <v>102</v>
      </c>
      <c r="M328" s="43">
        <v>9154</v>
      </c>
      <c r="N328" s="43">
        <v>8378</v>
      </c>
      <c r="O328" s="77">
        <f t="shared" si="89"/>
        <v>-776</v>
      </c>
      <c r="P328" s="78">
        <f t="shared" si="90"/>
        <v>-8.4771684509504036E-2</v>
      </c>
      <c r="Q328" s="23" t="str">
        <f t="shared" si="94"/>
        <v>Decrease</v>
      </c>
      <c r="R328" s="90">
        <v>555.80385057086085</v>
      </c>
      <c r="S328" s="102">
        <f t="shared" si="91"/>
        <v>16.46983911787947</v>
      </c>
      <c r="T328" s="102">
        <f t="shared" si="92"/>
        <v>15.073663112256304</v>
      </c>
      <c r="U328" s="114">
        <f t="shared" si="88"/>
        <v>-1.3961760056231665</v>
      </c>
      <c r="V328" s="80"/>
    </row>
    <row r="329" spans="1:22" s="18" customFormat="1" x14ac:dyDescent="0.25">
      <c r="A329" s="17" t="s">
        <v>1826</v>
      </c>
      <c r="B329" s="17" t="s">
        <v>1827</v>
      </c>
      <c r="C329" s="17" t="s">
        <v>1961</v>
      </c>
      <c r="D329" s="17" t="s">
        <v>1828</v>
      </c>
      <c r="E329" s="17" t="s">
        <v>918</v>
      </c>
      <c r="F329" s="17" t="s">
        <v>919</v>
      </c>
      <c r="G329" s="17" t="s">
        <v>351</v>
      </c>
      <c r="H329" s="17" t="s">
        <v>1829</v>
      </c>
      <c r="I329" s="17" t="s">
        <v>1830</v>
      </c>
      <c r="J329" s="21" t="s">
        <v>1830</v>
      </c>
      <c r="K329" s="17" t="s">
        <v>1905</v>
      </c>
      <c r="L329" s="17" t="s">
        <v>1905</v>
      </c>
      <c r="M329" s="41">
        <f>M335-M334-M333-M332-M331-M330</f>
        <v>8606</v>
      </c>
      <c r="N329" s="41">
        <f>N335-N334-N333-N332-N331-N330</f>
        <v>6958</v>
      </c>
      <c r="O329" s="41">
        <f t="shared" si="89"/>
        <v>-1648</v>
      </c>
      <c r="P329" s="36">
        <f t="shared" si="90"/>
        <v>-0.19149430629793168</v>
      </c>
      <c r="Q329" s="69" t="str">
        <f t="shared" ref="Q329" si="95">IF(P329&gt;0,"Increase", "Decrease")</f>
        <v>Decrease</v>
      </c>
      <c r="R329" s="88">
        <v>356.59729154752466</v>
      </c>
      <c r="S329" s="100">
        <f t="shared" si="91"/>
        <v>24.133666194301579</v>
      </c>
      <c r="T329" s="100">
        <f t="shared" si="92"/>
        <v>19.512206527997954</v>
      </c>
      <c r="U329" s="112">
        <f t="shared" si="88"/>
        <v>-4.6214596663036254</v>
      </c>
    </row>
    <row r="330" spans="1:22" x14ac:dyDescent="0.25">
      <c r="A330" s="13" t="s">
        <v>915</v>
      </c>
      <c r="B330" s="13" t="s">
        <v>916</v>
      </c>
      <c r="C330" s="13" t="s">
        <v>1962</v>
      </c>
      <c r="D330" s="13" t="s">
        <v>917</v>
      </c>
      <c r="E330" s="13" t="s">
        <v>918</v>
      </c>
      <c r="F330" s="13" t="s">
        <v>919</v>
      </c>
      <c r="G330" s="13" t="s">
        <v>351</v>
      </c>
      <c r="H330" s="13" t="s">
        <v>920</v>
      </c>
      <c r="I330" s="13" t="s">
        <v>921</v>
      </c>
      <c r="J330" s="22" t="s">
        <v>921</v>
      </c>
      <c r="K330" s="13">
        <v>5439340</v>
      </c>
      <c r="L330" s="13" t="s">
        <v>207</v>
      </c>
      <c r="M330" s="42">
        <v>299</v>
      </c>
      <c r="N330" s="42">
        <v>255</v>
      </c>
      <c r="O330" s="42">
        <f t="shared" si="89"/>
        <v>-44</v>
      </c>
      <c r="P330" s="37">
        <f t="shared" si="90"/>
        <v>-0.14715719063545152</v>
      </c>
      <c r="Q330" s="70" t="str">
        <f t="shared" si="94"/>
        <v>Decrease</v>
      </c>
      <c r="R330" s="89">
        <v>0.50178895857535555</v>
      </c>
      <c r="S330" s="101">
        <f t="shared" si="91"/>
        <v>595.86803354322524</v>
      </c>
      <c r="T330" s="101">
        <f t="shared" si="92"/>
        <v>508.18176773753322</v>
      </c>
      <c r="U330" s="113">
        <f t="shared" si="88"/>
        <v>-87.686265805692017</v>
      </c>
    </row>
    <row r="331" spans="1:22" x14ac:dyDescent="0.25">
      <c r="A331" s="13" t="s">
        <v>1157</v>
      </c>
      <c r="B331" s="13" t="s">
        <v>1158</v>
      </c>
      <c r="C331" s="13" t="s">
        <v>1962</v>
      </c>
      <c r="D331" s="13" t="s">
        <v>1159</v>
      </c>
      <c r="E331" s="13" t="s">
        <v>918</v>
      </c>
      <c r="F331" s="13" t="s">
        <v>919</v>
      </c>
      <c r="G331" s="13" t="s">
        <v>351</v>
      </c>
      <c r="H331" s="13" t="s">
        <v>1160</v>
      </c>
      <c r="I331" s="13" t="s">
        <v>1161</v>
      </c>
      <c r="J331" s="22" t="s">
        <v>1161</v>
      </c>
      <c r="K331" s="13">
        <v>5458684</v>
      </c>
      <c r="L331" s="13" t="s">
        <v>253</v>
      </c>
      <c r="M331" s="42">
        <v>5366</v>
      </c>
      <c r="N331" s="42">
        <v>5204</v>
      </c>
      <c r="O331" s="42">
        <f t="shared" si="89"/>
        <v>-162</v>
      </c>
      <c r="P331" s="37">
        <f t="shared" si="90"/>
        <v>-3.0190085724934774E-2</v>
      </c>
      <c r="Q331" s="70" t="str">
        <f t="shared" si="94"/>
        <v>Decrease</v>
      </c>
      <c r="R331" s="89">
        <v>2.7094971065029108</v>
      </c>
      <c r="S331" s="101">
        <f t="shared" si="91"/>
        <v>1980.4413103528943</v>
      </c>
      <c r="T331" s="101">
        <f t="shared" si="92"/>
        <v>1920.6516174201381</v>
      </c>
      <c r="U331" s="113">
        <f t="shared" si="88"/>
        <v>-59.789692932756225</v>
      </c>
    </row>
    <row r="332" spans="1:22" s="5" customFormat="1" x14ac:dyDescent="0.25">
      <c r="A332" s="14" t="s">
        <v>1201</v>
      </c>
      <c r="B332" s="14" t="s">
        <v>1202</v>
      </c>
      <c r="C332" s="14" t="s">
        <v>1964</v>
      </c>
      <c r="D332" s="14" t="s">
        <v>1207</v>
      </c>
      <c r="E332" s="14" t="s">
        <v>1204</v>
      </c>
      <c r="F332" s="14" t="s">
        <v>919</v>
      </c>
      <c r="G332" s="14" t="s">
        <v>351</v>
      </c>
      <c r="H332" s="14" t="s">
        <v>1205</v>
      </c>
      <c r="I332" s="14" t="s">
        <v>1206</v>
      </c>
      <c r="J332" s="24" t="s">
        <v>1931</v>
      </c>
      <c r="K332" s="14">
        <v>5461636</v>
      </c>
      <c r="L332" s="14" t="s">
        <v>261</v>
      </c>
      <c r="M332" s="74">
        <v>1615</v>
      </c>
      <c r="N332" s="74">
        <v>1559</v>
      </c>
      <c r="O332" s="79">
        <f t="shared" si="89"/>
        <v>-56</v>
      </c>
      <c r="P332" s="38">
        <f t="shared" si="90"/>
        <v>-3.4674922600619197E-2</v>
      </c>
      <c r="Q332" s="75" t="str">
        <f t="shared" ref="Q332" si="96">IF(P332&gt;0,"Increase", "Decrease")</f>
        <v>Decrease</v>
      </c>
      <c r="R332" s="91">
        <v>0.51828171749504981</v>
      </c>
      <c r="S332" s="105">
        <f t="shared" si="91"/>
        <v>3116.0659260866655</v>
      </c>
      <c r="T332" s="105">
        <f t="shared" si="92"/>
        <v>3008.0165812811838</v>
      </c>
      <c r="U332" s="115">
        <f t="shared" si="88"/>
        <v>-108.04934480548172</v>
      </c>
    </row>
    <row r="333" spans="1:22" x14ac:dyDescent="0.25">
      <c r="A333" s="13" t="s">
        <v>1254</v>
      </c>
      <c r="B333" s="13" t="s">
        <v>1255</v>
      </c>
      <c r="C333" s="13" t="s">
        <v>1962</v>
      </c>
      <c r="D333" s="13" t="s">
        <v>1256</v>
      </c>
      <c r="E333" s="13" t="s">
        <v>918</v>
      </c>
      <c r="F333" s="13" t="s">
        <v>919</v>
      </c>
      <c r="G333" s="13" t="s">
        <v>351</v>
      </c>
      <c r="H333" s="13" t="s">
        <v>1257</v>
      </c>
      <c r="I333" s="13" t="s">
        <v>1258</v>
      </c>
      <c r="J333" s="22" t="s">
        <v>1258</v>
      </c>
      <c r="K333" s="13">
        <v>5463892</v>
      </c>
      <c r="L333" s="13" t="s">
        <v>271</v>
      </c>
      <c r="M333" s="42">
        <v>552</v>
      </c>
      <c r="N333" s="42">
        <v>363</v>
      </c>
      <c r="O333" s="42">
        <f t="shared" si="89"/>
        <v>-189</v>
      </c>
      <c r="P333" s="37">
        <f t="shared" si="90"/>
        <v>-0.34239130434782611</v>
      </c>
      <c r="Q333" s="70" t="str">
        <f t="shared" si="94"/>
        <v>Decrease</v>
      </c>
      <c r="R333" s="89">
        <v>0.37841686548779269</v>
      </c>
      <c r="S333" s="101">
        <f t="shared" si="91"/>
        <v>1458.7087689351597</v>
      </c>
      <c r="T333" s="101">
        <f t="shared" si="92"/>
        <v>959.25957087583868</v>
      </c>
      <c r="U333" s="113">
        <f t="shared" si="88"/>
        <v>-499.44919805932102</v>
      </c>
    </row>
    <row r="334" spans="1:22" x14ac:dyDescent="0.25">
      <c r="A334" s="13" t="s">
        <v>1411</v>
      </c>
      <c r="B334" s="13" t="s">
        <v>1412</v>
      </c>
      <c r="C334" s="13" t="s">
        <v>1962</v>
      </c>
      <c r="D334" s="13" t="s">
        <v>1413</v>
      </c>
      <c r="E334" s="13" t="s">
        <v>918</v>
      </c>
      <c r="F334" s="13" t="s">
        <v>919</v>
      </c>
      <c r="G334" s="13" t="s">
        <v>351</v>
      </c>
      <c r="H334" s="13" t="s">
        <v>1414</v>
      </c>
      <c r="I334" s="13" t="s">
        <v>1415</v>
      </c>
      <c r="J334" s="22" t="s">
        <v>1415</v>
      </c>
      <c r="K334" s="13">
        <v>5474788</v>
      </c>
      <c r="L334" s="13" t="s">
        <v>301</v>
      </c>
      <c r="M334" s="42">
        <v>145</v>
      </c>
      <c r="N334" s="42">
        <v>103</v>
      </c>
      <c r="O334" s="42">
        <f t="shared" si="89"/>
        <v>-42</v>
      </c>
      <c r="P334" s="37">
        <f t="shared" si="90"/>
        <v>-0.28965517241379313</v>
      </c>
      <c r="Q334" s="70" t="str">
        <f t="shared" si="94"/>
        <v>Decrease</v>
      </c>
      <c r="R334" s="89">
        <v>0.29738004048793776</v>
      </c>
      <c r="S334" s="101">
        <f t="shared" si="91"/>
        <v>487.59156721508833</v>
      </c>
      <c r="T334" s="101">
        <f t="shared" si="92"/>
        <v>346.35814774589034</v>
      </c>
      <c r="U334" s="113">
        <f t="shared" si="88"/>
        <v>-141.233419469198</v>
      </c>
    </row>
    <row r="335" spans="1:22" s="6" customFormat="1" x14ac:dyDescent="0.25">
      <c r="A335" s="15" t="s">
        <v>105</v>
      </c>
      <c r="B335" s="16" t="s">
        <v>1910</v>
      </c>
      <c r="C335" s="108" t="s">
        <v>1963</v>
      </c>
      <c r="D335" s="15"/>
      <c r="E335" s="15"/>
      <c r="F335" s="15"/>
      <c r="G335" s="15"/>
      <c r="H335" s="15"/>
      <c r="I335" s="15"/>
      <c r="J335" s="23"/>
      <c r="K335" s="15">
        <v>54103</v>
      </c>
      <c r="L335" s="15" t="s">
        <v>104</v>
      </c>
      <c r="M335" s="43">
        <v>16583</v>
      </c>
      <c r="N335" s="43">
        <v>14442</v>
      </c>
      <c r="O335" s="77">
        <f t="shared" si="89"/>
        <v>-2141</v>
      </c>
      <c r="P335" s="78">
        <f t="shared" si="90"/>
        <v>-0.12910812277633721</v>
      </c>
      <c r="Q335" s="23" t="str">
        <f t="shared" si="94"/>
        <v>Decrease</v>
      </c>
      <c r="R335" s="90">
        <v>361.00265623607368</v>
      </c>
      <c r="S335" s="102">
        <f t="shared" si="91"/>
        <v>45.935950092166998</v>
      </c>
      <c r="T335" s="102">
        <f t="shared" si="92"/>
        <v>40.005245807819804</v>
      </c>
      <c r="U335" s="114">
        <f t="shared" si="88"/>
        <v>-5.9307042843471933</v>
      </c>
      <c r="V335" s="81"/>
    </row>
    <row r="336" spans="1:22" s="18" customFormat="1" x14ac:dyDescent="0.25">
      <c r="A336" s="17" t="s">
        <v>1831</v>
      </c>
      <c r="B336" s="17" t="s">
        <v>1832</v>
      </c>
      <c r="C336" s="17" t="s">
        <v>1961</v>
      </c>
      <c r="D336" s="17" t="s">
        <v>1833</v>
      </c>
      <c r="E336" s="17" t="s">
        <v>712</v>
      </c>
      <c r="F336" s="17" t="s">
        <v>713</v>
      </c>
      <c r="G336" s="17" t="s">
        <v>351</v>
      </c>
      <c r="H336" s="17" t="s">
        <v>1834</v>
      </c>
      <c r="I336" s="17" t="s">
        <v>1835</v>
      </c>
      <c r="J336" s="21" t="s">
        <v>1835</v>
      </c>
      <c r="K336" s="17" t="s">
        <v>1905</v>
      </c>
      <c r="L336" s="17" t="s">
        <v>1905</v>
      </c>
      <c r="M336" s="41">
        <f>M338-M337</f>
        <v>4894</v>
      </c>
      <c r="N336" s="41">
        <f>N338-N337</f>
        <v>4470</v>
      </c>
      <c r="O336" s="41">
        <f t="shared" si="89"/>
        <v>-424</v>
      </c>
      <c r="P336" s="36">
        <f t="shared" si="90"/>
        <v>-8.6636697997548015E-2</v>
      </c>
      <c r="Q336" s="69" t="str">
        <f t="shared" ref="Q336" si="97">IF(P336&gt;0,"Increase", "Decrease")</f>
        <v>Decrease</v>
      </c>
      <c r="R336" s="88">
        <v>234.29195905373126</v>
      </c>
      <c r="S336" s="100">
        <f t="shared" si="91"/>
        <v>20.888467618633197</v>
      </c>
      <c r="T336" s="100">
        <f t="shared" si="92"/>
        <v>19.078759757926111</v>
      </c>
      <c r="U336" s="112">
        <f t="shared" si="88"/>
        <v>-1.8097078607070856</v>
      </c>
    </row>
    <row r="337" spans="1:22" x14ac:dyDescent="0.25">
      <c r="A337" s="13" t="s">
        <v>709</v>
      </c>
      <c r="B337" s="13" t="s">
        <v>710</v>
      </c>
      <c r="C337" s="13" t="s">
        <v>1962</v>
      </c>
      <c r="D337" s="13" t="s">
        <v>711</v>
      </c>
      <c r="E337" s="13" t="s">
        <v>712</v>
      </c>
      <c r="F337" s="13" t="s">
        <v>713</v>
      </c>
      <c r="G337" s="13" t="s">
        <v>351</v>
      </c>
      <c r="H337" s="13" t="s">
        <v>714</v>
      </c>
      <c r="I337" s="13" t="s">
        <v>715</v>
      </c>
      <c r="J337" s="22" t="s">
        <v>715</v>
      </c>
      <c r="K337" s="13">
        <v>5424364</v>
      </c>
      <c r="L337" s="13" t="s">
        <v>170</v>
      </c>
      <c r="M337" s="42">
        <v>823</v>
      </c>
      <c r="N337" s="42">
        <v>724</v>
      </c>
      <c r="O337" s="42">
        <f t="shared" si="89"/>
        <v>-99</v>
      </c>
      <c r="P337" s="37">
        <f t="shared" si="90"/>
        <v>-0.12029161603888214</v>
      </c>
      <c r="Q337" s="70" t="str">
        <f t="shared" si="94"/>
        <v>Decrease</v>
      </c>
      <c r="R337" s="89">
        <v>0.53534767963788965</v>
      </c>
      <c r="S337" s="101">
        <f t="shared" si="91"/>
        <v>1537.3187020380456</v>
      </c>
      <c r="T337" s="101">
        <f t="shared" si="92"/>
        <v>1352.3921510030925</v>
      </c>
      <c r="U337" s="113">
        <f t="shared" si="88"/>
        <v>-184.92655103495304</v>
      </c>
    </row>
    <row r="338" spans="1:22" s="6" customFormat="1" x14ac:dyDescent="0.25">
      <c r="A338" s="15" t="s">
        <v>107</v>
      </c>
      <c r="B338" s="16" t="s">
        <v>1910</v>
      </c>
      <c r="C338" s="108" t="s">
        <v>1963</v>
      </c>
      <c r="D338" s="15"/>
      <c r="E338" s="15"/>
      <c r="F338" s="15"/>
      <c r="G338" s="15"/>
      <c r="H338" s="15"/>
      <c r="I338" s="15"/>
      <c r="J338" s="23"/>
      <c r="K338" s="15">
        <v>54105</v>
      </c>
      <c r="L338" s="15" t="s">
        <v>106</v>
      </c>
      <c r="M338" s="43">
        <v>5717</v>
      </c>
      <c r="N338" s="43">
        <v>5194</v>
      </c>
      <c r="O338" s="77">
        <f t="shared" si="89"/>
        <v>-523</v>
      </c>
      <c r="P338" s="78">
        <f t="shared" si="90"/>
        <v>-9.1481546265523878E-2</v>
      </c>
      <c r="Q338" s="23" t="str">
        <f t="shared" si="94"/>
        <v>Decrease</v>
      </c>
      <c r="R338" s="90">
        <v>234.82730673336914</v>
      </c>
      <c r="S338" s="102">
        <f t="shared" si="91"/>
        <v>24.345550266397574</v>
      </c>
      <c r="T338" s="102">
        <f t="shared" si="92"/>
        <v>22.118381683342488</v>
      </c>
      <c r="U338" s="114">
        <f t="shared" si="88"/>
        <v>-2.2271685830550858</v>
      </c>
      <c r="V338" s="80"/>
    </row>
    <row r="339" spans="1:22" s="18" customFormat="1" x14ac:dyDescent="0.25">
      <c r="A339" s="17" t="s">
        <v>1836</v>
      </c>
      <c r="B339" s="17" t="s">
        <v>1837</v>
      </c>
      <c r="C339" s="17" t="s">
        <v>1961</v>
      </c>
      <c r="D339" s="17" t="s">
        <v>1838</v>
      </c>
      <c r="E339" s="17" t="s">
        <v>1177</v>
      </c>
      <c r="F339" s="17" t="s">
        <v>1178</v>
      </c>
      <c r="G339" s="17" t="s">
        <v>351</v>
      </c>
      <c r="H339" s="17" t="s">
        <v>1839</v>
      </c>
      <c r="I339" s="17" t="s">
        <v>1840</v>
      </c>
      <c r="J339" s="21" t="s">
        <v>1840</v>
      </c>
      <c r="K339" s="17" t="s">
        <v>1905</v>
      </c>
      <c r="L339" s="17" t="s">
        <v>1905</v>
      </c>
      <c r="M339" s="41">
        <f>M344-M343-M342-M341-M340</f>
        <v>40975</v>
      </c>
      <c r="N339" s="41">
        <f>N344-N343-N342-N341-N340</f>
        <v>40075</v>
      </c>
      <c r="O339" s="41">
        <f t="shared" si="89"/>
        <v>-900</v>
      </c>
      <c r="P339" s="36">
        <f t="shared" si="90"/>
        <v>-2.1964612568639415E-2</v>
      </c>
      <c r="Q339" s="69" t="str">
        <f t="shared" ref="Q339" si="98">IF(P339&gt;0,"Increase", "Decrease")</f>
        <v>Decrease</v>
      </c>
      <c r="R339" s="88">
        <v>358.17730663690583</v>
      </c>
      <c r="S339" s="100">
        <f t="shared" si="91"/>
        <v>114.39864905103406</v>
      </c>
      <c r="T339" s="100">
        <f t="shared" si="92"/>
        <v>111.88592704625235</v>
      </c>
      <c r="U339" s="112">
        <f t="shared" si="88"/>
        <v>-2.5127220047817076</v>
      </c>
    </row>
    <row r="340" spans="1:22" x14ac:dyDescent="0.25">
      <c r="A340" s="13" t="s">
        <v>1174</v>
      </c>
      <c r="B340" s="13" t="s">
        <v>1175</v>
      </c>
      <c r="C340" s="13" t="s">
        <v>1962</v>
      </c>
      <c r="D340" s="13" t="s">
        <v>1176</v>
      </c>
      <c r="E340" s="13" t="s">
        <v>1177</v>
      </c>
      <c r="F340" s="13" t="s">
        <v>1178</v>
      </c>
      <c r="G340" s="13" t="s">
        <v>351</v>
      </c>
      <c r="H340" s="13" t="s">
        <v>1179</v>
      </c>
      <c r="I340" s="13" t="s">
        <v>1180</v>
      </c>
      <c r="J340" s="22" t="s">
        <v>1180</v>
      </c>
      <c r="K340" s="13">
        <v>5459458</v>
      </c>
      <c r="L340" s="13" t="s">
        <v>256</v>
      </c>
      <c r="M340" s="42">
        <v>832</v>
      </c>
      <c r="N340" s="42">
        <v>834</v>
      </c>
      <c r="O340" s="42">
        <f t="shared" si="89"/>
        <v>2</v>
      </c>
      <c r="P340" s="37">
        <f t="shared" si="90"/>
        <v>2.403846153846154E-3</v>
      </c>
      <c r="Q340" s="70" t="str">
        <f t="shared" si="94"/>
        <v>Increase</v>
      </c>
      <c r="R340" s="89">
        <v>0.55020664261024699</v>
      </c>
      <c r="S340" s="101">
        <f t="shared" si="91"/>
        <v>1512.1591336173101</v>
      </c>
      <c r="T340" s="101">
        <f t="shared" si="92"/>
        <v>1515.7941315346593</v>
      </c>
      <c r="U340" s="113">
        <f t="shared" si="88"/>
        <v>3.6349979173492102</v>
      </c>
    </row>
    <row r="341" spans="1:22" x14ac:dyDescent="0.25">
      <c r="A341" s="13" t="s">
        <v>1208</v>
      </c>
      <c r="B341" s="13" t="s">
        <v>1209</v>
      </c>
      <c r="C341" s="13" t="s">
        <v>1962</v>
      </c>
      <c r="D341" s="13" t="s">
        <v>1210</v>
      </c>
      <c r="E341" s="13" t="s">
        <v>1177</v>
      </c>
      <c r="F341" s="13" t="s">
        <v>1178</v>
      </c>
      <c r="G341" s="13" t="s">
        <v>351</v>
      </c>
      <c r="H341" s="13" t="s">
        <v>1211</v>
      </c>
      <c r="I341" s="13" t="s">
        <v>1212</v>
      </c>
      <c r="J341" s="22" t="s">
        <v>1212</v>
      </c>
      <c r="K341" s="13">
        <v>5462140</v>
      </c>
      <c r="L341" s="13" t="s">
        <v>262</v>
      </c>
      <c r="M341" s="42">
        <v>31492</v>
      </c>
      <c r="N341" s="42">
        <v>29738</v>
      </c>
      <c r="O341" s="42">
        <f t="shared" si="89"/>
        <v>-1754</v>
      </c>
      <c r="P341" s="37">
        <f t="shared" si="90"/>
        <v>-5.569668487234853E-2</v>
      </c>
      <c r="Q341" s="70" t="str">
        <f t="shared" si="94"/>
        <v>Decrease</v>
      </c>
      <c r="R341" s="89">
        <v>12.309512375276942</v>
      </c>
      <c r="S341" s="101">
        <f t="shared" si="91"/>
        <v>2558.3466704375842</v>
      </c>
      <c r="T341" s="101">
        <f t="shared" si="92"/>
        <v>2415.85524214</v>
      </c>
      <c r="U341" s="113">
        <f t="shared" si="88"/>
        <v>-142.49142829758421</v>
      </c>
    </row>
    <row r="342" spans="1:22" x14ac:dyDescent="0.25">
      <c r="A342" s="13" t="s">
        <v>1491</v>
      </c>
      <c r="B342" s="13" t="s">
        <v>1492</v>
      </c>
      <c r="C342" s="13" t="s">
        <v>1962</v>
      </c>
      <c r="D342" s="13" t="s">
        <v>1493</v>
      </c>
      <c r="E342" s="13" t="s">
        <v>1177</v>
      </c>
      <c r="F342" s="13" t="s">
        <v>1178</v>
      </c>
      <c r="G342" s="13" t="s">
        <v>351</v>
      </c>
      <c r="H342" s="13" t="s">
        <v>1494</v>
      </c>
      <c r="I342" s="13" t="s">
        <v>1495</v>
      </c>
      <c r="J342" s="22" t="s">
        <v>1495</v>
      </c>
      <c r="K342" s="13">
        <v>5483500</v>
      </c>
      <c r="L342" s="13" t="s">
        <v>317</v>
      </c>
      <c r="M342" s="42">
        <v>10749</v>
      </c>
      <c r="N342" s="42">
        <v>10652</v>
      </c>
      <c r="O342" s="42">
        <f t="shared" si="89"/>
        <v>-97</v>
      </c>
      <c r="P342" s="37">
        <f t="shared" si="90"/>
        <v>-9.0240952646757841E-3</v>
      </c>
      <c r="Q342" s="70" t="str">
        <f t="shared" si="94"/>
        <v>Decrease</v>
      </c>
      <c r="R342" s="89">
        <v>3.9445315517592174</v>
      </c>
      <c r="S342" s="101">
        <f t="shared" si="91"/>
        <v>2725.0384130419911</v>
      </c>
      <c r="T342" s="101">
        <f t="shared" si="92"/>
        <v>2700.4474068027989</v>
      </c>
      <c r="U342" s="113">
        <f t="shared" si="88"/>
        <v>-24.591006239192211</v>
      </c>
    </row>
    <row r="343" spans="1:22" x14ac:dyDescent="0.25">
      <c r="A343" s="13" t="s">
        <v>1591</v>
      </c>
      <c r="B343" s="13" t="s">
        <v>1592</v>
      </c>
      <c r="C343" s="13" t="s">
        <v>1962</v>
      </c>
      <c r="D343" s="13" t="s">
        <v>1593</v>
      </c>
      <c r="E343" s="13" t="s">
        <v>1177</v>
      </c>
      <c r="F343" s="13" t="s">
        <v>1178</v>
      </c>
      <c r="G343" s="13" t="s">
        <v>351</v>
      </c>
      <c r="H343" s="13" t="s">
        <v>1594</v>
      </c>
      <c r="I343" s="13" t="s">
        <v>1595</v>
      </c>
      <c r="J343" s="22" t="s">
        <v>1595</v>
      </c>
      <c r="K343" s="13">
        <v>5487556</v>
      </c>
      <c r="L343" s="13" t="s">
        <v>336</v>
      </c>
      <c r="M343" s="42">
        <v>2908</v>
      </c>
      <c r="N343" s="42">
        <v>2997</v>
      </c>
      <c r="O343" s="42">
        <f t="shared" si="89"/>
        <v>89</v>
      </c>
      <c r="P343" s="37">
        <f t="shared" si="90"/>
        <v>3.0605226960110043E-2</v>
      </c>
      <c r="Q343" s="70" t="str">
        <f t="shared" si="94"/>
        <v>Increase</v>
      </c>
      <c r="R343" s="89">
        <v>1.6469663070901626</v>
      </c>
      <c r="S343" s="101">
        <f t="shared" si="91"/>
        <v>1765.6706075170503</v>
      </c>
      <c r="T343" s="101">
        <f t="shared" si="92"/>
        <v>1819.7093571969049</v>
      </c>
      <c r="U343" s="113">
        <f t="shared" si="88"/>
        <v>54.038749679854618</v>
      </c>
    </row>
    <row r="344" spans="1:22" s="6" customFormat="1" x14ac:dyDescent="0.25">
      <c r="A344" s="15" t="s">
        <v>109</v>
      </c>
      <c r="B344" s="16" t="s">
        <v>1910</v>
      </c>
      <c r="C344" s="108" t="s">
        <v>1963</v>
      </c>
      <c r="D344" s="15"/>
      <c r="E344" s="15"/>
      <c r="F344" s="15"/>
      <c r="G344" s="15"/>
      <c r="H344" s="15"/>
      <c r="I344" s="15"/>
      <c r="J344" s="23"/>
      <c r="K344" s="15">
        <v>54107</v>
      </c>
      <c r="L344" s="15" t="s">
        <v>108</v>
      </c>
      <c r="M344" s="43">
        <v>86956</v>
      </c>
      <c r="N344" s="43">
        <v>84296</v>
      </c>
      <c r="O344" s="77">
        <f t="shared" si="89"/>
        <v>-2660</v>
      </c>
      <c r="P344" s="78">
        <f t="shared" si="90"/>
        <v>-3.0590183541101247E-2</v>
      </c>
      <c r="Q344" s="23" t="str">
        <f t="shared" si="94"/>
        <v>Decrease</v>
      </c>
      <c r="R344" s="90">
        <v>376.62852351364239</v>
      </c>
      <c r="S344" s="102">
        <f t="shared" si="91"/>
        <v>230.88001723494062</v>
      </c>
      <c r="T344" s="102">
        <f t="shared" si="92"/>
        <v>223.81735513175119</v>
      </c>
      <c r="U344" s="114">
        <f t="shared" si="88"/>
        <v>-7.0626621031894388</v>
      </c>
      <c r="V344" s="80"/>
    </row>
    <row r="345" spans="1:22" s="18" customFormat="1" x14ac:dyDescent="0.25">
      <c r="A345" s="17" t="s">
        <v>1841</v>
      </c>
      <c r="B345" s="17" t="s">
        <v>1842</v>
      </c>
      <c r="C345" s="17" t="s">
        <v>1961</v>
      </c>
      <c r="D345" s="17" t="s">
        <v>1843</v>
      </c>
      <c r="E345" s="17" t="s">
        <v>1138</v>
      </c>
      <c r="F345" s="17" t="s">
        <v>1139</v>
      </c>
      <c r="G345" s="17" t="s">
        <v>351</v>
      </c>
      <c r="H345" s="17" t="s">
        <v>1844</v>
      </c>
      <c r="I345" s="17" t="s">
        <v>1845</v>
      </c>
      <c r="J345" s="21" t="s">
        <v>1845</v>
      </c>
      <c r="K345" s="17" t="s">
        <v>1905</v>
      </c>
      <c r="L345" s="17" t="s">
        <v>1905</v>
      </c>
      <c r="M345" s="41">
        <f>M349-M348-M347-M346</f>
        <v>20175</v>
      </c>
      <c r="N345" s="41">
        <f>N349-N348-N347-N346</f>
        <v>17808</v>
      </c>
      <c r="O345" s="41">
        <f t="shared" si="89"/>
        <v>-2367</v>
      </c>
      <c r="P345" s="36">
        <f t="shared" si="90"/>
        <v>-0.11732342007434944</v>
      </c>
      <c r="Q345" s="69" t="str">
        <f t="shared" ref="Q345" si="99">IF(P345&gt;0,"Increase", "Decrease")</f>
        <v>Decrease</v>
      </c>
      <c r="R345" s="88">
        <v>497.53760711501315</v>
      </c>
      <c r="S345" s="100">
        <f t="shared" si="91"/>
        <v>40.549698578536301</v>
      </c>
      <c r="T345" s="100">
        <f t="shared" si="92"/>
        <v>35.792269258318434</v>
      </c>
      <c r="U345" s="112">
        <f t="shared" si="88"/>
        <v>-4.7574293202178666</v>
      </c>
    </row>
    <row r="346" spans="1:22" x14ac:dyDescent="0.25">
      <c r="A346" s="13" t="s">
        <v>1135</v>
      </c>
      <c r="B346" s="13" t="s">
        <v>1136</v>
      </c>
      <c r="C346" s="13" t="s">
        <v>1962</v>
      </c>
      <c r="D346" s="13" t="s">
        <v>1137</v>
      </c>
      <c r="E346" s="13" t="s">
        <v>1138</v>
      </c>
      <c r="F346" s="13" t="s">
        <v>1139</v>
      </c>
      <c r="G346" s="13" t="s">
        <v>351</v>
      </c>
      <c r="H346" s="13" t="s">
        <v>1140</v>
      </c>
      <c r="I346" s="13" t="s">
        <v>1141</v>
      </c>
      <c r="J346" s="22" t="s">
        <v>1141</v>
      </c>
      <c r="K346" s="13">
        <v>5457148</v>
      </c>
      <c r="L346" s="13" t="s">
        <v>249</v>
      </c>
      <c r="M346" s="42">
        <v>1559</v>
      </c>
      <c r="N346" s="42">
        <v>1480</v>
      </c>
      <c r="O346" s="42">
        <f t="shared" si="89"/>
        <v>-79</v>
      </c>
      <c r="P346" s="37">
        <f t="shared" si="90"/>
        <v>-5.067350865939705E-2</v>
      </c>
      <c r="Q346" s="70" t="str">
        <f t="shared" si="94"/>
        <v>Decrease</v>
      </c>
      <c r="R346" s="89">
        <v>1.8884643584429102</v>
      </c>
      <c r="S346" s="101">
        <f t="shared" si="91"/>
        <v>825.53848211646289</v>
      </c>
      <c r="T346" s="101">
        <f t="shared" si="92"/>
        <v>783.70555069426882</v>
      </c>
      <c r="U346" s="113">
        <f t="shared" si="88"/>
        <v>-41.832931422194065</v>
      </c>
    </row>
    <row r="347" spans="1:22" x14ac:dyDescent="0.25">
      <c r="A347" s="13" t="s">
        <v>1196</v>
      </c>
      <c r="B347" s="13" t="s">
        <v>1197</v>
      </c>
      <c r="C347" s="13" t="s">
        <v>1962</v>
      </c>
      <c r="D347" s="13" t="s">
        <v>1198</v>
      </c>
      <c r="E347" s="13" t="s">
        <v>1138</v>
      </c>
      <c r="F347" s="13" t="s">
        <v>1139</v>
      </c>
      <c r="G347" s="13" t="s">
        <v>351</v>
      </c>
      <c r="H347" s="13" t="s">
        <v>1199</v>
      </c>
      <c r="I347" s="13" t="s">
        <v>1200</v>
      </c>
      <c r="J347" s="22" t="s">
        <v>1200</v>
      </c>
      <c r="K347" s="13">
        <v>5460364</v>
      </c>
      <c r="L347" s="13" t="s">
        <v>260</v>
      </c>
      <c r="M347" s="42">
        <v>1394</v>
      </c>
      <c r="N347" s="42">
        <v>1449</v>
      </c>
      <c r="O347" s="42">
        <f t="shared" si="89"/>
        <v>55</v>
      </c>
      <c r="P347" s="37">
        <f t="shared" si="90"/>
        <v>3.9454806312769007E-2</v>
      </c>
      <c r="Q347" s="70" t="str">
        <f t="shared" si="94"/>
        <v>Increase</v>
      </c>
      <c r="R347" s="89">
        <v>1.330228356476959</v>
      </c>
      <c r="S347" s="101">
        <f t="shared" si="91"/>
        <v>1047.9403729536609</v>
      </c>
      <c r="T347" s="101">
        <f t="shared" si="92"/>
        <v>1089.2866573958786</v>
      </c>
      <c r="U347" s="113">
        <f t="shared" si="88"/>
        <v>41.346284442217666</v>
      </c>
    </row>
    <row r="348" spans="1:22" x14ac:dyDescent="0.25">
      <c r="A348" s="13" t="s">
        <v>1259</v>
      </c>
      <c r="B348" s="13" t="s">
        <v>1260</v>
      </c>
      <c r="C348" s="13" t="s">
        <v>1962</v>
      </c>
      <c r="D348" s="13" t="s">
        <v>1261</v>
      </c>
      <c r="E348" s="13" t="s">
        <v>1138</v>
      </c>
      <c r="F348" s="13" t="s">
        <v>1139</v>
      </c>
      <c r="G348" s="13" t="s">
        <v>351</v>
      </c>
      <c r="H348" s="13" t="s">
        <v>1262</v>
      </c>
      <c r="I348" s="13" t="s">
        <v>1263</v>
      </c>
      <c r="J348" s="22" t="s">
        <v>1263</v>
      </c>
      <c r="K348" s="13">
        <v>5463940</v>
      </c>
      <c r="L348" s="13" t="s">
        <v>272</v>
      </c>
      <c r="M348" s="42">
        <v>668</v>
      </c>
      <c r="N348" s="42">
        <v>645</v>
      </c>
      <c r="O348" s="42">
        <f t="shared" si="89"/>
        <v>-23</v>
      </c>
      <c r="P348" s="37">
        <f t="shared" si="90"/>
        <v>-3.4431137724550899E-2</v>
      </c>
      <c r="Q348" s="70" t="str">
        <f t="shared" si="94"/>
        <v>Decrease</v>
      </c>
      <c r="R348" s="89">
        <v>0.80878710001690457</v>
      </c>
      <c r="S348" s="101">
        <f t="shared" si="91"/>
        <v>825.92810887567077</v>
      </c>
      <c r="T348" s="101">
        <f t="shared" si="92"/>
        <v>797.4904644083947</v>
      </c>
      <c r="U348" s="113">
        <f t="shared" si="88"/>
        <v>-28.437644467276073</v>
      </c>
    </row>
    <row r="349" spans="1:22" s="6" customFormat="1" x14ac:dyDescent="0.25">
      <c r="A349" s="15" t="s">
        <v>111</v>
      </c>
      <c r="B349" s="16" t="s">
        <v>1910</v>
      </c>
      <c r="C349" s="108" t="s">
        <v>1963</v>
      </c>
      <c r="D349" s="15"/>
      <c r="E349" s="15"/>
      <c r="F349" s="15"/>
      <c r="G349" s="15"/>
      <c r="H349" s="15"/>
      <c r="I349" s="15"/>
      <c r="J349" s="23"/>
      <c r="K349" s="15">
        <v>54109</v>
      </c>
      <c r="L349" s="15" t="s">
        <v>110</v>
      </c>
      <c r="M349" s="43">
        <v>23796</v>
      </c>
      <c r="N349" s="43">
        <v>21382</v>
      </c>
      <c r="O349" s="77">
        <f t="shared" si="89"/>
        <v>-2414</v>
      </c>
      <c r="P349" s="78">
        <f t="shared" si="90"/>
        <v>-0.10144562111279207</v>
      </c>
      <c r="Q349" s="23" t="str">
        <f t="shared" si="94"/>
        <v>Decrease</v>
      </c>
      <c r="R349" s="90">
        <v>501.56508692994987</v>
      </c>
      <c r="S349" s="102">
        <f t="shared" si="91"/>
        <v>47.443493616459442</v>
      </c>
      <c r="T349" s="102">
        <f t="shared" si="92"/>
        <v>42.630558938776922</v>
      </c>
      <c r="U349" s="114">
        <f t="shared" si="88"/>
        <v>-4.8129346776825201</v>
      </c>
      <c r="V349" s="80"/>
    </row>
    <row r="350" spans="1:22" s="62" customFormat="1" x14ac:dyDescent="0.25">
      <c r="A350" s="57"/>
      <c r="B350" s="58"/>
      <c r="C350" s="58"/>
      <c r="D350" s="57"/>
      <c r="E350" s="57"/>
      <c r="F350" s="57"/>
      <c r="G350" s="57"/>
      <c r="H350" s="57"/>
      <c r="I350" s="57"/>
      <c r="J350" s="59"/>
      <c r="K350" s="57"/>
      <c r="L350" s="57"/>
      <c r="M350" s="60"/>
      <c r="P350" s="82"/>
      <c r="R350" s="61"/>
      <c r="S350" s="103"/>
      <c r="T350" s="103"/>
      <c r="U350" s="60"/>
      <c r="V350" s="61"/>
    </row>
    <row r="351" spans="1:22" x14ac:dyDescent="0.25">
      <c r="A351" s="63" t="s">
        <v>1947</v>
      </c>
      <c r="N351" s="62"/>
      <c r="O351" s="62"/>
      <c r="P351" s="82"/>
      <c r="Q351" s="62"/>
      <c r="S351" s="103"/>
      <c r="T351" s="103"/>
      <c r="U351" s="60"/>
      <c r="V351" s="61"/>
    </row>
    <row r="352" spans="1:22" x14ac:dyDescent="0.25">
      <c r="A352" s="52" t="s">
        <v>1935</v>
      </c>
      <c r="B352" s="52" t="s">
        <v>362</v>
      </c>
      <c r="C352" s="52" t="s">
        <v>1968</v>
      </c>
      <c r="D352" s="52" t="s">
        <v>363</v>
      </c>
      <c r="E352" s="52" t="s">
        <v>364</v>
      </c>
      <c r="F352" s="52" t="s">
        <v>365</v>
      </c>
      <c r="G352" s="52" t="s">
        <v>351</v>
      </c>
      <c r="H352" s="52" t="s">
        <v>366</v>
      </c>
      <c r="I352" s="52" t="s">
        <v>367</v>
      </c>
      <c r="J352" s="53" t="s">
        <v>1920</v>
      </c>
      <c r="K352" s="52">
        <v>5400772</v>
      </c>
      <c r="L352" s="52" t="s">
        <v>114</v>
      </c>
      <c r="M352" s="54">
        <v>1184</v>
      </c>
      <c r="N352" s="54">
        <v>975</v>
      </c>
      <c r="O352" s="54">
        <f t="shared" ref="O352:O359" si="100">N352-M352</f>
        <v>-209</v>
      </c>
      <c r="P352" s="55">
        <f t="shared" ref="P352:P359" si="101">O352/M352</f>
        <v>-0.17652027027027026</v>
      </c>
      <c r="Q352" s="72" t="str">
        <f t="shared" ref="Q352:Q359" si="102">IF(P352&gt;0,"Increase", "Decrease")</f>
        <v>Decrease</v>
      </c>
      <c r="R352" s="95">
        <f>R67+R214</f>
        <v>0.95357736718795061</v>
      </c>
      <c r="S352" s="106">
        <f t="shared" ref="S352:S359" si="103">M352/R352</f>
        <v>1241.6402074344041</v>
      </c>
      <c r="T352" s="106">
        <f t="shared" ref="T352:T359" si="104">N352/R352</f>
        <v>1022.4655424396487</v>
      </c>
      <c r="U352" s="116">
        <f>T352-S352</f>
        <v>-219.1746649947554</v>
      </c>
    </row>
    <row r="353" spans="1:21" x14ac:dyDescent="0.25">
      <c r="A353" s="52" t="s">
        <v>1936</v>
      </c>
      <c r="B353" s="52" t="s">
        <v>923</v>
      </c>
      <c r="C353" s="52" t="s">
        <v>1968</v>
      </c>
      <c r="D353" s="52" t="s">
        <v>924</v>
      </c>
      <c r="E353" s="52" t="s">
        <v>925</v>
      </c>
      <c r="F353" s="52" t="s">
        <v>416</v>
      </c>
      <c r="G353" s="52" t="s">
        <v>351</v>
      </c>
      <c r="H353" s="52" t="s">
        <v>926</v>
      </c>
      <c r="I353" s="52" t="s">
        <v>927</v>
      </c>
      <c r="J353" s="53" t="s">
        <v>1917</v>
      </c>
      <c r="K353" s="52">
        <v>5439460</v>
      </c>
      <c r="L353" s="52" t="s">
        <v>208</v>
      </c>
      <c r="M353" s="54">
        <v>49138</v>
      </c>
      <c r="N353" s="54">
        <v>46842</v>
      </c>
      <c r="O353" s="54">
        <f t="shared" si="100"/>
        <v>-2296</v>
      </c>
      <c r="P353" s="55">
        <f t="shared" si="101"/>
        <v>-4.6725548455370587E-2</v>
      </c>
      <c r="Q353" s="72" t="str">
        <f t="shared" si="102"/>
        <v>Decrease</v>
      </c>
      <c r="R353" s="95">
        <f>R34+R320</f>
        <v>18.410149289317886</v>
      </c>
      <c r="S353" s="106">
        <f t="shared" si="103"/>
        <v>2669.0712404223318</v>
      </c>
      <c r="T353" s="106">
        <f t="shared" si="104"/>
        <v>2544.3574228471421</v>
      </c>
      <c r="U353" s="116">
        <f t="shared" ref="U353:U359" si="105">T353-S353</f>
        <v>-124.71381757518975</v>
      </c>
    </row>
    <row r="354" spans="1:21" x14ac:dyDescent="0.25">
      <c r="A354" s="52" t="s">
        <v>1937</v>
      </c>
      <c r="B354" s="52" t="s">
        <v>1102</v>
      </c>
      <c r="C354" s="52" t="s">
        <v>1968</v>
      </c>
      <c r="D354" s="52" t="s">
        <v>1103</v>
      </c>
      <c r="E354" s="52" t="s">
        <v>1104</v>
      </c>
      <c r="F354" s="52" t="s">
        <v>388</v>
      </c>
      <c r="G354" s="52" t="s">
        <v>351</v>
      </c>
      <c r="H354" s="52" t="s">
        <v>1105</v>
      </c>
      <c r="I354" s="52" t="s">
        <v>1106</v>
      </c>
      <c r="J354" s="53" t="s">
        <v>1918</v>
      </c>
      <c r="K354" s="52">
        <v>5455468</v>
      </c>
      <c r="L354" s="52" t="s">
        <v>243</v>
      </c>
      <c r="M354" s="54">
        <v>1638</v>
      </c>
      <c r="N354" s="54">
        <v>1275</v>
      </c>
      <c r="O354" s="54">
        <f t="shared" si="100"/>
        <v>-363</v>
      </c>
      <c r="P354" s="55">
        <f t="shared" si="101"/>
        <v>-0.2216117216117216</v>
      </c>
      <c r="Q354" s="72" t="str">
        <f t="shared" si="102"/>
        <v>Decrease</v>
      </c>
      <c r="R354" s="95">
        <f>R51+R123</f>
        <v>1.5864973948993819</v>
      </c>
      <c r="S354" s="106">
        <f t="shared" si="103"/>
        <v>1032.4630883518623</v>
      </c>
      <c r="T354" s="106">
        <f t="shared" si="104"/>
        <v>803.65716584165114</v>
      </c>
      <c r="U354" s="116">
        <f t="shared" si="105"/>
        <v>-228.80592251021119</v>
      </c>
    </row>
    <row r="355" spans="1:21" x14ac:dyDescent="0.25">
      <c r="A355" s="52" t="s">
        <v>1938</v>
      </c>
      <c r="B355" s="52" t="s">
        <v>1163</v>
      </c>
      <c r="C355" s="52" t="s">
        <v>1968</v>
      </c>
      <c r="D355" s="52" t="s">
        <v>1164</v>
      </c>
      <c r="E355" s="52" t="s">
        <v>1165</v>
      </c>
      <c r="F355" s="52" t="s">
        <v>465</v>
      </c>
      <c r="G355" s="52" t="s">
        <v>351</v>
      </c>
      <c r="H355" s="52" t="s">
        <v>1166</v>
      </c>
      <c r="I355" s="52" t="s">
        <v>1167</v>
      </c>
      <c r="J355" s="53" t="s">
        <v>1923</v>
      </c>
      <c r="K355" s="52">
        <v>5459068</v>
      </c>
      <c r="L355" s="52" t="s">
        <v>254</v>
      </c>
      <c r="M355" s="54">
        <v>7178</v>
      </c>
      <c r="N355" s="54">
        <v>6624</v>
      </c>
      <c r="O355" s="54">
        <f t="shared" si="100"/>
        <v>-554</v>
      </c>
      <c r="P355" s="55">
        <f t="shared" si="101"/>
        <v>-7.7180273056561721E-2</v>
      </c>
      <c r="Q355" s="72" t="str">
        <f t="shared" si="102"/>
        <v>Decrease</v>
      </c>
      <c r="R355" s="95">
        <f>R124+R263</f>
        <v>5.8160620008072277</v>
      </c>
      <c r="S355" s="106">
        <f t="shared" si="103"/>
        <v>1234.1684113759009</v>
      </c>
      <c r="T355" s="106">
        <f t="shared" si="104"/>
        <v>1138.9149563881258</v>
      </c>
      <c r="U355" s="116">
        <f t="shared" si="105"/>
        <v>-95.253454987775058</v>
      </c>
    </row>
    <row r="356" spans="1:21" x14ac:dyDescent="0.25">
      <c r="A356" s="52" t="s">
        <v>1946</v>
      </c>
      <c r="B356" s="52" t="s">
        <v>1202</v>
      </c>
      <c r="C356" s="52" t="s">
        <v>1968</v>
      </c>
      <c r="D356" s="52" t="s">
        <v>1203</v>
      </c>
      <c r="E356" s="52" t="s">
        <v>1204</v>
      </c>
      <c r="F356" s="52" t="s">
        <v>919</v>
      </c>
      <c r="G356" s="52" t="s">
        <v>351</v>
      </c>
      <c r="H356" s="52" t="s">
        <v>1205</v>
      </c>
      <c r="I356" s="52" t="s">
        <v>1206</v>
      </c>
      <c r="J356" s="53" t="s">
        <v>1929</v>
      </c>
      <c r="K356" s="52">
        <v>5461636</v>
      </c>
      <c r="L356" s="52" t="s">
        <v>261</v>
      </c>
      <c r="M356" s="54">
        <v>2633</v>
      </c>
      <c r="N356" s="54">
        <v>2541</v>
      </c>
      <c r="O356" s="54">
        <f t="shared" si="100"/>
        <v>-92</v>
      </c>
      <c r="P356" s="55">
        <f t="shared" si="101"/>
        <v>-3.4941131788834033E-2</v>
      </c>
      <c r="Q356" s="72" t="str">
        <f t="shared" si="102"/>
        <v>Decrease</v>
      </c>
      <c r="R356" s="95">
        <f>R311+R332</f>
        <v>0.84498523698841455</v>
      </c>
      <c r="S356" s="106">
        <f t="shared" si="103"/>
        <v>3116.0307715957179</v>
      </c>
      <c r="T356" s="106">
        <f t="shared" si="104"/>
        <v>3007.1531297473298</v>
      </c>
      <c r="U356" s="116">
        <f t="shared" si="105"/>
        <v>-108.87764184838807</v>
      </c>
    </row>
    <row r="357" spans="1:21" x14ac:dyDescent="0.25">
      <c r="A357" s="52" t="s">
        <v>1939</v>
      </c>
      <c r="B357" s="52" t="s">
        <v>1406</v>
      </c>
      <c r="C357" s="52" t="s">
        <v>1968</v>
      </c>
      <c r="D357" s="52" t="s">
        <v>1407</v>
      </c>
      <c r="E357" s="52" t="s">
        <v>387</v>
      </c>
      <c r="F357" s="52" t="s">
        <v>465</v>
      </c>
      <c r="G357" s="52" t="s">
        <v>351</v>
      </c>
      <c r="H357" s="52" t="s">
        <v>1408</v>
      </c>
      <c r="I357" s="52" t="s">
        <v>1409</v>
      </c>
      <c r="J357" s="53" t="s">
        <v>1919</v>
      </c>
      <c r="K357" s="52">
        <v>5474740</v>
      </c>
      <c r="L357" s="52" t="s">
        <v>300</v>
      </c>
      <c r="M357" s="54">
        <v>813</v>
      </c>
      <c r="N357" s="54">
        <v>754</v>
      </c>
      <c r="O357" s="54">
        <f t="shared" si="100"/>
        <v>-59</v>
      </c>
      <c r="P357" s="55">
        <f t="shared" si="101"/>
        <v>-7.2570725707257075E-2</v>
      </c>
      <c r="Q357" s="72" t="str">
        <f t="shared" si="102"/>
        <v>Decrease</v>
      </c>
      <c r="R357" s="95">
        <f>R55+R126</f>
        <v>0.50399050980494553</v>
      </c>
      <c r="S357" s="106">
        <f t="shared" si="103"/>
        <v>1613.1256128506216</v>
      </c>
      <c r="T357" s="106">
        <f t="shared" si="104"/>
        <v>1496.0599164690882</v>
      </c>
      <c r="U357" s="116">
        <f t="shared" si="105"/>
        <v>-117.06569638153337</v>
      </c>
    </row>
    <row r="358" spans="1:21" x14ac:dyDescent="0.25">
      <c r="A358" s="52" t="s">
        <v>1940</v>
      </c>
      <c r="B358" s="52" t="s">
        <v>1512</v>
      </c>
      <c r="C358" s="52" t="s">
        <v>1968</v>
      </c>
      <c r="D358" s="52" t="s">
        <v>1513</v>
      </c>
      <c r="E358" s="52" t="s">
        <v>1514</v>
      </c>
      <c r="F358" s="52" t="s">
        <v>631</v>
      </c>
      <c r="G358" s="52" t="s">
        <v>351</v>
      </c>
      <c r="H358" s="52" t="s">
        <v>1515</v>
      </c>
      <c r="I358" s="52">
        <v>540014</v>
      </c>
      <c r="J358" s="53" t="s">
        <v>1916</v>
      </c>
      <c r="K358" s="52">
        <v>5485156</v>
      </c>
      <c r="L358" s="52" t="s">
        <v>321</v>
      </c>
      <c r="M358" s="54">
        <v>19746</v>
      </c>
      <c r="N358" s="54">
        <v>19163</v>
      </c>
      <c r="O358" s="54">
        <f t="shared" si="100"/>
        <v>-583</v>
      </c>
      <c r="P358" s="55">
        <f t="shared" si="101"/>
        <v>-2.9524967081940648E-2</v>
      </c>
      <c r="Q358" s="72" t="str">
        <f t="shared" si="102"/>
        <v>Decrease</v>
      </c>
      <c r="R358" s="95">
        <f>R28+R83</f>
        <v>19.032160960467952</v>
      </c>
      <c r="S358" s="106">
        <f t="shared" si="103"/>
        <v>1037.5069883559086</v>
      </c>
      <c r="T358" s="106">
        <f t="shared" si="104"/>
        <v>1006.8746286774169</v>
      </c>
      <c r="U358" s="116">
        <f t="shared" si="105"/>
        <v>-30.632359678491639</v>
      </c>
    </row>
    <row r="359" spans="1:21" x14ac:dyDescent="0.25">
      <c r="A359" s="52" t="s">
        <v>1941</v>
      </c>
      <c r="B359" s="52" t="s">
        <v>1566</v>
      </c>
      <c r="C359" s="52" t="s">
        <v>1968</v>
      </c>
      <c r="D359" s="52" t="s">
        <v>1570</v>
      </c>
      <c r="E359" s="52" t="s">
        <v>478</v>
      </c>
      <c r="F359" s="52" t="s">
        <v>479</v>
      </c>
      <c r="G359" s="52" t="s">
        <v>351</v>
      </c>
      <c r="H359" s="52" t="s">
        <v>1568</v>
      </c>
      <c r="I359" s="52" t="s">
        <v>1569</v>
      </c>
      <c r="J359" s="53" t="s">
        <v>1925</v>
      </c>
      <c r="K359" s="52">
        <v>5486452</v>
      </c>
      <c r="L359" s="52" t="s">
        <v>331</v>
      </c>
      <c r="M359" s="54">
        <v>28486</v>
      </c>
      <c r="N359" s="54">
        <v>27052</v>
      </c>
      <c r="O359" s="54">
        <f t="shared" si="100"/>
        <v>-1434</v>
      </c>
      <c r="P359" s="55">
        <f t="shared" si="101"/>
        <v>-5.0340518149266308E-2</v>
      </c>
      <c r="Q359" s="72" t="str">
        <f t="shared" si="102"/>
        <v>Decrease</v>
      </c>
      <c r="R359" s="95">
        <f>R164+R232</f>
        <v>15.781069239997427</v>
      </c>
      <c r="S359" s="106">
        <f t="shared" si="103"/>
        <v>1805.0741408447584</v>
      </c>
      <c r="T359" s="106">
        <f t="shared" si="104"/>
        <v>1714.2057732967917</v>
      </c>
      <c r="U359" s="116">
        <f t="shared" si="105"/>
        <v>-90.868367547966727</v>
      </c>
    </row>
    <row r="360" spans="1:21" x14ac:dyDescent="0.25">
      <c r="P360" s="83"/>
      <c r="Q360" s="46"/>
    </row>
    <row r="361" spans="1:21" x14ac:dyDescent="0.25">
      <c r="P361" s="83"/>
      <c r="Q361" s="46"/>
    </row>
  </sheetData>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Population_Change_2010_2020</vt:lpstr>
      <vt:lpstr>WV_Counties_State_Population</vt:lpstr>
      <vt:lpstr>Metadata</vt:lpstr>
      <vt:lpstr>Pop_2010_2020_with_Fomulas</vt:lpstr>
    </vt:vector>
  </TitlesOfParts>
  <Company>West Virginia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Behrang Bidadian</dc:creator>
  <cp:lastModifiedBy>Behrang Bidadian </cp:lastModifiedBy>
  <dcterms:created xsi:type="dcterms:W3CDTF">2019-10-17T18:12:25Z</dcterms:created>
  <dcterms:modified xsi:type="dcterms:W3CDTF">2024-03-26T21:49:54Z</dcterms:modified>
</cp:coreProperties>
</file>