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pub\RA\HL\MIT\MAPPING\SFHA-Change\Bldg-Counts\"/>
    </mc:Choice>
  </mc:AlternateContent>
  <xr:revisionPtr revIDLastSave="0" documentId="8_{1F603B77-17A1-45C7-AFFD-E6457ADA29E7}" xr6:coauthVersionLast="47" xr6:coauthVersionMax="47" xr10:uidLastSave="{00000000-0000-0000-0000-000000000000}"/>
  <bookViews>
    <workbookView xWindow="4305" yWindow="1665" windowWidth="46125" windowHeight="18375" xr2:uid="{B3CE776C-45DD-418B-A508-7C8F99E97B03}"/>
  </bookViews>
  <sheets>
    <sheet name="McDowell (2)" sheetId="3" r:id="rId1"/>
    <sheet name="McDowell" sheetId="1" r:id="rId2"/>
    <sheet name="Wyomin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4" i="3" l="1"/>
  <c r="S5" i="3"/>
  <c r="S6" i="3"/>
  <c r="S7" i="3"/>
  <c r="S8" i="3"/>
  <c r="S9" i="3"/>
  <c r="S10" i="3"/>
  <c r="S11" i="3"/>
  <c r="S12" i="3"/>
  <c r="S13" i="3"/>
  <c r="S14" i="3"/>
  <c r="S15" i="3"/>
  <c r="Q4" i="3"/>
  <c r="Q7" i="3"/>
  <c r="Q6" i="3"/>
  <c r="T4" i="3"/>
  <c r="T5" i="3"/>
  <c r="T7" i="3"/>
  <c r="T9" i="3"/>
  <c r="T10" i="3"/>
  <c r="T11" i="3"/>
  <c r="T12" i="3"/>
  <c r="T13" i="3"/>
  <c r="T14" i="3"/>
  <c r="T15" i="3"/>
  <c r="Q15" i="3"/>
  <c r="Q14" i="3"/>
  <c r="Q13" i="3"/>
  <c r="Q12" i="3"/>
  <c r="Q11" i="3"/>
  <c r="Q10" i="3"/>
  <c r="Q9" i="3"/>
  <c r="Q8" i="3"/>
  <c r="Q5" i="3"/>
  <c r="P15" i="3"/>
  <c r="O15" i="3"/>
  <c r="N15" i="3"/>
  <c r="M15" i="3"/>
  <c r="P14" i="3"/>
  <c r="O14" i="3"/>
  <c r="N14" i="3"/>
  <c r="M14" i="3"/>
  <c r="O13" i="3"/>
  <c r="N13" i="3"/>
  <c r="M13" i="3"/>
  <c r="P13" i="3" s="1"/>
  <c r="O12" i="3"/>
  <c r="N12" i="3"/>
  <c r="M12" i="3"/>
  <c r="P12" i="3" s="1"/>
  <c r="O11" i="3"/>
  <c r="N11" i="3"/>
  <c r="M11" i="3"/>
  <c r="P11" i="3" s="1"/>
  <c r="O10" i="3"/>
  <c r="N10" i="3"/>
  <c r="M10" i="3"/>
  <c r="P10" i="3" s="1"/>
  <c r="O9" i="3"/>
  <c r="N9" i="3"/>
  <c r="M9" i="3"/>
  <c r="P9" i="3" s="1"/>
  <c r="P8" i="3"/>
  <c r="O8" i="3"/>
  <c r="N8" i="3"/>
  <c r="M8" i="3"/>
  <c r="O7" i="3"/>
  <c r="N7" i="3"/>
  <c r="M7" i="3"/>
  <c r="P7" i="3" s="1"/>
  <c r="O6" i="3"/>
  <c r="N6" i="3"/>
  <c r="M6" i="3"/>
  <c r="P6" i="3" s="1"/>
  <c r="O5" i="3"/>
  <c r="N5" i="3"/>
  <c r="M5" i="3"/>
  <c r="P5" i="3" s="1"/>
  <c r="P4" i="3"/>
  <c r="K4" i="3"/>
  <c r="J4" i="3"/>
  <c r="M4" i="3"/>
  <c r="K11" i="3"/>
  <c r="K4" i="1"/>
  <c r="O4" i="3"/>
  <c r="N4" i="3"/>
  <c r="I15" i="3"/>
  <c r="G15" i="3"/>
  <c r="E15" i="3"/>
  <c r="D15" i="3"/>
  <c r="C15" i="3"/>
  <c r="B15" i="3"/>
  <c r="K14" i="3"/>
  <c r="J14" i="3"/>
  <c r="H14" i="3"/>
  <c r="F14" i="3"/>
  <c r="K13" i="3"/>
  <c r="J13" i="3"/>
  <c r="H13" i="3"/>
  <c r="F13" i="3"/>
  <c r="K12" i="3"/>
  <c r="J12" i="3"/>
  <c r="H12" i="3"/>
  <c r="F12" i="3"/>
  <c r="J11" i="3"/>
  <c r="H11" i="3"/>
  <c r="F11" i="3"/>
  <c r="K10" i="3"/>
  <c r="J10" i="3"/>
  <c r="H10" i="3"/>
  <c r="F10" i="3"/>
  <c r="K9" i="3"/>
  <c r="J9" i="3"/>
  <c r="H9" i="3"/>
  <c r="F9" i="3"/>
  <c r="K8" i="3"/>
  <c r="J8" i="3"/>
  <c r="H8" i="3"/>
  <c r="F8" i="3"/>
  <c r="K7" i="3"/>
  <c r="J7" i="3"/>
  <c r="H7" i="3"/>
  <c r="F7" i="3"/>
  <c r="K6" i="3"/>
  <c r="J6" i="3"/>
  <c r="H6" i="3"/>
  <c r="F6" i="3"/>
  <c r="K5" i="3"/>
  <c r="J5" i="3"/>
  <c r="H5" i="3"/>
  <c r="F5" i="3"/>
  <c r="J15" i="3"/>
  <c r="H4" i="3"/>
  <c r="H15" i="3" s="1"/>
  <c r="F4" i="3"/>
  <c r="F15" i="3" s="1"/>
  <c r="I8" i="2"/>
  <c r="G8" i="2"/>
  <c r="E8" i="2"/>
  <c r="D8" i="2"/>
  <c r="C8" i="2"/>
  <c r="B8" i="2"/>
  <c r="K7" i="2"/>
  <c r="J7" i="2"/>
  <c r="H7" i="2"/>
  <c r="F7" i="2"/>
  <c r="K6" i="2"/>
  <c r="J6" i="2"/>
  <c r="H6" i="2"/>
  <c r="F6" i="2"/>
  <c r="K5" i="2"/>
  <c r="J5" i="2"/>
  <c r="H5" i="2"/>
  <c r="F5" i="2"/>
  <c r="K4" i="2"/>
  <c r="J4" i="2"/>
  <c r="H4" i="2"/>
  <c r="F4" i="2"/>
  <c r="I15" i="1"/>
  <c r="G15" i="1"/>
  <c r="E15" i="1"/>
  <c r="D15" i="1"/>
  <c r="C15" i="1"/>
  <c r="B15" i="1"/>
  <c r="K14" i="1"/>
  <c r="J14" i="1"/>
  <c r="H14" i="1"/>
  <c r="F14" i="1"/>
  <c r="K13" i="1"/>
  <c r="J13" i="1"/>
  <c r="H13" i="1"/>
  <c r="F13" i="1"/>
  <c r="K12" i="1"/>
  <c r="J12" i="1"/>
  <c r="H12" i="1"/>
  <c r="F12" i="1"/>
  <c r="K11" i="1"/>
  <c r="J11" i="1"/>
  <c r="H11" i="1"/>
  <c r="F11" i="1"/>
  <c r="K10" i="1"/>
  <c r="J10" i="1"/>
  <c r="H10" i="1"/>
  <c r="F10" i="1"/>
  <c r="K9" i="1"/>
  <c r="J9" i="1"/>
  <c r="H9" i="1"/>
  <c r="F9" i="1"/>
  <c r="K8" i="1"/>
  <c r="J8" i="1"/>
  <c r="H8" i="1"/>
  <c r="F8" i="1"/>
  <c r="K7" i="1"/>
  <c r="J7" i="1"/>
  <c r="H7" i="1"/>
  <c r="F7" i="1"/>
  <c r="K6" i="1"/>
  <c r="J6" i="1"/>
  <c r="H6" i="1"/>
  <c r="F6" i="1"/>
  <c r="K5" i="1"/>
  <c r="J5" i="1"/>
  <c r="H5" i="1"/>
  <c r="F5" i="1"/>
  <c r="J4" i="1"/>
  <c r="H4" i="1"/>
  <c r="F4" i="1"/>
  <c r="K15" i="3" l="1"/>
  <c r="F8" i="2"/>
  <c r="K8" i="2"/>
  <c r="J8" i="2"/>
  <c r="H8" i="2"/>
  <c r="F15" i="1"/>
  <c r="J15" i="1"/>
  <c r="H15" i="1"/>
  <c r="K15" i="1"/>
</calcChain>
</file>

<file path=xl/sharedStrings.xml><?xml version="1.0" encoding="utf-8"?>
<sst xmlns="http://schemas.openxmlformats.org/spreadsheetml/2006/main" count="116" uniqueCount="40">
  <si>
    <t>Compare to FRR counts</t>
  </si>
  <si>
    <t>Remaining in SFHA</t>
  </si>
  <si>
    <t>No Change Floodway</t>
  </si>
  <si>
    <t>Mapped In SFHA</t>
  </si>
  <si>
    <t>Mapped In Floodway</t>
  </si>
  <si>
    <t>Newly Mapped in SFHA</t>
  </si>
  <si>
    <t>SFHA to Floodway</t>
  </si>
  <si>
    <t>Newly Mapped Out of SFHA</t>
  </si>
  <si>
    <t>Net Change</t>
  </si>
  <si>
    <t>Total Structures in New SFHA</t>
  </si>
  <si>
    <t>Anawalt, Town of</t>
  </si>
  <si>
    <t>Bradshaw, Town of</t>
  </si>
  <si>
    <t>Davy, Town of</t>
  </si>
  <si>
    <t>Gary, City of</t>
  </si>
  <si>
    <t>Iaeger, Town of</t>
  </si>
  <si>
    <t>Keystone, Town of</t>
  </si>
  <si>
    <t>Kimball, Town of</t>
  </si>
  <si>
    <t>Northfork, Town of</t>
  </si>
  <si>
    <t>War, Town of</t>
  </si>
  <si>
    <t>Welch, City of</t>
  </si>
  <si>
    <t>McDowell County* (Unincorporated)</t>
  </si>
  <si>
    <t>Total</t>
  </si>
  <si>
    <t>BLRA Link</t>
  </si>
  <si>
    <t>Building Counts from FEMA's Flood Risk Review meeting</t>
  </si>
  <si>
    <t>Mullens, City of</t>
  </si>
  <si>
    <t>Oceana, Town of</t>
  </si>
  <si>
    <t>Pineville, Town of</t>
  </si>
  <si>
    <t>Wyoming County* (Unincorporated)</t>
  </si>
  <si>
    <t>Preliminary Floodway Count</t>
  </si>
  <si>
    <t>PRELIMINARY FLOODPLAIN BUILDING COUNTS</t>
  </si>
  <si>
    <t>** MCDOWELL COUNTY **</t>
  </si>
  <si>
    <t>** WYOMING COUNTY **</t>
  </si>
  <si>
    <t>SFHA Net Change</t>
  </si>
  <si>
    <t>Floodway</t>
  </si>
  <si>
    <t>Special Flood Hazard Area
1% Annual Chance (100-Yr) Floodplain</t>
  </si>
  <si>
    <t xml:space="preserve">Total Floodway </t>
  </si>
  <si>
    <t>Newly Mapped in SFHA*</t>
  </si>
  <si>
    <t>Newly Mapped Out SFHA*</t>
  </si>
  <si>
    <t>Floodway Net Change*</t>
  </si>
  <si>
    <t>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</si>
</sst>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=0]&quot;-&quot;;General"/>
    <numFmt numFmtId="165" formatCode="\+#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FFDF1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58B"/>
        <bgColor indexed="64"/>
      </patternFill>
    </fill>
    <fill>
      <patternFill patternType="solid">
        <fgColor rgb="FFFFF2A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theme="2" tint="-0.249977111117893"/>
      </left>
      <right/>
      <top style="medium">
        <color theme="2" tint="-0.249977111117893"/>
      </top>
      <bottom/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/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/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theme="2" tint="-0.249977111117893"/>
      </bottom>
      <diagonal/>
    </border>
    <border>
      <left style="thin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165" fontId="0" fillId="9" borderId="13" xfId="0" applyNumberFormat="1" applyFill="1" applyBorder="1" applyAlignment="1">
      <alignment horizontal="center" vertical="center"/>
    </xf>
    <xf numFmtId="3" fontId="0" fillId="0" borderId="14" xfId="1" applyNumberFormat="1" applyFont="1" applyBorder="1" applyAlignment="1">
      <alignment horizontal="center" vertical="center"/>
    </xf>
    <xf numFmtId="0" fontId="0" fillId="8" borderId="15" xfId="0" applyFill="1" applyBorder="1" applyAlignment="1">
      <alignment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5" fontId="0" fillId="9" borderId="19" xfId="0" applyNumberFormat="1" applyFill="1" applyBorder="1" applyAlignment="1">
      <alignment horizontal="center" vertical="center"/>
    </xf>
    <xf numFmtId="3" fontId="0" fillId="0" borderId="20" xfId="1" applyNumberFormat="1" applyFont="1" applyBorder="1" applyAlignment="1">
      <alignment horizontal="center" vertical="center"/>
    </xf>
    <xf numFmtId="164" fontId="0" fillId="10" borderId="19" xfId="0" applyNumberFormat="1" applyFill="1" applyBorder="1" applyAlignment="1">
      <alignment horizontal="center" vertical="center"/>
    </xf>
    <xf numFmtId="0" fontId="0" fillId="8" borderId="15" xfId="0" applyFill="1" applyBorder="1" applyAlignment="1">
      <alignment vertical="center"/>
    </xf>
    <xf numFmtId="0" fontId="0" fillId="8" borderId="21" xfId="0" applyFill="1" applyBorder="1" applyAlignment="1">
      <alignment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3" fontId="8" fillId="11" borderId="2" xfId="0" applyNumberFormat="1" applyFont="1" applyFill="1" applyBorder="1" applyAlignment="1">
      <alignment horizontal="center" vertical="center" wrapText="1"/>
    </xf>
    <xf numFmtId="3" fontId="8" fillId="11" borderId="4" xfId="0" applyNumberFormat="1" applyFont="1" applyFill="1" applyBorder="1" applyAlignment="1">
      <alignment horizontal="center" vertical="center" wrapText="1"/>
    </xf>
    <xf numFmtId="3" fontId="8" fillId="11" borderId="25" xfId="0" applyNumberFormat="1" applyFont="1" applyFill="1" applyBorder="1" applyAlignment="1">
      <alignment horizontal="center" vertical="center" wrapText="1"/>
    </xf>
    <xf numFmtId="3" fontId="8" fillId="11" borderId="26" xfId="0" applyNumberFormat="1" applyFont="1" applyFill="1" applyBorder="1" applyAlignment="1">
      <alignment horizontal="center" vertical="center" wrapText="1"/>
    </xf>
    <xf numFmtId="3" fontId="8" fillId="11" borderId="7" xfId="0" applyNumberFormat="1" applyFont="1" applyFill="1" applyBorder="1" applyAlignment="1">
      <alignment horizontal="center" vertical="center" wrapText="1"/>
    </xf>
    <xf numFmtId="165" fontId="2" fillId="9" borderId="8" xfId="0" applyNumberFormat="1" applyFont="1" applyFill="1" applyBorder="1" applyAlignment="1">
      <alignment horizontal="center" vertical="center"/>
    </xf>
    <xf numFmtId="3" fontId="2" fillId="12" borderId="8" xfId="0" applyNumberFormat="1" applyFont="1" applyFill="1" applyBorder="1" applyAlignment="1">
      <alignment horizontal="center" vertical="center"/>
    </xf>
    <xf numFmtId="0" fontId="4" fillId="0" borderId="0" xfId="2"/>
    <xf numFmtId="0" fontId="9" fillId="0" borderId="0" xfId="0" applyFont="1"/>
    <xf numFmtId="164" fontId="6" fillId="0" borderId="27" xfId="0" applyNumberFormat="1" applyFon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5" fontId="0" fillId="9" borderId="33" xfId="0" applyNumberFormat="1" applyFill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3" fontId="2" fillId="11" borderId="3" xfId="0" applyNumberFormat="1" applyFont="1" applyFill="1" applyBorder="1" applyAlignment="1">
      <alignment horizontal="center" vertical="center"/>
    </xf>
    <xf numFmtId="3" fontId="2" fillId="11" borderId="4" xfId="0" applyNumberFormat="1" applyFont="1" applyFill="1" applyBorder="1" applyAlignment="1">
      <alignment horizontal="center" vertical="center" wrapText="1"/>
    </xf>
    <xf numFmtId="3" fontId="2" fillId="11" borderId="4" xfId="0" applyNumberFormat="1" applyFont="1" applyFill="1" applyBorder="1" applyAlignment="1">
      <alignment horizontal="center" vertical="center"/>
    </xf>
    <xf numFmtId="3" fontId="2" fillId="11" borderId="7" xfId="0" applyNumberFormat="1" applyFont="1" applyFill="1" applyBorder="1" applyAlignment="1">
      <alignment horizontal="center" vertical="center"/>
    </xf>
    <xf numFmtId="165" fontId="2" fillId="9" borderId="35" xfId="0" applyNumberFormat="1" applyFont="1" applyFill="1" applyBorder="1" applyAlignment="1">
      <alignment horizontal="center" vertical="center"/>
    </xf>
    <xf numFmtId="3" fontId="2" fillId="12" borderId="35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17" xfId="0" applyBorder="1"/>
    <xf numFmtId="0" fontId="0" fillId="0" borderId="0" xfId="0" applyAlignment="1">
      <alignment wrapText="1"/>
    </xf>
    <xf numFmtId="0" fontId="2" fillId="13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0" borderId="0" xfId="2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8" borderId="9" xfId="0" applyFont="1" applyFill="1" applyBorder="1" applyAlignment="1">
      <alignment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/>
    </xf>
    <xf numFmtId="165" fontId="12" fillId="9" borderId="13" xfId="0" applyNumberFormat="1" applyFont="1" applyFill="1" applyBorder="1" applyAlignment="1">
      <alignment horizontal="center" vertical="center"/>
    </xf>
    <xf numFmtId="3" fontId="12" fillId="0" borderId="20" xfId="1" applyNumberFormat="1" applyFont="1" applyBorder="1" applyAlignment="1">
      <alignment horizontal="center" vertical="center"/>
    </xf>
    <xf numFmtId="0" fontId="12" fillId="0" borderId="0" xfId="0" applyFont="1"/>
    <xf numFmtId="3" fontId="12" fillId="0" borderId="3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14" borderId="36" xfId="0" applyNumberFormat="1" applyFont="1" applyFill="1" applyBorder="1" applyAlignment="1">
      <alignment horizontal="center" vertical="center"/>
    </xf>
    <xf numFmtId="165" fontId="12" fillId="14" borderId="36" xfId="0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2" fillId="0" borderId="17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/>
    </xf>
    <xf numFmtId="165" fontId="12" fillId="9" borderId="19" xfId="0" applyNumberFormat="1" applyFont="1" applyFill="1" applyBorder="1" applyAlignment="1">
      <alignment horizontal="center" vertical="center"/>
    </xf>
    <xf numFmtId="164" fontId="12" fillId="10" borderId="19" xfId="0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vertical="center"/>
    </xf>
    <xf numFmtId="0" fontId="12" fillId="8" borderId="21" xfId="0" applyFont="1" applyFill="1" applyBorder="1" applyAlignment="1">
      <alignment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 indent="1"/>
    </xf>
    <xf numFmtId="3" fontId="15" fillId="11" borderId="2" xfId="0" applyNumberFormat="1" applyFont="1" applyFill="1" applyBorder="1" applyAlignment="1">
      <alignment horizontal="center" vertical="center" wrapText="1"/>
    </xf>
    <xf numFmtId="3" fontId="15" fillId="11" borderId="4" xfId="0" applyNumberFormat="1" applyFont="1" applyFill="1" applyBorder="1" applyAlignment="1">
      <alignment horizontal="center" vertical="center" wrapText="1"/>
    </xf>
    <xf numFmtId="3" fontId="15" fillId="11" borderId="25" xfId="0" applyNumberFormat="1" applyFont="1" applyFill="1" applyBorder="1" applyAlignment="1">
      <alignment horizontal="center" vertical="center" wrapText="1"/>
    </xf>
    <xf numFmtId="3" fontId="15" fillId="11" borderId="26" xfId="0" applyNumberFormat="1" applyFont="1" applyFill="1" applyBorder="1" applyAlignment="1">
      <alignment horizontal="center" vertical="center" wrapText="1"/>
    </xf>
    <xf numFmtId="3" fontId="15" fillId="11" borderId="7" xfId="0" applyNumberFormat="1" applyFont="1" applyFill="1" applyBorder="1" applyAlignment="1">
      <alignment horizontal="center" vertical="center" wrapText="1"/>
    </xf>
    <xf numFmtId="165" fontId="16" fillId="9" borderId="8" xfId="0" applyNumberFormat="1" applyFont="1" applyFill="1" applyBorder="1" applyAlignment="1">
      <alignment horizontal="center" vertical="center"/>
    </xf>
    <xf numFmtId="3" fontId="16" fillId="12" borderId="8" xfId="0" applyNumberFormat="1" applyFont="1" applyFill="1" applyBorder="1" applyAlignment="1">
      <alignment horizontal="center" vertical="center"/>
    </xf>
    <xf numFmtId="3" fontId="12" fillId="0" borderId="0" xfId="0" applyNumberFormat="1" applyFont="1"/>
    <xf numFmtId="3" fontId="16" fillId="0" borderId="36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14" borderId="36" xfId="0" applyNumberFormat="1" applyFont="1" applyFill="1" applyBorder="1" applyAlignment="1">
      <alignment horizontal="center" vertical="center"/>
    </xf>
    <xf numFmtId="165" fontId="16" fillId="14" borderId="3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9" fillId="15" borderId="3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FFBD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1562101</xdr:colOff>
      <xdr:row>20</xdr:row>
      <xdr:rowOff>9525</xdr:rowOff>
    </xdr:from>
    <xdr:to>
      <xdr:col>20</xdr:col>
      <xdr:colOff>273327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7AC32-8F15-4C92-B349-C9BE16522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523"/>
        <a:stretch>
          <a:fillRect/>
        </a:stretch>
      </xdr:blipFill>
      <xdr:spPr>
        <a:xfrm>
          <a:off x="1562101" y="6810375"/>
          <a:ext cx="775335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1562101</xdr:colOff>
      <xdr:row>20</xdr:row>
      <xdr:rowOff>9525</xdr:rowOff>
    </xdr:from>
    <xdr:to>
      <xdr:col>9</xdr:col>
      <xdr:colOff>1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D2FA2-71EE-4D32-A262-F618A936C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523"/>
        <a:stretch>
          <a:fillRect/>
        </a:stretch>
      </xdr:blipFill>
      <xdr:spPr>
        <a:xfrm>
          <a:off x="1562101" y="6619875"/>
          <a:ext cx="7753350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1352551</xdr:colOff>
      <xdr:row>14</xdr:row>
      <xdr:rowOff>76200</xdr:rowOff>
    </xdr:from>
    <xdr:to>
      <xdr:col>8</xdr:col>
      <xdr:colOff>171451</xdr:colOff>
      <xdr:row>25</xdr:row>
      <xdr:rowOff>171749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780F6-6876-43FA-B5AD-2F0D7E54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1" y="4210050"/>
          <a:ext cx="6838950" cy="219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vfrf.org/wvre/blra/?s=tfafK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wvfrf.org/wvre/blra/?s=p4sgAR" TargetMode="External"/><Relationship Id="rId7" Type="http://schemas.openxmlformats.org/officeDocument/2006/relationships/hyperlink" Target="https://www.wvfrf.org/wvre/blra/?s=iBknJ4" TargetMode="External"/><Relationship Id="rId12" Type="http://schemas.openxmlformats.org/officeDocument/2006/relationships/hyperlink" Target="https://www.wvfrf.org/wvre/blra/?s=e_wwl1" TargetMode="External"/><Relationship Id="rId2" Type="http://schemas.openxmlformats.org/officeDocument/2006/relationships/hyperlink" Target="https://www.wvfrf.org/wvre/blra/?s=tfafKr" TargetMode="External"/><Relationship Id="rId1" Type="http://schemas.openxmlformats.org/officeDocument/2006/relationships/hyperlink" Target="https://www.wvfrf.org/wvre/blra/?s=qXigeU" TargetMode="External"/><Relationship Id="rId6" Type="http://schemas.openxmlformats.org/officeDocument/2006/relationships/hyperlink" Target="https://www.wvfrf.org/wvre/blra/?s=FyjSiK" TargetMode="External"/><Relationship Id="rId11" Type="http://schemas.openxmlformats.org/officeDocument/2006/relationships/hyperlink" Target="https://www.wvfrf.org/wvre/blra/?s=rIeuZl" TargetMode="External"/><Relationship Id="rId5" Type="http://schemas.openxmlformats.org/officeDocument/2006/relationships/hyperlink" Target="https://www.wvfrf.org/wvre/blra/?s=hNRdLT" TargetMode="External"/><Relationship Id="rId10" Type="http://schemas.openxmlformats.org/officeDocument/2006/relationships/hyperlink" Target="https://www.wvfrf.org/wvre/blra/?s=iBknJ4" TargetMode="External"/><Relationship Id="rId4" Type="http://schemas.openxmlformats.org/officeDocument/2006/relationships/hyperlink" Target="https://www.wvfrf.org/wvre/blra/?s=rIeuZl" TargetMode="External"/><Relationship Id="rId9" Type="http://schemas.openxmlformats.org/officeDocument/2006/relationships/hyperlink" Target="https://www.wvfrf.org/wvre/blra/?s=p4sgAR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wvfrf.org/wvre/blra/?s=p4sgAR" TargetMode="External"/><Relationship Id="rId7" Type="http://schemas.openxmlformats.org/officeDocument/2006/relationships/hyperlink" Target="https://www.wvfrf.org/wvre/blra/?s=iBknJ4" TargetMode="External"/><Relationship Id="rId2" Type="http://schemas.openxmlformats.org/officeDocument/2006/relationships/hyperlink" Target="https://www.wvfrf.org/wvre/blra/?s=tfafKr" TargetMode="External"/><Relationship Id="rId1" Type="http://schemas.openxmlformats.org/officeDocument/2006/relationships/hyperlink" Target="https://www.wvfrf.org/wvre/blra/?s=qXigeU" TargetMode="External"/><Relationship Id="rId6" Type="http://schemas.openxmlformats.org/officeDocument/2006/relationships/hyperlink" Target="https://www.wvfrf.org/wvre/blra/?s=FyjSiK" TargetMode="External"/><Relationship Id="rId5" Type="http://schemas.openxmlformats.org/officeDocument/2006/relationships/hyperlink" Target="https://www.wvfrf.org/wvre/blra/?s=hNRdLT" TargetMode="External"/><Relationship Id="rId4" Type="http://schemas.openxmlformats.org/officeDocument/2006/relationships/hyperlink" Target="https://www.wvfrf.org/wvre/blra/?s=rIeuZl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wvfrf.org/wvre/blra/?s=evB-Ur" TargetMode="External"/><Relationship Id="rId7" Type="http://schemas.openxmlformats.org/officeDocument/2006/relationships/hyperlink" Target="https://www.wvfrf.org/wvre/blra/?s=2dyADe" TargetMode="External"/><Relationship Id="rId2" Type="http://schemas.openxmlformats.org/officeDocument/2006/relationships/hyperlink" Target="https://www.wvfrf.org/wvre/blra/?s=rV5GeI" TargetMode="External"/><Relationship Id="rId1" Type="http://schemas.openxmlformats.org/officeDocument/2006/relationships/hyperlink" Target="https://www.wvfrf.org/wvre/blra/?s=IQU7wv" TargetMode="External"/><Relationship Id="rId6" Type="http://schemas.openxmlformats.org/officeDocument/2006/relationships/hyperlink" Target="https://www.wvfrf.org/wvre/blra/?s=VXScgy" TargetMode="External"/><Relationship Id="rId5" Type="http://schemas.openxmlformats.org/officeDocument/2006/relationships/hyperlink" Target="https://www.wvfrf.org/wvre/blra/?s=Nj-Xn1" TargetMode="External"/><Relationship Id="rId4" Type="http://schemas.openxmlformats.org/officeDocument/2006/relationships/hyperlink" Target="https://www.wvfrf.org/wvre/blra/?s=z-x-HF" TargetMode="External"/><Relationship Id="rId9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B2E5-1215-4772-A24D-A763910A0A0A}">
  <sheetPr>
    <pageSetUpPr fitToPage="1"/>
  </sheetPr>
  <dimension ref="A1:U20"/>
  <sheetViews>
    <sheetView showGridLines="0" tabSelected="1" zoomScale="115" zoomScaleNormal="115" workbookViewId="0">
      <selection activeCell="R19" sqref="R19"/>
    </sheetView>
  </sheetViews>
  <sheetFormatPr defaultRowHeight="15" x14ac:dyDescent="0.25"/>
  <cols>
    <col min="1" max="1" width="27.140625" customWidth="1"/>
    <col min="2" max="11" width="14.28515625" hidden="1" customWidth="1"/>
    <col min="12" max="12" width="0" hidden="1" customWidth="1"/>
    <col min="13" max="13" width="16" style="68" customWidth="1"/>
    <col min="14" max="14" width="14.28515625" style="68" customWidth="1"/>
    <col min="15" max="15" width="13.140625" style="68" customWidth="1"/>
    <col min="16" max="16" width="17.140625" style="68" customWidth="1"/>
    <col min="17" max="17" width="14.140625" customWidth="1"/>
    <col min="18" max="18" width="6.85546875" customWidth="1"/>
    <col min="19" max="19" width="12.28515625" customWidth="1"/>
    <col min="20" max="20" width="14.5703125" customWidth="1"/>
  </cols>
  <sheetData>
    <row r="1" spans="1:21" x14ac:dyDescent="0.25">
      <c r="A1" s="66" t="s">
        <v>30</v>
      </c>
    </row>
    <row r="2" spans="1:21" ht="39.75" customHeight="1" thickBot="1" x14ac:dyDescent="0.35">
      <c r="A2" s="113" t="s">
        <v>29</v>
      </c>
      <c r="B2" s="114" t="s">
        <v>0</v>
      </c>
      <c r="C2" s="80"/>
      <c r="D2" s="80"/>
      <c r="E2" s="80"/>
      <c r="F2" s="114" t="s">
        <v>0</v>
      </c>
      <c r="G2" s="80"/>
      <c r="H2" s="80"/>
      <c r="I2" s="114" t="s">
        <v>0</v>
      </c>
      <c r="J2" s="80"/>
      <c r="K2" s="115" t="s">
        <v>0</v>
      </c>
      <c r="L2" s="80"/>
      <c r="M2" s="116" t="s">
        <v>34</v>
      </c>
      <c r="N2" s="117"/>
      <c r="O2" s="117"/>
      <c r="P2" s="117"/>
      <c r="Q2" s="117"/>
      <c r="R2" s="80"/>
      <c r="S2" s="117" t="s">
        <v>33</v>
      </c>
      <c r="T2" s="117"/>
    </row>
    <row r="3" spans="1:21" ht="67.5" customHeight="1" thickBot="1" x14ac:dyDescent="0.35">
      <c r="A3" s="118" t="s">
        <v>39</v>
      </c>
      <c r="B3" s="119" t="s">
        <v>1</v>
      </c>
      <c r="C3" s="120" t="s">
        <v>2</v>
      </c>
      <c r="D3" s="121" t="s">
        <v>3</v>
      </c>
      <c r="E3" s="121" t="s">
        <v>4</v>
      </c>
      <c r="F3" s="122" t="s">
        <v>5</v>
      </c>
      <c r="G3" s="123" t="s">
        <v>6</v>
      </c>
      <c r="H3" s="124" t="s">
        <v>28</v>
      </c>
      <c r="I3" s="125" t="s">
        <v>7</v>
      </c>
      <c r="J3" s="126" t="s">
        <v>8</v>
      </c>
      <c r="K3" s="127" t="s">
        <v>9</v>
      </c>
      <c r="L3" s="80"/>
      <c r="M3" s="118" t="s">
        <v>1</v>
      </c>
      <c r="N3" s="118" t="s">
        <v>36</v>
      </c>
      <c r="O3" s="118" t="s">
        <v>37</v>
      </c>
      <c r="P3" s="118" t="s">
        <v>9</v>
      </c>
      <c r="Q3" s="118" t="s">
        <v>32</v>
      </c>
      <c r="R3" s="128"/>
      <c r="S3" s="118" t="s">
        <v>35</v>
      </c>
      <c r="T3" s="118" t="s">
        <v>38</v>
      </c>
      <c r="U3" s="67"/>
    </row>
    <row r="4" spans="1:21" ht="20.100000000000001" customHeight="1" x14ac:dyDescent="0.3">
      <c r="A4" s="73" t="s">
        <v>10</v>
      </c>
      <c r="B4" s="74">
        <v>25</v>
      </c>
      <c r="C4" s="75">
        <v>20</v>
      </c>
      <c r="D4" s="76">
        <v>6</v>
      </c>
      <c r="E4" s="75">
        <v>0</v>
      </c>
      <c r="F4" s="75">
        <f>SUM(D4+E4)</f>
        <v>6</v>
      </c>
      <c r="G4" s="75">
        <v>1</v>
      </c>
      <c r="H4" s="75">
        <f>SUM(C4,E4,G4)</f>
        <v>21</v>
      </c>
      <c r="I4" s="77">
        <v>1</v>
      </c>
      <c r="J4" s="78">
        <f>D4+E4-I4</f>
        <v>5</v>
      </c>
      <c r="K4" s="79">
        <f>SUM(B4:E4,G4)</f>
        <v>52</v>
      </c>
      <c r="L4" s="80"/>
      <c r="M4" s="81">
        <f xml:space="preserve"> B4 + C4 + G4</f>
        <v>46</v>
      </c>
      <c r="N4" s="81">
        <f xml:space="preserve"> F4</f>
        <v>6</v>
      </c>
      <c r="O4" s="81">
        <f xml:space="preserve"> I4</f>
        <v>1</v>
      </c>
      <c r="P4" s="81">
        <f xml:space="preserve"> M4 + N4</f>
        <v>52</v>
      </c>
      <c r="Q4" s="78">
        <f xml:space="preserve"> J4</f>
        <v>5</v>
      </c>
      <c r="R4" s="82"/>
      <c r="S4" s="83">
        <f xml:space="preserve"> H4</f>
        <v>21</v>
      </c>
      <c r="T4" s="84">
        <f xml:space="preserve"> H4 - C4</f>
        <v>1</v>
      </c>
    </row>
    <row r="5" spans="1:21" ht="20.100000000000001" customHeight="1" x14ac:dyDescent="0.3">
      <c r="A5" s="85" t="s">
        <v>11</v>
      </c>
      <c r="B5" s="86">
        <v>17</v>
      </c>
      <c r="C5" s="87">
        <v>2</v>
      </c>
      <c r="D5" s="88">
        <v>31</v>
      </c>
      <c r="E5" s="87">
        <v>0</v>
      </c>
      <c r="F5" s="75">
        <f t="shared" ref="F5:F14" si="0">SUM(D5+E5)</f>
        <v>31</v>
      </c>
      <c r="G5" s="87">
        <v>1</v>
      </c>
      <c r="H5" s="87">
        <f t="shared" ref="H5:H14" si="1">SUM(C5,E5,G5)</f>
        <v>3</v>
      </c>
      <c r="I5" s="89">
        <v>0</v>
      </c>
      <c r="J5" s="90">
        <f t="shared" ref="J5:J14" si="2">D5+E5-I5</f>
        <v>31</v>
      </c>
      <c r="K5" s="79">
        <f t="shared" ref="K4:K14" si="3">SUM(B5:E5,G5)</f>
        <v>51</v>
      </c>
      <c r="L5" s="80"/>
      <c r="M5" s="81">
        <f t="shared" ref="M5:M14" si="4" xml:space="preserve"> B5 + C5 + G5</f>
        <v>20</v>
      </c>
      <c r="N5" s="81">
        <f t="shared" ref="N5:N14" si="5" xml:space="preserve"> F5</f>
        <v>31</v>
      </c>
      <c r="O5" s="81">
        <f t="shared" ref="O5:O14" si="6" xml:space="preserve"> I5</f>
        <v>0</v>
      </c>
      <c r="P5" s="81">
        <f t="shared" ref="P5:P14" si="7" xml:space="preserve"> M5 + N5</f>
        <v>51</v>
      </c>
      <c r="Q5" s="90">
        <f t="shared" ref="Q5:Q15" si="8" xml:space="preserve"> J5</f>
        <v>31</v>
      </c>
      <c r="R5" s="82"/>
      <c r="S5" s="83">
        <f t="shared" ref="S5:S15" si="9" xml:space="preserve"> H5</f>
        <v>3</v>
      </c>
      <c r="T5" s="84">
        <f t="shared" ref="S5:T14" si="10" xml:space="preserve"> H5 - C5</f>
        <v>1</v>
      </c>
    </row>
    <row r="6" spans="1:21" ht="20.100000000000001" customHeight="1" x14ac:dyDescent="0.3">
      <c r="A6" s="85" t="s">
        <v>12</v>
      </c>
      <c r="B6" s="86">
        <v>44</v>
      </c>
      <c r="C6" s="87">
        <v>5</v>
      </c>
      <c r="D6" s="88">
        <v>3</v>
      </c>
      <c r="E6" s="87">
        <v>0</v>
      </c>
      <c r="F6" s="75">
        <f t="shared" si="0"/>
        <v>3</v>
      </c>
      <c r="G6" s="87">
        <v>0</v>
      </c>
      <c r="H6" s="87">
        <f t="shared" si="1"/>
        <v>5</v>
      </c>
      <c r="I6" s="89">
        <v>4</v>
      </c>
      <c r="J6" s="91">
        <f t="shared" si="2"/>
        <v>-1</v>
      </c>
      <c r="K6" s="79">
        <f t="shared" si="3"/>
        <v>52</v>
      </c>
      <c r="L6" s="80"/>
      <c r="M6" s="81">
        <f t="shared" si="4"/>
        <v>49</v>
      </c>
      <c r="N6" s="81">
        <f t="shared" si="5"/>
        <v>3</v>
      </c>
      <c r="O6" s="81">
        <f t="shared" si="6"/>
        <v>4</v>
      </c>
      <c r="P6" s="81">
        <f t="shared" si="7"/>
        <v>52</v>
      </c>
      <c r="Q6" s="91">
        <f t="shared" si="8"/>
        <v>-1</v>
      </c>
      <c r="R6" s="82"/>
      <c r="S6" s="83">
        <f t="shared" si="9"/>
        <v>5</v>
      </c>
      <c r="T6" s="84"/>
    </row>
    <row r="7" spans="1:21" ht="20.100000000000001" customHeight="1" x14ac:dyDescent="0.3">
      <c r="A7" s="85" t="s">
        <v>13</v>
      </c>
      <c r="B7" s="86">
        <v>207</v>
      </c>
      <c r="C7" s="87">
        <v>20</v>
      </c>
      <c r="D7" s="88">
        <v>12</v>
      </c>
      <c r="E7" s="87">
        <v>0</v>
      </c>
      <c r="F7" s="75">
        <f t="shared" si="0"/>
        <v>12</v>
      </c>
      <c r="G7" s="87">
        <v>3</v>
      </c>
      <c r="H7" s="87">
        <f t="shared" si="1"/>
        <v>23</v>
      </c>
      <c r="I7" s="89">
        <v>40</v>
      </c>
      <c r="J7" s="91">
        <f t="shared" si="2"/>
        <v>-28</v>
      </c>
      <c r="K7" s="79">
        <f t="shared" si="3"/>
        <v>242</v>
      </c>
      <c r="L7" s="80"/>
      <c r="M7" s="81">
        <f t="shared" si="4"/>
        <v>230</v>
      </c>
      <c r="N7" s="81">
        <f t="shared" si="5"/>
        <v>12</v>
      </c>
      <c r="O7" s="81">
        <f t="shared" si="6"/>
        <v>40</v>
      </c>
      <c r="P7" s="81">
        <f t="shared" si="7"/>
        <v>242</v>
      </c>
      <c r="Q7" s="91">
        <f t="shared" si="8"/>
        <v>-28</v>
      </c>
      <c r="R7" s="82"/>
      <c r="S7" s="83">
        <f t="shared" si="9"/>
        <v>23</v>
      </c>
      <c r="T7" s="84">
        <f t="shared" si="10"/>
        <v>3</v>
      </c>
    </row>
    <row r="8" spans="1:21" ht="20.100000000000001" customHeight="1" x14ac:dyDescent="0.3">
      <c r="A8" s="85" t="s">
        <v>14</v>
      </c>
      <c r="B8" s="86">
        <v>43</v>
      </c>
      <c r="C8" s="87">
        <v>1</v>
      </c>
      <c r="D8" s="88">
        <v>15</v>
      </c>
      <c r="E8" s="87">
        <v>0</v>
      </c>
      <c r="F8" s="75">
        <f t="shared" si="0"/>
        <v>15</v>
      </c>
      <c r="G8" s="87">
        <v>0</v>
      </c>
      <c r="H8" s="87">
        <f t="shared" si="1"/>
        <v>1</v>
      </c>
      <c r="I8" s="89">
        <v>3</v>
      </c>
      <c r="J8" s="90">
        <f t="shared" si="2"/>
        <v>12</v>
      </c>
      <c r="K8" s="79">
        <f t="shared" si="3"/>
        <v>59</v>
      </c>
      <c r="L8" s="80"/>
      <c r="M8" s="81">
        <f t="shared" si="4"/>
        <v>44</v>
      </c>
      <c r="N8" s="81">
        <f t="shared" si="5"/>
        <v>15</v>
      </c>
      <c r="O8" s="81">
        <f t="shared" si="6"/>
        <v>3</v>
      </c>
      <c r="P8" s="81">
        <f t="shared" si="7"/>
        <v>59</v>
      </c>
      <c r="Q8" s="90">
        <f t="shared" si="8"/>
        <v>12</v>
      </c>
      <c r="R8" s="82"/>
      <c r="S8" s="83">
        <f t="shared" si="9"/>
        <v>1</v>
      </c>
      <c r="T8" s="84"/>
    </row>
    <row r="9" spans="1:21" ht="20.100000000000001" customHeight="1" x14ac:dyDescent="0.3">
      <c r="A9" s="85" t="s">
        <v>15</v>
      </c>
      <c r="B9" s="86">
        <v>52</v>
      </c>
      <c r="C9" s="87">
        <v>13</v>
      </c>
      <c r="D9" s="88">
        <v>3</v>
      </c>
      <c r="E9" s="87">
        <v>0</v>
      </c>
      <c r="F9" s="75">
        <f t="shared" si="0"/>
        <v>3</v>
      </c>
      <c r="G9" s="87">
        <v>3</v>
      </c>
      <c r="H9" s="87">
        <f t="shared" si="1"/>
        <v>16</v>
      </c>
      <c r="I9" s="89">
        <v>16</v>
      </c>
      <c r="J9" s="91">
        <f t="shared" si="2"/>
        <v>-13</v>
      </c>
      <c r="K9" s="79">
        <f t="shared" si="3"/>
        <v>71</v>
      </c>
      <c r="L9" s="80"/>
      <c r="M9" s="81">
        <f t="shared" si="4"/>
        <v>68</v>
      </c>
      <c r="N9" s="81">
        <f t="shared" si="5"/>
        <v>3</v>
      </c>
      <c r="O9" s="81">
        <f t="shared" si="6"/>
        <v>16</v>
      </c>
      <c r="P9" s="81">
        <f t="shared" si="7"/>
        <v>71</v>
      </c>
      <c r="Q9" s="91">
        <f t="shared" si="8"/>
        <v>-13</v>
      </c>
      <c r="R9" s="82"/>
      <c r="S9" s="83">
        <f t="shared" si="9"/>
        <v>16</v>
      </c>
      <c r="T9" s="84">
        <f t="shared" si="10"/>
        <v>3</v>
      </c>
    </row>
    <row r="10" spans="1:21" ht="20.100000000000001" customHeight="1" x14ac:dyDescent="0.3">
      <c r="A10" s="85" t="s">
        <v>16</v>
      </c>
      <c r="B10" s="86">
        <v>33</v>
      </c>
      <c r="C10" s="87">
        <v>25</v>
      </c>
      <c r="D10" s="88">
        <v>2</v>
      </c>
      <c r="E10" s="87">
        <v>0</v>
      </c>
      <c r="F10" s="75">
        <f t="shared" si="0"/>
        <v>2</v>
      </c>
      <c r="G10" s="87">
        <v>3</v>
      </c>
      <c r="H10" s="87">
        <f t="shared" si="1"/>
        <v>28</v>
      </c>
      <c r="I10" s="89">
        <v>13</v>
      </c>
      <c r="J10" s="91">
        <f t="shared" si="2"/>
        <v>-11</v>
      </c>
      <c r="K10" s="79">
        <f t="shared" si="3"/>
        <v>63</v>
      </c>
      <c r="L10" s="80"/>
      <c r="M10" s="81">
        <f t="shared" si="4"/>
        <v>61</v>
      </c>
      <c r="N10" s="81">
        <f t="shared" si="5"/>
        <v>2</v>
      </c>
      <c r="O10" s="81">
        <f t="shared" si="6"/>
        <v>13</v>
      </c>
      <c r="P10" s="81">
        <f t="shared" si="7"/>
        <v>63</v>
      </c>
      <c r="Q10" s="91">
        <f t="shared" si="8"/>
        <v>-11</v>
      </c>
      <c r="R10" s="82"/>
      <c r="S10" s="83">
        <f t="shared" si="9"/>
        <v>28</v>
      </c>
      <c r="T10" s="84">
        <f t="shared" si="10"/>
        <v>3</v>
      </c>
    </row>
    <row r="11" spans="1:21" ht="20.100000000000001" customHeight="1" x14ac:dyDescent="0.3">
      <c r="A11" s="85" t="s">
        <v>17</v>
      </c>
      <c r="B11" s="86">
        <v>101</v>
      </c>
      <c r="C11" s="87">
        <v>5</v>
      </c>
      <c r="D11" s="88">
        <v>15</v>
      </c>
      <c r="E11" s="87">
        <v>0</v>
      </c>
      <c r="F11" s="75">
        <f t="shared" si="0"/>
        <v>15</v>
      </c>
      <c r="G11" s="87">
        <v>18</v>
      </c>
      <c r="H11" s="87">
        <f t="shared" si="1"/>
        <v>23</v>
      </c>
      <c r="I11" s="89">
        <v>3</v>
      </c>
      <c r="J11" s="90">
        <f t="shared" si="2"/>
        <v>12</v>
      </c>
      <c r="K11" s="79">
        <f>SUM(B11:E11,G11)</f>
        <v>139</v>
      </c>
      <c r="L11" s="80"/>
      <c r="M11" s="81">
        <f t="shared" si="4"/>
        <v>124</v>
      </c>
      <c r="N11" s="81">
        <f t="shared" si="5"/>
        <v>15</v>
      </c>
      <c r="O11" s="81">
        <f t="shared" si="6"/>
        <v>3</v>
      </c>
      <c r="P11" s="81">
        <f t="shared" si="7"/>
        <v>139</v>
      </c>
      <c r="Q11" s="90">
        <f t="shared" si="8"/>
        <v>12</v>
      </c>
      <c r="R11" s="82"/>
      <c r="S11" s="83">
        <f t="shared" si="9"/>
        <v>23</v>
      </c>
      <c r="T11" s="84">
        <f t="shared" si="10"/>
        <v>18</v>
      </c>
    </row>
    <row r="12" spans="1:21" ht="20.100000000000001" customHeight="1" x14ac:dyDescent="0.3">
      <c r="A12" s="85" t="s">
        <v>18</v>
      </c>
      <c r="B12" s="86">
        <v>57</v>
      </c>
      <c r="C12" s="87">
        <v>7</v>
      </c>
      <c r="D12" s="88">
        <v>29</v>
      </c>
      <c r="E12" s="87">
        <v>2</v>
      </c>
      <c r="F12" s="75">
        <f t="shared" si="0"/>
        <v>31</v>
      </c>
      <c r="G12" s="87">
        <v>10</v>
      </c>
      <c r="H12" s="87">
        <f t="shared" si="1"/>
        <v>19</v>
      </c>
      <c r="I12" s="89">
        <v>7</v>
      </c>
      <c r="J12" s="90">
        <f t="shared" si="2"/>
        <v>24</v>
      </c>
      <c r="K12" s="79">
        <f t="shared" si="3"/>
        <v>105</v>
      </c>
      <c r="L12" s="80"/>
      <c r="M12" s="81">
        <f t="shared" si="4"/>
        <v>74</v>
      </c>
      <c r="N12" s="81">
        <f t="shared" si="5"/>
        <v>31</v>
      </c>
      <c r="O12" s="81">
        <f t="shared" si="6"/>
        <v>7</v>
      </c>
      <c r="P12" s="81">
        <f t="shared" si="7"/>
        <v>105</v>
      </c>
      <c r="Q12" s="90">
        <f t="shared" si="8"/>
        <v>24</v>
      </c>
      <c r="R12" s="82"/>
      <c r="S12" s="83">
        <f t="shared" si="9"/>
        <v>19</v>
      </c>
      <c r="T12" s="84">
        <f t="shared" si="10"/>
        <v>12</v>
      </c>
    </row>
    <row r="13" spans="1:21" ht="20.100000000000001" customHeight="1" x14ac:dyDescent="0.3">
      <c r="A13" s="92" t="s">
        <v>19</v>
      </c>
      <c r="B13" s="86">
        <v>174</v>
      </c>
      <c r="C13" s="87">
        <v>88</v>
      </c>
      <c r="D13" s="88">
        <v>65</v>
      </c>
      <c r="E13" s="87">
        <v>2</v>
      </c>
      <c r="F13" s="75">
        <f t="shared" si="0"/>
        <v>67</v>
      </c>
      <c r="G13" s="87">
        <v>23</v>
      </c>
      <c r="H13" s="87">
        <f t="shared" si="1"/>
        <v>113</v>
      </c>
      <c r="I13" s="89">
        <v>39</v>
      </c>
      <c r="J13" s="90">
        <f t="shared" si="2"/>
        <v>28</v>
      </c>
      <c r="K13" s="79">
        <f t="shared" si="3"/>
        <v>352</v>
      </c>
      <c r="L13" s="80"/>
      <c r="M13" s="81">
        <f t="shared" si="4"/>
        <v>285</v>
      </c>
      <c r="N13" s="81">
        <f t="shared" si="5"/>
        <v>67</v>
      </c>
      <c r="O13" s="81">
        <f t="shared" si="6"/>
        <v>39</v>
      </c>
      <c r="P13" s="81">
        <f t="shared" si="7"/>
        <v>352</v>
      </c>
      <c r="Q13" s="90">
        <f t="shared" si="8"/>
        <v>28</v>
      </c>
      <c r="R13" s="82"/>
      <c r="S13" s="83">
        <f t="shared" si="9"/>
        <v>113</v>
      </c>
      <c r="T13" s="84">
        <f t="shared" si="10"/>
        <v>25</v>
      </c>
    </row>
    <row r="14" spans="1:21" ht="38.25" thickBot="1" x14ac:dyDescent="0.35">
      <c r="A14" s="93" t="s">
        <v>20</v>
      </c>
      <c r="B14" s="94">
        <v>1003</v>
      </c>
      <c r="C14" s="95">
        <v>103</v>
      </c>
      <c r="D14" s="96">
        <v>1082</v>
      </c>
      <c r="E14" s="95">
        <v>13</v>
      </c>
      <c r="F14" s="97">
        <f t="shared" si="0"/>
        <v>1095</v>
      </c>
      <c r="G14" s="95">
        <v>42</v>
      </c>
      <c r="H14" s="98">
        <f t="shared" si="1"/>
        <v>158</v>
      </c>
      <c r="I14" s="99">
        <v>292</v>
      </c>
      <c r="J14" s="90">
        <f t="shared" si="2"/>
        <v>803</v>
      </c>
      <c r="K14" s="79">
        <f t="shared" si="3"/>
        <v>2243</v>
      </c>
      <c r="L14" s="80"/>
      <c r="M14" s="81">
        <f t="shared" si="4"/>
        <v>1148</v>
      </c>
      <c r="N14" s="81">
        <f t="shared" si="5"/>
        <v>1095</v>
      </c>
      <c r="O14" s="81">
        <f t="shared" si="6"/>
        <v>292</v>
      </c>
      <c r="P14" s="81">
        <f t="shared" si="7"/>
        <v>2243</v>
      </c>
      <c r="Q14" s="90">
        <f t="shared" si="8"/>
        <v>803</v>
      </c>
      <c r="R14" s="82"/>
      <c r="S14" s="83">
        <f t="shared" si="9"/>
        <v>158</v>
      </c>
      <c r="T14" s="84">
        <f t="shared" si="10"/>
        <v>55</v>
      </c>
    </row>
    <row r="15" spans="1:21" ht="19.5" thickBot="1" x14ac:dyDescent="0.35">
      <c r="A15" s="100" t="s">
        <v>21</v>
      </c>
      <c r="B15" s="101">
        <f>SUM(B4:B14)</f>
        <v>1756</v>
      </c>
      <c r="C15" s="102">
        <f t="shared" ref="C15" si="11">SUM(C4:C14)</f>
        <v>289</v>
      </c>
      <c r="D15" s="102">
        <f>SUM(D4:D14)</f>
        <v>1263</v>
      </c>
      <c r="E15" s="102">
        <f t="shared" ref="E15" si="12">SUM(E4:E14)</f>
        <v>17</v>
      </c>
      <c r="F15" s="103">
        <f>SUM(F4:F14)</f>
        <v>1280</v>
      </c>
      <c r="G15" s="102">
        <f t="shared" ref="G15:K15" si="13">SUM(G4:G14)</f>
        <v>104</v>
      </c>
      <c r="H15" s="104">
        <f>SUM(H4:H14)</f>
        <v>410</v>
      </c>
      <c r="I15" s="105">
        <f t="shared" si="13"/>
        <v>418</v>
      </c>
      <c r="J15" s="106">
        <f t="shared" si="13"/>
        <v>862</v>
      </c>
      <c r="K15" s="107">
        <f t="shared" si="13"/>
        <v>3429</v>
      </c>
      <c r="L15" s="108"/>
      <c r="M15" s="109">
        <f>SUM(M4:M14)</f>
        <v>2149</v>
      </c>
      <c r="N15" s="109">
        <f>SUM(N4:N14)</f>
        <v>1280</v>
      </c>
      <c r="O15" s="109">
        <f>SUM(O4:O14)</f>
        <v>418</v>
      </c>
      <c r="P15" s="109">
        <f>SUM(P4:P14)</f>
        <v>3429</v>
      </c>
      <c r="Q15" s="106">
        <f t="shared" si="8"/>
        <v>862</v>
      </c>
      <c r="R15" s="110"/>
      <c r="S15" s="111">
        <f t="shared" si="9"/>
        <v>410</v>
      </c>
      <c r="T15" s="112">
        <f xml:space="preserve"> H15 - C15</f>
        <v>121</v>
      </c>
    </row>
    <row r="16" spans="1:21" x14ac:dyDescent="0.25">
      <c r="B16" s="43" t="s">
        <v>22</v>
      </c>
      <c r="E16" s="43" t="s">
        <v>22</v>
      </c>
      <c r="F16" s="43" t="s">
        <v>22</v>
      </c>
      <c r="G16" s="43" t="s">
        <v>22</v>
      </c>
      <c r="H16" s="43" t="s">
        <v>22</v>
      </c>
      <c r="I16" s="43" t="s">
        <v>22</v>
      </c>
      <c r="K16" s="43" t="s">
        <v>22</v>
      </c>
      <c r="M16" s="69"/>
      <c r="N16" s="70" t="s">
        <v>22</v>
      </c>
      <c r="O16" s="70" t="s">
        <v>22</v>
      </c>
      <c r="P16" s="70" t="s">
        <v>22</v>
      </c>
      <c r="Q16" s="71"/>
      <c r="R16" s="71"/>
      <c r="S16" s="70" t="s">
        <v>22</v>
      </c>
      <c r="T16" s="70" t="s">
        <v>22</v>
      </c>
      <c r="U16" s="72"/>
    </row>
    <row r="20" spans="2:2" x14ac:dyDescent="0.25">
      <c r="B20" s="44" t="s">
        <v>23</v>
      </c>
    </row>
  </sheetData>
  <mergeCells count="2">
    <mergeCell ref="M2:Q2"/>
    <mergeCell ref="S2:T2"/>
  </mergeCells>
  <hyperlinks>
    <hyperlink ref="B16" r:id="rId1" xr:uid="{7F819B84-42B6-4819-87DD-46DF5F2A22E6}"/>
    <hyperlink ref="F16" r:id="rId2" xr:uid="{93B1B615-A81E-4464-8E91-3B6E4DA93793}"/>
    <hyperlink ref="I16" r:id="rId3" xr:uid="{E199620D-F7D3-4C02-B241-FF1973EFE0FF}"/>
    <hyperlink ref="K16" r:id="rId4" xr:uid="{FB0C91D0-9ACC-4736-B334-8430102ECF68}"/>
    <hyperlink ref="E16" r:id="rId5" xr:uid="{4FA3FFAE-AAB2-409A-AF2F-AE3EFC99D34C}"/>
    <hyperlink ref="G16" r:id="rId6" xr:uid="{BAE10583-81B2-48A6-A946-2E35B2AA5E52}"/>
    <hyperlink ref="H16" r:id="rId7" xr:uid="{870AAA7E-A721-4EB7-8A46-F87B196ECD77}"/>
    <hyperlink ref="N16" r:id="rId8" xr:uid="{CB62AF15-9B06-4CB6-A342-0AF648107872}"/>
    <hyperlink ref="O16" r:id="rId9" xr:uid="{94BB46F5-A03C-4E96-9C20-DDCD3FCDF840}"/>
    <hyperlink ref="S16" r:id="rId10" xr:uid="{FBAD3B09-15B5-4DC3-A3E9-F05940DC14B2}"/>
    <hyperlink ref="P16" r:id="rId11" xr:uid="{77B3C802-122B-45D6-918B-F0C1F6158636}"/>
    <hyperlink ref="T16" r:id="rId12" xr:uid="{C622FA6D-FCE7-46CC-B850-CD8BD65B1677}"/>
  </hyperlinks>
  <pageMargins left="0.25" right="0.25" top="0.75" bottom="0.75" header="0.3" footer="0.3"/>
  <pageSetup scale="79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7F28-4B14-429F-BADD-548E26ACA5F0}">
  <sheetPr>
    <pageSetUpPr fitToPage="1"/>
  </sheetPr>
  <dimension ref="A1:L20"/>
  <sheetViews>
    <sheetView workbookViewId="0">
      <selection activeCell="K4" sqref="K4"/>
    </sheetView>
  </sheetViews>
  <sheetFormatPr defaultRowHeight="15" x14ac:dyDescent="0.25"/>
  <cols>
    <col min="1" max="1" width="25.42578125" customWidth="1"/>
    <col min="2" max="11" width="14.28515625" customWidth="1"/>
  </cols>
  <sheetData>
    <row r="1" spans="1:12" x14ac:dyDescent="0.25">
      <c r="A1" s="66" t="s">
        <v>30</v>
      </c>
    </row>
    <row r="2" spans="1:12" ht="32.25" customHeight="1" thickBot="1" x14ac:dyDescent="0.3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</row>
    <row r="3" spans="1:12" ht="67.5" customHeight="1" thickBot="1" x14ac:dyDescent="0.3">
      <c r="A3" s="2"/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</row>
    <row r="4" spans="1:12" ht="30" customHeight="1" x14ac:dyDescent="0.25">
      <c r="A4" s="12" t="s">
        <v>10</v>
      </c>
      <c r="B4" s="13">
        <v>25</v>
      </c>
      <c r="C4" s="14">
        <v>20</v>
      </c>
      <c r="D4" s="15">
        <v>6</v>
      </c>
      <c r="E4" s="14">
        <v>0</v>
      </c>
      <c r="F4" s="14">
        <f>SUM(D4+E4)</f>
        <v>6</v>
      </c>
      <c r="G4" s="14">
        <v>1</v>
      </c>
      <c r="H4" s="14">
        <f>SUM(C4,E4,G4)</f>
        <v>21</v>
      </c>
      <c r="I4" s="16">
        <v>1</v>
      </c>
      <c r="J4" s="17">
        <f>D4+E4-I4</f>
        <v>5</v>
      </c>
      <c r="K4" s="18">
        <f>SUM(B4:E4,G4)</f>
        <v>52</v>
      </c>
    </row>
    <row r="5" spans="1:12" ht="30" customHeight="1" x14ac:dyDescent="0.25">
      <c r="A5" s="19" t="s">
        <v>11</v>
      </c>
      <c r="B5" s="20">
        <v>17</v>
      </c>
      <c r="C5" s="21">
        <v>2</v>
      </c>
      <c r="D5" s="22">
        <v>31</v>
      </c>
      <c r="E5" s="21">
        <v>0</v>
      </c>
      <c r="F5" s="14">
        <f t="shared" ref="F5:F14" si="0">SUM(D5+E5)</f>
        <v>31</v>
      </c>
      <c r="G5" s="21">
        <v>1</v>
      </c>
      <c r="H5" s="21">
        <f t="shared" ref="H5:H14" si="1">SUM(C5,E5,G5)</f>
        <v>3</v>
      </c>
      <c r="I5" s="23">
        <v>0</v>
      </c>
      <c r="J5" s="24">
        <f t="shared" ref="J5:J14" si="2">D5+E5-I5</f>
        <v>31</v>
      </c>
      <c r="K5" s="25">
        <f t="shared" ref="K5:K14" si="3">SUM(B5:E5,G5)</f>
        <v>51</v>
      </c>
    </row>
    <row r="6" spans="1:12" ht="30" customHeight="1" x14ac:dyDescent="0.25">
      <c r="A6" s="19" t="s">
        <v>12</v>
      </c>
      <c r="B6" s="20">
        <v>44</v>
      </c>
      <c r="C6" s="21">
        <v>5</v>
      </c>
      <c r="D6" s="22">
        <v>3</v>
      </c>
      <c r="E6" s="21">
        <v>0</v>
      </c>
      <c r="F6" s="14">
        <f t="shared" si="0"/>
        <v>3</v>
      </c>
      <c r="G6" s="21">
        <v>0</v>
      </c>
      <c r="H6" s="21">
        <f t="shared" si="1"/>
        <v>5</v>
      </c>
      <c r="I6" s="23">
        <v>4</v>
      </c>
      <c r="J6" s="26">
        <f t="shared" si="2"/>
        <v>-1</v>
      </c>
      <c r="K6" s="25">
        <f t="shared" si="3"/>
        <v>52</v>
      </c>
    </row>
    <row r="7" spans="1:12" ht="30" customHeight="1" x14ac:dyDescent="0.25">
      <c r="A7" s="19" t="s">
        <v>13</v>
      </c>
      <c r="B7" s="20">
        <v>207</v>
      </c>
      <c r="C7" s="21">
        <v>20</v>
      </c>
      <c r="D7" s="22">
        <v>12</v>
      </c>
      <c r="E7" s="21">
        <v>0</v>
      </c>
      <c r="F7" s="14">
        <f t="shared" si="0"/>
        <v>12</v>
      </c>
      <c r="G7" s="21">
        <v>3</v>
      </c>
      <c r="H7" s="21">
        <f t="shared" si="1"/>
        <v>23</v>
      </c>
      <c r="I7" s="23">
        <v>40</v>
      </c>
      <c r="J7" s="26">
        <f t="shared" si="2"/>
        <v>-28</v>
      </c>
      <c r="K7" s="25">
        <f t="shared" si="3"/>
        <v>242</v>
      </c>
    </row>
    <row r="8" spans="1:12" ht="30" customHeight="1" x14ac:dyDescent="0.25">
      <c r="A8" s="19" t="s">
        <v>14</v>
      </c>
      <c r="B8" s="20">
        <v>43</v>
      </c>
      <c r="C8" s="21">
        <v>1</v>
      </c>
      <c r="D8" s="22">
        <v>15</v>
      </c>
      <c r="E8" s="21">
        <v>0</v>
      </c>
      <c r="F8" s="14">
        <f t="shared" si="0"/>
        <v>15</v>
      </c>
      <c r="G8" s="21">
        <v>0</v>
      </c>
      <c r="H8" s="21">
        <f t="shared" si="1"/>
        <v>1</v>
      </c>
      <c r="I8" s="23">
        <v>3</v>
      </c>
      <c r="J8" s="24">
        <f t="shared" si="2"/>
        <v>12</v>
      </c>
      <c r="K8" s="25">
        <f t="shared" si="3"/>
        <v>59</v>
      </c>
    </row>
    <row r="9" spans="1:12" ht="30" customHeight="1" x14ac:dyDescent="0.25">
      <c r="A9" s="19" t="s">
        <v>15</v>
      </c>
      <c r="B9" s="20">
        <v>52</v>
      </c>
      <c r="C9" s="21">
        <v>13</v>
      </c>
      <c r="D9" s="22">
        <v>3</v>
      </c>
      <c r="E9" s="21">
        <v>0</v>
      </c>
      <c r="F9" s="14">
        <f t="shared" si="0"/>
        <v>3</v>
      </c>
      <c r="G9" s="21">
        <v>3</v>
      </c>
      <c r="H9" s="21">
        <f t="shared" si="1"/>
        <v>16</v>
      </c>
      <c r="I9" s="23">
        <v>16</v>
      </c>
      <c r="J9" s="26">
        <f t="shared" si="2"/>
        <v>-13</v>
      </c>
      <c r="K9" s="25">
        <f t="shared" si="3"/>
        <v>71</v>
      </c>
    </row>
    <row r="10" spans="1:12" ht="30" customHeight="1" x14ac:dyDescent="0.25">
      <c r="A10" s="19" t="s">
        <v>16</v>
      </c>
      <c r="B10" s="20">
        <v>33</v>
      </c>
      <c r="C10" s="21">
        <v>25</v>
      </c>
      <c r="D10" s="22">
        <v>2</v>
      </c>
      <c r="E10" s="21">
        <v>0</v>
      </c>
      <c r="F10" s="14">
        <f t="shared" si="0"/>
        <v>2</v>
      </c>
      <c r="G10" s="21">
        <v>3</v>
      </c>
      <c r="H10" s="21">
        <f t="shared" si="1"/>
        <v>28</v>
      </c>
      <c r="I10" s="23">
        <v>13</v>
      </c>
      <c r="J10" s="26">
        <f t="shared" si="2"/>
        <v>-11</v>
      </c>
      <c r="K10" s="25">
        <f t="shared" si="3"/>
        <v>63</v>
      </c>
    </row>
    <row r="11" spans="1:12" ht="30" customHeight="1" x14ac:dyDescent="0.25">
      <c r="A11" s="19" t="s">
        <v>17</v>
      </c>
      <c r="B11" s="20">
        <v>101</v>
      </c>
      <c r="C11" s="21">
        <v>5</v>
      </c>
      <c r="D11" s="22">
        <v>15</v>
      </c>
      <c r="E11" s="21">
        <v>0</v>
      </c>
      <c r="F11" s="14">
        <f t="shared" si="0"/>
        <v>15</v>
      </c>
      <c r="G11" s="21">
        <v>18</v>
      </c>
      <c r="H11" s="21">
        <f t="shared" si="1"/>
        <v>23</v>
      </c>
      <c r="I11" s="23">
        <v>3</v>
      </c>
      <c r="J11" s="24">
        <f t="shared" si="2"/>
        <v>12</v>
      </c>
      <c r="K11" s="25">
        <f t="shared" si="3"/>
        <v>139</v>
      </c>
    </row>
    <row r="12" spans="1:12" ht="30" customHeight="1" x14ac:dyDescent="0.25">
      <c r="A12" s="19" t="s">
        <v>18</v>
      </c>
      <c r="B12" s="20">
        <v>57</v>
      </c>
      <c r="C12" s="21">
        <v>7</v>
      </c>
      <c r="D12" s="22">
        <v>29</v>
      </c>
      <c r="E12" s="21">
        <v>2</v>
      </c>
      <c r="F12" s="14">
        <f t="shared" si="0"/>
        <v>31</v>
      </c>
      <c r="G12" s="21">
        <v>10</v>
      </c>
      <c r="H12" s="21">
        <f t="shared" si="1"/>
        <v>19</v>
      </c>
      <c r="I12" s="23">
        <v>7</v>
      </c>
      <c r="J12" s="24">
        <f t="shared" si="2"/>
        <v>24</v>
      </c>
      <c r="K12" s="25">
        <f t="shared" si="3"/>
        <v>105</v>
      </c>
    </row>
    <row r="13" spans="1:12" ht="30" customHeight="1" x14ac:dyDescent="0.25">
      <c r="A13" s="27" t="s">
        <v>19</v>
      </c>
      <c r="B13" s="20">
        <v>174</v>
      </c>
      <c r="C13" s="21">
        <v>88</v>
      </c>
      <c r="D13" s="22">
        <v>65</v>
      </c>
      <c r="E13" s="21">
        <v>2</v>
      </c>
      <c r="F13" s="14">
        <f t="shared" si="0"/>
        <v>67</v>
      </c>
      <c r="G13" s="21">
        <v>23</v>
      </c>
      <c r="H13" s="21">
        <f t="shared" si="1"/>
        <v>113</v>
      </c>
      <c r="I13" s="23">
        <v>39</v>
      </c>
      <c r="J13" s="24">
        <f t="shared" si="2"/>
        <v>28</v>
      </c>
      <c r="K13" s="25">
        <f t="shared" si="3"/>
        <v>352</v>
      </c>
    </row>
    <row r="14" spans="1:12" ht="30" customHeight="1" thickBot="1" x14ac:dyDescent="0.3">
      <c r="A14" s="28" t="s">
        <v>20</v>
      </c>
      <c r="B14" s="29">
        <v>1003</v>
      </c>
      <c r="C14" s="30">
        <v>103</v>
      </c>
      <c r="D14" s="31">
        <v>1082</v>
      </c>
      <c r="E14" s="30">
        <v>13</v>
      </c>
      <c r="F14" s="32">
        <f t="shared" si="0"/>
        <v>1095</v>
      </c>
      <c r="G14" s="30">
        <v>42</v>
      </c>
      <c r="H14" s="33">
        <f t="shared" si="1"/>
        <v>158</v>
      </c>
      <c r="I14" s="34">
        <v>292</v>
      </c>
      <c r="J14" s="24">
        <f t="shared" si="2"/>
        <v>803</v>
      </c>
      <c r="K14" s="25">
        <f t="shared" si="3"/>
        <v>2243</v>
      </c>
    </row>
    <row r="15" spans="1:12" ht="15.75" thickBot="1" x14ac:dyDescent="0.3">
      <c r="A15" s="35" t="s">
        <v>21</v>
      </c>
      <c r="B15" s="36">
        <f>SUM(B4:B14)</f>
        <v>1756</v>
      </c>
      <c r="C15" s="37">
        <f t="shared" ref="C15" si="4">SUM(C4:C14)</f>
        <v>289</v>
      </c>
      <c r="D15" s="37">
        <f>SUM(D4:D14)</f>
        <v>1263</v>
      </c>
      <c r="E15" s="37">
        <f t="shared" ref="E15" si="5">SUM(E4:E14)</f>
        <v>17</v>
      </c>
      <c r="F15" s="38">
        <f>SUM(F4:F14)</f>
        <v>1280</v>
      </c>
      <c r="G15" s="37">
        <f t="shared" ref="G15:K15" si="6">SUM(G4:G14)</f>
        <v>104</v>
      </c>
      <c r="H15" s="39">
        <f>SUM(H4:H14)</f>
        <v>410</v>
      </c>
      <c r="I15" s="40">
        <f t="shared" si="6"/>
        <v>418</v>
      </c>
      <c r="J15" s="41">
        <f t="shared" si="6"/>
        <v>862</v>
      </c>
      <c r="K15" s="42">
        <f t="shared" si="6"/>
        <v>3429</v>
      </c>
      <c r="L15" s="63"/>
    </row>
    <row r="16" spans="1:12" x14ac:dyDescent="0.25">
      <c r="B16" s="43" t="s">
        <v>22</v>
      </c>
      <c r="E16" s="43" t="s">
        <v>22</v>
      </c>
      <c r="F16" s="43" t="s">
        <v>22</v>
      </c>
      <c r="G16" s="43" t="s">
        <v>22</v>
      </c>
      <c r="H16" s="43" t="s">
        <v>22</v>
      </c>
      <c r="I16" s="43" t="s">
        <v>22</v>
      </c>
      <c r="K16" s="43" t="s">
        <v>22</v>
      </c>
    </row>
    <row r="20" spans="2:2" x14ac:dyDescent="0.25">
      <c r="B20" s="44" t="s">
        <v>23</v>
      </c>
    </row>
  </sheetData>
  <hyperlinks>
    <hyperlink ref="B16" r:id="rId1" xr:uid="{850A8806-A4E9-4D10-A6D7-18453F34937E}"/>
    <hyperlink ref="F16" r:id="rId2" xr:uid="{A9370684-DF63-4E33-A335-D3E0283A9D90}"/>
    <hyperlink ref="I16" r:id="rId3" xr:uid="{330799F5-A4FF-4A4C-9658-48285DEF7D15}"/>
    <hyperlink ref="K16" r:id="rId4" xr:uid="{0966CA5E-6533-4784-9DC0-A5ADBF586EAB}"/>
    <hyperlink ref="E16" r:id="rId5" xr:uid="{DAA4EDE7-00DF-42E4-AB65-C1A6F51071CE}"/>
    <hyperlink ref="G16" r:id="rId6" xr:uid="{37AA25AE-AF4A-4C7E-B6A2-B715EEBFB5E2}"/>
    <hyperlink ref="H16" r:id="rId7" xr:uid="{47AE41C4-55E8-425D-AF66-906E037A691F}"/>
  </hyperlinks>
  <pageMargins left="0.25" right="0.25" top="0.75" bottom="0.75" header="0.3" footer="0.3"/>
  <pageSetup scale="79" orientation="landscape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E70F-15C1-44D8-AAC8-B9CF34A9B613}">
  <dimension ref="A1:K16"/>
  <sheetViews>
    <sheetView workbookViewId="0"/>
  </sheetViews>
  <sheetFormatPr defaultRowHeight="15" x14ac:dyDescent="0.25"/>
  <cols>
    <col min="1" max="1" width="20.28515625" customWidth="1"/>
    <col min="2" max="11" width="14.28515625" customWidth="1"/>
  </cols>
  <sheetData>
    <row r="1" spans="1:11" x14ac:dyDescent="0.25">
      <c r="A1" s="66" t="s">
        <v>31</v>
      </c>
    </row>
    <row r="2" spans="1:11" ht="32.25" customHeight="1" thickBot="1" x14ac:dyDescent="0.3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</row>
    <row r="3" spans="1:11" ht="67.5" customHeight="1" thickBot="1" x14ac:dyDescent="0.3">
      <c r="A3" s="2"/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</row>
    <row r="4" spans="1:11" ht="30" customHeight="1" x14ac:dyDescent="0.25">
      <c r="A4" s="12" t="s">
        <v>24</v>
      </c>
      <c r="B4" s="45">
        <v>64</v>
      </c>
      <c r="C4" s="46">
        <v>12</v>
      </c>
      <c r="D4" s="47">
        <v>136</v>
      </c>
      <c r="E4" s="46">
        <v>0</v>
      </c>
      <c r="F4" s="46">
        <f>SUM(D4+E4)</f>
        <v>136</v>
      </c>
      <c r="G4" s="46">
        <v>14</v>
      </c>
      <c r="H4" s="46">
        <f>SUM(C4,E4,G4)</f>
        <v>26</v>
      </c>
      <c r="I4" s="48">
        <v>14</v>
      </c>
      <c r="J4" s="24">
        <f>D4+E4-I4</f>
        <v>122</v>
      </c>
      <c r="K4" s="49">
        <f>SUM(B4:E4,G4)</f>
        <v>226</v>
      </c>
    </row>
    <row r="5" spans="1:11" ht="30" customHeight="1" x14ac:dyDescent="0.25">
      <c r="A5" s="19" t="s">
        <v>25</v>
      </c>
      <c r="B5" s="20">
        <v>100</v>
      </c>
      <c r="C5" s="21">
        <v>10</v>
      </c>
      <c r="D5" s="22">
        <v>92</v>
      </c>
      <c r="E5" s="21">
        <v>0</v>
      </c>
      <c r="F5" s="21">
        <f t="shared" ref="F5:F7" si="0">SUM(D5+E5)</f>
        <v>92</v>
      </c>
      <c r="G5" s="21">
        <v>34</v>
      </c>
      <c r="H5" s="21">
        <f t="shared" ref="H5:H6" si="1">SUM(C5,E5,G5)</f>
        <v>44</v>
      </c>
      <c r="I5" s="23">
        <v>43</v>
      </c>
      <c r="J5" s="24">
        <f>D5+E5-I5</f>
        <v>49</v>
      </c>
      <c r="K5" s="49">
        <f>SUM(B5:E5,G5)</f>
        <v>236</v>
      </c>
    </row>
    <row r="6" spans="1:11" ht="30" customHeight="1" x14ac:dyDescent="0.25">
      <c r="A6" s="27" t="s">
        <v>26</v>
      </c>
      <c r="B6" s="20">
        <v>92</v>
      </c>
      <c r="C6" s="21">
        <v>5</v>
      </c>
      <c r="D6" s="22">
        <v>23</v>
      </c>
      <c r="E6" s="21">
        <v>0</v>
      </c>
      <c r="F6" s="21">
        <f t="shared" si="0"/>
        <v>23</v>
      </c>
      <c r="G6" s="21">
        <v>0</v>
      </c>
      <c r="H6" s="21">
        <f t="shared" si="1"/>
        <v>5</v>
      </c>
      <c r="I6" s="23">
        <v>5</v>
      </c>
      <c r="J6" s="24">
        <f>D6+E6-I6</f>
        <v>18</v>
      </c>
      <c r="K6" s="49">
        <f>SUM(B6:E6,G6)</f>
        <v>120</v>
      </c>
    </row>
    <row r="7" spans="1:11" ht="30" customHeight="1" thickBot="1" x14ac:dyDescent="0.3">
      <c r="A7" s="28" t="s">
        <v>27</v>
      </c>
      <c r="B7" s="50">
        <v>1047</v>
      </c>
      <c r="C7" s="33">
        <v>63</v>
      </c>
      <c r="D7" s="51">
        <v>849</v>
      </c>
      <c r="E7" s="33">
        <v>10</v>
      </c>
      <c r="F7" s="14">
        <f t="shared" si="0"/>
        <v>859</v>
      </c>
      <c r="G7" s="33">
        <v>77</v>
      </c>
      <c r="H7" s="52">
        <f>SUM(C7,E7,G7)</f>
        <v>150</v>
      </c>
      <c r="I7" s="53">
        <v>244</v>
      </c>
      <c r="J7" s="54">
        <f>D7+E7-I7</f>
        <v>615</v>
      </c>
      <c r="K7" s="55">
        <f>SUM(B7:E7,G7)</f>
        <v>2046</v>
      </c>
    </row>
    <row r="8" spans="1:11" ht="15.75" thickBot="1" x14ac:dyDescent="0.3">
      <c r="A8" s="56" t="s">
        <v>21</v>
      </c>
      <c r="B8" s="36">
        <f t="shared" ref="B8:K8" si="2">SUM(B4:B7)</f>
        <v>1303</v>
      </c>
      <c r="C8" s="57">
        <f t="shared" si="2"/>
        <v>90</v>
      </c>
      <c r="D8" s="58">
        <f t="shared" si="2"/>
        <v>1100</v>
      </c>
      <c r="E8" s="59">
        <f t="shared" si="2"/>
        <v>10</v>
      </c>
      <c r="F8" s="59">
        <f t="shared" si="2"/>
        <v>1110</v>
      </c>
      <c r="G8" s="59">
        <f t="shared" si="2"/>
        <v>125</v>
      </c>
      <c r="H8" s="57">
        <f>SUM(H4:H7)</f>
        <v>225</v>
      </c>
      <c r="I8" s="60">
        <f t="shared" si="2"/>
        <v>306</v>
      </c>
      <c r="J8" s="61">
        <f t="shared" si="2"/>
        <v>804</v>
      </c>
      <c r="K8" s="62">
        <f t="shared" si="2"/>
        <v>2628</v>
      </c>
    </row>
    <row r="9" spans="1:11" x14ac:dyDescent="0.25">
      <c r="B9" s="43" t="s">
        <v>22</v>
      </c>
      <c r="E9" s="43" t="s">
        <v>22</v>
      </c>
      <c r="F9" s="43" t="s">
        <v>22</v>
      </c>
      <c r="G9" s="43" t="s">
        <v>22</v>
      </c>
      <c r="H9" s="43" t="s">
        <v>22</v>
      </c>
      <c r="I9" s="43" t="s">
        <v>22</v>
      </c>
      <c r="K9" s="43" t="s">
        <v>22</v>
      </c>
    </row>
    <row r="11" spans="1:11" x14ac:dyDescent="0.25">
      <c r="E11" s="63"/>
      <c r="F11" s="63"/>
    </row>
    <row r="14" spans="1:11" x14ac:dyDescent="0.25">
      <c r="B14" s="44" t="s">
        <v>23</v>
      </c>
    </row>
    <row r="16" spans="1:11" x14ac:dyDescent="0.25">
      <c r="E16" s="64"/>
    </row>
  </sheetData>
  <hyperlinks>
    <hyperlink ref="B9" r:id="rId1" xr:uid="{612346D3-C007-40C9-BD82-CC419D77F346}"/>
    <hyperlink ref="F9" r:id="rId2" xr:uid="{4BC352EF-9E62-4D93-B872-1EB30B2C6103}"/>
    <hyperlink ref="I9" r:id="rId3" xr:uid="{A5B5B374-6286-43B3-B170-48FA34734343}"/>
    <hyperlink ref="K9" r:id="rId4" xr:uid="{25D014A6-528E-49E1-90CB-7C7D41668FB1}"/>
    <hyperlink ref="E9" r:id="rId5" xr:uid="{56583B3A-03FA-4B61-8D83-2E33C8847753}"/>
    <hyperlink ref="G9" r:id="rId6" xr:uid="{4D9F52D1-A24B-4179-BDA9-A12AB0B4FBBD}"/>
    <hyperlink ref="H9" r:id="rId7" xr:uid="{D87C8F2D-D2AA-4C56-A13F-648CA7045440}"/>
  </hyperlinks>
  <pageMargins left="0.25" right="0.25" top="0.75" bottom="0.75" header="0.3" footer="0.3"/>
  <pageSetup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McDowell (2)</vt:lpstr>
      <vt:lpstr>McDowell</vt:lpstr>
      <vt:lpstr>Wyoming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Lusher</dc:creator>
  <cp:lastModifiedBy>Kurt Donaldson</cp:lastModifiedBy>
  <cp:lastPrinted>2026-08-03T18:34:16Z</cp:lastPrinted>
  <dcterms:created xsi:type="dcterms:W3CDTF">2026-07-24T17:52:33Z</dcterms:created>
  <dcterms:modified xsi:type="dcterms:W3CDTF">2026-08-04T17:10:24Z</dcterms:modified>
</cp:coreProperties>
</file>