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pub\RA\HL\MIT\MAPPING\SFHA-Change\Bldg-Counts\"/>
    </mc:Choice>
  </mc:AlternateContent>
  <xr:revisionPtr revIDLastSave="0" documentId="13_ncr:1_{DA43EBC3-B85F-4F45-B2A4-7C59B97ED589}" xr6:coauthVersionLast="47" xr6:coauthVersionMax="47" xr10:uidLastSave="{00000000-0000-0000-0000-000000000000}"/>
  <bookViews>
    <workbookView xWindow="40620" yWindow="4080" windowWidth="24870" windowHeight="13425" xr2:uid="{00000000-000D-0000-FFFF-FFFF00000000}"/>
  </bookViews>
  <sheets>
    <sheet name="County Totals" sheetId="11" r:id="rId1"/>
    <sheet name="Berkeley" sheetId="12" r:id="rId2"/>
    <sheet name="Cabell" sheetId="1" r:id="rId3"/>
    <sheet name="Lincoln" sheetId="7" r:id="rId4"/>
    <sheet name="Logan" sheetId="8" r:id="rId5"/>
    <sheet name="Mason (Raccoon-Symmes ONLY)" sheetId="5" r:id="rId6"/>
    <sheet name="McDowell" sheetId="2" r:id="rId7"/>
    <sheet name="Mercer" sheetId="3" r:id="rId8"/>
    <sheet name="Mingo" sheetId="9" r:id="rId9"/>
    <sheet name="Morgan" sheetId="13" r:id="rId10"/>
    <sheet name="Putnam (L. Guy. &amp; Rac.-Sym.)" sheetId="14" r:id="rId11"/>
    <sheet name="Raleigh (Upper Guyandotte ONLY)" sheetId="6" r:id="rId12"/>
    <sheet name="Wayne" sheetId="4" r:id="rId13"/>
    <sheet name="Wyoming" sheetId="10" r:id="rId14"/>
  </sheets>
  <definedNames>
    <definedName name="_xlnm._FilterDatabase" localSheetId="0" hidden="1">'County Totals'!$A$2:$K$2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7" l="1"/>
  <c r="H5" i="1" l="1"/>
  <c r="H4" i="1"/>
  <c r="H4" i="5"/>
  <c r="B5" i="5"/>
  <c r="D5" i="5"/>
  <c r="H3" i="14"/>
  <c r="H4" i="14"/>
  <c r="H5" i="14"/>
  <c r="F4" i="14"/>
  <c r="F3" i="14"/>
  <c r="C5" i="14"/>
  <c r="D5" i="14"/>
  <c r="E5" i="14"/>
  <c r="G5" i="14"/>
  <c r="I5" i="14"/>
  <c r="B5" i="14"/>
  <c r="K3" i="14"/>
  <c r="J3" i="14"/>
  <c r="I5" i="5" l="1"/>
  <c r="G5" i="5"/>
  <c r="E5" i="5"/>
  <c r="C5" i="5"/>
  <c r="K4" i="5"/>
  <c r="J4" i="5"/>
  <c r="F4" i="5"/>
  <c r="K3" i="5"/>
  <c r="J3" i="5"/>
  <c r="H3" i="5"/>
  <c r="H5" i="5" s="1"/>
  <c r="F3" i="5"/>
  <c r="F5" i="5" s="1"/>
  <c r="J5" i="12"/>
  <c r="C5" i="12"/>
  <c r="D5" i="12"/>
  <c r="E5" i="12"/>
  <c r="G5" i="12"/>
  <c r="I5" i="12"/>
  <c r="B5" i="12"/>
  <c r="K3" i="12"/>
  <c r="J3" i="12"/>
  <c r="H3" i="12"/>
  <c r="F3" i="12"/>
  <c r="K4" i="14"/>
  <c r="K5" i="14" s="1"/>
  <c r="J4" i="14"/>
  <c r="J5" i="14" s="1"/>
  <c r="F5" i="14"/>
  <c r="J5" i="13"/>
  <c r="H4" i="13"/>
  <c r="I6" i="13"/>
  <c r="G6" i="13"/>
  <c r="E6" i="13"/>
  <c r="D6" i="13"/>
  <c r="C6" i="13"/>
  <c r="B6" i="13"/>
  <c r="K5" i="13"/>
  <c r="H5" i="13"/>
  <c r="F5" i="13"/>
  <c r="K4" i="13"/>
  <c r="J4" i="13"/>
  <c r="F4" i="13"/>
  <c r="K3" i="13"/>
  <c r="J3" i="13"/>
  <c r="H3" i="13"/>
  <c r="F3" i="13"/>
  <c r="J5" i="5" l="1"/>
  <c r="K5" i="5"/>
  <c r="F6" i="13"/>
  <c r="J6" i="13"/>
  <c r="H6" i="13"/>
  <c r="K6" i="13"/>
  <c r="H6" i="10" l="1"/>
  <c r="H7" i="10" s="1"/>
  <c r="H9" i="11"/>
  <c r="B14" i="2"/>
  <c r="D14" i="2"/>
  <c r="K11" i="11"/>
  <c r="I17" i="11"/>
  <c r="G17" i="11"/>
  <c r="C17" i="11"/>
  <c r="D17" i="11"/>
  <c r="E17" i="11"/>
  <c r="B17" i="11"/>
  <c r="G7" i="10"/>
  <c r="F4" i="10"/>
  <c r="F5" i="10"/>
  <c r="F6" i="10"/>
  <c r="F3" i="10"/>
  <c r="G9" i="4"/>
  <c r="F4" i="4"/>
  <c r="F5" i="4"/>
  <c r="F6" i="4"/>
  <c r="F7" i="4"/>
  <c r="F8" i="4"/>
  <c r="F3" i="4"/>
  <c r="F9" i="4" s="1"/>
  <c r="F3" i="6"/>
  <c r="G9" i="9"/>
  <c r="F4" i="9"/>
  <c r="F5" i="9"/>
  <c r="F6" i="9"/>
  <c r="F7" i="9"/>
  <c r="F8" i="9"/>
  <c r="F3" i="9"/>
  <c r="G8" i="3"/>
  <c r="C8" i="3"/>
  <c r="F4" i="3"/>
  <c r="F5" i="3"/>
  <c r="F6" i="3"/>
  <c r="F7" i="3"/>
  <c r="F3" i="3"/>
  <c r="F4" i="2"/>
  <c r="F5" i="2"/>
  <c r="F6" i="2"/>
  <c r="F7" i="2"/>
  <c r="F8" i="2"/>
  <c r="F9" i="2"/>
  <c r="F10" i="2"/>
  <c r="F11" i="2"/>
  <c r="F12" i="2"/>
  <c r="F13" i="2"/>
  <c r="F3" i="2"/>
  <c r="G9" i="8"/>
  <c r="F4" i="8"/>
  <c r="F5" i="8"/>
  <c r="F6" i="8"/>
  <c r="F7" i="8"/>
  <c r="F8" i="8"/>
  <c r="F3" i="8"/>
  <c r="F4" i="7"/>
  <c r="F5" i="7"/>
  <c r="F3" i="7"/>
  <c r="F4" i="1"/>
  <c r="F5" i="1"/>
  <c r="F6" i="1"/>
  <c r="F3" i="1"/>
  <c r="F11" i="11"/>
  <c r="F5" i="11"/>
  <c r="F3" i="11"/>
  <c r="F9" i="11"/>
  <c r="F7" i="11"/>
  <c r="F8" i="11"/>
  <c r="F4" i="11"/>
  <c r="F6" i="11"/>
  <c r="H3" i="2"/>
  <c r="J3" i="2"/>
  <c r="K3" i="2"/>
  <c r="K4" i="12"/>
  <c r="K5" i="12" s="1"/>
  <c r="F4" i="12"/>
  <c r="F5" i="12" s="1"/>
  <c r="J4" i="12"/>
  <c r="H4" i="12"/>
  <c r="H5" i="12" s="1"/>
  <c r="K4" i="11"/>
  <c r="K6" i="10"/>
  <c r="K4" i="10"/>
  <c r="K5" i="10"/>
  <c r="K3" i="10"/>
  <c r="H4" i="10"/>
  <c r="H5" i="10"/>
  <c r="H3" i="10"/>
  <c r="K4" i="4"/>
  <c r="K5" i="4"/>
  <c r="K6" i="4"/>
  <c r="K7" i="4"/>
  <c r="K8" i="4"/>
  <c r="K3" i="4"/>
  <c r="H4" i="4"/>
  <c r="H5" i="4"/>
  <c r="H6" i="4"/>
  <c r="H7" i="4"/>
  <c r="H8" i="4"/>
  <c r="H3" i="4"/>
  <c r="H9" i="4" s="1"/>
  <c r="K3" i="6"/>
  <c r="H3" i="6"/>
  <c r="K8" i="9"/>
  <c r="K4" i="9"/>
  <c r="K5" i="9"/>
  <c r="K6" i="9"/>
  <c r="K7" i="9"/>
  <c r="K3" i="9"/>
  <c r="H4" i="9"/>
  <c r="H5" i="9"/>
  <c r="H6" i="9"/>
  <c r="H7" i="9"/>
  <c r="H8" i="9"/>
  <c r="H3" i="9"/>
  <c r="K4" i="3"/>
  <c r="K5" i="3"/>
  <c r="K6" i="3"/>
  <c r="K7" i="3"/>
  <c r="K3" i="3"/>
  <c r="H4" i="3"/>
  <c r="H5" i="3"/>
  <c r="H6" i="3"/>
  <c r="H7" i="3"/>
  <c r="H3" i="3"/>
  <c r="H8" i="3" s="1"/>
  <c r="K4" i="2"/>
  <c r="K5" i="2"/>
  <c r="K6" i="2"/>
  <c r="K7" i="2"/>
  <c r="K8" i="2"/>
  <c r="K9" i="2"/>
  <c r="K10" i="2"/>
  <c r="K11" i="2"/>
  <c r="K12" i="2"/>
  <c r="K13" i="2"/>
  <c r="H4" i="2"/>
  <c r="H5" i="2"/>
  <c r="H6" i="2"/>
  <c r="H7" i="2"/>
  <c r="H8" i="2"/>
  <c r="H9" i="2"/>
  <c r="H10" i="2"/>
  <c r="H11" i="2"/>
  <c r="H12" i="2"/>
  <c r="H13" i="2"/>
  <c r="J3" i="8"/>
  <c r="H4" i="8"/>
  <c r="H5" i="8"/>
  <c r="H6" i="8"/>
  <c r="H7" i="8"/>
  <c r="H8" i="8"/>
  <c r="H3" i="8"/>
  <c r="K4" i="8"/>
  <c r="K5" i="8"/>
  <c r="K6" i="8"/>
  <c r="K7" i="8"/>
  <c r="K8" i="8"/>
  <c r="K3" i="8"/>
  <c r="K4" i="7"/>
  <c r="K5" i="7"/>
  <c r="K3" i="7"/>
  <c r="K4" i="1"/>
  <c r="K5" i="1"/>
  <c r="K6" i="1"/>
  <c r="K3" i="1"/>
  <c r="K6" i="11"/>
  <c r="K5" i="11"/>
  <c r="K3" i="11"/>
  <c r="K9" i="11"/>
  <c r="K7" i="11"/>
  <c r="K8" i="11"/>
  <c r="H5" i="7"/>
  <c r="H4" i="7"/>
  <c r="H3" i="7"/>
  <c r="H6" i="7" s="1"/>
  <c r="H6" i="1"/>
  <c r="H3" i="1"/>
  <c r="J6" i="11"/>
  <c r="H11" i="11"/>
  <c r="H5" i="11"/>
  <c r="H3" i="11"/>
  <c r="H7" i="11"/>
  <c r="H8" i="11"/>
  <c r="H4" i="11"/>
  <c r="H6" i="11"/>
  <c r="J6" i="10"/>
  <c r="J5" i="10"/>
  <c r="J4" i="10"/>
  <c r="J3" i="10"/>
  <c r="I7" i="10"/>
  <c r="D7" i="10"/>
  <c r="C7" i="10"/>
  <c r="B7" i="10"/>
  <c r="J4" i="11"/>
  <c r="J8" i="11"/>
  <c r="J7" i="11"/>
  <c r="J9" i="11"/>
  <c r="J3" i="11"/>
  <c r="J5" i="11"/>
  <c r="J11" i="11"/>
  <c r="I7" i="1"/>
  <c r="G7" i="1"/>
  <c r="E7" i="1"/>
  <c r="C7" i="1"/>
  <c r="D7" i="1"/>
  <c r="B7" i="1"/>
  <c r="F6" i="7" l="1"/>
  <c r="K17" i="11"/>
  <c r="H7" i="1"/>
  <c r="J7" i="10"/>
  <c r="H9" i="9"/>
  <c r="F9" i="9"/>
  <c r="J17" i="11"/>
  <c r="F8" i="3"/>
  <c r="F17" i="11"/>
  <c r="H14" i="2"/>
  <c r="H17" i="11"/>
  <c r="H9" i="8"/>
  <c r="F7" i="10"/>
  <c r="F14" i="2"/>
  <c r="F9" i="8"/>
  <c r="F7" i="1"/>
  <c r="K7" i="10"/>
  <c r="K7" i="1"/>
  <c r="J4" i="4"/>
  <c r="J5" i="4"/>
  <c r="J6" i="4"/>
  <c r="J7" i="4"/>
  <c r="J8" i="4"/>
  <c r="J3" i="4"/>
  <c r="E9" i="4"/>
  <c r="C9" i="4"/>
  <c r="J3" i="6"/>
  <c r="J5" i="9"/>
  <c r="J6" i="9"/>
  <c r="J7" i="9"/>
  <c r="J8" i="9"/>
  <c r="J4" i="9"/>
  <c r="J3" i="9"/>
  <c r="E9" i="9"/>
  <c r="C9" i="9"/>
  <c r="J4" i="3"/>
  <c r="J5" i="3"/>
  <c r="J6" i="3"/>
  <c r="J7" i="3"/>
  <c r="J3" i="3"/>
  <c r="E8" i="3"/>
  <c r="J4" i="2"/>
  <c r="J5" i="2"/>
  <c r="J6" i="2"/>
  <c r="J7" i="2"/>
  <c r="J8" i="2"/>
  <c r="J9" i="2"/>
  <c r="J10" i="2"/>
  <c r="J11" i="2"/>
  <c r="J12" i="2"/>
  <c r="J13" i="2"/>
  <c r="E14" i="2"/>
  <c r="C14" i="2"/>
  <c r="J4" i="8"/>
  <c r="J5" i="8"/>
  <c r="J6" i="8"/>
  <c r="J7" i="8"/>
  <c r="J8" i="8"/>
  <c r="E9" i="8"/>
  <c r="C9" i="8"/>
  <c r="J4" i="7"/>
  <c r="J5" i="7"/>
  <c r="J3" i="7"/>
  <c r="E6" i="7"/>
  <c r="C6" i="7"/>
  <c r="J4" i="1"/>
  <c r="J5" i="1"/>
  <c r="J6" i="1"/>
  <c r="J3" i="1"/>
  <c r="J9" i="8" l="1"/>
  <c r="J7" i="1"/>
  <c r="E7" i="10"/>
  <c r="G6" i="7"/>
  <c r="I9" i="9"/>
  <c r="D9" i="9"/>
  <c r="B9" i="9"/>
  <c r="I9" i="8"/>
  <c r="D9" i="8"/>
  <c r="B9" i="8"/>
  <c r="D6" i="7"/>
  <c r="B6" i="7"/>
  <c r="K9" i="8" l="1"/>
  <c r="J9" i="9"/>
  <c r="K6" i="7"/>
  <c r="K9" i="9"/>
  <c r="J6" i="7"/>
  <c r="J9" i="4"/>
  <c r="J8" i="3" l="1"/>
  <c r="J14" i="2"/>
  <c r="D9" i="4"/>
  <c r="B9" i="4"/>
  <c r="I8" i="3"/>
  <c r="D8" i="3"/>
  <c r="B8" i="3"/>
  <c r="K8" i="3" l="1"/>
  <c r="K9" i="4"/>
  <c r="I14" i="2"/>
  <c r="G14" i="2"/>
  <c r="K14" i="2" l="1"/>
</calcChain>
</file>

<file path=xl/sharedStrings.xml><?xml version="1.0" encoding="utf-8"?>
<sst xmlns="http://schemas.openxmlformats.org/spreadsheetml/2006/main" count="344" uniqueCount="86">
  <si>
    <t>Mapped In SFHA</t>
  </si>
  <si>
    <t>Net Change</t>
  </si>
  <si>
    <t>Total</t>
  </si>
  <si>
    <t>Mapped In Floodway</t>
  </si>
  <si>
    <t>SFHA to Floodway</t>
  </si>
  <si>
    <t>No Change Floodway</t>
  </si>
  <si>
    <t>Cabell County* (Unincorporated)</t>
  </si>
  <si>
    <t>Huntington**, City of</t>
  </si>
  <si>
    <t>Barboursville, Village of</t>
  </si>
  <si>
    <t>Milton, City of</t>
  </si>
  <si>
    <t>McDowell County* (Unincorporated)</t>
  </si>
  <si>
    <t>Anawalt, Town of</t>
  </si>
  <si>
    <t>Iaeger, Town of</t>
  </si>
  <si>
    <t>Davy, Town of</t>
  </si>
  <si>
    <t>Welch, City of</t>
  </si>
  <si>
    <t>Kimball, Town of</t>
  </si>
  <si>
    <t>Northfork, Town of</t>
  </si>
  <si>
    <t>Gary, City of</t>
  </si>
  <si>
    <t>War, Town of</t>
  </si>
  <si>
    <t>Bradshaw, Town of</t>
  </si>
  <si>
    <t>Keystone, Town of</t>
  </si>
  <si>
    <t>Mercer County* (Unincorporated)</t>
  </si>
  <si>
    <t>Bluefield, City of</t>
  </si>
  <si>
    <t>Bramwell, Town of</t>
  </si>
  <si>
    <t>Oakvale, Town of</t>
  </si>
  <si>
    <t>Princeton, City of</t>
  </si>
  <si>
    <t>Wayne County* (Unincorporated)</t>
  </si>
  <si>
    <t>Ceredo, Town of</t>
  </si>
  <si>
    <t>Fort Gay, Town of</t>
  </si>
  <si>
    <t>Kenova, City of</t>
  </si>
  <si>
    <t>Wayne, Town of</t>
  </si>
  <si>
    <t>Mason County* (Unincorporated)</t>
  </si>
  <si>
    <t>Raleigh County* (Unincorporated)</t>
  </si>
  <si>
    <t>Lincoln County* (Unincorporated)</t>
  </si>
  <si>
    <t>Logan County* (Unincorporated)</t>
  </si>
  <si>
    <t>Mingo County* (Unincorporated)</t>
  </si>
  <si>
    <t>Hamlin, Town of</t>
  </si>
  <si>
    <t>West Hamlin, Town of</t>
  </si>
  <si>
    <t>Logan, City of</t>
  </si>
  <si>
    <t>West Logan, Town of</t>
  </si>
  <si>
    <t>Mitchell Heights, Town of</t>
  </si>
  <si>
    <t>Chapmanville, Town of</t>
  </si>
  <si>
    <t>Man, Town of</t>
  </si>
  <si>
    <t>Delbarton, Town of</t>
  </si>
  <si>
    <t>Gilbert, Town of</t>
  </si>
  <si>
    <t>Kermit, Town of</t>
  </si>
  <si>
    <t>Matewan, Town of</t>
  </si>
  <si>
    <t>Williamson, City of</t>
  </si>
  <si>
    <t>Wyoming County* (Unincorporated)</t>
  </si>
  <si>
    <t>Mullens, City of</t>
  </si>
  <si>
    <t>Oceana, Town of</t>
  </si>
  <si>
    <t>Pineville, Town of</t>
  </si>
  <si>
    <t>Cabell County</t>
  </si>
  <si>
    <t>Lincoln County</t>
  </si>
  <si>
    <t>Logan County</t>
  </si>
  <si>
    <t xml:space="preserve">McDowell County </t>
  </si>
  <si>
    <t>Mercer County</t>
  </si>
  <si>
    <t>Mingo County</t>
  </si>
  <si>
    <t>Wayne County</t>
  </si>
  <si>
    <t>Wyoming County</t>
  </si>
  <si>
    <t>Remaining in SFHA</t>
  </si>
  <si>
    <t>Newly Mapped in SFHA</t>
  </si>
  <si>
    <t>Newly Mapped Out of SFHA</t>
  </si>
  <si>
    <t>Total Structures in New SFHA</t>
  </si>
  <si>
    <t>Martinsburg, City of</t>
  </si>
  <si>
    <t>Berkeley County* (Unincorporated)</t>
  </si>
  <si>
    <t>+228/-172</t>
  </si>
  <si>
    <t>There are more buildings expected to be mapped in the SFHA than mapped out.</t>
  </si>
  <si>
    <t>Compare to FRR counts</t>
  </si>
  <si>
    <t>FEMA Mapped in: 376</t>
  </si>
  <si>
    <t>FEMA Mapped Out: 251</t>
  </si>
  <si>
    <t>Berkeley County</t>
  </si>
  <si>
    <t>Draft Floodway Count</t>
  </si>
  <si>
    <t>Morgan County</t>
  </si>
  <si>
    <t>BLRA Link</t>
  </si>
  <si>
    <t>Morgan County* (Unincorporated)</t>
  </si>
  <si>
    <t>Bath, Town of</t>
  </si>
  <si>
    <t>Paw Paw, Town of</t>
  </si>
  <si>
    <t>Putnam County* (Unincorporated)</t>
  </si>
  <si>
    <t>Mason County (Raccoon-Symmes)</t>
  </si>
  <si>
    <t>Point Pleasant, City of</t>
  </si>
  <si>
    <t>Putnam County (Low. Guy. &amp; Rac.-Symm.)</t>
  </si>
  <si>
    <t>Raleigh County (Upper Guyandotte)</t>
  </si>
  <si>
    <t>Links do not include the counties partially studied (Mason, Putnam, Raleigh)</t>
  </si>
  <si>
    <t>Hurricane, City of</t>
  </si>
  <si>
    <t>Building Counts from FEMA's Flood Risk Review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</si>
</sst>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+#"/>
    <numFmt numFmtId="165" formatCode="[=0]&quot;-&quot;;General"/>
    <numFmt numFmtId="166" formatCode="\+#,##0"/>
    <numFmt numFmtId="167" formatCode="#"/>
    <numFmt numFmtId="168" formatCode="[=0]&quot;-&quot;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DF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58B"/>
        <bgColor indexed="64"/>
      </patternFill>
    </fill>
    <fill>
      <patternFill patternType="solid">
        <fgColor rgb="FFFFF2A7"/>
        <bgColor indexed="64"/>
      </patternFill>
    </fill>
  </fills>
  <borders count="62">
    <border>
      <left/>
      <right/>
      <top/>
      <bottom/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 style="medium">
        <color theme="2" tint="-0.249977111117893"/>
      </left>
      <right/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/>
      <bottom style="thin">
        <color theme="2" tint="-0.249977111117893"/>
      </bottom>
      <diagonal/>
    </border>
    <border>
      <left/>
      <right style="medium">
        <color theme="2" tint="-0.249977111117893"/>
      </right>
      <top/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/>
      <top/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medium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medium">
        <color theme="2" tint="-0.249977111117893"/>
      </left>
      <right/>
      <top/>
      <bottom style="thin">
        <color theme="2" tint="-0.249977111117893"/>
      </bottom>
      <diagonal/>
    </border>
    <border>
      <left style="medium">
        <color theme="2" tint="-0.249977111117893"/>
      </left>
      <right/>
      <top/>
      <bottom/>
      <diagonal/>
    </border>
    <border>
      <left style="medium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medium">
        <color theme="2" tint="-0.249977111117893"/>
      </left>
      <right style="medium">
        <color theme="2" tint="-0.249977111117893"/>
      </right>
      <top/>
      <bottom/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 style="thin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/>
      <bottom style="medium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1">
    <xf numFmtId="0" fontId="0" fillId="0" borderId="0" xfId="0"/>
    <xf numFmtId="3" fontId="0" fillId="0" borderId="6" xfId="0" applyNumberFormat="1" applyBorder="1" applyAlignment="1">
      <alignment horizontal="center" vertical="center"/>
    </xf>
    <xf numFmtId="3" fontId="0" fillId="0" borderId="0" xfId="0" applyNumberFormat="1"/>
    <xf numFmtId="0" fontId="0" fillId="3" borderId="10" xfId="0" applyFill="1" applyBorder="1" applyAlignment="1">
      <alignment vertical="center" wrapText="1"/>
    </xf>
    <xf numFmtId="0" fontId="0" fillId="3" borderId="10" xfId="0" applyFill="1" applyBorder="1" applyAlignment="1">
      <alignment vertical="center"/>
    </xf>
    <xf numFmtId="0" fontId="0" fillId="0" borderId="5" xfId="0" applyBorder="1"/>
    <xf numFmtId="3" fontId="3" fillId="4" borderId="17" xfId="0" applyNumberFormat="1" applyFont="1" applyFill="1" applyBorder="1" applyAlignment="1">
      <alignment horizontal="center" vertical="center" wrapText="1"/>
    </xf>
    <xf numFmtId="3" fontId="2" fillId="4" borderId="18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6" xfId="0" applyFill="1" applyBorder="1" applyAlignment="1">
      <alignment vertical="center"/>
    </xf>
    <xf numFmtId="0" fontId="0" fillId="0" borderId="21" xfId="0" applyBorder="1" applyAlignment="1">
      <alignment horizontal="center"/>
    </xf>
    <xf numFmtId="0" fontId="0" fillId="3" borderId="22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0" borderId="23" xfId="0" applyBorder="1" applyAlignment="1">
      <alignment horizontal="left" vertical="center"/>
    </xf>
    <xf numFmtId="3" fontId="3" fillId="4" borderId="18" xfId="0" applyNumberFormat="1" applyFont="1" applyFill="1" applyBorder="1" applyAlignment="1">
      <alignment horizontal="center" vertical="center" wrapText="1"/>
    </xf>
    <xf numFmtId="3" fontId="3" fillId="4" borderId="2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3" borderId="27" xfId="0" applyFill="1" applyBorder="1" applyAlignment="1">
      <alignment vertical="center" wrapText="1"/>
    </xf>
    <xf numFmtId="3" fontId="2" fillId="4" borderId="20" xfId="0" applyNumberFormat="1" applyFont="1" applyFill="1" applyBorder="1" applyAlignment="1">
      <alignment horizontal="center" vertical="center"/>
    </xf>
    <xf numFmtId="3" fontId="2" fillId="4" borderId="19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3" fontId="0" fillId="0" borderId="6" xfId="1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164" fontId="0" fillId="11" borderId="11" xfId="0" applyNumberFormat="1" applyFill="1" applyBorder="1" applyAlignment="1">
      <alignment horizontal="center" vertical="center"/>
    </xf>
    <xf numFmtId="164" fontId="0" fillId="11" borderId="32" xfId="0" applyNumberFormat="1" applyFill="1" applyBorder="1" applyAlignment="1">
      <alignment horizontal="center" vertical="center"/>
    </xf>
    <xf numFmtId="164" fontId="2" fillId="11" borderId="12" xfId="0" applyNumberFormat="1" applyFont="1" applyFill="1" applyBorder="1" applyAlignment="1">
      <alignment horizontal="center" vertical="center"/>
    </xf>
    <xf numFmtId="164" fontId="2" fillId="11" borderId="28" xfId="0" applyNumberFormat="1" applyFont="1" applyFill="1" applyBorder="1" applyAlignment="1">
      <alignment horizontal="center" vertical="center"/>
    </xf>
    <xf numFmtId="3" fontId="0" fillId="12" borderId="11" xfId="0" applyNumberFormat="1" applyFill="1" applyBorder="1" applyAlignment="1">
      <alignment horizontal="center" vertical="center"/>
    </xf>
    <xf numFmtId="165" fontId="0" fillId="12" borderId="32" xfId="0" applyNumberFormat="1" applyFill="1" applyBorder="1" applyAlignment="1">
      <alignment horizontal="center" vertical="center"/>
    </xf>
    <xf numFmtId="165" fontId="2" fillId="12" borderId="28" xfId="0" applyNumberFormat="1" applyFont="1" applyFill="1" applyBorder="1" applyAlignment="1">
      <alignment horizontal="center" vertical="center"/>
    </xf>
    <xf numFmtId="165" fontId="0" fillId="12" borderId="11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165" fontId="0" fillId="0" borderId="34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4" fontId="0" fillId="11" borderId="3" xfId="0" applyNumberFormat="1" applyFill="1" applyBorder="1" applyAlignment="1">
      <alignment horizontal="center" vertical="center"/>
    </xf>
    <xf numFmtId="164" fontId="0" fillId="11" borderId="6" xfId="0" applyNumberFormat="1" applyFill="1" applyBorder="1" applyAlignment="1">
      <alignment horizontal="center" vertical="center"/>
    </xf>
    <xf numFmtId="165" fontId="0" fillId="12" borderId="6" xfId="0" applyNumberFormat="1" applyFill="1" applyBorder="1" applyAlignment="1">
      <alignment horizontal="center" vertical="center"/>
    </xf>
    <xf numFmtId="164" fontId="0" fillId="11" borderId="9" xfId="0" applyNumberForma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/>
    </xf>
    <xf numFmtId="3" fontId="3" fillId="4" borderId="39" xfId="0" applyNumberFormat="1" applyFont="1" applyFill="1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3" fontId="2" fillId="4" borderId="41" xfId="0" applyNumberFormat="1" applyFont="1" applyFill="1" applyBorder="1" applyAlignment="1">
      <alignment horizontal="center" vertical="center"/>
    </xf>
    <xf numFmtId="165" fontId="2" fillId="4" borderId="39" xfId="0" applyNumberFormat="1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center" vertical="center"/>
    </xf>
    <xf numFmtId="3" fontId="2" fillId="5" borderId="42" xfId="0" applyNumberFormat="1" applyFon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64" fontId="2" fillId="11" borderId="42" xfId="0" applyNumberFormat="1" applyFont="1" applyFill="1" applyBorder="1" applyAlignment="1">
      <alignment horizontal="center" vertical="center"/>
    </xf>
    <xf numFmtId="3" fontId="0" fillId="12" borderId="9" xfId="0" applyNumberForma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3" fillId="4" borderId="43" xfId="0" applyNumberFormat="1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3" fontId="3" fillId="4" borderId="44" xfId="0" applyNumberFormat="1" applyFont="1" applyFill="1" applyBorder="1" applyAlignment="1">
      <alignment horizontal="center" vertical="center" wrapText="1"/>
    </xf>
    <xf numFmtId="3" fontId="0" fillId="0" borderId="33" xfId="1" applyNumberFormat="1" applyFont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165" fontId="2" fillId="4" borderId="44" xfId="0" applyNumberFormat="1" applyFont="1" applyFill="1" applyBorder="1" applyAlignment="1">
      <alignment horizontal="center" vertical="center"/>
    </xf>
    <xf numFmtId="166" fontId="0" fillId="11" borderId="46" xfId="0" applyNumberFormat="1" applyFill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vertical="center" wrapText="1"/>
    </xf>
    <xf numFmtId="164" fontId="0" fillId="11" borderId="33" xfId="0" applyNumberForma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center" wrapText="1"/>
    </xf>
    <xf numFmtId="3" fontId="0" fillId="0" borderId="25" xfId="0" applyNumberFormat="1" applyBorder="1" applyAlignment="1">
      <alignment horizontal="center" vertical="center" wrapText="1"/>
    </xf>
    <xf numFmtId="3" fontId="0" fillId="0" borderId="3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8" fillId="0" borderId="0" xfId="2"/>
    <xf numFmtId="167" fontId="0" fillId="12" borderId="32" xfId="0" applyNumberFormat="1" applyFill="1" applyBorder="1" applyAlignment="1">
      <alignment horizontal="center" vertical="center"/>
    </xf>
    <xf numFmtId="167" fontId="2" fillId="12" borderId="28" xfId="0" applyNumberFormat="1" applyFont="1" applyFill="1" applyBorder="1" applyAlignment="1">
      <alignment horizontal="center" vertical="center"/>
    </xf>
    <xf numFmtId="167" fontId="0" fillId="12" borderId="6" xfId="0" applyNumberFormat="1" applyFill="1" applyBorder="1" applyAlignment="1">
      <alignment horizontal="center" vertical="center"/>
    </xf>
    <xf numFmtId="168" fontId="2" fillId="12" borderId="12" xfId="0" applyNumberFormat="1" applyFont="1" applyFill="1" applyBorder="1" applyAlignment="1">
      <alignment horizontal="center" vertical="center"/>
    </xf>
    <xf numFmtId="0" fontId="6" fillId="10" borderId="53" xfId="0" applyFont="1" applyFill="1" applyBorder="1" applyAlignment="1">
      <alignment horizontal="center" vertical="center" wrapText="1"/>
    </xf>
    <xf numFmtId="0" fontId="0" fillId="7" borderId="54" xfId="0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0" fontId="5" fillId="6" borderId="5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3" fontId="3" fillId="4" borderId="59" xfId="0" applyNumberFormat="1" applyFont="1" applyFill="1" applyBorder="1" applyAlignment="1">
      <alignment horizontal="center" vertical="center" wrapText="1"/>
    </xf>
    <xf numFmtId="165" fontId="0" fillId="0" borderId="43" xfId="0" applyNumberFormat="1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 wrapText="1"/>
    </xf>
    <xf numFmtId="165" fontId="0" fillId="0" borderId="44" xfId="0" applyNumberFormat="1" applyBorder="1" applyAlignment="1">
      <alignment horizontal="center" vertical="center"/>
    </xf>
    <xf numFmtId="165" fontId="0" fillId="0" borderId="60" xfId="0" applyNumberFormat="1" applyBorder="1" applyAlignment="1">
      <alignment horizontal="center" vertical="center"/>
    </xf>
    <xf numFmtId="164" fontId="0" fillId="11" borderId="42" xfId="0" applyNumberFormat="1" applyFill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wrapText="1"/>
    </xf>
    <xf numFmtId="166" fontId="0" fillId="11" borderId="32" xfId="0" applyNumberFormat="1" applyFill="1" applyBorder="1" applyAlignment="1">
      <alignment horizontal="center" vertical="center"/>
    </xf>
    <xf numFmtId="0" fontId="9" fillId="0" borderId="0" xfId="0" applyFont="1"/>
    <xf numFmtId="0" fontId="0" fillId="3" borderId="47" xfId="0" applyFill="1" applyBorder="1" applyAlignment="1">
      <alignment vertical="center"/>
    </xf>
    <xf numFmtId="3" fontId="4" fillId="0" borderId="2" xfId="0" applyNumberFormat="1" applyFont="1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 wrapText="1"/>
    </xf>
    <xf numFmtId="165" fontId="0" fillId="12" borderId="9" xfId="0" applyNumberFormat="1" applyFill="1" applyBorder="1" applyAlignment="1">
      <alignment horizontal="center" vertical="center"/>
    </xf>
    <xf numFmtId="0" fontId="0" fillId="3" borderId="48" xfId="0" applyFill="1" applyBorder="1" applyAlignment="1">
      <alignment vertical="center" wrapText="1"/>
    </xf>
    <xf numFmtId="3" fontId="4" fillId="0" borderId="49" xfId="0" applyNumberFormat="1" applyFont="1" applyBorder="1" applyAlignment="1">
      <alignment horizontal="center" vertical="center" wrapText="1"/>
    </xf>
    <xf numFmtId="165" fontId="0" fillId="0" borderId="61" xfId="0" applyNumberFormat="1" applyBorder="1" applyAlignment="1">
      <alignment horizontal="center" vertical="center"/>
    </xf>
    <xf numFmtId="165" fontId="0" fillId="0" borderId="61" xfId="0" applyNumberFormat="1" applyBorder="1" applyAlignment="1">
      <alignment horizontal="center" vertical="center" wrapText="1"/>
    </xf>
    <xf numFmtId="165" fontId="0" fillId="0" borderId="50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65" fontId="0" fillId="12" borderId="42" xfId="0" applyNumberFormat="1" applyFill="1" applyBorder="1" applyAlignment="1">
      <alignment horizontal="center" vertical="center"/>
    </xf>
    <xf numFmtId="3" fontId="0" fillId="0" borderId="52" xfId="1" applyNumberFormat="1" applyFon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58B"/>
      <color rgb="FFFFF2A7"/>
      <color rgb="FFFF0000"/>
      <color rgb="FFFFDF1D"/>
      <color rgb="FFFF00FF"/>
      <color rgb="FF990099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47625</xdr:rowOff>
    </xdr:from>
    <xdr:to>
      <xdr:col>8</xdr:col>
      <xdr:colOff>638176</xdr:colOff>
      <xdr:row>25</xdr:row>
      <xdr:rowOff>84805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2651D7-BC21-4AFF-979E-181D30B8B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3990975"/>
          <a:ext cx="7305676" cy="2513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1562101</xdr:colOff>
      <xdr:row>19</xdr:row>
      <xdr:rowOff>9525</xdr:rowOff>
    </xdr:from>
    <xdr:to>
      <xdr:col>9</xdr:col>
      <xdr:colOff>1</xdr:colOff>
      <xdr:row>25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BEB864-EC27-6A41-7AFF-8C874761AF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3523"/>
        <a:stretch>
          <a:fillRect/>
        </a:stretch>
      </xdr:blipFill>
      <xdr:spPr>
        <a:xfrm>
          <a:off x="1562101" y="6619875"/>
          <a:ext cx="7753350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13</xdr:row>
      <xdr:rowOff>76200</xdr:rowOff>
    </xdr:from>
    <xdr:to>
      <xdr:col>7</xdr:col>
      <xdr:colOff>762937</xdr:colOff>
      <xdr:row>23</xdr:row>
      <xdr:rowOff>124098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A18099-1C76-2B5F-3DE9-68BC9A2F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4400550"/>
          <a:ext cx="6716062" cy="19528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1543050</xdr:colOff>
      <xdr:row>13</xdr:row>
      <xdr:rowOff>28576</xdr:rowOff>
    </xdr:from>
    <xdr:to>
      <xdr:col>9</xdr:col>
      <xdr:colOff>322952</xdr:colOff>
      <xdr:row>17</xdr:row>
      <xdr:rowOff>104776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1F4D01-FA21-EC52-8928-073C707CD2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0282"/>
        <a:stretch>
          <a:fillRect/>
        </a:stretch>
      </xdr:blipFill>
      <xdr:spPr>
        <a:xfrm>
          <a:off x="1543050" y="4543426"/>
          <a:ext cx="8095352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1543050</xdr:colOff>
      <xdr:row>17</xdr:row>
      <xdr:rowOff>104776</xdr:rowOff>
    </xdr:from>
    <xdr:to>
      <xdr:col>9</xdr:col>
      <xdr:colOff>322952</xdr:colOff>
      <xdr:row>18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2E9F2B-21DF-42F8-AFDC-0971267862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6667" b="17514"/>
        <a:stretch>
          <a:fillRect/>
        </a:stretch>
      </xdr:blipFill>
      <xdr:spPr>
        <a:xfrm>
          <a:off x="1543050" y="5381626"/>
          <a:ext cx="8095352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14</xdr:row>
      <xdr:rowOff>28576</xdr:rowOff>
    </xdr:from>
    <xdr:to>
      <xdr:col>9</xdr:col>
      <xdr:colOff>332477</xdr:colOff>
      <xdr:row>18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837673-E676-434C-8B0F-F5034F1A77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0282"/>
        <a:stretch>
          <a:fillRect/>
        </a:stretch>
      </xdr:blipFill>
      <xdr:spPr>
        <a:xfrm>
          <a:off x="1552575" y="4733926"/>
          <a:ext cx="8095352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1552575</xdr:colOff>
      <xdr:row>18</xdr:row>
      <xdr:rowOff>95250</xdr:rowOff>
    </xdr:from>
    <xdr:to>
      <xdr:col>9</xdr:col>
      <xdr:colOff>332477</xdr:colOff>
      <xdr:row>20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2DE21E-4807-4203-8994-D3085968BB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3051"/>
        <a:stretch>
          <a:fillRect/>
        </a:stretch>
      </xdr:blipFill>
      <xdr:spPr>
        <a:xfrm>
          <a:off x="1552575" y="5562600"/>
          <a:ext cx="8095352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1352551</xdr:colOff>
      <xdr:row>13</xdr:row>
      <xdr:rowOff>76200</xdr:rowOff>
    </xdr:from>
    <xdr:to>
      <xdr:col>7</xdr:col>
      <xdr:colOff>781051</xdr:colOff>
      <xdr:row>24</xdr:row>
      <xdr:rowOff>171749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DEA18-7A77-4313-80AF-5DA3E6417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1" y="4210050"/>
          <a:ext cx="6838950" cy="219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Symbol_FloodRiskZone%2520IN%2520%28MAPPED%2520OUT-Commercial%252CMAPPED%2520OUT-Other%252CMAPPED%2520OUT-Residential%29%253BCounty%2520IN%2520%28Berkeley%252CCabell%252CLincoln%252CLogan%252CMcDowell%252CMercer%252CMingo%252CMorgan%252CWayne%252CWyoming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IN%2520%28Berkeley%252CCabell%252CLincoln%252CLogan%252CMcDowell%252CMercer%252CMingo%252CMorgan%252CWayne%252CWyoming%29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IN%2520%28Berkeley%252CCabell%252CLincoln%252CLogan%252CMcDowell%252CMercer%252CMingo%252CMorgan%252CWayne%252CWyoming%29%253BSymbol_FloodRiskZone%2520IN%2520%28Remains%2520Same-Commercial%252CRemains%2520Same-Other%252CRemains%2520Same-Residential%29&amp;from=1&amp;perPage=10&amp;hiddenFields=2,5,8,13,15,16,17,18,25,29,33,34,35,36,37" TargetMode="External"/><Relationship Id="rId4" Type="http://schemas.openxmlformats.org/officeDocument/2006/relationships/hyperlink" Target="https://www.wvfrf.org/wvre/blra/?sortfield=Flood_Depth_Value&amp;sorttype=desc&amp;statement=County%2520IN%2520%28Berkeley%252CCabell%252CLincoln%252CLogan%252CMcDowell%252CMercer%252CMingo%252CMorgan%252CWayne%252CWyoming%29%253BSymbol_FloodRiskZone%2520NOT_IN%2520%28MAPPED%2520OUT-Commercial%252CMAPPED%2520OUT-Other%252CMAPPED%2520OUT-Residential%29&amp;from=1&amp;perPage=10&amp;hiddenFields=2,5,8,13,15,16,17,18,25,29,33,34,35,36,37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Morgan%253BSymbol_FloodRiskZone%2520IN%2520%28MAPPED%2520OUT-Commercial%252CMAPPED%2520OUT-Other%252CMAPPED%2520OUT-Residential%29&amp;from=1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Morgan%253BSymbol_FloodRiskZone%2520IN%2520%28Mapped%2520In%2520Floodway-Commercial%252CMapped%2520In%2520Floodway-Other%252CMapped%2520In%2520Floodway-Residential%252CMAPPED%2520IN-Commercial%252CMAPPED%2520IN-Other%252CMAPPED%2520IN-Residential%29&amp;from=1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Morgan%253BSymbol_FloodRiskZone%2520IN%2520%28Remains%2520Same-Commercial%252CRemains%2520Same-Other%252CRemains%2520Same-Residential%29&amp;from=1&amp;hiddenFields=default" TargetMode="External"/><Relationship Id="rId4" Type="http://schemas.openxmlformats.org/officeDocument/2006/relationships/hyperlink" Target="https://www.wvfrf.org/wvre/blra/?sortfield=Flood_Depth_Value&amp;sorttype=desc&amp;statement=County%2520%253D%2520Morgan%253BSymbol_FloodRiskZone%2520NOT_IN%2520%28MAPPED%2520OUT-Commercial%252CMAPPED%2520OUT-Other%252CMAPPED%2520OUT-Residential%29&amp;from=1&amp;hiddenFields=defaul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Putnam%253BWatershed_HUC8%2520IN%2520%28Lower%2520Guyandotte%252CRaccoon-Symmes%29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Putnam%253BWatershed_HUC8%2520IN%2520%28Lower%2520Guyandotte%252CRaccoon-Symmes%29%253BSymbol_FloodRiskZone%2520IN%2520%28Remains%2520Same-Commercial%252CRemains%2520Same-Other%252CRemains%2520Same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Putnam%253BWatershed_HUC8%2520IN%2520%28Lower%2520Guyandotte%252CRaccoon-Symmes%29%253BSymbol_FloodRiskZone%2520NOT_IN%2520%28MAPPED%2520OUT-Commercial%252CMAPPED%2520OUT-Other%252CMAPPED%2520OUT-Residential%29&amp;from=1&amp;perPage=10&amp;hiddenFields=default" TargetMode="External"/><Relationship Id="rId4" Type="http://schemas.openxmlformats.org/officeDocument/2006/relationships/hyperlink" Target="https://www.wvfrf.org/wvre/blra/?sortfield=Flood_Depth_Value&amp;sorttype=desc&amp;statement=County%2520%253D%2520Putnam%253BWatershed_HUC8%2520IN%2520%28Lower%2520Guyandotte%252CRaccoon-Symmes%29%253BSymbol_FloodRiskZone%2520IN%2520%28MAPPED%2520OUT-Commercial%252CMAPPED%2520OUT-Other%252CMAPPED%2520OUT-Residential%29&amp;from=1&amp;perPage=10&amp;hiddenFields=defaul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Raleigh%253BWatershed_HUC8%2520IN%2520%28Upper%2520Guyandotte%29%253BSymbol_FloodRiskZone%2520IN%2520%28MAPPED%2520OUT-Commercial%252CMAPPED%2520OUT-Other%252CMAPPED%2520OUT-Residential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%253D%2520Raleigh%253BWatershed_HUC8%2520IN%2520%28Upper%2520Guyandotte%29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%253D%2520Raleigh%253BWatershed_HUC8%2520IN%2520%28Upper%2520Guyandotte%29%253BSymbol_FloodRiskZone%2520IN%2520%28Remains%2520Same-Commercial%252CRemains%2520Same-Other%252CRemains%2520Same-Residential%29&amp;from=1&amp;perPage=10&amp;hiddenFields=2,5,8,13,15,16,17,18,25,29,33,34,35,36,37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wvfrf.org/wvre/blra/?sortfield=Flood_Depth_Value&amp;sorttype=desc&amp;statement=County%2520%253D%2520Raleigh%253BWatershed_HUC8%2520IN%2520%28Upper%2520Guyandotte%29%253BSymbol_FloodRiskZone%2520NOT_IN%2520%28MAPPED%2520OUT-Commercial%252CMAPPED%2520OUT-Other%252CMAPPED%2520OUT-Residential%29&amp;from=1&amp;perPage=10&amp;hiddenFields=2,5,8,13,15,16,17,18,25,29,33,34,35,36,37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Wayne%253BSymbol_FloodRiskZone%2520IN%2520%28MAPPED%2520OUT-Commercial%252CMAPPED%2520OUT-Other%252CMAPPED%2520OUT-Residential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%253D%2520Wayne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%253D%2520Wayne%253BSymbol_FloodRiskZone%2520IN%2520%28Remains%2520Same-Commercial%252CRemains%2520Same-Other%252CRemains%2520Same-Residential%29&amp;from=1&amp;perPage=10&amp;hiddenFields=2,5,8,13,15,16,17,18,25,29,33,34,35,36,37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www.wvfrf.org/wvre/blra/?sortfield=Flood_Depth_Value&amp;sorttype=desc&amp;statement=County%2520%253D%2520Wayne%253BSymbol_FloodRiskZone%2520NOT_IN%2520%28MAPPED%2520OUT-Commercial%252CMAPPED%2520OUT-Other%252CMAPPED%2520OUT-Residential%29&amp;from=1&amp;perPage=10&amp;hiddenFields=2,5,8,13,15,16,17,18,25,29,33,34,35,36,37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Wyoming%253BSymbol_FloodRiskZone%2520IN%2520%28MAPPED%2520OUT-Commercial%252CMAPPED%2520OUT-Other%252CMAPPED%2520OUT-Residential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%253D%2520Wyoming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%253D%2520Wyoming%253BSymbol_FloodRiskZone%2520IN%2520%28Remains%2520Same-Commercial%252CRemains%2520Same-Other%252CRemains%2520Same-Residential%29&amp;from=1&amp;perPage=10&amp;hiddenFields=2,5,8,13,15,16,17,18,25,29,33,34,35,36,37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www.wvfrf.org/wvre/blra/?sortfield=Flood_Depth_Value&amp;sorttype=desc&amp;statement=Symbol_FloodRiskZone%2520NOT_IN%2520%28MAPPED%2520OUT-Commercial%252CMAPPED%2520OUT-Other%252CMAPPED%2520OUT-Residential%29%253BCounty%2520%253D%2520Wyoming&amp;from=1&amp;perPage=10&amp;hiddenFields=2,5,8,13,15,16,17,18,25,29,33,34,35,36,3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Berkeley%253BSymbol_FloodRiskZone%2520IN%2520%28MAPPED%2520OUT-Commercial%252CMAPPED%2520OUT-Other%252CMAPPED%2520OUT-Residential%29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Berkeley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Berkeley%253BSymbol_FloodRiskZone%2520IN%2520%28Remains%2520Same-Commercial%252CRemains%2520Same-Other%252CRemains%2520Same-Residential%29&amp;from=1&amp;perPage=10&amp;hiddenFields=default" TargetMode="External"/><Relationship Id="rId4" Type="http://schemas.openxmlformats.org/officeDocument/2006/relationships/hyperlink" Target="https://www.wvfrf.org/wvre/blra/?sortfield=Flood_Depth_Value&amp;sorttype=desc&amp;statement=County%2520%253D%2520Berkeley%253BSymbol_FloodRiskZone%2520NOT_IN%2520%28MAPPED%2520OUT-Commercial%252CMAPPED%2520OUT-Other%252CMAPPED%2520OUT-Residential%29&amp;from=1&amp;perPage=10&amp;hiddenFields=defaul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Cabell%253BSymbol_FloodRiskZone%2520IN%2520%28MAPPED%2520OUT-Commercial%252CMAPPED%2520OUT-Other%252CMAPPED%2520OUT-Residential%29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Cabell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Cabell%253BSymbol_FloodRiskZone%2520IN%2520%28Remains%2520Same-Commercial%252CRemains%2520Same-Other%252CRemains%2520Same-Residential%29&amp;from=1&amp;perPage=10&amp;hiddenFields=default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wvfrf.org/wvre/blra/?sortfield=Flood_Depth_Value&amp;sorttype=desc&amp;statement=County%2520%253D%2520Cabell%253BSymbol_FloodRiskZone%2520NOT_IN%2520%28MAPPED%2520OUT-Commercial%252CMAPPED%2520OUT-Other%252CMAPPED%2520OUT-Residential%29&amp;from=1&amp;perPage=10&amp;hiddenFields=defaul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Lincoln%253BSymbol_FloodRiskZone%2520IN%2520%28MAPPED%2520OUT-Commercial%252CMAPPED%2520OUT-Other%252CMAPPED%2520OUT-Residential%29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Lincoln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Lincoln%253BSymbol_FloodRiskZone%2520IN%2520%28Remains%2520Same-Commercial%252CRemains%2520Same-Other%252CRemains%2520Same-Residential%29&amp;from=1&amp;perPage=10&amp;hiddenFields=default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wvfrf.org/wvre/blra/?sortfield=Flood_Depth_Value&amp;sorttype=desc&amp;statement=Symbol_FloodRiskZone%2520NOT_IN%2520%28MAPPED%2520OUT-Commercial%252CMAPPED%2520OUT-Other%252CMAPPED%2520OUT-Residential%29%253BCounty%2520%253D%2520Lincoln&amp;from=1&amp;perPage=10&amp;hiddenFields=defaul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Symbol_FloodRiskZone%2520IN%2520%28MAPPED%2520OUT-Commercial%252CMAPPED%2520OUT-Other%252CMAPPED%2520OUT-Residential%29%253BCounty%2520%253D%2520Logan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Logan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Logan%253BSymbol_FloodRiskZone%2520IN%2520%28Remains%2520Same-Commercial%252CRemains%2520Same-Other%252CRemains%2520Same-Residential%29&amp;from=1&amp;perPage=10&amp;hiddenFields=default" TargetMode="External"/><Relationship Id="rId4" Type="http://schemas.openxmlformats.org/officeDocument/2006/relationships/hyperlink" Target="https://www.wvfrf.org/wvre/blra/?sortfield=Flood_Depth_Value&amp;sorttype=desc&amp;statement=County%2520%253D%2520Logan%253BSymbol_FloodRiskZone%2520NOT_IN%2520%28MAPPED%2520OUT-Commercial%252CMAPPED%2520OUT-Other%252CMAPPED%2520OUT-Residential%29&amp;from=1&amp;perPage=10&amp;hiddenFields=defaul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Mason%253BWatershed_HUC8%2520IN%2520%28Raccoon-Symmes%29%253BSymbol_FloodRiskZone%2520IN%2520%28MAPPED%2520OUT-Commercial%252CMAPPED%2520OUT-Other%252CMAPPED%2520OUT-Residential%29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Mason%253BWatershed_HUC8%2520IN%2520%28Raccoon-Symmes%29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Mason%253BWatershed_HUC8%2520IN%2520%28Raccoon-Symmes%29%253BSymbol_FloodRiskZone%2520IN%2520%28Remains%2520Same-Commercial%252CRemains%2520Same-Other%252CRemains%2520Same-Residential%29&amp;from=1&amp;perPage=10&amp;hiddenFields=default" TargetMode="External"/><Relationship Id="rId4" Type="http://schemas.openxmlformats.org/officeDocument/2006/relationships/hyperlink" Target="https://www.wvfrf.org/wvre/blra/?sortfield=Flood_Depth_Value&amp;sorttype=desc&amp;statement=County%2520%253D%2520Mason%253BWatershed_HUC8%2520IN%2520%28Raccoon-Symmes%29%253BSymbol_FloodRiskZone%2520NOT_IN%2520%28MAPPED%2520OUT-Commercial%252CMAPPED%2520OUT-Other%252CMAPPED%2520OUT-Residential%29&amp;from=1&amp;perPage=10&amp;hiddenFields=defaul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McDowell%253BSymbol_FloodRiskZone%2520IN%2520%28MAPPED%2520OUT-Commercial%252CMAPPED%2520OUT-Other%252CMAPPED%2520OUT-Residential%29&amp;from=1&amp;perPage=10&amp;hiddenFields=2%2C5%2C8%2C13%2C15%2C16%2C17%2C18%2C25%2C29%2C33%2C34%2C35%2C36%2C37" TargetMode="External"/><Relationship Id="rId2" Type="http://schemas.openxmlformats.org/officeDocument/2006/relationships/hyperlink" Target="https://www.wvfrf.org/wvre/blra/?sortfield=Flood_Depth_Value&amp;sorttype=desc&amp;statement=County%2520%253D%2520McDowell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%2C5%2C8%2C13%2C15%2C16%2C17%2C18%2C25%2C29%2C33%2C34%2C35%2C36%2C37" TargetMode="External"/><Relationship Id="rId1" Type="http://schemas.openxmlformats.org/officeDocument/2006/relationships/hyperlink" Target="https://www.wvfrf.org/wvre/blra/?sortfield=Flood_Depth_Value&amp;sorttype=desc&amp;statement=County%2520%253D%2520McDowell%253BSymbol_FloodRiskZone%2520IN%2520%28Remains%2520Same-Commercial%252CRemains%2520Same-Other%252CRemains%2520Same-Residential%29&amp;from=1&amp;perPage=10&amp;hiddenFields=2,5,8,13,15,16,17,18,25,29,33,34,35,36,37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wvfrf.org/wvre/blra/?sortfield=Flood_Depth_Value&amp;sorttype=desc&amp;statement=County%2520%253D%2520McDowell%253BSymbol_FloodRiskZone%2520NOT_IN%2520%28MAPPED%2520OUT-Commercial%252CMAPPED%2520OUT-Other%252CMAPPED%2520OUT-Residential%29&amp;from=1&amp;perPage=10&amp;hiddenFields=2%2C5%2C8%2C13%2C15%2C16%2C17%2C18%2C25%2C29%2C33%2C34%2C35%2C36%2C37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Mercer%253BSymbol_FloodRiskZone%2520IN%2520%28MAPPED%2520OUT-Commercial%252CMAPPED%2520OUT-Other%252CMAPPED%2520OUT-Residential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%253D%2520Mercer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%253D%2520Mercer%253BSymbol_FloodRiskZone%2520IN%2520%28Remains%2520Same-Commercial%252CRemains%2520Same-Other%252CRemains%2520Same-Residential%29&amp;from=1&amp;perPage=10&amp;hiddenFields=2,5,8,13,15,16,17,18,25,29,33,34,35,36,37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wvfrf.org/wvre/blra/?sortfield=Flood_Depth_Value&amp;sorttype=desc&amp;statement=Symbol_FloodRiskZone%2520NOT_IN%2520%28MAPPED%2520OUT-Commercial%252CMAPPED%2520OUT-Other%252CMAPPED%2520OUT-Residential%29%253BCounty%2520%253D%2520Mercer&amp;from=1&amp;perPage=10&amp;hiddenFields=2,5,8,13,15,16,17,18,25,29,33,34,35,36,37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Symbol_FloodRiskZone%2520IN%2520%28MAPPED%2520OUT-Commercial%252CMAPPED%2520OUT-Other%252CMAPPED%2520OUT-Residential%29%253BCounty%2520%253D%2520Mingo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%253D%2520Mingo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%253D%2520Mingo%253BSymbol_FloodRiskZone%2520IN%2520%28Remains%2520Same-Commercial%252CRemains%2520Same-Other%252CRemains%2520Same-Residential%29&amp;from=1&amp;perPage=10&amp;hiddenFields=2,5,8,13,15,16,17,18,25,29,33,34,35,36,37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www.wvfrf.org/wvre/blra/?sortfield=Flood_Depth_Value&amp;sorttype=desc&amp;statement=County%2520%253D%2520Mingo%253BSymbol_FloodRiskZone%2520NOT_IN%2520%28MAPPED%2520OUT-Commercial%252CMAPPED%2520OUT-Other%252CMAPPED%2520OUT-Residential%29&amp;from=1&amp;perPage=10&amp;hiddenFields=2,5,8,13,15,16,17,18,25,29,33,34,35,36,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23DE-6212-4E08-A750-A1B24F26447B}">
  <dimension ref="A1:K19"/>
  <sheetViews>
    <sheetView tabSelected="1" workbookViewId="0"/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55</v>
      </c>
      <c r="B3" s="71">
        <v>1784</v>
      </c>
      <c r="C3" s="137">
        <v>282</v>
      </c>
      <c r="D3" s="137">
        <v>1258</v>
      </c>
      <c r="E3" s="137">
        <v>16</v>
      </c>
      <c r="F3" s="139">
        <f t="shared" ref="F3:F9" si="0">SUM(D3+E3)</f>
        <v>1274</v>
      </c>
      <c r="G3" s="137">
        <v>105</v>
      </c>
      <c r="H3" s="63">
        <f t="shared" ref="H3:H9" si="1">SUM(C3,E3,G3)</f>
        <v>403</v>
      </c>
      <c r="I3" s="140">
        <v>421</v>
      </c>
      <c r="J3" s="67">
        <f t="shared" ref="J3:J9" si="2">D3+E3-I3</f>
        <v>853</v>
      </c>
      <c r="K3" s="109">
        <f t="shared" ref="K3:K9" si="3">SUM(B3:E3,G3)</f>
        <v>3445</v>
      </c>
    </row>
    <row r="4" spans="1:11" ht="30" customHeight="1" x14ac:dyDescent="0.25">
      <c r="A4" s="136" t="s">
        <v>59</v>
      </c>
      <c r="B4" s="73">
        <v>1418</v>
      </c>
      <c r="C4" s="45">
        <v>97</v>
      </c>
      <c r="D4" s="138">
        <v>1104</v>
      </c>
      <c r="E4" s="45">
        <v>25</v>
      </c>
      <c r="F4" s="76">
        <f t="shared" si="0"/>
        <v>1129</v>
      </c>
      <c r="G4" s="45">
        <v>7</v>
      </c>
      <c r="H4" s="66">
        <f t="shared" si="1"/>
        <v>129</v>
      </c>
      <c r="I4" s="66">
        <v>304</v>
      </c>
      <c r="J4" s="96">
        <f t="shared" si="2"/>
        <v>825</v>
      </c>
      <c r="K4" s="89">
        <f t="shared" si="3"/>
        <v>2651</v>
      </c>
    </row>
    <row r="5" spans="1:11" ht="30" customHeight="1" x14ac:dyDescent="0.25">
      <c r="A5" s="3" t="s">
        <v>54</v>
      </c>
      <c r="B5" s="72">
        <v>2289</v>
      </c>
      <c r="C5" s="31">
        <v>547</v>
      </c>
      <c r="D5" s="30">
        <v>917</v>
      </c>
      <c r="E5" s="31">
        <v>1</v>
      </c>
      <c r="F5" s="45">
        <f t="shared" si="0"/>
        <v>918</v>
      </c>
      <c r="G5" s="31">
        <v>108</v>
      </c>
      <c r="H5" s="66">
        <f t="shared" si="1"/>
        <v>656</v>
      </c>
      <c r="I5" s="74">
        <v>1538</v>
      </c>
      <c r="J5" s="69">
        <f t="shared" si="2"/>
        <v>-620</v>
      </c>
      <c r="K5" s="42">
        <f t="shared" si="3"/>
        <v>3862</v>
      </c>
    </row>
    <row r="6" spans="1:11" ht="30" customHeight="1" x14ac:dyDescent="0.25">
      <c r="A6" s="3" t="s">
        <v>52</v>
      </c>
      <c r="B6" s="72">
        <v>1668</v>
      </c>
      <c r="C6" s="31">
        <v>116</v>
      </c>
      <c r="D6" s="30">
        <v>772</v>
      </c>
      <c r="E6" s="31">
        <v>81</v>
      </c>
      <c r="F6" s="45">
        <f t="shared" si="0"/>
        <v>853</v>
      </c>
      <c r="G6" s="31">
        <v>157</v>
      </c>
      <c r="H6" s="66">
        <f t="shared" si="1"/>
        <v>354</v>
      </c>
      <c r="I6" s="64">
        <v>751</v>
      </c>
      <c r="J6" s="68">
        <f t="shared" si="2"/>
        <v>102</v>
      </c>
      <c r="K6" s="42">
        <f t="shared" si="3"/>
        <v>2794</v>
      </c>
    </row>
    <row r="7" spans="1:11" ht="30" customHeight="1" x14ac:dyDescent="0.25">
      <c r="A7" s="3" t="s">
        <v>57</v>
      </c>
      <c r="B7" s="50">
        <v>2215</v>
      </c>
      <c r="C7" s="40">
        <v>282</v>
      </c>
      <c r="D7" s="39">
        <v>777</v>
      </c>
      <c r="E7" s="40">
        <v>4</v>
      </c>
      <c r="F7" s="45">
        <f t="shared" si="0"/>
        <v>781</v>
      </c>
      <c r="G7" s="40">
        <v>41</v>
      </c>
      <c r="H7" s="66">
        <f t="shared" si="1"/>
        <v>327</v>
      </c>
      <c r="I7" s="65">
        <v>535</v>
      </c>
      <c r="J7" s="68">
        <f t="shared" si="2"/>
        <v>246</v>
      </c>
      <c r="K7" s="42">
        <f t="shared" si="3"/>
        <v>3319</v>
      </c>
    </row>
    <row r="8" spans="1:11" ht="30" customHeight="1" x14ac:dyDescent="0.25">
      <c r="A8" s="3" t="s">
        <v>58</v>
      </c>
      <c r="B8" s="62">
        <v>1273</v>
      </c>
      <c r="C8" s="31">
        <v>198</v>
      </c>
      <c r="D8" s="30">
        <v>354</v>
      </c>
      <c r="E8" s="31">
        <v>0</v>
      </c>
      <c r="F8" s="45">
        <f t="shared" si="0"/>
        <v>354</v>
      </c>
      <c r="G8" s="31">
        <v>1</v>
      </c>
      <c r="H8" s="66">
        <f t="shared" si="1"/>
        <v>199</v>
      </c>
      <c r="I8" s="150">
        <v>1091</v>
      </c>
      <c r="J8" s="69">
        <f t="shared" si="2"/>
        <v>-737</v>
      </c>
      <c r="K8" s="42">
        <f t="shared" si="3"/>
        <v>1826</v>
      </c>
    </row>
    <row r="9" spans="1:11" ht="30" customHeight="1" x14ac:dyDescent="0.25">
      <c r="A9" s="3" t="s">
        <v>56</v>
      </c>
      <c r="B9" s="73">
        <v>1057</v>
      </c>
      <c r="C9" s="45">
        <v>161</v>
      </c>
      <c r="D9" s="44">
        <v>262</v>
      </c>
      <c r="E9" s="45">
        <v>8</v>
      </c>
      <c r="F9" s="45">
        <f t="shared" si="0"/>
        <v>270</v>
      </c>
      <c r="G9" s="45">
        <v>102</v>
      </c>
      <c r="H9" s="66">
        <f t="shared" si="1"/>
        <v>271</v>
      </c>
      <c r="I9" s="66">
        <v>988</v>
      </c>
      <c r="J9" s="69">
        <f t="shared" si="2"/>
        <v>-718</v>
      </c>
      <c r="K9" s="42">
        <f t="shared" si="3"/>
        <v>1590</v>
      </c>
    </row>
    <row r="10" spans="1:11" ht="30" customHeight="1" x14ac:dyDescent="0.25">
      <c r="A10" s="3" t="s">
        <v>71</v>
      </c>
      <c r="B10" s="72">
        <v>418</v>
      </c>
      <c r="C10" s="31">
        <v>8</v>
      </c>
      <c r="D10" s="30">
        <v>227</v>
      </c>
      <c r="E10" s="31">
        <v>1</v>
      </c>
      <c r="F10" s="45">
        <v>228</v>
      </c>
      <c r="G10" s="31">
        <v>0</v>
      </c>
      <c r="H10" s="66">
        <v>9</v>
      </c>
      <c r="I10" s="64">
        <v>172</v>
      </c>
      <c r="J10" s="68">
        <v>56</v>
      </c>
      <c r="K10" s="42">
        <v>654</v>
      </c>
    </row>
    <row r="11" spans="1:11" ht="30" customHeight="1" x14ac:dyDescent="0.25">
      <c r="A11" s="3" t="s">
        <v>53</v>
      </c>
      <c r="B11" s="72">
        <v>1417</v>
      </c>
      <c r="C11" s="31">
        <v>66</v>
      </c>
      <c r="D11" s="30">
        <v>158</v>
      </c>
      <c r="E11" s="31">
        <v>0</v>
      </c>
      <c r="F11" s="45">
        <f>SUM(D11+E11)</f>
        <v>158</v>
      </c>
      <c r="G11" s="31">
        <v>4</v>
      </c>
      <c r="H11" s="66">
        <f>SUM(C11,E11,G11)</f>
        <v>70</v>
      </c>
      <c r="I11" s="64">
        <v>998</v>
      </c>
      <c r="J11" s="69">
        <f>D11+E11-I11</f>
        <v>-840</v>
      </c>
      <c r="K11" s="42">
        <f>SUM(B11:E11,G11)</f>
        <v>1645</v>
      </c>
    </row>
    <row r="12" spans="1:11" ht="30" customHeight="1" x14ac:dyDescent="0.25">
      <c r="A12" s="3" t="s">
        <v>82</v>
      </c>
      <c r="B12" s="29">
        <v>229</v>
      </c>
      <c r="C12" s="31">
        <v>0</v>
      </c>
      <c r="D12" s="30">
        <v>92</v>
      </c>
      <c r="E12" s="31">
        <v>0</v>
      </c>
      <c r="F12" s="45">
        <v>92</v>
      </c>
      <c r="G12" s="31">
        <v>0</v>
      </c>
      <c r="H12" s="66">
        <v>0</v>
      </c>
      <c r="I12" s="64">
        <v>76</v>
      </c>
      <c r="J12" s="68">
        <v>16</v>
      </c>
      <c r="K12" s="42">
        <v>321</v>
      </c>
    </row>
    <row r="13" spans="1:11" ht="30" customHeight="1" x14ac:dyDescent="0.25">
      <c r="A13" s="3" t="s">
        <v>73</v>
      </c>
      <c r="B13" s="72">
        <v>278</v>
      </c>
      <c r="C13" s="31">
        <v>86</v>
      </c>
      <c r="D13" s="30">
        <v>48</v>
      </c>
      <c r="E13" s="31">
        <v>0</v>
      </c>
      <c r="F13" s="45">
        <v>48</v>
      </c>
      <c r="G13" s="31">
        <v>0</v>
      </c>
      <c r="H13" s="66">
        <v>86</v>
      </c>
      <c r="I13" s="64">
        <v>225</v>
      </c>
      <c r="J13" s="114">
        <v>-177</v>
      </c>
      <c r="K13" s="42">
        <v>412</v>
      </c>
    </row>
    <row r="14" spans="1:11" ht="30" customHeight="1" x14ac:dyDescent="0.25">
      <c r="A14" s="3" t="s">
        <v>81</v>
      </c>
      <c r="B14" s="72">
        <v>35</v>
      </c>
      <c r="C14" s="31">
        <v>0</v>
      </c>
      <c r="D14" s="30">
        <v>36</v>
      </c>
      <c r="E14" s="31">
        <v>0</v>
      </c>
      <c r="F14" s="45">
        <v>36</v>
      </c>
      <c r="G14" s="31">
        <v>0</v>
      </c>
      <c r="H14" s="66">
        <v>0</v>
      </c>
      <c r="I14" s="64">
        <v>67</v>
      </c>
      <c r="J14" s="114">
        <v>-31</v>
      </c>
      <c r="K14" s="42">
        <v>71</v>
      </c>
    </row>
    <row r="15" spans="1:11" ht="30" customHeight="1" thickBot="1" x14ac:dyDescent="0.3">
      <c r="A15" s="3" t="s">
        <v>79</v>
      </c>
      <c r="B15" s="29">
        <v>313</v>
      </c>
      <c r="C15" s="31">
        <v>9</v>
      </c>
      <c r="D15" s="30">
        <v>13</v>
      </c>
      <c r="E15" s="31">
        <v>0</v>
      </c>
      <c r="F15" s="45">
        <v>13</v>
      </c>
      <c r="G15" s="31">
        <v>0</v>
      </c>
      <c r="H15" s="66">
        <v>9</v>
      </c>
      <c r="I15" s="64">
        <v>116</v>
      </c>
      <c r="J15" s="141">
        <v>-103</v>
      </c>
      <c r="K15" s="42">
        <v>335</v>
      </c>
    </row>
    <row r="16" spans="1:11" ht="30" customHeight="1" thickBot="1" x14ac:dyDescent="0.3">
      <c r="A16" s="142"/>
      <c r="B16" s="143"/>
      <c r="C16" s="144"/>
      <c r="D16" s="145"/>
      <c r="E16" s="144"/>
      <c r="F16" s="146"/>
      <c r="G16" s="146"/>
      <c r="H16" s="147"/>
      <c r="I16" s="147"/>
      <c r="J16" s="148"/>
      <c r="K16" s="149"/>
    </row>
    <row r="17" spans="1:11" ht="15.75" thickBot="1" x14ac:dyDescent="0.3">
      <c r="A17" s="21" t="s">
        <v>2</v>
      </c>
      <c r="B17" s="6">
        <f t="shared" ref="B17:K17" si="4">SUM(B3:B15)</f>
        <v>14394</v>
      </c>
      <c r="C17" s="6">
        <f t="shared" si="4"/>
        <v>1852</v>
      </c>
      <c r="D17" s="6">
        <f t="shared" si="4"/>
        <v>6018</v>
      </c>
      <c r="E17" s="6">
        <f t="shared" si="4"/>
        <v>136</v>
      </c>
      <c r="F17" s="17">
        <f t="shared" si="4"/>
        <v>6154</v>
      </c>
      <c r="G17" s="17">
        <f t="shared" si="4"/>
        <v>525</v>
      </c>
      <c r="H17" s="75">
        <f t="shared" si="4"/>
        <v>2513</v>
      </c>
      <c r="I17" s="18">
        <f t="shared" si="4"/>
        <v>7282</v>
      </c>
      <c r="J17" s="115">
        <f t="shared" si="4"/>
        <v>-1128</v>
      </c>
      <c r="K17" s="19">
        <f t="shared" si="4"/>
        <v>22925</v>
      </c>
    </row>
    <row r="19" spans="1:11" ht="45" x14ac:dyDescent="0.25">
      <c r="A19" s="133" t="s">
        <v>83</v>
      </c>
      <c r="B19" s="111" t="s">
        <v>74</v>
      </c>
      <c r="C19" s="110"/>
      <c r="E19" s="110"/>
      <c r="F19" s="111" t="s">
        <v>74</v>
      </c>
      <c r="G19" s="110"/>
      <c r="I19" s="111" t="s">
        <v>74</v>
      </c>
      <c r="K19" s="111" t="s">
        <v>74</v>
      </c>
    </row>
  </sheetData>
  <autoFilter ref="A2:K2" xr:uid="{E75723DE-6212-4E08-A750-A1B24F26447B}">
    <sortState xmlns:xlrd2="http://schemas.microsoft.com/office/spreadsheetml/2017/richdata2" ref="A3:K15">
      <sortCondition descending="1" ref="F2"/>
    </sortState>
  </autoFilter>
  <hyperlinks>
    <hyperlink ref="B19" r:id="rId1" xr:uid="{7FF74FA6-CDDC-4FE4-81C2-F75DC5C888A4}"/>
    <hyperlink ref="F19" r:id="rId2" xr:uid="{C8711611-718E-47D1-BF8D-EC0789B17B17}"/>
    <hyperlink ref="I19" r:id="rId3" xr:uid="{023D6971-4543-4ACE-863C-5C7EDA1039DC}"/>
    <hyperlink ref="K19" r:id="rId4" xr:uid="{0E285D36-AAC7-4261-8263-9313840A539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9DB2-644E-4EFA-AA48-7C3B3DA331B7}">
  <dimension ref="A1:K7"/>
  <sheetViews>
    <sheetView workbookViewId="0">
      <selection activeCell="G15" sqref="G15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76</v>
      </c>
      <c r="B3" s="43">
        <v>41</v>
      </c>
      <c r="C3" s="45">
        <v>24</v>
      </c>
      <c r="D3" s="44">
        <v>2</v>
      </c>
      <c r="E3" s="45">
        <v>0</v>
      </c>
      <c r="F3" s="45">
        <f>SUM(D3+E3)</f>
        <v>2</v>
      </c>
      <c r="G3" s="45">
        <v>0</v>
      </c>
      <c r="H3" s="66">
        <f>SUM(C3,E3,G3)</f>
        <v>24</v>
      </c>
      <c r="I3" s="46">
        <v>48</v>
      </c>
      <c r="J3" s="58">
        <f>D3+E3-I3</f>
        <v>-46</v>
      </c>
      <c r="K3" s="49">
        <f>SUM(B3:E3,G3)</f>
        <v>67</v>
      </c>
    </row>
    <row r="4" spans="1:11" ht="30" customHeight="1" x14ac:dyDescent="0.25">
      <c r="A4" s="11" t="s">
        <v>77</v>
      </c>
      <c r="B4" s="29">
        <v>10</v>
      </c>
      <c r="C4" s="31">
        <v>0</v>
      </c>
      <c r="D4" s="30">
        <v>1</v>
      </c>
      <c r="E4" s="31">
        <v>0</v>
      </c>
      <c r="F4" s="45">
        <f t="shared" ref="F4:F5" si="0">SUM(D4+E4)</f>
        <v>1</v>
      </c>
      <c r="G4" s="31">
        <v>0</v>
      </c>
      <c r="H4" s="66">
        <f t="shared" ref="H4:H5" si="1">SUM(C4,E4,G4)</f>
        <v>0</v>
      </c>
      <c r="I4" s="32">
        <v>20</v>
      </c>
      <c r="J4" s="58">
        <f>D4+E4-I4</f>
        <v>-19</v>
      </c>
      <c r="K4" s="49">
        <f t="shared" ref="K4" si="2">SUM(B4:E4,G4)</f>
        <v>11</v>
      </c>
    </row>
    <row r="5" spans="1:11" ht="30" customHeight="1" thickBot="1" x14ac:dyDescent="0.3">
      <c r="A5" s="22" t="s">
        <v>75</v>
      </c>
      <c r="B5" s="50">
        <v>227</v>
      </c>
      <c r="C5" s="40">
        <v>62</v>
      </c>
      <c r="D5" s="39">
        <v>45</v>
      </c>
      <c r="E5" s="40">
        <v>0</v>
      </c>
      <c r="F5" s="45">
        <f t="shared" si="0"/>
        <v>45</v>
      </c>
      <c r="G5" s="40">
        <v>0</v>
      </c>
      <c r="H5" s="66">
        <f t="shared" si="1"/>
        <v>62</v>
      </c>
      <c r="I5" s="41">
        <v>157</v>
      </c>
      <c r="J5" s="112">
        <f>D5+E5-I5</f>
        <v>-112</v>
      </c>
      <c r="K5" s="85">
        <f>SUM(B5:E5,G5)</f>
        <v>334</v>
      </c>
    </row>
    <row r="6" spans="1:11" ht="15.75" thickBot="1" x14ac:dyDescent="0.3">
      <c r="A6" s="21" t="s">
        <v>2</v>
      </c>
      <c r="B6" s="6">
        <f t="shared" ref="B6:K6" si="3">SUM(B3:B5)</f>
        <v>278</v>
      </c>
      <c r="C6" s="20">
        <f t="shared" si="3"/>
        <v>86</v>
      </c>
      <c r="D6" s="7">
        <f t="shared" si="3"/>
        <v>48</v>
      </c>
      <c r="E6" s="20">
        <f t="shared" si="3"/>
        <v>0</v>
      </c>
      <c r="F6" s="80">
        <f t="shared" si="3"/>
        <v>48</v>
      </c>
      <c r="G6" s="48">
        <f t="shared" si="3"/>
        <v>0</v>
      </c>
      <c r="H6" s="79">
        <f t="shared" si="3"/>
        <v>86</v>
      </c>
      <c r="I6" s="23">
        <f t="shared" si="3"/>
        <v>225</v>
      </c>
      <c r="J6" s="113">
        <f t="shared" si="3"/>
        <v>-177</v>
      </c>
      <c r="K6" s="19">
        <f t="shared" si="3"/>
        <v>412</v>
      </c>
    </row>
    <row r="7" spans="1:11" x14ac:dyDescent="0.25">
      <c r="B7" s="111" t="s">
        <v>74</v>
      </c>
      <c r="F7" s="111" t="s">
        <v>74</v>
      </c>
      <c r="I7" s="111" t="s">
        <v>74</v>
      </c>
      <c r="K7" s="111" t="s">
        <v>74</v>
      </c>
    </row>
  </sheetData>
  <hyperlinks>
    <hyperlink ref="B7" r:id="rId1" xr:uid="{88EE37AD-15F9-4272-AA32-7E9E5AD2D7FD}"/>
    <hyperlink ref="F7" r:id="rId2" xr:uid="{A4BF76B5-9D8C-4F0F-8D9E-BB8003ED08BF}"/>
    <hyperlink ref="I7" r:id="rId3" xr:uid="{DC56F881-AAD6-4279-B112-8A9ED3E461C4}"/>
    <hyperlink ref="K7" r:id="rId4" xr:uid="{7D459697-BC03-4F05-A20C-A914D0ADF83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B894-FCBF-489D-A661-68061754D16A}">
  <dimension ref="A1:K6"/>
  <sheetViews>
    <sheetView workbookViewId="0">
      <selection activeCell="A4" sqref="A4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22" t="s">
        <v>84</v>
      </c>
      <c r="B3" s="38">
        <v>0</v>
      </c>
      <c r="C3" s="40">
        <v>0</v>
      </c>
      <c r="D3" s="39">
        <v>5</v>
      </c>
      <c r="E3" s="40">
        <v>0</v>
      </c>
      <c r="F3" s="45">
        <f>SUM(D3:E3)</f>
        <v>5</v>
      </c>
      <c r="G3" s="40">
        <v>0</v>
      </c>
      <c r="H3" s="66">
        <f>SUM(C3,E3,G3)</f>
        <v>0</v>
      </c>
      <c r="I3" s="41">
        <v>0</v>
      </c>
      <c r="J3" s="134">
        <f>D3+E3-I3</f>
        <v>5</v>
      </c>
      <c r="K3" s="85">
        <f>SUM(B3:E3,G3)</f>
        <v>5</v>
      </c>
    </row>
    <row r="4" spans="1:11" ht="30" customHeight="1" thickBot="1" x14ac:dyDescent="0.3">
      <c r="A4" s="22" t="s">
        <v>78</v>
      </c>
      <c r="B4" s="50">
        <v>35</v>
      </c>
      <c r="C4" s="40">
        <v>0</v>
      </c>
      <c r="D4" s="39">
        <v>31</v>
      </c>
      <c r="E4" s="40">
        <v>0</v>
      </c>
      <c r="F4" s="45">
        <f>SUM(D4+E4)</f>
        <v>31</v>
      </c>
      <c r="G4" s="40">
        <v>0</v>
      </c>
      <c r="H4" s="66">
        <f t="shared" ref="H4" si="0">SUM(C4,E4,G4)</f>
        <v>0</v>
      </c>
      <c r="I4" s="41">
        <v>67</v>
      </c>
      <c r="J4" s="112">
        <f>D4+E4-I4</f>
        <v>-36</v>
      </c>
      <c r="K4" s="85">
        <f>SUM(B4:E4,G4)</f>
        <v>66</v>
      </c>
    </row>
    <row r="5" spans="1:11" ht="15.75" thickBot="1" x14ac:dyDescent="0.3">
      <c r="A5" s="21" t="s">
        <v>2</v>
      </c>
      <c r="B5" s="6">
        <f>SUM(B3:B4)</f>
        <v>35</v>
      </c>
      <c r="C5" s="6">
        <f t="shared" ref="C5:I5" si="1">SUM(C3:C4)</f>
        <v>0</v>
      </c>
      <c r="D5" s="6">
        <f t="shared" si="1"/>
        <v>36</v>
      </c>
      <c r="E5" s="6">
        <f t="shared" si="1"/>
        <v>0</v>
      </c>
      <c r="F5" s="6">
        <f t="shared" si="1"/>
        <v>36</v>
      </c>
      <c r="G5" s="6">
        <f t="shared" si="1"/>
        <v>0</v>
      </c>
      <c r="H5" s="6">
        <f t="shared" si="1"/>
        <v>0</v>
      </c>
      <c r="I5" s="6">
        <f t="shared" si="1"/>
        <v>67</v>
      </c>
      <c r="J5" s="113">
        <f>SUM(J3:J4)</f>
        <v>-31</v>
      </c>
      <c r="K5" s="19">
        <f>SUM(K3:K4)</f>
        <v>71</v>
      </c>
    </row>
    <row r="6" spans="1:11" x14ac:dyDescent="0.25">
      <c r="B6" s="111" t="s">
        <v>74</v>
      </c>
      <c r="F6" s="111" t="s">
        <v>74</v>
      </c>
      <c r="I6" s="111" t="s">
        <v>74</v>
      </c>
      <c r="K6" s="111" t="s">
        <v>74</v>
      </c>
    </row>
  </sheetData>
  <hyperlinks>
    <hyperlink ref="K6" r:id="rId1" xr:uid="{CA2CFB6E-31C5-4F29-A475-854AB09F95F1}"/>
    <hyperlink ref="B6" r:id="rId2" xr:uid="{1D97E3F7-A6AD-4B2E-AF44-DD5B19E51127}"/>
    <hyperlink ref="F6" r:id="rId3" xr:uid="{53122DE1-696F-49EA-B054-D4DAAA8E6F0A}"/>
    <hyperlink ref="I6" r:id="rId4" xr:uid="{BC23FE02-C960-4F52-852F-7CEEA903D3C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workbookViewId="0">
      <selection activeCell="B3" sqref="B3:K3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.75" thickBot="1" x14ac:dyDescent="0.3">
      <c r="A3" s="15" t="s">
        <v>32</v>
      </c>
      <c r="B3" s="33">
        <v>229</v>
      </c>
      <c r="C3" s="35">
        <v>0</v>
      </c>
      <c r="D3" s="34">
        <v>92</v>
      </c>
      <c r="E3" s="35">
        <v>0</v>
      </c>
      <c r="F3" s="35">
        <f>SUM(D3+E3)</f>
        <v>92</v>
      </c>
      <c r="G3" s="35">
        <v>0</v>
      </c>
      <c r="H3" s="77">
        <f>SUM(C3,E3,G3)</f>
        <v>0</v>
      </c>
      <c r="I3" s="36">
        <v>76</v>
      </c>
      <c r="J3" s="92">
        <f>D3+E3-I3</f>
        <v>16</v>
      </c>
      <c r="K3" s="93">
        <f>SUM(B3:E3,G3)</f>
        <v>321</v>
      </c>
    </row>
    <row r="4" spans="1:11" x14ac:dyDescent="0.25">
      <c r="B4" s="111" t="s">
        <v>74</v>
      </c>
      <c r="F4" s="111" t="s">
        <v>74</v>
      </c>
      <c r="I4" s="111" t="s">
        <v>74</v>
      </c>
      <c r="K4" s="111" t="s">
        <v>74</v>
      </c>
    </row>
    <row r="6" spans="1:11" x14ac:dyDescent="0.25">
      <c r="G6" s="2"/>
      <c r="H6" s="2"/>
    </row>
  </sheetData>
  <hyperlinks>
    <hyperlink ref="B4" r:id="rId1" xr:uid="{53D1149F-A273-4777-A86C-3F17CCF36E29}"/>
    <hyperlink ref="F4" r:id="rId2" xr:uid="{69E8FD39-9AFF-4BA8-A455-818817B2EBEA}"/>
    <hyperlink ref="I4" r:id="rId3" xr:uid="{CB21E8E2-ABB7-4D7F-A5C4-F3D26AF17C69}"/>
    <hyperlink ref="K4" r:id="rId4" xr:uid="{CF34F6BD-E164-40DA-B1A8-D611799CAB70}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workbookViewId="0">
      <selection activeCell="B14" sqref="B14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27</v>
      </c>
      <c r="B3" s="43">
        <v>72</v>
      </c>
      <c r="C3" s="45">
        <v>12</v>
      </c>
      <c r="D3" s="44">
        <v>0</v>
      </c>
      <c r="E3" s="45">
        <v>0</v>
      </c>
      <c r="F3" s="45">
        <f>SUM(D3+E3)</f>
        <v>0</v>
      </c>
      <c r="G3" s="45">
        <v>0</v>
      </c>
      <c r="H3" s="66">
        <f>SUM(C3,E3,G3)</f>
        <v>12</v>
      </c>
      <c r="I3" s="46">
        <v>0</v>
      </c>
      <c r="J3" s="47">
        <f>D3+E3-I3</f>
        <v>0</v>
      </c>
      <c r="K3" s="49">
        <f>SUM(B3:E3,G3)</f>
        <v>84</v>
      </c>
    </row>
    <row r="4" spans="1:11" ht="30" customHeight="1" x14ac:dyDescent="0.25">
      <c r="A4" s="11" t="s">
        <v>28</v>
      </c>
      <c r="B4" s="29">
        <v>61</v>
      </c>
      <c r="C4" s="31">
        <v>0</v>
      </c>
      <c r="D4" s="30">
        <v>2</v>
      </c>
      <c r="E4" s="31">
        <v>0</v>
      </c>
      <c r="F4" s="45">
        <f t="shared" ref="F4:F8" si="0">SUM(D4+E4)</f>
        <v>2</v>
      </c>
      <c r="G4" s="31">
        <v>0</v>
      </c>
      <c r="H4" s="66">
        <f t="shared" ref="H4:H8" si="1">SUM(C4,E4,G4)</f>
        <v>0</v>
      </c>
      <c r="I4" s="32">
        <v>16</v>
      </c>
      <c r="J4" s="58">
        <f t="shared" ref="J4:J8" si="2">D4+E4-I4</f>
        <v>-14</v>
      </c>
      <c r="K4" s="49">
        <f t="shared" ref="K4:K8" si="3">SUM(B4:E4,G4)</f>
        <v>63</v>
      </c>
    </row>
    <row r="5" spans="1:11" ht="30" customHeight="1" x14ac:dyDescent="0.25">
      <c r="A5" s="11" t="s">
        <v>7</v>
      </c>
      <c r="B5" s="29">
        <v>176</v>
      </c>
      <c r="C5" s="31">
        <v>47</v>
      </c>
      <c r="D5" s="30">
        <v>48</v>
      </c>
      <c r="E5" s="31">
        <v>0</v>
      </c>
      <c r="F5" s="45">
        <f t="shared" si="0"/>
        <v>48</v>
      </c>
      <c r="G5" s="31">
        <v>0</v>
      </c>
      <c r="H5" s="66">
        <f t="shared" si="1"/>
        <v>47</v>
      </c>
      <c r="I5" s="32">
        <v>7</v>
      </c>
      <c r="J5" s="54">
        <f t="shared" si="2"/>
        <v>41</v>
      </c>
      <c r="K5" s="49">
        <f t="shared" si="3"/>
        <v>271</v>
      </c>
    </row>
    <row r="6" spans="1:11" ht="30" customHeight="1" x14ac:dyDescent="0.25">
      <c r="A6" s="11" t="s">
        <v>29</v>
      </c>
      <c r="B6" s="29">
        <v>2</v>
      </c>
      <c r="C6" s="31">
        <v>0</v>
      </c>
      <c r="D6" s="30">
        <v>0</v>
      </c>
      <c r="E6" s="31">
        <v>0</v>
      </c>
      <c r="F6" s="45">
        <f t="shared" si="0"/>
        <v>0</v>
      </c>
      <c r="G6" s="31">
        <v>0</v>
      </c>
      <c r="H6" s="66">
        <f t="shared" si="1"/>
        <v>0</v>
      </c>
      <c r="I6" s="32">
        <v>84</v>
      </c>
      <c r="J6" s="58">
        <f t="shared" si="2"/>
        <v>-84</v>
      </c>
      <c r="K6" s="49">
        <f t="shared" si="3"/>
        <v>2</v>
      </c>
    </row>
    <row r="7" spans="1:11" ht="30" customHeight="1" x14ac:dyDescent="0.25">
      <c r="A7" s="12" t="s">
        <v>30</v>
      </c>
      <c r="B7" s="29">
        <v>9</v>
      </c>
      <c r="C7" s="31">
        <v>1</v>
      </c>
      <c r="D7" s="30">
        <v>0</v>
      </c>
      <c r="E7" s="31">
        <v>0</v>
      </c>
      <c r="F7" s="45">
        <f t="shared" si="0"/>
        <v>0</v>
      </c>
      <c r="G7" s="31">
        <v>0</v>
      </c>
      <c r="H7" s="66">
        <f t="shared" si="1"/>
        <v>1</v>
      </c>
      <c r="I7" s="32">
        <v>197</v>
      </c>
      <c r="J7" s="58">
        <f t="shared" si="2"/>
        <v>-197</v>
      </c>
      <c r="K7" s="49">
        <f t="shared" si="3"/>
        <v>10</v>
      </c>
    </row>
    <row r="8" spans="1:11" ht="30" customHeight="1" thickBot="1" x14ac:dyDescent="0.3">
      <c r="A8" s="22" t="s">
        <v>26</v>
      </c>
      <c r="B8" s="38">
        <v>953</v>
      </c>
      <c r="C8" s="40">
        <v>138</v>
      </c>
      <c r="D8" s="39">
        <v>304</v>
      </c>
      <c r="E8" s="40">
        <v>0</v>
      </c>
      <c r="F8" s="45">
        <f t="shared" si="0"/>
        <v>304</v>
      </c>
      <c r="G8" s="40">
        <v>1</v>
      </c>
      <c r="H8" s="66">
        <f t="shared" si="1"/>
        <v>139</v>
      </c>
      <c r="I8" s="41">
        <v>787</v>
      </c>
      <c r="J8" s="58">
        <f t="shared" si="2"/>
        <v>-483</v>
      </c>
      <c r="K8" s="85">
        <f t="shared" si="3"/>
        <v>1396</v>
      </c>
    </row>
    <row r="9" spans="1:11" ht="15.75" thickBot="1" x14ac:dyDescent="0.3">
      <c r="A9" s="21" t="s">
        <v>2</v>
      </c>
      <c r="B9" s="6">
        <f t="shared" ref="B9:H9" si="4">SUM(B3:B8)</f>
        <v>1273</v>
      </c>
      <c r="C9" s="20">
        <f t="shared" si="4"/>
        <v>198</v>
      </c>
      <c r="D9" s="7">
        <f t="shared" si="4"/>
        <v>354</v>
      </c>
      <c r="E9" s="20">
        <f t="shared" si="4"/>
        <v>0</v>
      </c>
      <c r="F9" s="80">
        <f t="shared" si="4"/>
        <v>354</v>
      </c>
      <c r="G9" s="48">
        <f t="shared" si="4"/>
        <v>1</v>
      </c>
      <c r="H9" s="79">
        <f t="shared" si="4"/>
        <v>199</v>
      </c>
      <c r="I9" s="23">
        <v>1091</v>
      </c>
      <c r="J9" s="59">
        <f>SUM(J3:J8)</f>
        <v>-737</v>
      </c>
      <c r="K9" s="19">
        <f>SUM(K3:K8)</f>
        <v>1826</v>
      </c>
    </row>
    <row r="10" spans="1:11" x14ac:dyDescent="0.25">
      <c r="B10" s="111" t="s">
        <v>74</v>
      </c>
      <c r="F10" s="111" t="s">
        <v>74</v>
      </c>
      <c r="I10" s="111" t="s">
        <v>74</v>
      </c>
      <c r="K10" s="111" t="s">
        <v>74</v>
      </c>
    </row>
    <row r="14" spans="1:11" x14ac:dyDescent="0.25">
      <c r="B14" s="135" t="s">
        <v>85</v>
      </c>
    </row>
  </sheetData>
  <hyperlinks>
    <hyperlink ref="B10" r:id="rId1" xr:uid="{4C3DD7E4-D321-48D0-A169-97D0D07960BE}"/>
    <hyperlink ref="F10" r:id="rId2" xr:uid="{F92FD52D-69AC-432B-8A2A-51A4D5F925B3}"/>
    <hyperlink ref="I10" r:id="rId3" xr:uid="{FEF89664-3D51-4E21-A1A0-BFC645CC444B}"/>
    <hyperlink ref="K10" r:id="rId4" xr:uid="{F5B582BA-37EF-47B2-AD31-0E0FBE645F70}"/>
  </hyperlinks>
  <pageMargins left="0.7" right="0.7" top="0.75" bottom="0.75" header="0.3" footer="0.3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21AE-22B5-4E9E-A090-2E2CFB1840B4}">
  <dimension ref="A1:K15"/>
  <sheetViews>
    <sheetView workbookViewId="0">
      <selection activeCell="B13" sqref="B13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4" t="s">
        <v>49</v>
      </c>
      <c r="B3" s="25">
        <v>75</v>
      </c>
      <c r="C3" s="27">
        <v>14</v>
      </c>
      <c r="D3" s="26">
        <v>138</v>
      </c>
      <c r="E3" s="27">
        <v>0</v>
      </c>
      <c r="F3" s="27">
        <f>SUM(D3+E3)</f>
        <v>138</v>
      </c>
      <c r="G3" s="27">
        <v>0</v>
      </c>
      <c r="H3" s="27">
        <f>SUM(C3,E3,G3)</f>
        <v>14</v>
      </c>
      <c r="I3" s="28">
        <v>13</v>
      </c>
      <c r="J3" s="53">
        <f>D3+E3-I3</f>
        <v>125</v>
      </c>
      <c r="K3" s="1">
        <f>SUM(B3:E3,G3)</f>
        <v>227</v>
      </c>
    </row>
    <row r="4" spans="1:11" ht="30" customHeight="1" x14ac:dyDescent="0.25">
      <c r="A4" s="3" t="s">
        <v>50</v>
      </c>
      <c r="B4" s="29">
        <v>135</v>
      </c>
      <c r="C4" s="31">
        <v>9</v>
      </c>
      <c r="D4" s="30">
        <v>88</v>
      </c>
      <c r="E4" s="31">
        <v>2</v>
      </c>
      <c r="F4" s="31">
        <f t="shared" ref="F4:F6" si="0">SUM(D4+E4)</f>
        <v>90</v>
      </c>
      <c r="G4" s="31">
        <v>0</v>
      </c>
      <c r="H4" s="31">
        <f t="shared" ref="H4:H5" si="1">SUM(C4,E4,G4)</f>
        <v>11</v>
      </c>
      <c r="I4" s="32">
        <v>44</v>
      </c>
      <c r="J4" s="53">
        <f>D4+E4-I4</f>
        <v>46</v>
      </c>
      <c r="K4" s="1">
        <f t="shared" ref="K4:K5" si="2">SUM(B4:E4,G4)</f>
        <v>234</v>
      </c>
    </row>
    <row r="5" spans="1:11" ht="30" customHeight="1" x14ac:dyDescent="0.25">
      <c r="A5" s="4" t="s">
        <v>51</v>
      </c>
      <c r="B5" s="29">
        <v>91</v>
      </c>
      <c r="C5" s="31">
        <v>7</v>
      </c>
      <c r="D5" s="30">
        <v>20</v>
      </c>
      <c r="E5" s="31">
        <v>3</v>
      </c>
      <c r="F5" s="31">
        <f t="shared" si="0"/>
        <v>23</v>
      </c>
      <c r="G5" s="31">
        <v>0</v>
      </c>
      <c r="H5" s="31">
        <f t="shared" si="1"/>
        <v>10</v>
      </c>
      <c r="I5" s="32">
        <v>4</v>
      </c>
      <c r="J5" s="53">
        <f>D5+E5-I5</f>
        <v>19</v>
      </c>
      <c r="K5" s="1">
        <f t="shared" si="2"/>
        <v>121</v>
      </c>
    </row>
    <row r="6" spans="1:11" ht="30" customHeight="1" thickBot="1" x14ac:dyDescent="0.3">
      <c r="A6" s="15" t="s">
        <v>48</v>
      </c>
      <c r="B6" s="52">
        <v>1117</v>
      </c>
      <c r="C6" s="35">
        <v>67</v>
      </c>
      <c r="D6" s="34">
        <v>858</v>
      </c>
      <c r="E6" s="35">
        <v>20</v>
      </c>
      <c r="F6" s="45">
        <f t="shared" si="0"/>
        <v>878</v>
      </c>
      <c r="G6" s="35">
        <v>7</v>
      </c>
      <c r="H6" s="66">
        <f>SUM(C6,E6,G6)</f>
        <v>94</v>
      </c>
      <c r="I6" s="36">
        <v>243</v>
      </c>
      <c r="J6" s="70">
        <f>D6+E6-I6</f>
        <v>635</v>
      </c>
      <c r="K6" s="82">
        <f>SUM(B6:E6,G6)</f>
        <v>2069</v>
      </c>
    </row>
    <row r="7" spans="1:11" ht="15.75" thickBot="1" x14ac:dyDescent="0.3">
      <c r="A7" s="16" t="s">
        <v>2</v>
      </c>
      <c r="B7" s="6">
        <f t="shared" ref="B7:K7" si="3">SUM(B3:B6)</f>
        <v>1418</v>
      </c>
      <c r="C7" s="24">
        <f t="shared" si="3"/>
        <v>97</v>
      </c>
      <c r="D7" s="7">
        <f t="shared" si="3"/>
        <v>1104</v>
      </c>
      <c r="E7" s="94">
        <f t="shared" si="3"/>
        <v>25</v>
      </c>
      <c r="F7" s="94">
        <f t="shared" si="3"/>
        <v>1129</v>
      </c>
      <c r="G7" s="94">
        <f t="shared" si="3"/>
        <v>7</v>
      </c>
      <c r="H7" s="24">
        <f>SUM(H3:H6)</f>
        <v>129</v>
      </c>
      <c r="I7" s="23">
        <f t="shared" si="3"/>
        <v>304</v>
      </c>
      <c r="J7" s="83">
        <f t="shared" si="3"/>
        <v>825</v>
      </c>
      <c r="K7" s="81">
        <f t="shared" si="3"/>
        <v>2651</v>
      </c>
    </row>
    <row r="8" spans="1:11" x14ac:dyDescent="0.25">
      <c r="B8" s="111" t="s">
        <v>74</v>
      </c>
      <c r="F8" s="111" t="s">
        <v>74</v>
      </c>
      <c r="I8" s="111" t="s">
        <v>74</v>
      </c>
      <c r="K8" s="111" t="s">
        <v>74</v>
      </c>
    </row>
    <row r="10" spans="1:11" x14ac:dyDescent="0.25">
      <c r="E10" s="2"/>
      <c r="F10" s="2"/>
    </row>
    <row r="13" spans="1:11" x14ac:dyDescent="0.25">
      <c r="B13" s="135" t="s">
        <v>85</v>
      </c>
    </row>
    <row r="15" spans="1:11" x14ac:dyDescent="0.25">
      <c r="E15" s="5"/>
    </row>
  </sheetData>
  <hyperlinks>
    <hyperlink ref="B8" r:id="rId1" xr:uid="{ADC1CE94-68E1-485C-A625-8E3695FAE5E7}"/>
    <hyperlink ref="F8" r:id="rId2" xr:uid="{50230C31-92E2-4E50-8B1E-32173834B4D9}"/>
    <hyperlink ref="I8" r:id="rId3" xr:uid="{F6CA0D9A-5CD3-4752-A164-277F1BF1D135}"/>
    <hyperlink ref="K8" r:id="rId4" xr:uid="{19A4B645-BC67-4FC7-ADEC-35EF07B649A7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D7AE-CEB0-4608-ACD9-03C3903EA194}">
  <dimension ref="A1:K11"/>
  <sheetViews>
    <sheetView workbookViewId="0">
      <selection activeCell="I19" sqref="I19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16" t="s">
        <v>60</v>
      </c>
      <c r="C2" s="117" t="s">
        <v>5</v>
      </c>
      <c r="D2" s="118" t="s">
        <v>0</v>
      </c>
      <c r="E2" s="118" t="s">
        <v>3</v>
      </c>
      <c r="F2" s="119" t="s">
        <v>61</v>
      </c>
      <c r="G2" s="120" t="s">
        <v>4</v>
      </c>
      <c r="H2" s="121" t="s">
        <v>72</v>
      </c>
      <c r="I2" s="122" t="s">
        <v>62</v>
      </c>
      <c r="J2" s="123" t="s">
        <v>1</v>
      </c>
      <c r="K2" s="124" t="s">
        <v>63</v>
      </c>
    </row>
    <row r="3" spans="1:11" ht="30" customHeight="1" x14ac:dyDescent="0.25">
      <c r="A3" s="95" t="s">
        <v>64</v>
      </c>
      <c r="B3" s="25">
        <v>39</v>
      </c>
      <c r="C3" s="27">
        <v>6</v>
      </c>
      <c r="D3" s="26">
        <v>21</v>
      </c>
      <c r="E3" s="27">
        <v>0</v>
      </c>
      <c r="F3" s="27">
        <f>SUM(D3+E3)</f>
        <v>21</v>
      </c>
      <c r="G3" s="27">
        <v>0</v>
      </c>
      <c r="H3" s="63">
        <f>SUM(C3,E3,G3)</f>
        <v>6</v>
      </c>
      <c r="I3" s="28">
        <v>19</v>
      </c>
      <c r="J3" s="67">
        <f>D3+E3-I3</f>
        <v>2</v>
      </c>
      <c r="K3" s="132">
        <f>SUM(B3:E3,G3)</f>
        <v>66</v>
      </c>
    </row>
    <row r="4" spans="1:11" ht="30" customHeight="1" thickBot="1" x14ac:dyDescent="0.3">
      <c r="A4" s="3" t="s">
        <v>65</v>
      </c>
      <c r="B4" s="33">
        <v>379</v>
      </c>
      <c r="C4" s="126">
        <v>2</v>
      </c>
      <c r="D4" s="127">
        <v>206</v>
      </c>
      <c r="E4" s="126">
        <v>1</v>
      </c>
      <c r="F4" s="126">
        <f>SUM(D4+E4)</f>
        <v>207</v>
      </c>
      <c r="G4" s="126">
        <v>0</v>
      </c>
      <c r="H4" s="128">
        <f>SUM(C4,E4,G4)</f>
        <v>3</v>
      </c>
      <c r="I4" s="129">
        <v>153</v>
      </c>
      <c r="J4" s="130">
        <f t="shared" ref="J4" si="0">D4+E4-I4</f>
        <v>54</v>
      </c>
      <c r="K4" s="131">
        <f>SUM(B4:E4,G4)</f>
        <v>588</v>
      </c>
    </row>
    <row r="5" spans="1:11" ht="15.75" thickBot="1" x14ac:dyDescent="0.3">
      <c r="A5" s="16" t="s">
        <v>2</v>
      </c>
      <c r="B5" s="125">
        <f>SUM(B3:B4)</f>
        <v>418</v>
      </c>
      <c r="C5" s="125">
        <f t="shared" ref="C5:I5" si="1">SUM(C3:C4)</f>
        <v>8</v>
      </c>
      <c r="D5" s="125">
        <f t="shared" si="1"/>
        <v>227</v>
      </c>
      <c r="E5" s="125">
        <f t="shared" si="1"/>
        <v>1</v>
      </c>
      <c r="F5" s="125">
        <f t="shared" si="1"/>
        <v>228</v>
      </c>
      <c r="G5" s="125">
        <f t="shared" si="1"/>
        <v>0</v>
      </c>
      <c r="H5" s="125">
        <f t="shared" si="1"/>
        <v>9</v>
      </c>
      <c r="I5" s="125">
        <f t="shared" si="1"/>
        <v>172</v>
      </c>
      <c r="J5" s="83">
        <f>SUM(J3:J4)</f>
        <v>56</v>
      </c>
      <c r="K5" s="81">
        <f>SUM(K3:K4)</f>
        <v>654</v>
      </c>
    </row>
    <row r="6" spans="1:11" x14ac:dyDescent="0.25">
      <c r="B6" s="111" t="s">
        <v>74</v>
      </c>
      <c r="F6" s="111" t="s">
        <v>74</v>
      </c>
      <c r="I6" s="111" t="s">
        <v>74</v>
      </c>
      <c r="K6" s="111" t="s">
        <v>74</v>
      </c>
    </row>
    <row r="8" spans="1:11" x14ac:dyDescent="0.25">
      <c r="E8" t="s">
        <v>67</v>
      </c>
      <c r="G8" s="2"/>
      <c r="H8" s="2"/>
    </row>
    <row r="9" spans="1:11" x14ac:dyDescent="0.25">
      <c r="E9" s="106" t="s">
        <v>66</v>
      </c>
    </row>
    <row r="10" spans="1:11" x14ac:dyDescent="0.25">
      <c r="C10" t="s">
        <v>69</v>
      </c>
    </row>
    <row r="11" spans="1:11" x14ac:dyDescent="0.25">
      <c r="C11" t="s">
        <v>70</v>
      </c>
    </row>
  </sheetData>
  <hyperlinks>
    <hyperlink ref="B6" r:id="rId1" xr:uid="{F3FEAB6B-7DD4-46F0-AD0D-C2126FD3BBB3}"/>
    <hyperlink ref="F6" r:id="rId2" xr:uid="{C336977D-C01B-491F-A8C9-5F8D34C6576C}"/>
    <hyperlink ref="I6" r:id="rId3" xr:uid="{FE826404-59C0-455A-AAB3-146111CC4271}"/>
    <hyperlink ref="K6" r:id="rId4" xr:uid="{7B0ED449-2582-4471-9D4E-97DD9EEAB96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workbookViewId="0">
      <selection activeCell="C4" sqref="C4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4" t="s">
        <v>8</v>
      </c>
      <c r="B3" s="25">
        <v>9</v>
      </c>
      <c r="C3" s="27">
        <v>0</v>
      </c>
      <c r="D3" s="26">
        <v>0</v>
      </c>
      <c r="E3" s="27">
        <v>0</v>
      </c>
      <c r="F3" s="31">
        <f>SUM(D3+E3)</f>
        <v>0</v>
      </c>
      <c r="G3" s="27">
        <v>0</v>
      </c>
      <c r="H3" s="63">
        <f>SUM(C3,E3,G3)</f>
        <v>0</v>
      </c>
      <c r="I3" s="28">
        <v>28</v>
      </c>
      <c r="J3" s="57">
        <f>D3+E3-I3</f>
        <v>-28</v>
      </c>
      <c r="K3" s="1">
        <f>SUM(B3:E3,G3)</f>
        <v>9</v>
      </c>
    </row>
    <row r="4" spans="1:11" ht="30" customHeight="1" x14ac:dyDescent="0.25">
      <c r="A4" s="3" t="s">
        <v>7</v>
      </c>
      <c r="B4" s="29">
        <v>317</v>
      </c>
      <c r="C4" s="31">
        <v>40</v>
      </c>
      <c r="D4" s="30">
        <v>381</v>
      </c>
      <c r="E4" s="31">
        <v>61</v>
      </c>
      <c r="F4" s="31">
        <f t="shared" ref="F4:F6" si="0">SUM(D4+E4)</f>
        <v>442</v>
      </c>
      <c r="G4" s="31">
        <v>118</v>
      </c>
      <c r="H4" s="64">
        <f>SUM(C4,E4,G4)</f>
        <v>219</v>
      </c>
      <c r="I4" s="32">
        <v>76</v>
      </c>
      <c r="J4" s="53">
        <f t="shared" ref="J4:J6" si="1">D4+E4-I4</f>
        <v>366</v>
      </c>
      <c r="K4" s="1">
        <f t="shared" ref="K4:K6" si="2">SUM(B4:E4,G4)</f>
        <v>917</v>
      </c>
    </row>
    <row r="5" spans="1:11" ht="30" customHeight="1" x14ac:dyDescent="0.25">
      <c r="A5" s="4" t="s">
        <v>9</v>
      </c>
      <c r="B5" s="29">
        <v>382</v>
      </c>
      <c r="C5" s="31">
        <v>21</v>
      </c>
      <c r="D5" s="30">
        <v>67</v>
      </c>
      <c r="E5" s="31">
        <v>0</v>
      </c>
      <c r="F5" s="31">
        <f t="shared" si="0"/>
        <v>67</v>
      </c>
      <c r="G5" s="31">
        <v>5</v>
      </c>
      <c r="H5" s="64">
        <f>SUM(C5,E5,G5)</f>
        <v>26</v>
      </c>
      <c r="I5" s="32">
        <v>8</v>
      </c>
      <c r="J5" s="53">
        <f t="shared" si="1"/>
        <v>59</v>
      </c>
      <c r="K5" s="1">
        <f t="shared" si="2"/>
        <v>475</v>
      </c>
    </row>
    <row r="6" spans="1:11" ht="30" customHeight="1" thickBot="1" x14ac:dyDescent="0.3">
      <c r="A6" s="15" t="s">
        <v>6</v>
      </c>
      <c r="B6" s="33">
        <v>964</v>
      </c>
      <c r="C6" s="35">
        <v>57</v>
      </c>
      <c r="D6" s="34">
        <v>324</v>
      </c>
      <c r="E6" s="35">
        <v>20</v>
      </c>
      <c r="F6" s="31">
        <f t="shared" si="0"/>
        <v>344</v>
      </c>
      <c r="G6" s="35">
        <v>34</v>
      </c>
      <c r="H6" s="77">
        <f>SUM(C6,E6,G6)</f>
        <v>111</v>
      </c>
      <c r="I6" s="36">
        <v>639</v>
      </c>
      <c r="J6" s="84">
        <f t="shared" si="1"/>
        <v>-295</v>
      </c>
      <c r="K6" s="82">
        <f t="shared" si="2"/>
        <v>1399</v>
      </c>
    </row>
    <row r="7" spans="1:11" ht="15.75" thickBot="1" x14ac:dyDescent="0.3">
      <c r="A7" s="16" t="s">
        <v>2</v>
      </c>
      <c r="B7" s="6">
        <f t="shared" ref="B7:K7" si="3">SUM(B3:B6)</f>
        <v>1672</v>
      </c>
      <c r="C7" s="24">
        <f t="shared" si="3"/>
        <v>118</v>
      </c>
      <c r="D7" s="7">
        <f t="shared" si="3"/>
        <v>772</v>
      </c>
      <c r="E7" s="24">
        <f t="shared" si="3"/>
        <v>81</v>
      </c>
      <c r="F7" s="78">
        <f>SUM(F3:F6)</f>
        <v>853</v>
      </c>
      <c r="G7" s="24">
        <f t="shared" si="3"/>
        <v>157</v>
      </c>
      <c r="H7" s="24">
        <f>SUM(H3:H6)</f>
        <v>356</v>
      </c>
      <c r="I7" s="23">
        <f t="shared" si="3"/>
        <v>751</v>
      </c>
      <c r="J7" s="83">
        <f t="shared" si="3"/>
        <v>102</v>
      </c>
      <c r="K7" s="81">
        <f t="shared" si="3"/>
        <v>2800</v>
      </c>
    </row>
    <row r="8" spans="1:11" x14ac:dyDescent="0.25">
      <c r="B8" s="111" t="s">
        <v>74</v>
      </c>
      <c r="F8" s="111" t="s">
        <v>74</v>
      </c>
      <c r="I8" s="111" t="s">
        <v>74</v>
      </c>
      <c r="K8" s="111" t="s">
        <v>74</v>
      </c>
    </row>
    <row r="10" spans="1:11" x14ac:dyDescent="0.25">
      <c r="G10" s="2"/>
      <c r="H10" s="2"/>
    </row>
    <row r="12" spans="1:11" x14ac:dyDescent="0.25">
      <c r="B12" s="135" t="s">
        <v>85</v>
      </c>
    </row>
    <row r="15" spans="1:11" x14ac:dyDescent="0.25">
      <c r="G15" s="5"/>
    </row>
  </sheetData>
  <hyperlinks>
    <hyperlink ref="B8" r:id="rId1" xr:uid="{056F1975-998A-418F-8A4D-E883054EBB95}"/>
    <hyperlink ref="F8" r:id="rId2" xr:uid="{7331C33E-DB11-42A0-92DA-5ADA3296F7AD}"/>
    <hyperlink ref="I8" r:id="rId3" xr:uid="{E1F83CBA-84AC-4D62-9963-A8E2D4CB7087}"/>
    <hyperlink ref="K8" r:id="rId4" xr:uid="{F8E97756-2251-437D-B44B-6F53C45FA5B9}"/>
  </hyperlinks>
  <pageMargins left="0.7" right="0.7" top="0.75" bottom="0.75" header="0.3" footer="0.3"/>
  <pageSetup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selection activeCell="B5" sqref="B5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thickBot="1" x14ac:dyDescent="0.3">
      <c r="A3" s="10" t="s">
        <v>36</v>
      </c>
      <c r="B3" s="43">
        <v>40</v>
      </c>
      <c r="C3" s="45">
        <v>46</v>
      </c>
      <c r="D3" s="44">
        <v>1</v>
      </c>
      <c r="E3" s="45">
        <v>0</v>
      </c>
      <c r="F3" s="45">
        <f>SUM(D3+E3)</f>
        <v>1</v>
      </c>
      <c r="G3" s="45">
        <v>0</v>
      </c>
      <c r="H3" s="66">
        <f>SUM(C3,E3,G3)</f>
        <v>46</v>
      </c>
      <c r="I3" s="46">
        <v>22</v>
      </c>
      <c r="J3" s="58">
        <f>D3+E3-I3</f>
        <v>-21</v>
      </c>
      <c r="K3" s="49">
        <f>SUM(B3:E3,G3)</f>
        <v>87</v>
      </c>
    </row>
    <row r="4" spans="1:11" ht="30" customHeight="1" x14ac:dyDescent="0.25">
      <c r="A4" s="10" t="s">
        <v>37</v>
      </c>
      <c r="B4" s="29">
        <v>8</v>
      </c>
      <c r="C4" s="31">
        <v>0</v>
      </c>
      <c r="D4" s="30">
        <v>0</v>
      </c>
      <c r="E4" s="31">
        <v>0</v>
      </c>
      <c r="F4" s="45">
        <f t="shared" ref="F4:F5" si="0">SUM(D4+E4)</f>
        <v>0</v>
      </c>
      <c r="G4" s="31">
        <v>0</v>
      </c>
      <c r="H4" s="64">
        <f>SUM(C4,E4,G4)</f>
        <v>0</v>
      </c>
      <c r="I4" s="32">
        <v>29</v>
      </c>
      <c r="J4" s="58">
        <f t="shared" ref="J4:J5" si="1">D4+E4-I4</f>
        <v>-29</v>
      </c>
      <c r="K4" s="49">
        <f t="shared" ref="K4:K5" si="2">SUM(B4:E4,G4)</f>
        <v>8</v>
      </c>
    </row>
    <row r="5" spans="1:11" ht="30" customHeight="1" thickBot="1" x14ac:dyDescent="0.3">
      <c r="A5" s="22" t="s">
        <v>33</v>
      </c>
      <c r="B5" s="50">
        <v>1343</v>
      </c>
      <c r="C5" s="40">
        <v>20</v>
      </c>
      <c r="D5" s="39">
        <v>156</v>
      </c>
      <c r="E5" s="40">
        <v>0</v>
      </c>
      <c r="F5" s="45">
        <f t="shared" si="0"/>
        <v>156</v>
      </c>
      <c r="G5" s="40">
        <v>4</v>
      </c>
      <c r="H5" s="65">
        <f>SUM(C5,E5,G5)</f>
        <v>24</v>
      </c>
      <c r="I5" s="41">
        <v>925</v>
      </c>
      <c r="J5" s="58">
        <f t="shared" si="1"/>
        <v>-769</v>
      </c>
      <c r="K5" s="85">
        <f t="shared" si="2"/>
        <v>1523</v>
      </c>
    </row>
    <row r="6" spans="1:11" ht="15.75" thickBot="1" x14ac:dyDescent="0.3">
      <c r="A6" s="21" t="s">
        <v>2</v>
      </c>
      <c r="B6" s="6">
        <f t="shared" ref="B6:K6" si="3">SUM(B3:B5)</f>
        <v>1391</v>
      </c>
      <c r="C6" s="20">
        <f t="shared" si="3"/>
        <v>66</v>
      </c>
      <c r="D6" s="7">
        <f t="shared" si="3"/>
        <v>157</v>
      </c>
      <c r="E6" s="8">
        <f t="shared" si="3"/>
        <v>0</v>
      </c>
      <c r="F6" s="80">
        <f>SUM(F3:F5)</f>
        <v>157</v>
      </c>
      <c r="G6" s="48">
        <f t="shared" si="3"/>
        <v>4</v>
      </c>
      <c r="H6" s="79">
        <f>SUM(H3:H5)</f>
        <v>70</v>
      </c>
      <c r="I6" s="23">
        <f>SUM(I3:I5)</f>
        <v>976</v>
      </c>
      <c r="J6" s="59">
        <f t="shared" si="3"/>
        <v>-819</v>
      </c>
      <c r="K6" s="19">
        <f t="shared" si="3"/>
        <v>1618</v>
      </c>
    </row>
    <row r="7" spans="1:11" x14ac:dyDescent="0.25">
      <c r="B7" s="111" t="s">
        <v>74</v>
      </c>
      <c r="F7" s="111" t="s">
        <v>74</v>
      </c>
      <c r="I7" s="111" t="s">
        <v>74</v>
      </c>
      <c r="K7" s="111" t="s">
        <v>74</v>
      </c>
    </row>
  </sheetData>
  <hyperlinks>
    <hyperlink ref="B7" r:id="rId1" xr:uid="{6489C6A2-06FB-42D7-B285-D647D680E5C2}"/>
    <hyperlink ref="F7" r:id="rId2" xr:uid="{1B71B738-6484-49C3-9C67-17B8F43D5CC5}"/>
    <hyperlink ref="I7" r:id="rId3" xr:uid="{6FF8F72C-A457-4AF3-873B-B656B2ED01D6}"/>
    <hyperlink ref="K7" r:id="rId4" xr:uid="{0B5D1828-82D8-492A-95B8-87ECBB8380EC}"/>
  </hyperlinks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"/>
  <sheetViews>
    <sheetView workbookViewId="0">
      <selection activeCell="C9" sqref="C9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41</v>
      </c>
      <c r="B3" s="43">
        <v>17</v>
      </c>
      <c r="C3" s="45">
        <v>0</v>
      </c>
      <c r="D3" s="44">
        <v>0</v>
      </c>
      <c r="E3" s="45">
        <v>0</v>
      </c>
      <c r="F3" s="45">
        <f>SUM(D3+E3)</f>
        <v>0</v>
      </c>
      <c r="G3" s="45">
        <v>0</v>
      </c>
      <c r="H3" s="66">
        <f>SUM(C3,E3,G3)</f>
        <v>0</v>
      </c>
      <c r="I3" s="46">
        <v>40</v>
      </c>
      <c r="J3" s="58">
        <f>D3+E3-I3</f>
        <v>-40</v>
      </c>
      <c r="K3" s="49">
        <f>SUM(B3:E3,G3)</f>
        <v>17</v>
      </c>
    </row>
    <row r="4" spans="1:11" ht="30" customHeight="1" x14ac:dyDescent="0.25">
      <c r="A4" s="11" t="s">
        <v>38</v>
      </c>
      <c r="B4" s="29">
        <v>3</v>
      </c>
      <c r="C4" s="31">
        <v>1</v>
      </c>
      <c r="D4" s="30">
        <v>2</v>
      </c>
      <c r="E4" s="31">
        <v>0</v>
      </c>
      <c r="F4" s="45">
        <f t="shared" ref="F4:F8" si="0">SUM(D4+E4)</f>
        <v>2</v>
      </c>
      <c r="G4" s="31">
        <v>0</v>
      </c>
      <c r="H4" s="66">
        <f t="shared" ref="H4:H8" si="1">SUM(C4,E4,G4)</f>
        <v>1</v>
      </c>
      <c r="I4" s="32">
        <v>0</v>
      </c>
      <c r="J4" s="54">
        <f t="shared" ref="J4:J8" si="2">D4+E4-I4</f>
        <v>2</v>
      </c>
      <c r="K4" s="49">
        <f t="shared" ref="K4:K8" si="3">SUM(B4:E4,G4)</f>
        <v>6</v>
      </c>
    </row>
    <row r="5" spans="1:11" ht="30" customHeight="1" x14ac:dyDescent="0.25">
      <c r="A5" s="11" t="s">
        <v>42</v>
      </c>
      <c r="B5" s="29">
        <v>96</v>
      </c>
      <c r="C5" s="31">
        <v>0</v>
      </c>
      <c r="D5" s="30">
        <v>14</v>
      </c>
      <c r="E5" s="31">
        <v>0</v>
      </c>
      <c r="F5" s="45">
        <f t="shared" si="0"/>
        <v>14</v>
      </c>
      <c r="G5" s="31">
        <v>15</v>
      </c>
      <c r="H5" s="66">
        <f t="shared" si="1"/>
        <v>15</v>
      </c>
      <c r="I5" s="32">
        <v>31</v>
      </c>
      <c r="J5" s="58">
        <f t="shared" si="2"/>
        <v>-17</v>
      </c>
      <c r="K5" s="49">
        <f t="shared" si="3"/>
        <v>125</v>
      </c>
    </row>
    <row r="6" spans="1:11" ht="30" customHeight="1" x14ac:dyDescent="0.25">
      <c r="A6" s="11" t="s">
        <v>40</v>
      </c>
      <c r="B6" s="29">
        <v>0</v>
      </c>
      <c r="C6" s="31">
        <v>0</v>
      </c>
      <c r="D6" s="30">
        <v>0</v>
      </c>
      <c r="E6" s="31">
        <v>0</v>
      </c>
      <c r="F6" s="45">
        <f t="shared" si="0"/>
        <v>0</v>
      </c>
      <c r="G6" s="31">
        <v>0</v>
      </c>
      <c r="H6" s="66">
        <f t="shared" si="1"/>
        <v>0</v>
      </c>
      <c r="I6" s="32">
        <v>29</v>
      </c>
      <c r="J6" s="58">
        <f t="shared" si="2"/>
        <v>-29</v>
      </c>
      <c r="K6" s="49">
        <f t="shared" si="3"/>
        <v>0</v>
      </c>
    </row>
    <row r="7" spans="1:11" ht="30" customHeight="1" x14ac:dyDescent="0.25">
      <c r="A7" s="12" t="s">
        <v>39</v>
      </c>
      <c r="B7" s="29">
        <v>11</v>
      </c>
      <c r="C7" s="31">
        <v>0</v>
      </c>
      <c r="D7" s="30">
        <v>0</v>
      </c>
      <c r="E7" s="31">
        <v>0</v>
      </c>
      <c r="F7" s="45">
        <f t="shared" si="0"/>
        <v>0</v>
      </c>
      <c r="G7" s="31">
        <v>0</v>
      </c>
      <c r="H7" s="66">
        <f t="shared" si="1"/>
        <v>0</v>
      </c>
      <c r="I7" s="32">
        <v>7</v>
      </c>
      <c r="J7" s="58">
        <f t="shared" si="2"/>
        <v>-7</v>
      </c>
      <c r="K7" s="49">
        <f t="shared" si="3"/>
        <v>11</v>
      </c>
    </row>
    <row r="8" spans="1:11" ht="30" customHeight="1" thickBot="1" x14ac:dyDescent="0.3">
      <c r="A8" s="22" t="s">
        <v>34</v>
      </c>
      <c r="B8" s="50">
        <v>2172</v>
      </c>
      <c r="C8" s="40">
        <v>550</v>
      </c>
      <c r="D8" s="39">
        <v>900</v>
      </c>
      <c r="E8" s="40">
        <v>1</v>
      </c>
      <c r="F8" s="45">
        <f t="shared" si="0"/>
        <v>901</v>
      </c>
      <c r="G8" s="40">
        <v>93</v>
      </c>
      <c r="H8" s="66">
        <f t="shared" si="1"/>
        <v>644</v>
      </c>
      <c r="I8" s="51">
        <v>1410</v>
      </c>
      <c r="J8" s="58">
        <f t="shared" si="2"/>
        <v>-509</v>
      </c>
      <c r="K8" s="85">
        <f t="shared" si="3"/>
        <v>3716</v>
      </c>
    </row>
    <row r="9" spans="1:11" ht="15.75" thickBot="1" x14ac:dyDescent="0.3">
      <c r="A9" s="21" t="s">
        <v>2</v>
      </c>
      <c r="B9" s="6">
        <f t="shared" ref="B9:K9" si="4">SUM(B3:B8)</f>
        <v>2299</v>
      </c>
      <c r="C9" s="20">
        <f t="shared" si="4"/>
        <v>551</v>
      </c>
      <c r="D9" s="7">
        <f t="shared" si="4"/>
        <v>916</v>
      </c>
      <c r="E9" s="8">
        <f t="shared" si="4"/>
        <v>1</v>
      </c>
      <c r="F9" s="80">
        <f t="shared" si="4"/>
        <v>917</v>
      </c>
      <c r="G9" s="48">
        <f t="shared" si="4"/>
        <v>108</v>
      </c>
      <c r="H9" s="79">
        <f t="shared" si="4"/>
        <v>660</v>
      </c>
      <c r="I9" s="23">
        <f t="shared" si="4"/>
        <v>1517</v>
      </c>
      <c r="J9" s="59">
        <f t="shared" si="4"/>
        <v>-600</v>
      </c>
      <c r="K9" s="19">
        <f t="shared" si="4"/>
        <v>3875</v>
      </c>
    </row>
    <row r="10" spans="1:11" x14ac:dyDescent="0.25">
      <c r="B10" s="111" t="s">
        <v>74</v>
      </c>
      <c r="F10" s="111" t="s">
        <v>74</v>
      </c>
      <c r="I10" s="111" t="s">
        <v>74</v>
      </c>
      <c r="K10" s="111" t="s">
        <v>74</v>
      </c>
    </row>
  </sheetData>
  <hyperlinks>
    <hyperlink ref="B10" r:id="rId1" xr:uid="{583E7D32-D52C-4019-8DC9-189B16969FCA}"/>
    <hyperlink ref="F10" r:id="rId2" xr:uid="{BE1A2766-2F21-4CC9-BFAB-BB14286DD9F7}"/>
    <hyperlink ref="I10" r:id="rId3" xr:uid="{02F3308A-1E9B-4BC7-B9A5-FD298BC1EE1A}"/>
    <hyperlink ref="K10" r:id="rId4" xr:uid="{8D132690-AD66-40A1-A97D-AB0C9B4A726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workbookViewId="0">
      <selection activeCell="B5" sqref="B5:K5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80</v>
      </c>
      <c r="B3" s="43">
        <v>4</v>
      </c>
      <c r="C3" s="45">
        <v>0</v>
      </c>
      <c r="D3" s="44">
        <v>0</v>
      </c>
      <c r="E3" s="45">
        <v>0</v>
      </c>
      <c r="F3" s="45">
        <f>SUM(D3+E3)</f>
        <v>0</v>
      </c>
      <c r="G3" s="45">
        <v>0</v>
      </c>
      <c r="H3" s="66">
        <f>SUM(C3,E3,G3)</f>
        <v>0</v>
      </c>
      <c r="I3" s="46">
        <v>0</v>
      </c>
      <c r="J3" s="47">
        <f>D3+E3-I3</f>
        <v>0</v>
      </c>
      <c r="K3" s="49">
        <f>SUM(B3:E3,G3)</f>
        <v>4</v>
      </c>
    </row>
    <row r="4" spans="1:11" ht="30" customHeight="1" thickBot="1" x14ac:dyDescent="0.3">
      <c r="A4" s="22" t="s">
        <v>31</v>
      </c>
      <c r="B4" s="50">
        <v>309</v>
      </c>
      <c r="C4" s="40">
        <v>9</v>
      </c>
      <c r="D4" s="39">
        <v>13</v>
      </c>
      <c r="E4" s="40">
        <v>0</v>
      </c>
      <c r="F4" s="45">
        <f t="shared" ref="F4" si="0">SUM(D4+E4)</f>
        <v>13</v>
      </c>
      <c r="G4" s="40">
        <v>0</v>
      </c>
      <c r="H4" s="66">
        <f>SUM(C4,E4,G4)</f>
        <v>9</v>
      </c>
      <c r="I4" s="41">
        <v>116</v>
      </c>
      <c r="J4" s="112">
        <f>D4+E4-I4</f>
        <v>-103</v>
      </c>
      <c r="K4" s="85">
        <f>SUM(B4:E4,G4)</f>
        <v>331</v>
      </c>
    </row>
    <row r="5" spans="1:11" ht="15.75" thickBot="1" x14ac:dyDescent="0.3">
      <c r="A5" s="21" t="s">
        <v>2</v>
      </c>
      <c r="B5" s="6">
        <f t="shared" ref="B5:K5" si="1">SUM(B3:B4)</f>
        <v>313</v>
      </c>
      <c r="C5" s="20">
        <f t="shared" si="1"/>
        <v>9</v>
      </c>
      <c r="D5" s="7">
        <f t="shared" si="1"/>
        <v>13</v>
      </c>
      <c r="E5" s="20">
        <f t="shared" si="1"/>
        <v>0</v>
      </c>
      <c r="F5" s="80">
        <f t="shared" si="1"/>
        <v>13</v>
      </c>
      <c r="G5" s="48">
        <f t="shared" si="1"/>
        <v>0</v>
      </c>
      <c r="H5" s="79">
        <f t="shared" si="1"/>
        <v>9</v>
      </c>
      <c r="I5" s="23">
        <f t="shared" si="1"/>
        <v>116</v>
      </c>
      <c r="J5" s="113">
        <f t="shared" si="1"/>
        <v>-103</v>
      </c>
      <c r="K5" s="19">
        <f t="shared" si="1"/>
        <v>335</v>
      </c>
    </row>
    <row r="6" spans="1:11" x14ac:dyDescent="0.25">
      <c r="B6" s="111" t="s">
        <v>74</v>
      </c>
      <c r="F6" s="111" t="s">
        <v>74</v>
      </c>
      <c r="I6" s="111" t="s">
        <v>74</v>
      </c>
      <c r="K6" s="111" t="s">
        <v>74</v>
      </c>
    </row>
  </sheetData>
  <hyperlinks>
    <hyperlink ref="B6" r:id="rId1" xr:uid="{468A7721-4BFE-4732-A49D-666995E26E2E}"/>
    <hyperlink ref="F6" r:id="rId2" xr:uid="{BF2A4272-1D10-4AA3-B29F-1EA909524635}"/>
    <hyperlink ref="I6" r:id="rId3" xr:uid="{65B27083-1C02-4719-9551-522FA88AC3F1}"/>
    <hyperlink ref="K6" r:id="rId4" xr:uid="{5EA30DB7-944D-4D41-986B-5D66DA3B236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topLeftCell="A2" workbookViewId="0">
      <selection activeCell="B19" sqref="B19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4" t="s">
        <v>11</v>
      </c>
      <c r="B3" s="43">
        <v>25</v>
      </c>
      <c r="C3" s="45">
        <v>20</v>
      </c>
      <c r="D3" s="44">
        <v>6</v>
      </c>
      <c r="E3" s="45">
        <v>0</v>
      </c>
      <c r="F3" s="45">
        <f>SUM(D3+E3)</f>
        <v>6</v>
      </c>
      <c r="G3" s="45">
        <v>1</v>
      </c>
      <c r="H3" s="45">
        <f>SUM(C3,E3,G3)</f>
        <v>21</v>
      </c>
      <c r="I3" s="46">
        <v>1</v>
      </c>
      <c r="J3" s="54">
        <f>D3+E3-I3</f>
        <v>5</v>
      </c>
      <c r="K3" s="89">
        <f>SUM(B3:E3,G3)</f>
        <v>52</v>
      </c>
    </row>
    <row r="4" spans="1:11" ht="30" customHeight="1" x14ac:dyDescent="0.25">
      <c r="A4" s="3" t="s">
        <v>19</v>
      </c>
      <c r="B4" s="29">
        <v>17</v>
      </c>
      <c r="C4" s="31">
        <v>2</v>
      </c>
      <c r="D4" s="30">
        <v>31</v>
      </c>
      <c r="E4" s="31">
        <v>0</v>
      </c>
      <c r="F4" s="45">
        <f t="shared" ref="F4:F13" si="0">SUM(D4+E4)</f>
        <v>31</v>
      </c>
      <c r="G4" s="31">
        <v>1</v>
      </c>
      <c r="H4" s="31">
        <f t="shared" ref="H4:H13" si="1">SUM(C4,E4,G4)</f>
        <v>3</v>
      </c>
      <c r="I4" s="32">
        <v>0</v>
      </c>
      <c r="J4" s="53">
        <f t="shared" ref="J4:J13" si="2">D4+E4-I4</f>
        <v>31</v>
      </c>
      <c r="K4" s="42">
        <f t="shared" ref="K4:K13" si="3">SUM(B4:E4,G4)</f>
        <v>51</v>
      </c>
    </row>
    <row r="5" spans="1:11" ht="30" customHeight="1" x14ac:dyDescent="0.25">
      <c r="A5" s="3" t="s">
        <v>13</v>
      </c>
      <c r="B5" s="29">
        <v>45</v>
      </c>
      <c r="C5" s="31">
        <v>5</v>
      </c>
      <c r="D5" s="30">
        <v>3</v>
      </c>
      <c r="E5" s="31">
        <v>0</v>
      </c>
      <c r="F5" s="45">
        <f t="shared" si="0"/>
        <v>3</v>
      </c>
      <c r="G5" s="31">
        <v>0</v>
      </c>
      <c r="H5" s="31">
        <f t="shared" si="1"/>
        <v>5</v>
      </c>
      <c r="I5" s="32">
        <v>4</v>
      </c>
      <c r="J5" s="60">
        <f t="shared" si="2"/>
        <v>-1</v>
      </c>
      <c r="K5" s="42">
        <f t="shared" si="3"/>
        <v>53</v>
      </c>
    </row>
    <row r="6" spans="1:11" ht="30" customHeight="1" x14ac:dyDescent="0.25">
      <c r="A6" s="3" t="s">
        <v>17</v>
      </c>
      <c r="B6" s="29">
        <v>207</v>
      </c>
      <c r="C6" s="31">
        <v>21</v>
      </c>
      <c r="D6" s="30">
        <v>12</v>
      </c>
      <c r="E6" s="31">
        <v>0</v>
      </c>
      <c r="F6" s="45">
        <f t="shared" si="0"/>
        <v>12</v>
      </c>
      <c r="G6" s="31">
        <v>3</v>
      </c>
      <c r="H6" s="31">
        <f t="shared" si="1"/>
        <v>24</v>
      </c>
      <c r="I6" s="32">
        <v>40</v>
      </c>
      <c r="J6" s="60">
        <f t="shared" si="2"/>
        <v>-28</v>
      </c>
      <c r="K6" s="42">
        <f t="shared" si="3"/>
        <v>243</v>
      </c>
    </row>
    <row r="7" spans="1:11" ht="30" customHeight="1" x14ac:dyDescent="0.25">
      <c r="A7" s="3" t="s">
        <v>12</v>
      </c>
      <c r="B7" s="29">
        <v>46</v>
      </c>
      <c r="C7" s="31">
        <v>1</v>
      </c>
      <c r="D7" s="30">
        <v>16</v>
      </c>
      <c r="E7" s="31">
        <v>0</v>
      </c>
      <c r="F7" s="45">
        <f t="shared" si="0"/>
        <v>16</v>
      </c>
      <c r="G7" s="31">
        <v>0</v>
      </c>
      <c r="H7" s="31">
        <f t="shared" si="1"/>
        <v>1</v>
      </c>
      <c r="I7" s="32">
        <v>5</v>
      </c>
      <c r="J7" s="53">
        <f t="shared" si="2"/>
        <v>11</v>
      </c>
      <c r="K7" s="42">
        <f t="shared" si="3"/>
        <v>63</v>
      </c>
    </row>
    <row r="8" spans="1:11" ht="30" customHeight="1" x14ac:dyDescent="0.25">
      <c r="A8" s="3" t="s">
        <v>20</v>
      </c>
      <c r="B8" s="29">
        <v>52</v>
      </c>
      <c r="C8" s="31">
        <v>13</v>
      </c>
      <c r="D8" s="30">
        <v>3</v>
      </c>
      <c r="E8" s="31">
        <v>0</v>
      </c>
      <c r="F8" s="45">
        <f t="shared" si="0"/>
        <v>3</v>
      </c>
      <c r="G8" s="31">
        <v>3</v>
      </c>
      <c r="H8" s="31">
        <f t="shared" si="1"/>
        <v>16</v>
      </c>
      <c r="I8" s="32">
        <v>16</v>
      </c>
      <c r="J8" s="60">
        <f t="shared" si="2"/>
        <v>-13</v>
      </c>
      <c r="K8" s="42">
        <f t="shared" si="3"/>
        <v>71</v>
      </c>
    </row>
    <row r="9" spans="1:11" ht="30" customHeight="1" x14ac:dyDescent="0.25">
      <c r="A9" s="3" t="s">
        <v>15</v>
      </c>
      <c r="B9" s="29">
        <v>33</v>
      </c>
      <c r="C9" s="31">
        <v>25</v>
      </c>
      <c r="D9" s="30">
        <v>2</v>
      </c>
      <c r="E9" s="31">
        <v>0</v>
      </c>
      <c r="F9" s="45">
        <f t="shared" si="0"/>
        <v>2</v>
      </c>
      <c r="G9" s="31">
        <v>3</v>
      </c>
      <c r="H9" s="31">
        <f t="shared" si="1"/>
        <v>28</v>
      </c>
      <c r="I9" s="32">
        <v>13</v>
      </c>
      <c r="J9" s="60">
        <f t="shared" si="2"/>
        <v>-11</v>
      </c>
      <c r="K9" s="42">
        <f t="shared" si="3"/>
        <v>63</v>
      </c>
    </row>
    <row r="10" spans="1:11" ht="30" customHeight="1" x14ac:dyDescent="0.25">
      <c r="A10" s="3" t="s">
        <v>16</v>
      </c>
      <c r="B10" s="29">
        <v>101</v>
      </c>
      <c r="C10" s="31">
        <v>5</v>
      </c>
      <c r="D10" s="30">
        <v>15</v>
      </c>
      <c r="E10" s="31">
        <v>0</v>
      </c>
      <c r="F10" s="45">
        <f t="shared" si="0"/>
        <v>15</v>
      </c>
      <c r="G10" s="31">
        <v>18</v>
      </c>
      <c r="H10" s="31">
        <f t="shared" si="1"/>
        <v>23</v>
      </c>
      <c r="I10" s="32">
        <v>3</v>
      </c>
      <c r="J10" s="53">
        <f t="shared" si="2"/>
        <v>12</v>
      </c>
      <c r="K10" s="42">
        <f t="shared" si="3"/>
        <v>139</v>
      </c>
    </row>
    <row r="11" spans="1:11" ht="30" customHeight="1" x14ac:dyDescent="0.25">
      <c r="A11" s="3" t="s">
        <v>18</v>
      </c>
      <c r="B11" s="29">
        <v>58</v>
      </c>
      <c r="C11" s="31">
        <v>7</v>
      </c>
      <c r="D11" s="30">
        <v>29</v>
      </c>
      <c r="E11" s="31">
        <v>2</v>
      </c>
      <c r="F11" s="45">
        <f t="shared" si="0"/>
        <v>31</v>
      </c>
      <c r="G11" s="31">
        <v>10</v>
      </c>
      <c r="H11" s="31">
        <f t="shared" si="1"/>
        <v>19</v>
      </c>
      <c r="I11" s="32">
        <v>7</v>
      </c>
      <c r="J11" s="53">
        <f t="shared" si="2"/>
        <v>24</v>
      </c>
      <c r="K11" s="42">
        <f t="shared" si="3"/>
        <v>106</v>
      </c>
    </row>
    <row r="12" spans="1:11" ht="30" customHeight="1" x14ac:dyDescent="0.25">
      <c r="A12" s="4" t="s">
        <v>14</v>
      </c>
      <c r="B12" s="29">
        <v>180</v>
      </c>
      <c r="C12" s="31">
        <v>84</v>
      </c>
      <c r="D12" s="30">
        <v>65</v>
      </c>
      <c r="E12" s="31">
        <v>2</v>
      </c>
      <c r="F12" s="45">
        <f t="shared" si="0"/>
        <v>67</v>
      </c>
      <c r="G12" s="31">
        <v>23</v>
      </c>
      <c r="H12" s="31">
        <f t="shared" si="1"/>
        <v>109</v>
      </c>
      <c r="I12" s="32">
        <v>40</v>
      </c>
      <c r="J12" s="53">
        <f t="shared" si="2"/>
        <v>27</v>
      </c>
      <c r="K12" s="42">
        <f t="shared" si="3"/>
        <v>354</v>
      </c>
    </row>
    <row r="13" spans="1:11" ht="30" customHeight="1" thickBot="1" x14ac:dyDescent="0.3">
      <c r="A13" s="15" t="s">
        <v>10</v>
      </c>
      <c r="B13" s="50">
        <v>1020</v>
      </c>
      <c r="C13" s="40">
        <v>99</v>
      </c>
      <c r="D13" s="108">
        <v>1076</v>
      </c>
      <c r="E13" s="40">
        <v>12</v>
      </c>
      <c r="F13" s="87">
        <f t="shared" si="0"/>
        <v>1088</v>
      </c>
      <c r="G13" s="40">
        <v>43</v>
      </c>
      <c r="H13" s="35">
        <f t="shared" si="1"/>
        <v>154</v>
      </c>
      <c r="I13" s="41">
        <v>292</v>
      </c>
      <c r="J13" s="53">
        <f t="shared" si="2"/>
        <v>796</v>
      </c>
      <c r="K13" s="42">
        <f t="shared" si="3"/>
        <v>2250</v>
      </c>
    </row>
    <row r="14" spans="1:11" ht="15.75" thickBot="1" x14ac:dyDescent="0.3">
      <c r="A14" s="21" t="s">
        <v>2</v>
      </c>
      <c r="B14" s="6">
        <f>SUM(B3:B13)</f>
        <v>1784</v>
      </c>
      <c r="C14" s="17">
        <f t="shared" ref="C14" si="4">SUM(C3:C13)</f>
        <v>282</v>
      </c>
      <c r="D14" s="17">
        <f>SUM(D3:D13)</f>
        <v>1258</v>
      </c>
      <c r="E14" s="17">
        <f t="shared" ref="E14" si="5">SUM(E3:E13)</f>
        <v>16</v>
      </c>
      <c r="F14" s="86">
        <f>SUM(F3:F13)</f>
        <v>1274</v>
      </c>
      <c r="G14" s="17">
        <f t="shared" ref="G14:K14" si="6">SUM(G3:G13)</f>
        <v>105</v>
      </c>
      <c r="H14" s="88">
        <f>SUM(H3:H13)</f>
        <v>403</v>
      </c>
      <c r="I14" s="18">
        <f t="shared" si="6"/>
        <v>421</v>
      </c>
      <c r="J14" s="55">
        <f t="shared" si="6"/>
        <v>853</v>
      </c>
      <c r="K14" s="19">
        <f t="shared" si="6"/>
        <v>3445</v>
      </c>
    </row>
    <row r="15" spans="1:11" x14ac:dyDescent="0.25">
      <c r="B15" s="111" t="s">
        <v>74</v>
      </c>
      <c r="F15" s="111" t="s">
        <v>74</v>
      </c>
      <c r="I15" s="111" t="s">
        <v>74</v>
      </c>
      <c r="K15" s="111" t="s">
        <v>74</v>
      </c>
    </row>
    <row r="19" spans="2:2" x14ac:dyDescent="0.25">
      <c r="B19" s="135" t="s">
        <v>85</v>
      </c>
    </row>
  </sheetData>
  <hyperlinks>
    <hyperlink ref="B15" r:id="rId1" xr:uid="{548E330F-A119-4C43-BFAB-237CDA1D14F6}"/>
    <hyperlink ref="F15" r:id="rId2" xr:uid="{2713E1AE-529F-4F52-992C-B29E7BA73B63}"/>
    <hyperlink ref="I15" r:id="rId3" xr:uid="{01D4F4F0-5E25-4CF1-9FFE-0FE35AE5AAF9}"/>
    <hyperlink ref="K15" r:id="rId4" xr:uid="{2B4CADF0-584F-40C0-A5E5-2E92A4821409}"/>
  </hyperlinks>
  <pageMargins left="0.7" right="0.7" top="0.75" bottom="0.75" header="0.3" footer="0.3"/>
  <pageSetup orientation="portrait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activeCell="J14" sqref="J14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22</v>
      </c>
      <c r="B3" s="25">
        <v>1</v>
      </c>
      <c r="C3" s="27">
        <v>0</v>
      </c>
      <c r="D3" s="26">
        <v>1</v>
      </c>
      <c r="E3" s="27">
        <v>0</v>
      </c>
      <c r="F3" s="31">
        <f>SUM(D3+E3)</f>
        <v>1</v>
      </c>
      <c r="G3" s="27">
        <v>0</v>
      </c>
      <c r="H3" s="31">
        <f>SUM(C3,E3,G3)</f>
        <v>0</v>
      </c>
      <c r="I3" s="28">
        <v>1</v>
      </c>
      <c r="J3" s="37">
        <f>D3+E3-I3</f>
        <v>0</v>
      </c>
      <c r="K3" s="61">
        <f>SUM(B3:E3, G3)</f>
        <v>2</v>
      </c>
    </row>
    <row r="4" spans="1:11" ht="30" customHeight="1" x14ac:dyDescent="0.25">
      <c r="A4" s="11" t="s">
        <v>23</v>
      </c>
      <c r="B4" s="29">
        <v>16</v>
      </c>
      <c r="C4" s="31">
        <v>4</v>
      </c>
      <c r="D4" s="30">
        <v>35</v>
      </c>
      <c r="E4" s="31">
        <v>0</v>
      </c>
      <c r="F4" s="31">
        <f t="shared" ref="F4:F7" si="0">SUM(D4+E4)</f>
        <v>35</v>
      </c>
      <c r="G4" s="31">
        <v>1</v>
      </c>
      <c r="H4" s="31">
        <f t="shared" ref="H4:H7" si="1">SUM(C4,E4,G4)</f>
        <v>5</v>
      </c>
      <c r="I4" s="32">
        <v>0</v>
      </c>
      <c r="J4" s="53">
        <f t="shared" ref="J4:J7" si="2">D4+E4-I4</f>
        <v>35</v>
      </c>
      <c r="K4" s="61">
        <f t="shared" ref="K4:K7" si="3">SUM(B4:E4, G4)</f>
        <v>56</v>
      </c>
    </row>
    <row r="5" spans="1:11" ht="30" customHeight="1" x14ac:dyDescent="0.25">
      <c r="A5" s="11" t="s">
        <v>24</v>
      </c>
      <c r="B5" s="29">
        <v>19</v>
      </c>
      <c r="C5" s="31">
        <v>0</v>
      </c>
      <c r="D5" s="30">
        <v>0</v>
      </c>
      <c r="E5" s="31">
        <v>0</v>
      </c>
      <c r="F5" s="31">
        <f t="shared" si="0"/>
        <v>0</v>
      </c>
      <c r="G5" s="31">
        <v>0</v>
      </c>
      <c r="H5" s="31">
        <f t="shared" si="1"/>
        <v>0</v>
      </c>
      <c r="I5" s="32">
        <v>0</v>
      </c>
      <c r="J5" s="37">
        <f t="shared" si="2"/>
        <v>0</v>
      </c>
      <c r="K5" s="61">
        <f t="shared" si="3"/>
        <v>19</v>
      </c>
    </row>
    <row r="6" spans="1:11" ht="30" customHeight="1" x14ac:dyDescent="0.25">
      <c r="A6" s="12" t="s">
        <v>25</v>
      </c>
      <c r="B6" s="29">
        <v>85</v>
      </c>
      <c r="C6" s="31">
        <v>4</v>
      </c>
      <c r="D6" s="30">
        <v>4</v>
      </c>
      <c r="E6" s="31">
        <v>1</v>
      </c>
      <c r="F6" s="31">
        <f t="shared" si="0"/>
        <v>5</v>
      </c>
      <c r="G6" s="31">
        <v>3</v>
      </c>
      <c r="H6" s="31">
        <f t="shared" si="1"/>
        <v>8</v>
      </c>
      <c r="I6" s="32">
        <v>137</v>
      </c>
      <c r="J6" s="60">
        <f t="shared" si="2"/>
        <v>-132</v>
      </c>
      <c r="K6" s="61">
        <f t="shared" si="3"/>
        <v>97</v>
      </c>
    </row>
    <row r="7" spans="1:11" ht="30" customHeight="1" thickBot="1" x14ac:dyDescent="0.3">
      <c r="A7" s="22" t="s">
        <v>21</v>
      </c>
      <c r="B7" s="38">
        <v>936</v>
      </c>
      <c r="C7" s="40">
        <v>153</v>
      </c>
      <c r="D7" s="39">
        <v>222</v>
      </c>
      <c r="E7" s="40">
        <v>7</v>
      </c>
      <c r="F7" s="35">
        <f t="shared" si="0"/>
        <v>229</v>
      </c>
      <c r="G7" s="40">
        <v>98</v>
      </c>
      <c r="H7" s="35">
        <f t="shared" si="1"/>
        <v>258</v>
      </c>
      <c r="I7" s="41">
        <v>850</v>
      </c>
      <c r="J7" s="60">
        <f t="shared" si="2"/>
        <v>-621</v>
      </c>
      <c r="K7" s="1">
        <f t="shared" si="3"/>
        <v>1416</v>
      </c>
    </row>
    <row r="8" spans="1:11" ht="15.75" thickBot="1" x14ac:dyDescent="0.3">
      <c r="A8" s="21" t="s">
        <v>2</v>
      </c>
      <c r="B8" s="6">
        <f t="shared" ref="B8:K8" si="4">SUM(B3:B7)</f>
        <v>1057</v>
      </c>
      <c r="C8" s="48">
        <f t="shared" si="4"/>
        <v>161</v>
      </c>
      <c r="D8" s="7">
        <f t="shared" si="4"/>
        <v>262</v>
      </c>
      <c r="E8" s="20">
        <f t="shared" si="4"/>
        <v>8</v>
      </c>
      <c r="F8" s="90">
        <f t="shared" si="4"/>
        <v>270</v>
      </c>
      <c r="G8" s="48">
        <f t="shared" si="4"/>
        <v>102</v>
      </c>
      <c r="H8" s="91">
        <f t="shared" si="4"/>
        <v>271</v>
      </c>
      <c r="I8" s="9">
        <f t="shared" si="4"/>
        <v>988</v>
      </c>
      <c r="J8" s="59">
        <f t="shared" si="4"/>
        <v>-718</v>
      </c>
      <c r="K8" s="19">
        <f t="shared" si="4"/>
        <v>1590</v>
      </c>
    </row>
    <row r="9" spans="1:11" x14ac:dyDescent="0.25">
      <c r="B9" s="111" t="s">
        <v>74</v>
      </c>
      <c r="F9" s="111" t="s">
        <v>74</v>
      </c>
      <c r="I9" s="111" t="s">
        <v>74</v>
      </c>
      <c r="K9" s="111" t="s">
        <v>74</v>
      </c>
    </row>
    <row r="13" spans="1:11" x14ac:dyDescent="0.25">
      <c r="B13" s="135" t="s">
        <v>85</v>
      </c>
    </row>
  </sheetData>
  <hyperlinks>
    <hyperlink ref="B9" r:id="rId1" xr:uid="{79AE44D2-7C1F-4CC5-BE72-C50CEA6E1A32}"/>
    <hyperlink ref="F9" r:id="rId2" xr:uid="{52C1C763-6535-477A-ADAA-24B2DB359869}"/>
    <hyperlink ref="I9" r:id="rId3" xr:uid="{33CBD17B-6D10-46BE-B040-9F22AC1A0811}"/>
    <hyperlink ref="K9" r:id="rId4" xr:uid="{FA5CF6CA-8FCB-4186-AF0F-5F83CDB0F39C}"/>
  </hyperlinks>
  <pageMargins left="0.7" right="0.7" top="0.75" bottom="0.75" header="0.3" footer="0.3"/>
  <pageSetup orientation="portrait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workbookViewId="0">
      <selection activeCell="B13" sqref="B13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43</v>
      </c>
      <c r="B3" s="43">
        <v>78</v>
      </c>
      <c r="C3" s="45">
        <v>29</v>
      </c>
      <c r="D3" s="44">
        <v>3</v>
      </c>
      <c r="E3" s="45">
        <v>0</v>
      </c>
      <c r="F3" s="45">
        <f>SUM(D3+E3)</f>
        <v>3</v>
      </c>
      <c r="G3" s="45">
        <v>0</v>
      </c>
      <c r="H3" s="66">
        <f>SUM(C3,E3,G3)</f>
        <v>29</v>
      </c>
      <c r="I3" s="46">
        <v>16</v>
      </c>
      <c r="J3" s="58">
        <f>D3+E3-I3</f>
        <v>-13</v>
      </c>
      <c r="K3" s="49">
        <f>SUM(B3:E3,G3)</f>
        <v>110</v>
      </c>
    </row>
    <row r="4" spans="1:11" ht="30" customHeight="1" x14ac:dyDescent="0.25">
      <c r="A4" s="11" t="s">
        <v>44</v>
      </c>
      <c r="B4" s="29">
        <v>36</v>
      </c>
      <c r="C4" s="31">
        <v>11</v>
      </c>
      <c r="D4" s="30">
        <v>8</v>
      </c>
      <c r="E4" s="31">
        <v>2</v>
      </c>
      <c r="F4" s="45">
        <f t="shared" ref="F4:F8" si="0">SUM(D4+E4)</f>
        <v>10</v>
      </c>
      <c r="G4" s="31">
        <v>2</v>
      </c>
      <c r="H4" s="66">
        <f t="shared" ref="H4:H8" si="1">SUM(C4,E4,G4)</f>
        <v>15</v>
      </c>
      <c r="I4" s="32">
        <v>27</v>
      </c>
      <c r="J4" s="58">
        <f>D4+E4-I4</f>
        <v>-17</v>
      </c>
      <c r="K4" s="49">
        <f t="shared" ref="K4:K7" si="2">SUM(B4:E4,G4)</f>
        <v>59</v>
      </c>
    </row>
    <row r="5" spans="1:11" ht="30" customHeight="1" x14ac:dyDescent="0.25">
      <c r="A5" s="11" t="s">
        <v>45</v>
      </c>
      <c r="B5" s="29">
        <v>80</v>
      </c>
      <c r="C5" s="31">
        <v>0</v>
      </c>
      <c r="D5" s="30">
        <v>0</v>
      </c>
      <c r="E5" s="31">
        <v>0</v>
      </c>
      <c r="F5" s="45">
        <f t="shared" si="0"/>
        <v>0</v>
      </c>
      <c r="G5" s="31">
        <v>0</v>
      </c>
      <c r="H5" s="66">
        <f t="shared" si="1"/>
        <v>0</v>
      </c>
      <c r="I5" s="32">
        <v>0</v>
      </c>
      <c r="J5" s="47">
        <f t="shared" ref="J5:J8" si="3">D5+E5-I5</f>
        <v>0</v>
      </c>
      <c r="K5" s="49">
        <f t="shared" si="2"/>
        <v>80</v>
      </c>
    </row>
    <row r="6" spans="1:11" ht="30" customHeight="1" x14ac:dyDescent="0.25">
      <c r="A6" s="11" t="s">
        <v>46</v>
      </c>
      <c r="B6" s="29">
        <v>40</v>
      </c>
      <c r="C6" s="31">
        <v>0</v>
      </c>
      <c r="D6" s="30">
        <v>0</v>
      </c>
      <c r="E6" s="31">
        <v>0</v>
      </c>
      <c r="F6" s="45">
        <f t="shared" si="0"/>
        <v>0</v>
      </c>
      <c r="G6" s="31">
        <v>0</v>
      </c>
      <c r="H6" s="66">
        <f t="shared" si="1"/>
        <v>0</v>
      </c>
      <c r="I6" s="32">
        <v>6</v>
      </c>
      <c r="J6" s="58">
        <f t="shared" si="3"/>
        <v>-6</v>
      </c>
      <c r="K6" s="49">
        <f t="shared" si="2"/>
        <v>40</v>
      </c>
    </row>
    <row r="7" spans="1:11" ht="30" customHeight="1" x14ac:dyDescent="0.25">
      <c r="A7" s="12" t="s">
        <v>47</v>
      </c>
      <c r="B7" s="29">
        <v>40</v>
      </c>
      <c r="C7" s="31">
        <v>2</v>
      </c>
      <c r="D7" s="30">
        <v>0</v>
      </c>
      <c r="E7" s="31">
        <v>0</v>
      </c>
      <c r="F7" s="45">
        <f t="shared" si="0"/>
        <v>0</v>
      </c>
      <c r="G7" s="31">
        <v>0</v>
      </c>
      <c r="H7" s="66">
        <f t="shared" si="1"/>
        <v>2</v>
      </c>
      <c r="I7" s="32">
        <v>0</v>
      </c>
      <c r="J7" s="47">
        <f t="shared" si="3"/>
        <v>0</v>
      </c>
      <c r="K7" s="49">
        <f t="shared" si="2"/>
        <v>42</v>
      </c>
    </row>
    <row r="8" spans="1:11" ht="30" customHeight="1" thickBot="1" x14ac:dyDescent="0.3">
      <c r="A8" s="22" t="s">
        <v>35</v>
      </c>
      <c r="B8" s="50">
        <v>1941</v>
      </c>
      <c r="C8" s="40">
        <v>240</v>
      </c>
      <c r="D8" s="39">
        <v>766</v>
      </c>
      <c r="E8" s="40">
        <v>2</v>
      </c>
      <c r="F8" s="45">
        <f t="shared" si="0"/>
        <v>768</v>
      </c>
      <c r="G8" s="40">
        <v>39</v>
      </c>
      <c r="H8" s="66">
        <f t="shared" si="1"/>
        <v>281</v>
      </c>
      <c r="I8" s="41">
        <v>486</v>
      </c>
      <c r="J8" s="54">
        <f t="shared" si="3"/>
        <v>282</v>
      </c>
      <c r="K8" s="85">
        <f>SUM(B8:E8,G8)</f>
        <v>2988</v>
      </c>
    </row>
    <row r="9" spans="1:11" ht="15.75" thickBot="1" x14ac:dyDescent="0.3">
      <c r="A9" s="21" t="s">
        <v>2</v>
      </c>
      <c r="B9" s="6">
        <f t="shared" ref="B9:K9" si="4">SUM(B3:B8)</f>
        <v>2215</v>
      </c>
      <c r="C9" s="20">
        <f t="shared" si="4"/>
        <v>282</v>
      </c>
      <c r="D9" s="7">
        <f t="shared" si="4"/>
        <v>777</v>
      </c>
      <c r="E9" s="20">
        <f t="shared" si="4"/>
        <v>4</v>
      </c>
      <c r="F9" s="80">
        <f t="shared" si="4"/>
        <v>781</v>
      </c>
      <c r="G9" s="48">
        <f t="shared" si="4"/>
        <v>41</v>
      </c>
      <c r="H9" s="79">
        <f t="shared" si="4"/>
        <v>327</v>
      </c>
      <c r="I9" s="23">
        <f t="shared" si="4"/>
        <v>535</v>
      </c>
      <c r="J9" s="56">
        <f t="shared" si="4"/>
        <v>246</v>
      </c>
      <c r="K9" s="19">
        <f t="shared" si="4"/>
        <v>3319</v>
      </c>
    </row>
    <row r="10" spans="1:11" x14ac:dyDescent="0.25">
      <c r="B10" s="111" t="s">
        <v>74</v>
      </c>
      <c r="F10" s="111" t="s">
        <v>74</v>
      </c>
      <c r="I10" s="111" t="s">
        <v>74</v>
      </c>
      <c r="K10" s="111" t="s">
        <v>74</v>
      </c>
    </row>
    <row r="13" spans="1:11" x14ac:dyDescent="0.25">
      <c r="B13" s="135" t="s">
        <v>85</v>
      </c>
    </row>
  </sheetData>
  <hyperlinks>
    <hyperlink ref="B10" r:id="rId1" xr:uid="{B1645BB1-AFF1-417E-806A-27E4CBC337BD}"/>
    <hyperlink ref="F10" r:id="rId2" xr:uid="{9402B779-D698-46D1-BC13-14C81D7B50D1}"/>
    <hyperlink ref="I10" r:id="rId3" xr:uid="{9751C9C5-3EA5-41F4-A68E-57381E7797BF}"/>
    <hyperlink ref="K10" r:id="rId4" xr:uid="{6E45CB38-4779-4AF9-9CA2-4D102DC2165E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County Totals</vt:lpstr>
      <vt:lpstr>Berkeley</vt:lpstr>
      <vt:lpstr>Cabell</vt:lpstr>
      <vt:lpstr>Lincoln</vt:lpstr>
      <vt:lpstr>Logan</vt:lpstr>
      <vt:lpstr>Mason (Raccoon-Symmes ONLY)</vt:lpstr>
      <vt:lpstr>McDowell</vt:lpstr>
      <vt:lpstr>Mercer</vt:lpstr>
      <vt:lpstr>Mingo</vt:lpstr>
      <vt:lpstr>Morgan</vt:lpstr>
      <vt:lpstr>Putnam (L. Guy. &amp; Rac.-Sym.)</vt:lpstr>
      <vt:lpstr>Raleigh (Upper Guyandotte ONLY)</vt:lpstr>
      <vt:lpstr>Wayne</vt:lpstr>
      <vt:lpstr>Wyoming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Lusher</dc:creator>
  <cp:lastModifiedBy>Kurt Donaldson</cp:lastModifiedBy>
  <dcterms:created xsi:type="dcterms:W3CDTF">2025-08-06T20:02:26Z</dcterms:created>
  <dcterms:modified xsi:type="dcterms:W3CDTF">2025-12-23T14:45:12Z</dcterms:modified>
</cp:coreProperties>
</file>