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pub\RA\HL\MIT\MAPPING\SFHA-Change\Bldg-Counts\"/>
    </mc:Choice>
  </mc:AlternateContent>
  <xr:revisionPtr revIDLastSave="0" documentId="13_ncr:1_{29BEC465-0339-4CCD-8098-4FFECF0B3B5A}" xr6:coauthVersionLast="47" xr6:coauthVersionMax="47" xr10:uidLastSave="{00000000-0000-0000-0000-000000000000}"/>
  <bookViews>
    <workbookView xWindow="3540" yWindow="0" windowWidth="21555" windowHeight="15585" xr2:uid="{00000000-000D-0000-FFFF-FFFF00000000}"/>
  </bookViews>
  <sheets>
    <sheet name="Watershed Totals" sheetId="16" r:id="rId1"/>
    <sheet name="Big Sandy" sheetId="10" r:id="rId2"/>
    <sheet name="Lower Guyandotte" sheetId="11" r:id="rId3"/>
    <sheet name="Raccoon-Symmes" sheetId="12" r:id="rId4"/>
    <sheet name="Tug" sheetId="13" r:id="rId5"/>
    <sheet name="Twelvepole" sheetId="14" r:id="rId6"/>
    <sheet name="Upper Guyandotte" sheetId="15" r:id="rId7"/>
  </sheets>
  <definedNames>
    <definedName name="_xlnm._FilterDatabase" localSheetId="0" hidden="1">'Watershed Totals'!$A$1:$K$1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2" l="1"/>
  <c r="H3" i="16" l="1"/>
  <c r="F3" i="16"/>
  <c r="H5" i="11"/>
  <c r="H7" i="11"/>
  <c r="H2" i="10"/>
  <c r="F2" i="10"/>
  <c r="K2" i="10"/>
  <c r="K3" i="15" l="1"/>
  <c r="K4" i="15"/>
  <c r="K5" i="15"/>
  <c r="K2" i="15"/>
  <c r="K2" i="14"/>
  <c r="K2" i="13"/>
  <c r="J2" i="13"/>
  <c r="I6" i="15"/>
  <c r="H3" i="15"/>
  <c r="H4" i="15"/>
  <c r="H5" i="15"/>
  <c r="H2" i="15"/>
  <c r="F3" i="15"/>
  <c r="F4" i="15"/>
  <c r="F5" i="15"/>
  <c r="F2" i="15"/>
  <c r="K3" i="14"/>
  <c r="K4" i="14"/>
  <c r="K5" i="14"/>
  <c r="J2" i="14"/>
  <c r="H3" i="14"/>
  <c r="H4" i="14"/>
  <c r="H5" i="14"/>
  <c r="H2" i="14"/>
  <c r="F3" i="14"/>
  <c r="F4" i="14"/>
  <c r="F5" i="14"/>
  <c r="F2" i="14"/>
  <c r="K3" i="13"/>
  <c r="K4" i="13"/>
  <c r="H2" i="13"/>
  <c r="H5" i="13" s="1"/>
  <c r="K2" i="12"/>
  <c r="K2" i="11"/>
  <c r="F4" i="13"/>
  <c r="F3" i="13"/>
  <c r="F2" i="13"/>
  <c r="F3" i="12"/>
  <c r="F4" i="12"/>
  <c r="F5" i="12"/>
  <c r="F2" i="12"/>
  <c r="G7" i="11"/>
  <c r="F3" i="11"/>
  <c r="F4" i="11"/>
  <c r="F5" i="11"/>
  <c r="F6" i="11"/>
  <c r="F2" i="11"/>
  <c r="F4" i="16"/>
  <c r="F5" i="16"/>
  <c r="F6" i="16"/>
  <c r="F7" i="16"/>
  <c r="F2" i="16"/>
  <c r="H3" i="13"/>
  <c r="H4" i="13"/>
  <c r="K4" i="12"/>
  <c r="K5" i="12"/>
  <c r="H3" i="12"/>
  <c r="H4" i="12"/>
  <c r="H5" i="12"/>
  <c r="H2" i="12"/>
  <c r="K2" i="16"/>
  <c r="K3" i="11"/>
  <c r="K4" i="11"/>
  <c r="K5" i="11"/>
  <c r="K6" i="11"/>
  <c r="H3" i="11"/>
  <c r="H4" i="11"/>
  <c r="H6" i="11"/>
  <c r="H2" i="11"/>
  <c r="K7" i="16"/>
  <c r="E9" i="16"/>
  <c r="D9" i="16"/>
  <c r="C9" i="16"/>
  <c r="G9" i="16"/>
  <c r="I9" i="16"/>
  <c r="B9" i="16"/>
  <c r="K3" i="16"/>
  <c r="K4" i="16"/>
  <c r="K5" i="16"/>
  <c r="K6" i="16"/>
  <c r="H4" i="16"/>
  <c r="H5" i="16"/>
  <c r="H6" i="16"/>
  <c r="H7" i="16"/>
  <c r="H2" i="16"/>
  <c r="F6" i="15" l="1"/>
  <c r="H6" i="14"/>
  <c r="H6" i="15"/>
  <c r="F6" i="14"/>
  <c r="F6" i="12"/>
  <c r="H9" i="16"/>
  <c r="K6" i="15"/>
  <c r="F5" i="13"/>
  <c r="H6" i="12"/>
  <c r="F7" i="11"/>
  <c r="F9" i="16"/>
  <c r="J5" i="16" l="1"/>
  <c r="J6" i="16"/>
  <c r="J7" i="16"/>
  <c r="J4" i="16"/>
  <c r="J3" i="16"/>
  <c r="J2" i="16"/>
  <c r="J6" i="11"/>
  <c r="J5" i="11"/>
  <c r="J4" i="11"/>
  <c r="J3" i="11"/>
  <c r="J2" i="11"/>
  <c r="B7" i="11"/>
  <c r="C7" i="11"/>
  <c r="D7" i="11"/>
  <c r="E7" i="11"/>
  <c r="I7" i="11"/>
  <c r="J5" i="15"/>
  <c r="J4" i="15"/>
  <c r="J3" i="15"/>
  <c r="J2" i="15"/>
  <c r="J6" i="15" s="1"/>
  <c r="G6" i="15"/>
  <c r="E6" i="15"/>
  <c r="D6" i="15"/>
  <c r="C6" i="15"/>
  <c r="B6" i="15"/>
  <c r="J5" i="14"/>
  <c r="J4" i="14"/>
  <c r="J3" i="14"/>
  <c r="I6" i="14"/>
  <c r="G6" i="14"/>
  <c r="D6" i="14"/>
  <c r="C6" i="14"/>
  <c r="B6" i="14"/>
  <c r="E6" i="14"/>
  <c r="J4" i="13"/>
  <c r="J3" i="13"/>
  <c r="J5" i="13" s="1"/>
  <c r="B5" i="13"/>
  <c r="C5" i="13"/>
  <c r="D5" i="13"/>
  <c r="E5" i="13"/>
  <c r="G5" i="13"/>
  <c r="I5" i="13"/>
  <c r="K6" i="12"/>
  <c r="I6" i="12"/>
  <c r="G6" i="12"/>
  <c r="E6" i="12"/>
  <c r="D6" i="12"/>
  <c r="C6" i="12"/>
  <c r="B6" i="12"/>
  <c r="J5" i="12"/>
  <c r="J4" i="12"/>
  <c r="J3" i="12"/>
  <c r="J2" i="12"/>
  <c r="J6" i="12" s="1"/>
  <c r="J2" i="10"/>
  <c r="J6" i="14" l="1"/>
  <c r="J7" i="11"/>
  <c r="K6" i="14"/>
  <c r="J9" i="16"/>
  <c r="K5" i="13"/>
  <c r="K9" i="16"/>
  <c r="K7" i="11"/>
</calcChain>
</file>

<file path=xl/sharedStrings.xml><?xml version="1.0" encoding="utf-8"?>
<sst xmlns="http://schemas.openxmlformats.org/spreadsheetml/2006/main" count="162" uniqueCount="30">
  <si>
    <t>Mapped In SFHA</t>
  </si>
  <si>
    <t>Net Change</t>
  </si>
  <si>
    <t>Total</t>
  </si>
  <si>
    <t>Mapped In Floodway</t>
  </si>
  <si>
    <t>SFHA to Floodway</t>
  </si>
  <si>
    <t>No Change Floodway</t>
  </si>
  <si>
    <t>Wayne County</t>
  </si>
  <si>
    <t>Boone County</t>
  </si>
  <si>
    <t>Cabell County</t>
  </si>
  <si>
    <t>Lincoln County</t>
  </si>
  <si>
    <t>Logan County</t>
  </si>
  <si>
    <t>Putnam County</t>
  </si>
  <si>
    <t>Mason County</t>
  </si>
  <si>
    <t>McDowell County</t>
  </si>
  <si>
    <t>Mingo County</t>
  </si>
  <si>
    <t>Raleigh County</t>
  </si>
  <si>
    <t>Wyoming County</t>
  </si>
  <si>
    <t>Big Sandy</t>
  </si>
  <si>
    <t>Lower Guyandotte</t>
  </si>
  <si>
    <t>Raccoon-Symmes</t>
  </si>
  <si>
    <t>Tug</t>
  </si>
  <si>
    <t>Twelvepole</t>
  </si>
  <si>
    <t>Upper Guyandotte</t>
  </si>
  <si>
    <t>Remaining in SFHA</t>
  </si>
  <si>
    <t>Newly Mapped in SFHA</t>
  </si>
  <si>
    <t>Newly Mapped Out of SFHA</t>
  </si>
  <si>
    <t>Total Structures in New SFHA</t>
  </si>
  <si>
    <t>Draft Floodway Count</t>
  </si>
  <si>
    <t>BLRA Link</t>
  </si>
  <si>
    <t>Note:  BLRA web links reflect more recent updates.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</si>
</sst>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#"/>
    <numFmt numFmtId="165" formatCode="[=0]&quot;-&quot;;General"/>
    <numFmt numFmtId="166" formatCode="\+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DF1D"/>
        <bgColor indexed="64"/>
      </patternFill>
    </fill>
    <fill>
      <patternFill patternType="solid">
        <fgColor rgb="FFFFF2A7"/>
        <bgColor indexed="64"/>
      </patternFill>
    </fill>
    <fill>
      <patternFill patternType="solid">
        <fgColor rgb="FFFFC58B"/>
        <bgColor indexed="64"/>
      </patternFill>
    </fill>
  </fills>
  <borders count="49">
    <border>
      <left/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medium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3" fontId="0" fillId="0" borderId="6" xfId="0" applyNumberFormat="1" applyBorder="1" applyAlignment="1">
      <alignment horizontal="center" vertical="center"/>
    </xf>
    <xf numFmtId="3" fontId="0" fillId="0" borderId="0" xfId="0" applyNumberFormat="1"/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0" borderId="5" xfId="0" applyBorder="1"/>
    <xf numFmtId="3" fontId="2" fillId="4" borderId="17" xfId="0" applyNumberFormat="1" applyFont="1" applyFill="1" applyBorder="1" applyAlignment="1">
      <alignment horizontal="center" vertical="center" wrapText="1"/>
    </xf>
    <xf numFmtId="3" fontId="1" fillId="4" borderId="18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0" borderId="21" xfId="0" applyBorder="1" applyAlignment="1">
      <alignment horizontal="center"/>
    </xf>
    <xf numFmtId="0" fontId="0" fillId="3" borderId="22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3" fontId="1" fillId="5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3" borderId="27" xfId="0" applyFill="1" applyBorder="1" applyAlignment="1">
      <alignment vertical="center" wrapText="1"/>
    </xf>
    <xf numFmtId="3" fontId="1" fillId="4" borderId="20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164" fontId="0" fillId="12" borderId="11" xfId="0" applyNumberFormat="1" applyFill="1" applyBorder="1" applyAlignment="1">
      <alignment horizontal="center" vertical="center"/>
    </xf>
    <xf numFmtId="165" fontId="0" fillId="11" borderId="11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1" fillId="11" borderId="28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165" fontId="1" fillId="4" borderId="29" xfId="0" applyNumberFormat="1" applyFont="1" applyFill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0" fillId="0" borderId="33" xfId="0" applyBorder="1"/>
    <xf numFmtId="164" fontId="1" fillId="12" borderId="34" xfId="0" applyNumberFormat="1" applyFont="1" applyFill="1" applyBorder="1" applyAlignment="1">
      <alignment horizontal="center" vertical="center"/>
    </xf>
    <xf numFmtId="3" fontId="1" fillId="5" borderId="34" xfId="0" applyNumberFormat="1" applyFont="1" applyFill="1" applyBorder="1" applyAlignment="1">
      <alignment horizontal="center" vertical="center"/>
    </xf>
    <xf numFmtId="3" fontId="0" fillId="11" borderId="9" xfId="0" applyNumberForma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6" fontId="1" fillId="12" borderId="34" xfId="0" applyNumberFormat="1" applyFont="1" applyFill="1" applyBorder="1" applyAlignment="1">
      <alignment horizontal="center" vertical="center"/>
    </xf>
    <xf numFmtId="3" fontId="1" fillId="4" borderId="35" xfId="0" applyNumberFormat="1" applyFont="1" applyFill="1" applyBorder="1" applyAlignment="1">
      <alignment horizontal="center" vertical="center"/>
    </xf>
    <xf numFmtId="165" fontId="1" fillId="11" borderId="34" xfId="0" applyNumberFormat="1" applyFont="1" applyFill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7" xfId="0" applyNumberFormat="1" applyBorder="1" applyAlignment="1">
      <alignment horizontal="center" vertical="center"/>
    </xf>
    <xf numFmtId="165" fontId="0" fillId="11" borderId="38" xfId="0" applyNumberFormat="1" applyFill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4" fontId="0" fillId="12" borderId="9" xfId="0" applyNumberFormat="1" applyFill="1" applyBorder="1" applyAlignment="1">
      <alignment horizontal="center" vertical="center"/>
    </xf>
    <xf numFmtId="164" fontId="1" fillId="12" borderId="12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1" applyAlignment="1"/>
    <xf numFmtId="0" fontId="7" fillId="0" borderId="0" xfId="1"/>
    <xf numFmtId="0" fontId="8" fillId="0" borderId="0" xfId="0" applyFont="1"/>
    <xf numFmtId="0" fontId="5" fillId="6" borderId="43" xfId="0" applyFont="1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5" fillId="10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vertical="center"/>
    </xf>
    <xf numFmtId="3" fontId="3" fillId="0" borderId="42" xfId="0" applyNumberFormat="1" applyFont="1" applyBorder="1" applyAlignment="1">
      <alignment horizontal="center" vertical="center" wrapText="1"/>
    </xf>
    <xf numFmtId="165" fontId="0" fillId="0" borderId="42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/>
    </xf>
    <xf numFmtId="166" fontId="0" fillId="12" borderId="42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vertical="center" wrapText="1"/>
    </xf>
    <xf numFmtId="164" fontId="0" fillId="12" borderId="42" xfId="0" applyNumberFormat="1" applyFill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 wrapText="1"/>
    </xf>
    <xf numFmtId="165" fontId="3" fillId="0" borderId="42" xfId="0" applyNumberFormat="1" applyFont="1" applyBorder="1" applyAlignment="1">
      <alignment horizontal="center" vertical="center" wrapText="1"/>
    </xf>
    <xf numFmtId="165" fontId="0" fillId="11" borderId="42" xfId="0" applyNumberFormat="1" applyFill="1" applyBorder="1" applyAlignment="1">
      <alignment horizontal="center" vertical="center"/>
    </xf>
    <xf numFmtId="3" fontId="0" fillId="11" borderId="42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3" fontId="2" fillId="4" borderId="42" xfId="0" applyNumberFormat="1" applyFont="1" applyFill="1" applyBorder="1" applyAlignment="1">
      <alignment horizontal="center" vertical="center" wrapText="1"/>
    </xf>
    <xf numFmtId="3" fontId="1" fillId="11" borderId="42" xfId="0" applyNumberFormat="1" applyFont="1" applyFill="1" applyBorder="1" applyAlignment="1">
      <alignment horizontal="center" vertical="center"/>
    </xf>
    <xf numFmtId="3" fontId="1" fillId="5" borderId="4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58B"/>
      <color rgb="FFFFF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Remains%2520Same-Commercial%252CRemains%2520Same-Other%252CRemains%2520Same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from=1&amp;perPage=100&amp;statement=Watershed_HUC8%2520IN%2520%28Big%2520Sandy%252CLower%2520Guyandotte%252CRaccoon-Symmes%252CTug%252CTwelvepole%252CUpper%2520Guyandotte%29%253BSymbol_FloodRiskZone%2520IN%2520%28Mapped%2520In%2520Floodway-Commercial%252CMapped%2520In%2520Floodway-Other%252CMapped%2520In%2520Floodway-Residential%252CMAPPED%2520IN-Commercial%252CMAPPED%2520IN-Other%252CMAPPED%2520IN-Residential%252CRemains%2520Same%2520Floodway-Commercial%252CRemains%2520Same%2520Floodway-Other%252CRemains%2520Same%2520Floodway-Residential%252CRemains%2520Same-Commercial%252CRemains%2520Same-Other%252CRemains%2520Same-Residential%252CSFHA%2520New%2520Floodway-Commercial%252CSFHA%2520New%2520Floodway-Other%252CSFHA%2520New%2520Floodway-Residential%29&amp;hiddenFields=Owner_Name_s%2CFull_Owner_Address" TargetMode="External"/><Relationship Id="rId4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MAPPED%2520OUT-Commercial%252CMAPPED%2520OUT-Other%252CMAPPED%2520OUT-Residential%29&amp;from=1&amp;perPage=10&amp;hiddenFields=2,5,8,13,15,16,17,18,25,29,33,34,35,36,3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OUT-Commercial%252CMAPPED%2520OUT-Other%252CMAPPED%2520OUT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In%2520Floodway-Commercial%252CMapped%2520In%2520Floodway-Other%252CMapped%2520In%2520Floodway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Remains%2520Same-Commercial%252CRemains%2520Same-Other%252CRemains%2520Same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Remains%2520Same%2520Floodway-Commercial%252CRemains%2520Same%2520Floodway-Other%252CRemains%2520Same%2520Floodway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IN-Commercial%252CMAPPED%2520IN-Other%252CMAPPED%2520IN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SFHA%2520New%2520Floodway-Commercial%252CSFHA%2520New%2520Floodway-Other%252CSFHA%2520New%2520Floodway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Big%2520Sandy%253BSymbol_FloodRiskZone%2520IN%2520%28Mapped%2520In%2520Floodway-Commercial%252CMapped%2520In%2520Floodway-Other%252CMapped%2520In%2520Floodway-Residential%252CMAPPED%2520IN-Commercial%252CMAPPED%2520IN-Other%252CMAPPED%2520IN-Residential%252CRemains%2520Same%2520Floodway-Commercial%252CRemains%2520Same%2520Floodway-Other%252CRemains%2520Same%2520Floodway-Residential%252CRemains%2520Same-Commercial%252CRemains%2520Same-Other%252CRemains%2520Same-Residential%252CSFHA%2520New%2520Floodway-Commercial%252CSFHA%2520New%2520Floodway-Other%252CSFHA%2520New%2520Floodway-Residential%29&amp;hiddenFields=Owner_Name_s%2CFull_Owner_Addres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Mapped%2520In%2520Floodway-Commercial%252CMapped%2520In%2520Floodway-Other%252CMapped%2520In%2520Floodway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MAPPED%2520IN-Commercial%252CMAPPED%2520IN-Other%252CMAPPED%2520IN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NOT_IN%2520%28MAPPED%2520OUT-Commercial%252CMAPPED%2520OUT-Other%252CMAPPED%2520OUT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Remains%2520Same%2520Floodway-Commercial%252CRemains%2520Same%2520Floodway-Other%252CRemains%2520Same%2520Floodway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Remains%2520Same-Commercial%252CRemains%2520Same-Other%252CRemains%2520Same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Lower%2520Guyandotte%253BSymbol_FloodRiskZone%2520IN%2520%28MAPPED%2520OUT-Commercial%252CMAPPED%2520OUT-Other%252CMAPPED%2520OUT-Residential%29&amp;hiddenFields=Owner_Name_s%2CFull_Owner_Addres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Remains%2520Same%2520Floodway-Commercial%252CRemains%2520Same%2520Floodway-Other%252CRemains%2520Same%2520Floodway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Remains%2520Same-Commercial%252CRemains%2520Same-Other%252CRemains%2520Same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Raccoon-Symmes%253BSymbol_FloodRiskZone%2520NOT_IN%2520%28MAPPED%2520OUT-Commercial%252CMAPPED%2520OUT-Other%252CMAPPED%2520OUT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In%2520Floodway-Commercial%252CMapped%2520In%2520Floodway-Other%252CMapped%2520In%2520Floodway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IN-Commercial%252CMAPPED%2520IN-Other%252CMAPPED%2520IN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OUT-Commercial%252CMAPPED%2520OUT-Other%252CMAPPED%2520OUT-Residential%29&amp;hiddenFields=Owner_Name_s%2CFull_Owner_Addres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Tug%253BSymbol_FloodRiskZone%2520IN%2520%28MAPPED%2520OUT-Commercial%252CMAPPED%2520OUT-Other%252CMAPPED%2520OUT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Tug%253BSymbol_FloodRiskZone%2520IN%2520%28SFHA%2520New%2520Floodway-Commercial%252CSFHA%2520New%2520Floodway-Other%252CSFHA%2520New%2520Floodway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Tug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Tug%253BSymbol_FloodRiskZone%2520IN%2520%28Remains%2520Same%2520Floodway-Commercial%252CRemains%2520Same%2520Floodway-Other%252CRemains%2520Same%2520Floodway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Tug%253BSymbol_FloodRiskZone%2520IN%2520%28Remains%2520Same-Commercial%252CRemains%2520Same-Other%252CRemains%2520Same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Tug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Tug%253BSymbol_FloodRiskZone%2520IN%2520%28Mapped%2520In%2520Floodway-Commercial%252CMapped%2520In%2520Floodway-Other%252CMapped%2520In%2520Floodway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Tug%253BSymbol_FloodRiskZone%2520IN%2520%28MAPPED%2520IN-Commercial%252CMAPPED%2520IN-Other%252CMAPPED%2520IN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Tug%253BSymbol_FloodRiskZone%2520NOT_IN%2520%28MAPPED%2520OUT-Commercial%252CMAPPED%2520OUT-Other%252CMAPPED%2520OUT-Residential%29&amp;hiddenFields=Owner_Name_s%2CFull_Owner_Addres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MAPPED%2520OUT-Commercial%252CMAPPED%2520OUT-Other%252CMAPPED%2520OUT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Remains%2520Same%2520Floodway-Commercial%252CRemains%2520Same%2520Floodway-Other%252CRemains%2520Same%2520Floodway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Remains%2520Same%2520Floodway-Commercial%252CRemains%2520Same%2520Floodway-Other%252CRemains%2520Same%2520Floodway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Remains%2520Same-Commercial%252CRemains%2520Same-Other%252CRemains%2520Same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SFHA%2520New%2520Floodway-Commercial%252CSFHA%2520New%2520Floodway-Other%252CSFHA%2520New%2520Floodway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Twelvepole%253BSymbol_FloodRiskZone%2520IN%2520%28Mapped%2520In%2520Floodway-Commercial%252CMapped%2520In%2520Floodway-Other%252CMapped%2520In%2520Floodway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Twelvepole%253BSymbol_FloodRiskZone%2520NOT_IN%2520%28MAPPED%2520OUT-Commercial%252CMAPPED%2520OUT-Other%252CMAPPED%2520OUT-Residential%29&amp;hiddenFields=Owner_Name_s%2CFull_Owner_Addres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MAPPED%2520OUT-Commercial%252CMAPPED%2520OUT-Other%252CMAPPED%2520OUT-Residential%29&amp;hiddenFields=Owner_Name_s%2CFull_Owner_Address" TargetMode="External"/><Relationship Id="rId3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Remains%2520Same-Commercial%252CRemains%2520Same-Other%252CRemains%2520Same-Residential%29&amp;hiddenFields=Owner_Name_s%2CFull_Owner_Address" TargetMode="External"/><Relationship Id="rId7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Mapped%2520In%2520Floodway-Commercial%252CMapped%2520In%2520Floodway-Other%252CMapped%2520In%2520Floodway-Residential%252CRemains%2520Same%2520Floodway-Commercial%252CRemains%2520Same%2520Floodway-Other%252CRemains%2520Same%2520Floodway-Residential%252CSFHA%2520New%2520Floodway-Commercial%252CSFHA%2520New%2520Floodway-Other%252CSFHA%2520New%2520Floodway-Residential%29&amp;hiddenFields=Owner_Name_s%2CFull_Owner_Address" TargetMode="External"/><Relationship Id="rId2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SFHA%2520New%2520Floodway-Commercial%252CSFHA%2520New%2520Floodway-Other%252CSFHA%2520New%2520Floodway-Residential%29&amp;hiddenFields=Owner_Name_s%2CFull_Owner_Address" TargetMode="External"/><Relationship Id="rId1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Remains%2520Same%2520Floodway-Commercial%252CRemains%2520Same%2520Floodway-Other%252CRemains%2520Same%2520Floodway-Residential%29&amp;hiddenFields=Owner_Name_s%2CFull_Owner_Address" TargetMode="External"/><Relationship Id="rId6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Mapped%2520In%2520Floodway-Commercial%252CMapped%2520In%2520Floodway-Other%252CMapped%2520In%2520Floodway-Residential%252CMAPPED%2520IN-Commercial%252CMAPPED%2520IN-Other%252CMAPPED%2520IN-Residential%29&amp;hiddenFields=Owner_Name_s%2CFull_Owner_Address" TargetMode="External"/><Relationship Id="rId5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Mapped%2520In%2520Floodway-Commercial%252CMapped%2520In%2520Floodway-Other%252CMapped%2520In%2520Floodway-Residential%29&amp;hiddenFields=Owner_Name_s%2CFull_Owner_Address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IN%2520%28MAPPED%2520IN-Commercial%252CMAPPED%2520IN-Other%252CMAPPED%2520IN-Residential%29&amp;hiddenFields=Owner_Name_s%2CFull_Owner_Address" TargetMode="External"/><Relationship Id="rId9" Type="http://schemas.openxmlformats.org/officeDocument/2006/relationships/hyperlink" Target="https://www.wvfrf.org/wvre/blra/?sortfield=County&amp;sorttype=desc&amp;from=1&amp;perPage=100&amp;statement=Watershed_HUC8%2520%253D%2520Upper%2520Guyandotte%253BSymbol_FloodRiskZone%2520NOT_IN%2520%28MAPPED%2520OUT-Commercial%252CMAPPED%2520OUT-Other%252CMAPPED%2520OUT-Residential%29&amp;hiddenFields=Owner_Name_s%2CFull_Owner_Addre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7371-40F4-43F3-A9B2-CF59233CE68E}">
  <dimension ref="A1:K13"/>
  <sheetViews>
    <sheetView tabSelected="1" workbookViewId="0">
      <selection activeCell="A15" sqref="A1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x14ac:dyDescent="0.25">
      <c r="A1" s="11"/>
      <c r="B1" s="82" t="s">
        <v>23</v>
      </c>
      <c r="C1" s="83" t="s">
        <v>5</v>
      </c>
      <c r="D1" s="84" t="s">
        <v>0</v>
      </c>
      <c r="E1" s="84" t="s">
        <v>3</v>
      </c>
      <c r="F1" s="85" t="s">
        <v>24</v>
      </c>
      <c r="G1" s="86" t="s">
        <v>4</v>
      </c>
      <c r="H1" s="87" t="s">
        <v>27</v>
      </c>
      <c r="I1" s="88" t="s">
        <v>25</v>
      </c>
      <c r="J1" s="89" t="s">
        <v>1</v>
      </c>
      <c r="K1" s="90" t="s">
        <v>26</v>
      </c>
    </row>
    <row r="2" spans="1:11" ht="30" customHeight="1" x14ac:dyDescent="0.25">
      <c r="A2" s="97" t="s">
        <v>17</v>
      </c>
      <c r="B2" s="100">
        <v>54</v>
      </c>
      <c r="C2" s="93">
        <v>2</v>
      </c>
      <c r="D2" s="99">
        <v>61</v>
      </c>
      <c r="E2" s="93">
        <v>0</v>
      </c>
      <c r="F2" s="93">
        <f>SUM(D2+E2)</f>
        <v>61</v>
      </c>
      <c r="G2" s="93">
        <v>0</v>
      </c>
      <c r="H2" s="93">
        <f>SUM(C2,E2,G2)</f>
        <v>2</v>
      </c>
      <c r="I2" s="93">
        <v>63</v>
      </c>
      <c r="J2" s="101">
        <f>D2+E2-I2</f>
        <v>-2</v>
      </c>
      <c r="K2" s="93">
        <f>SUM(B2:E2,G2)</f>
        <v>117</v>
      </c>
    </row>
    <row r="3" spans="1:11" ht="30" customHeight="1" x14ac:dyDescent="0.25">
      <c r="A3" s="97" t="s">
        <v>18</v>
      </c>
      <c r="B3" s="92">
        <v>2147</v>
      </c>
      <c r="C3" s="93">
        <v>139</v>
      </c>
      <c r="D3" s="99">
        <v>841</v>
      </c>
      <c r="E3" s="93">
        <v>10</v>
      </c>
      <c r="F3" s="93">
        <f>SUM(D3+E3)</f>
        <v>851</v>
      </c>
      <c r="G3" s="93">
        <v>40</v>
      </c>
      <c r="H3" s="93">
        <f>SUM(C3,E3,G3)</f>
        <v>189</v>
      </c>
      <c r="I3" s="95">
        <v>2009</v>
      </c>
      <c r="J3" s="102">
        <f>D3+E3-I3</f>
        <v>-1158</v>
      </c>
      <c r="K3" s="95">
        <f>SUM(B3:E3,G3)</f>
        <v>3177</v>
      </c>
    </row>
    <row r="4" spans="1:11" ht="30" customHeight="1" x14ac:dyDescent="0.25">
      <c r="A4" s="97" t="s">
        <v>19</v>
      </c>
      <c r="B4" s="92">
        <v>1140</v>
      </c>
      <c r="C4" s="93">
        <v>121</v>
      </c>
      <c r="D4" s="99">
        <v>431</v>
      </c>
      <c r="E4" s="93">
        <v>72</v>
      </c>
      <c r="F4" s="93">
        <f>SUM(D4+E4)</f>
        <v>503</v>
      </c>
      <c r="G4" s="93">
        <v>129</v>
      </c>
      <c r="H4" s="93">
        <f>SUM(C4,E4,G4)</f>
        <v>322</v>
      </c>
      <c r="I4" s="93">
        <v>410</v>
      </c>
      <c r="J4" s="98">
        <f>D4+E4-I4</f>
        <v>93</v>
      </c>
      <c r="K4" s="95">
        <f>SUM(B4:E4,G4)</f>
        <v>1893</v>
      </c>
    </row>
    <row r="5" spans="1:11" ht="30" customHeight="1" x14ac:dyDescent="0.25">
      <c r="A5" s="91" t="s">
        <v>20</v>
      </c>
      <c r="B5" s="92">
        <v>3875</v>
      </c>
      <c r="C5" s="93">
        <v>527</v>
      </c>
      <c r="D5" s="94">
        <v>1919</v>
      </c>
      <c r="E5" s="93">
        <v>18</v>
      </c>
      <c r="F5" s="95">
        <f>SUM(D5+E5)</f>
        <v>1937</v>
      </c>
      <c r="G5" s="93">
        <v>137</v>
      </c>
      <c r="H5" s="93">
        <f>SUM(C5,E5,G5)</f>
        <v>682</v>
      </c>
      <c r="I5" s="93">
        <v>936</v>
      </c>
      <c r="J5" s="96">
        <f>D5+E5-I5</f>
        <v>1001</v>
      </c>
      <c r="K5" s="95">
        <f>SUM(B5:E5,G5)</f>
        <v>6476</v>
      </c>
    </row>
    <row r="6" spans="1:11" ht="30" customHeight="1" x14ac:dyDescent="0.25">
      <c r="A6" s="91" t="s">
        <v>21</v>
      </c>
      <c r="B6" s="100">
        <v>972</v>
      </c>
      <c r="C6" s="93">
        <v>143</v>
      </c>
      <c r="D6" s="99">
        <v>236</v>
      </c>
      <c r="E6" s="93">
        <v>0</v>
      </c>
      <c r="F6" s="93">
        <f>SUM(D6+E6)</f>
        <v>236</v>
      </c>
      <c r="G6" s="93">
        <v>1</v>
      </c>
      <c r="H6" s="93">
        <f>SUM(C6,E6,G6)</f>
        <v>144</v>
      </c>
      <c r="I6" s="93">
        <v>937</v>
      </c>
      <c r="J6" s="101">
        <f>D6+E6-I6</f>
        <v>-701</v>
      </c>
      <c r="K6" s="95">
        <f>SUM(B6:E6,G6)</f>
        <v>1352</v>
      </c>
    </row>
    <row r="7" spans="1:11" x14ac:dyDescent="0.25">
      <c r="A7" s="97" t="s">
        <v>22</v>
      </c>
      <c r="B7" s="92">
        <v>3782</v>
      </c>
      <c r="C7" s="93">
        <v>665</v>
      </c>
      <c r="D7" s="94">
        <v>1938</v>
      </c>
      <c r="E7" s="93">
        <v>27</v>
      </c>
      <c r="F7" s="95">
        <f>SUM(D7+E7)</f>
        <v>1965</v>
      </c>
      <c r="G7" s="93">
        <v>116</v>
      </c>
      <c r="H7" s="93">
        <f>SUM(C7,E7,G7)</f>
        <v>808</v>
      </c>
      <c r="I7" s="95">
        <v>1461</v>
      </c>
      <c r="J7" s="98">
        <f>D7+E7-I7</f>
        <v>504</v>
      </c>
      <c r="K7" s="95">
        <f>SUM(B7:E7,G7)</f>
        <v>6528</v>
      </c>
    </row>
    <row r="9" spans="1:11" x14ac:dyDescent="0.25">
      <c r="A9" s="103" t="s">
        <v>2</v>
      </c>
      <c r="B9" s="104">
        <f>SUM(B1:B5)</f>
        <v>7216</v>
      </c>
      <c r="C9" s="104">
        <f>SUM(C1:C5)</f>
        <v>789</v>
      </c>
      <c r="D9" s="104">
        <f>SUM(D1:D5)</f>
        <v>3252</v>
      </c>
      <c r="E9" s="104">
        <f>SUM(E1:E5)</f>
        <v>100</v>
      </c>
      <c r="F9" s="104">
        <f>SUM(F1:F5)</f>
        <v>3352</v>
      </c>
      <c r="G9" s="104">
        <f>SUM(G1:G5)</f>
        <v>306</v>
      </c>
      <c r="H9" s="104">
        <f>SUM(H1:H5)</f>
        <v>1195</v>
      </c>
      <c r="I9" s="104">
        <f>SUM(I1:I5)</f>
        <v>3418</v>
      </c>
      <c r="J9" s="105">
        <f>SUM(J1:J5)</f>
        <v>-66</v>
      </c>
      <c r="K9" s="106">
        <f>SUM(K1:K5)</f>
        <v>11663</v>
      </c>
    </row>
    <row r="11" spans="1:11" x14ac:dyDescent="0.25">
      <c r="B11" s="80" t="s">
        <v>28</v>
      </c>
      <c r="F11" s="80" t="s">
        <v>28</v>
      </c>
      <c r="I11" s="80" t="s">
        <v>28</v>
      </c>
      <c r="K11" s="80" t="s">
        <v>28</v>
      </c>
    </row>
    <row r="13" spans="1:11" x14ac:dyDescent="0.25">
      <c r="A13" s="81" t="s">
        <v>29</v>
      </c>
    </row>
  </sheetData>
  <autoFilter ref="A1:K1" xr:uid="{710B7371-40F4-43F3-A9B2-CF59233CE68E}">
    <sortState xmlns:xlrd2="http://schemas.microsoft.com/office/spreadsheetml/2017/richdata2" ref="A2:K7">
      <sortCondition ref="A1"/>
    </sortState>
  </autoFilter>
  <hyperlinks>
    <hyperlink ref="K11" r:id="rId1" xr:uid="{652B5457-2108-4C82-96F6-E76BB4A84FCB}"/>
    <hyperlink ref="B11" r:id="rId2" xr:uid="{A130EB67-D01A-414D-B964-1134C9E29795}"/>
    <hyperlink ref="F11" r:id="rId3" xr:uid="{EAEC088F-C2B9-44A8-A8C2-DFAE540740B1}"/>
    <hyperlink ref="I11" r:id="rId4" xr:uid="{6CA93FC7-90CE-41EA-8CBE-FBA524292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4FCF-922A-4263-A403-D71A24AE6201}">
  <dimension ref="A1:K5"/>
  <sheetViews>
    <sheetView workbookViewId="0">
      <selection activeCell="D14" sqref="D1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.75" customHeight="1" thickBot="1" x14ac:dyDescent="0.3">
      <c r="A2" s="13" t="s">
        <v>6</v>
      </c>
      <c r="B2" s="28">
        <v>54</v>
      </c>
      <c r="C2" s="30">
        <v>2</v>
      </c>
      <c r="D2" s="29">
        <v>61</v>
      </c>
      <c r="E2" s="30">
        <v>0</v>
      </c>
      <c r="F2" s="30">
        <f>SUM(D2+E2)</f>
        <v>61</v>
      </c>
      <c r="G2" s="30">
        <v>0</v>
      </c>
      <c r="H2" s="52">
        <f>SUM(C2,E2,G2)</f>
        <v>2</v>
      </c>
      <c r="I2" s="31">
        <v>63</v>
      </c>
      <c r="J2" s="56">
        <f>D2+E2-I2</f>
        <v>-2</v>
      </c>
      <c r="K2" s="1">
        <f>SUM(B2:E2,G2)</f>
        <v>117</v>
      </c>
    </row>
    <row r="3" spans="1:11" x14ac:dyDescent="0.25">
      <c r="B3" s="79" t="s">
        <v>28</v>
      </c>
      <c r="C3" s="79" t="s">
        <v>28</v>
      </c>
      <c r="D3" s="79" t="s">
        <v>28</v>
      </c>
      <c r="E3" s="79" t="s">
        <v>28</v>
      </c>
      <c r="F3" s="79" t="s">
        <v>28</v>
      </c>
      <c r="G3" s="79" t="s">
        <v>28</v>
      </c>
      <c r="H3" s="79" t="s">
        <v>28</v>
      </c>
      <c r="I3" s="79" t="s">
        <v>28</v>
      </c>
      <c r="K3" s="79" t="s">
        <v>28</v>
      </c>
    </row>
    <row r="5" spans="1:11" x14ac:dyDescent="0.25">
      <c r="G5" s="2"/>
      <c r="H5" s="2"/>
    </row>
  </sheetData>
  <hyperlinks>
    <hyperlink ref="C3" r:id="rId1" xr:uid="{A02584AF-6ED7-442A-9D24-3B3F01C5F2D1}"/>
    <hyperlink ref="B3" r:id="rId2" xr:uid="{86489ED2-03CD-4366-815C-E6933BBE02C8}"/>
    <hyperlink ref="E3" r:id="rId3" xr:uid="{6179B2B0-C004-41AE-94C9-C75B3AFC4897}"/>
    <hyperlink ref="G3" r:id="rId4" xr:uid="{BC7C5C47-73AB-4B40-A1ED-E0F6A1B257DD}"/>
    <hyperlink ref="D3" r:id="rId5" xr:uid="{87B97BF7-39E2-4946-8608-51A731F2E5A4}"/>
    <hyperlink ref="F3" r:id="rId6" xr:uid="{A8FFE0DE-E39A-4AD4-97E3-3E50D621B58D}"/>
    <hyperlink ref="H3" r:id="rId7" xr:uid="{8B8FD235-971E-49F3-8FB3-70227E33DFFA}"/>
    <hyperlink ref="I3" r:id="rId8" xr:uid="{26C23AB0-CA98-4EC3-B9E9-46E8595B9F9D}"/>
    <hyperlink ref="K3" r:id="rId9" xr:uid="{D46734EB-BE7E-49E6-BAA8-BCEF872ABC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896F-2ABC-4A15-924B-B59A4EE44204}">
  <dimension ref="A1:K8"/>
  <sheetViews>
    <sheetView workbookViewId="0">
      <selection activeCell="B8" sqref="B8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" customHeight="1" x14ac:dyDescent="0.25">
      <c r="A2" s="8" t="s">
        <v>7</v>
      </c>
      <c r="B2" s="20">
        <v>6</v>
      </c>
      <c r="C2" s="22">
        <v>0</v>
      </c>
      <c r="D2" s="21">
        <v>5</v>
      </c>
      <c r="E2" s="22">
        <v>0</v>
      </c>
      <c r="F2" s="22">
        <f>SUM(D2+E2)</f>
        <v>5</v>
      </c>
      <c r="G2" s="22">
        <v>0</v>
      </c>
      <c r="H2" s="22">
        <f>SUM(C2,E2,G2)</f>
        <v>0</v>
      </c>
      <c r="I2" s="23">
        <v>10</v>
      </c>
      <c r="J2" s="38">
        <f>D2+E2-I2</f>
        <v>-5</v>
      </c>
      <c r="K2" s="39">
        <f>SUM(B2:E2,G2)</f>
        <v>11</v>
      </c>
    </row>
    <row r="3" spans="1:11" ht="30" customHeight="1" x14ac:dyDescent="0.25">
      <c r="A3" s="9" t="s">
        <v>8</v>
      </c>
      <c r="B3" s="40">
        <v>1072</v>
      </c>
      <c r="C3" s="26">
        <v>62</v>
      </c>
      <c r="D3" s="25">
        <v>391</v>
      </c>
      <c r="E3" s="26">
        <v>9</v>
      </c>
      <c r="F3" s="26">
        <f t="shared" ref="F3:F6" si="0">SUM(D3+E3)</f>
        <v>400</v>
      </c>
      <c r="G3" s="26">
        <v>28</v>
      </c>
      <c r="H3" s="26">
        <f t="shared" ref="H3:H6" si="1">SUM(C3,E3,G3)</f>
        <v>99</v>
      </c>
      <c r="I3" s="27">
        <v>504</v>
      </c>
      <c r="J3" s="38">
        <f>D3+E3-I3</f>
        <v>-104</v>
      </c>
      <c r="K3" s="1">
        <f t="shared" ref="K3:K6" si="2">SUM(B3:E3,G3)</f>
        <v>1562</v>
      </c>
    </row>
    <row r="4" spans="1:11" ht="30" customHeight="1" x14ac:dyDescent="0.25">
      <c r="A4" s="9" t="s">
        <v>9</v>
      </c>
      <c r="B4" s="24">
        <v>818</v>
      </c>
      <c r="C4" s="26">
        <v>66</v>
      </c>
      <c r="D4" s="25">
        <v>147</v>
      </c>
      <c r="E4" s="26">
        <v>0</v>
      </c>
      <c r="F4" s="26">
        <f t="shared" si="0"/>
        <v>147</v>
      </c>
      <c r="G4" s="26">
        <v>4</v>
      </c>
      <c r="H4" s="26">
        <f t="shared" si="1"/>
        <v>70</v>
      </c>
      <c r="I4" s="27">
        <v>980</v>
      </c>
      <c r="J4" s="38">
        <f>D4+E4-I4</f>
        <v>-833</v>
      </c>
      <c r="K4" s="1">
        <f t="shared" si="2"/>
        <v>1035</v>
      </c>
    </row>
    <row r="5" spans="1:11" ht="30" customHeight="1" x14ac:dyDescent="0.25">
      <c r="A5" s="10" t="s">
        <v>10</v>
      </c>
      <c r="B5" s="24">
        <v>216</v>
      </c>
      <c r="C5" s="26">
        <v>11</v>
      </c>
      <c r="D5" s="25">
        <v>287</v>
      </c>
      <c r="E5" s="26">
        <v>1</v>
      </c>
      <c r="F5" s="26">
        <f t="shared" si="0"/>
        <v>288</v>
      </c>
      <c r="G5" s="26">
        <v>8</v>
      </c>
      <c r="H5" s="26">
        <f>SUM(C5,E5,G5)</f>
        <v>20</v>
      </c>
      <c r="I5" s="27">
        <v>449</v>
      </c>
      <c r="J5" s="38">
        <f>D5+E5-I5</f>
        <v>-161</v>
      </c>
      <c r="K5" s="39">
        <f t="shared" si="2"/>
        <v>523</v>
      </c>
    </row>
    <row r="6" spans="1:11" ht="30" customHeight="1" thickBot="1" x14ac:dyDescent="0.3">
      <c r="A6" s="17" t="s">
        <v>11</v>
      </c>
      <c r="B6" s="32">
        <v>35</v>
      </c>
      <c r="C6" s="34">
        <v>0</v>
      </c>
      <c r="D6" s="33">
        <v>11</v>
      </c>
      <c r="E6" s="34">
        <v>0</v>
      </c>
      <c r="F6" s="48">
        <f t="shared" si="0"/>
        <v>11</v>
      </c>
      <c r="G6" s="34">
        <v>0</v>
      </c>
      <c r="H6" s="49">
        <f t="shared" si="1"/>
        <v>0</v>
      </c>
      <c r="I6" s="35">
        <v>66</v>
      </c>
      <c r="J6" s="38">
        <f>D6+E6-I6</f>
        <v>-55</v>
      </c>
      <c r="K6" s="39">
        <f t="shared" si="2"/>
        <v>46</v>
      </c>
    </row>
    <row r="7" spans="1:11" ht="15.75" thickBot="1" x14ac:dyDescent="0.3">
      <c r="A7" s="16" t="s">
        <v>2</v>
      </c>
      <c r="B7" s="6">
        <f>SUM(B2:B6)</f>
        <v>2147</v>
      </c>
      <c r="C7" s="36">
        <f>SUM(C3:C6)</f>
        <v>139</v>
      </c>
      <c r="D7" s="7">
        <f t="shared" ref="D7:K7" si="3">SUM(D2:D6)</f>
        <v>841</v>
      </c>
      <c r="E7" s="36">
        <f t="shared" si="3"/>
        <v>10</v>
      </c>
      <c r="F7" s="36">
        <f t="shared" si="3"/>
        <v>851</v>
      </c>
      <c r="G7" s="36">
        <f t="shared" si="3"/>
        <v>40</v>
      </c>
      <c r="H7" s="47">
        <f>SUM(H2:H6)</f>
        <v>189</v>
      </c>
      <c r="I7" s="18">
        <f t="shared" si="3"/>
        <v>2009</v>
      </c>
      <c r="J7" s="41">
        <f t="shared" si="3"/>
        <v>-1158</v>
      </c>
      <c r="K7" s="15">
        <f t="shared" si="3"/>
        <v>3177</v>
      </c>
    </row>
    <row r="8" spans="1:11" x14ac:dyDescent="0.25">
      <c r="B8" s="80" t="s">
        <v>28</v>
      </c>
      <c r="C8" s="80" t="s">
        <v>28</v>
      </c>
      <c r="D8" s="80" t="s">
        <v>28</v>
      </c>
      <c r="E8" s="80" t="s">
        <v>28</v>
      </c>
      <c r="F8" s="80" t="s">
        <v>28</v>
      </c>
      <c r="G8" s="80" t="s">
        <v>28</v>
      </c>
      <c r="H8" s="80" t="s">
        <v>28</v>
      </c>
      <c r="I8" s="80" t="s">
        <v>28</v>
      </c>
      <c r="K8" s="80" t="s">
        <v>28</v>
      </c>
    </row>
  </sheetData>
  <hyperlinks>
    <hyperlink ref="K8" r:id="rId1" xr:uid="{32C0C7C1-BB76-4C35-9A8A-F8DFA04B47D0}"/>
    <hyperlink ref="D8" r:id="rId2" xr:uid="{E6BCDD46-9345-4F3F-B35C-DF7AEFD07DFD}"/>
    <hyperlink ref="E8" r:id="rId3" xr:uid="{356763A5-30F2-4A9E-A9AD-3AEE31D6BB1F}"/>
    <hyperlink ref="F8" r:id="rId4" xr:uid="{9843A0F2-C64A-4759-9264-15805B291C23}"/>
    <hyperlink ref="B8" r:id="rId5" xr:uid="{4FADCAB6-7355-4B89-9E3F-E1082AED1A16}"/>
    <hyperlink ref="C8" r:id="rId6" xr:uid="{9DF16D35-E354-42E1-AD86-AF9631FF2AAA}"/>
    <hyperlink ref="G8" r:id="rId7" xr:uid="{4CE1899D-522D-4474-81EB-A1DBA9E9EA1C}"/>
    <hyperlink ref="H8" r:id="rId8" xr:uid="{D5BB17A6-7CCD-4B0A-AB42-5310EB9C8E3F}"/>
    <hyperlink ref="I8" r:id="rId9" xr:uid="{B752DD74-AEAB-4E8E-9F01-A631FCDEA19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215A-EC91-46DE-A1E5-B611FB5A0C30}">
  <dimension ref="A1:K19"/>
  <sheetViews>
    <sheetView workbookViewId="0">
      <selection activeCell="K4" sqref="K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" customHeight="1" x14ac:dyDescent="0.25">
      <c r="A2" s="12" t="s">
        <v>8</v>
      </c>
      <c r="B2" s="20">
        <v>573</v>
      </c>
      <c r="C2" s="22">
        <v>54</v>
      </c>
      <c r="D2" s="21">
        <v>366</v>
      </c>
      <c r="E2" s="22">
        <v>72</v>
      </c>
      <c r="F2" s="22">
        <f>SUM(D2+E2)</f>
        <v>438</v>
      </c>
      <c r="G2" s="22">
        <v>129</v>
      </c>
      <c r="H2" s="22">
        <f>SUM(C2,E2,G2)</f>
        <v>255</v>
      </c>
      <c r="I2" s="23">
        <v>212</v>
      </c>
      <c r="J2" s="37">
        <f>D2+E2-I2</f>
        <v>226</v>
      </c>
      <c r="K2" s="1">
        <f>SUM(B2:E2, G2)</f>
        <v>1194</v>
      </c>
    </row>
    <row r="3" spans="1:11" ht="30" customHeight="1" x14ac:dyDescent="0.25">
      <c r="A3" s="3" t="s">
        <v>12</v>
      </c>
      <c r="B3" s="24">
        <v>312</v>
      </c>
      <c r="C3" s="26">
        <v>9</v>
      </c>
      <c r="D3" s="25">
        <v>12</v>
      </c>
      <c r="E3" s="26">
        <v>0</v>
      </c>
      <c r="F3" s="26">
        <f t="shared" ref="F3:F5" si="0">SUM(D3+E3)</f>
        <v>12</v>
      </c>
      <c r="G3" s="26">
        <v>0</v>
      </c>
      <c r="H3" s="26">
        <f t="shared" ref="H3:H5" si="1">SUM(C3,E3,G3)</f>
        <v>9</v>
      </c>
      <c r="I3" s="27">
        <v>116</v>
      </c>
      <c r="J3" s="38">
        <f t="shared" ref="J3:J5" si="2">D3+E3-I3</f>
        <v>-104</v>
      </c>
      <c r="K3" s="1">
        <f>SUM(B3:E3, G3)</f>
        <v>333</v>
      </c>
    </row>
    <row r="4" spans="1:11" ht="30" customHeight="1" x14ac:dyDescent="0.25">
      <c r="A4" s="4" t="s">
        <v>11</v>
      </c>
      <c r="B4" s="24">
        <v>0</v>
      </c>
      <c r="C4" s="26">
        <v>0</v>
      </c>
      <c r="D4" s="25">
        <v>0</v>
      </c>
      <c r="E4" s="26">
        <v>0</v>
      </c>
      <c r="F4" s="26">
        <f t="shared" si="0"/>
        <v>0</v>
      </c>
      <c r="G4" s="26">
        <v>0</v>
      </c>
      <c r="H4" s="26">
        <f t="shared" si="1"/>
        <v>0</v>
      </c>
      <c r="I4" s="27">
        <v>2</v>
      </c>
      <c r="J4" s="38">
        <f t="shared" si="2"/>
        <v>-2</v>
      </c>
      <c r="K4" s="1">
        <f t="shared" ref="K4:K5" si="3">SUM(B4:E4, G4)</f>
        <v>0</v>
      </c>
    </row>
    <row r="5" spans="1:11" ht="30" customHeight="1" thickBot="1" x14ac:dyDescent="0.3">
      <c r="A5" s="13" t="s">
        <v>6</v>
      </c>
      <c r="B5" s="28">
        <v>255</v>
      </c>
      <c r="C5" s="30">
        <v>58</v>
      </c>
      <c r="D5" s="29">
        <v>53</v>
      </c>
      <c r="E5" s="30">
        <v>0</v>
      </c>
      <c r="F5" s="48">
        <f t="shared" si="0"/>
        <v>53</v>
      </c>
      <c r="G5" s="30">
        <v>0</v>
      </c>
      <c r="H5" s="49">
        <f t="shared" si="1"/>
        <v>58</v>
      </c>
      <c r="I5" s="31">
        <v>80</v>
      </c>
      <c r="J5" s="56">
        <f t="shared" si="2"/>
        <v>-27</v>
      </c>
      <c r="K5" s="57">
        <f t="shared" si="3"/>
        <v>366</v>
      </c>
    </row>
    <row r="6" spans="1:11" ht="15.75" thickBot="1" x14ac:dyDescent="0.3">
      <c r="A6" s="14" t="s">
        <v>2</v>
      </c>
      <c r="B6" s="6">
        <f t="shared" ref="B6:K6" si="4">SUM(B2:B5)</f>
        <v>1140</v>
      </c>
      <c r="C6" s="19">
        <f t="shared" si="4"/>
        <v>121</v>
      </c>
      <c r="D6" s="7">
        <f t="shared" si="4"/>
        <v>431</v>
      </c>
      <c r="E6" s="51">
        <f t="shared" si="4"/>
        <v>72</v>
      </c>
      <c r="F6" s="51">
        <f>SUM(F2:F5)</f>
        <v>503</v>
      </c>
      <c r="G6" s="51">
        <f t="shared" si="4"/>
        <v>129</v>
      </c>
      <c r="H6" s="19">
        <f>SUM(H2:H5)</f>
        <v>322</v>
      </c>
      <c r="I6" s="18">
        <f t="shared" si="4"/>
        <v>410</v>
      </c>
      <c r="J6" s="54">
        <f t="shared" si="4"/>
        <v>93</v>
      </c>
      <c r="K6" s="55">
        <f t="shared" si="4"/>
        <v>1893</v>
      </c>
    </row>
    <row r="7" spans="1:11" x14ac:dyDescent="0.25">
      <c r="B7" s="80" t="s">
        <v>28</v>
      </c>
      <c r="C7" s="80" t="s">
        <v>28</v>
      </c>
      <c r="D7" s="80" t="s">
        <v>28</v>
      </c>
      <c r="E7" s="80" t="s">
        <v>28</v>
      </c>
      <c r="F7" s="80" t="s">
        <v>28</v>
      </c>
      <c r="G7" s="80" t="s">
        <v>28</v>
      </c>
      <c r="H7" s="80" t="s">
        <v>28</v>
      </c>
      <c r="I7" s="80" t="s">
        <v>28</v>
      </c>
      <c r="K7" s="80" t="s">
        <v>28</v>
      </c>
    </row>
    <row r="9" spans="1:11" x14ac:dyDescent="0.25">
      <c r="G9" s="2"/>
      <c r="H9" s="2"/>
    </row>
    <row r="14" spans="1:11" x14ac:dyDescent="0.25">
      <c r="G14" s="5"/>
    </row>
    <row r="17" spans="8:10" x14ac:dyDescent="0.25">
      <c r="J17" s="53"/>
    </row>
    <row r="19" spans="8:10" x14ac:dyDescent="0.25">
      <c r="H19" s="53"/>
    </row>
  </sheetData>
  <hyperlinks>
    <hyperlink ref="K7" r:id="rId1" xr:uid="{198AE980-968A-4523-905C-E5198C7D577D}"/>
    <hyperlink ref="B7" r:id="rId2" xr:uid="{C9E87CE8-8C66-4063-8036-B8F290A21CE3}"/>
    <hyperlink ref="C7" r:id="rId3" xr:uid="{2A1B2E80-6D5D-4B42-9E20-A219E6C21E68}"/>
    <hyperlink ref="D7" r:id="rId4" xr:uid="{F3F657DC-2C14-45F5-8FE6-2532162DF741}"/>
    <hyperlink ref="E7" r:id="rId5" xr:uid="{4861DB48-61B2-4578-9716-557C268E3362}"/>
    <hyperlink ref="F7" r:id="rId6" xr:uid="{61684CC0-3BA0-4DC2-9FF8-D1CE98873A8E}"/>
    <hyperlink ref="G7" r:id="rId7" xr:uid="{BB6210ED-7994-4F64-84B2-4E7A924AD215}"/>
    <hyperlink ref="H7" r:id="rId8" xr:uid="{4FF49903-3CCB-498E-B9B9-CBB2A342B2E5}"/>
    <hyperlink ref="I7" r:id="rId9" xr:uid="{7DE2FEE6-0AB6-481D-BD8E-ECCB75F801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CC4F-D5AE-4B39-A2A3-0EE3EDDE158D}">
  <dimension ref="A1:K13"/>
  <sheetViews>
    <sheetView workbookViewId="0">
      <selection activeCell="I5" sqref="I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" customHeight="1" x14ac:dyDescent="0.25">
      <c r="A2" s="12" t="s">
        <v>13</v>
      </c>
      <c r="B2" s="42">
        <v>1784</v>
      </c>
      <c r="C2" s="22">
        <v>282</v>
      </c>
      <c r="D2" s="43">
        <v>1256</v>
      </c>
      <c r="E2" s="22">
        <v>16</v>
      </c>
      <c r="F2" s="58">
        <f>SUM(D2+E2)</f>
        <v>1272</v>
      </c>
      <c r="G2" s="22">
        <v>105</v>
      </c>
      <c r="H2" s="22">
        <f>SUM(C2,E2,G2)</f>
        <v>403</v>
      </c>
      <c r="I2" s="23">
        <v>421</v>
      </c>
      <c r="J2" s="37">
        <f>D2+E2-I2</f>
        <v>851</v>
      </c>
      <c r="K2" s="1">
        <f>SUM(B2:E2,G2)</f>
        <v>3443</v>
      </c>
    </row>
    <row r="3" spans="1:11" ht="30" customHeight="1" x14ac:dyDescent="0.25">
      <c r="A3" s="3" t="s">
        <v>14</v>
      </c>
      <c r="B3" s="40">
        <v>1784</v>
      </c>
      <c r="C3" s="26">
        <v>231</v>
      </c>
      <c r="D3" s="25">
        <v>607</v>
      </c>
      <c r="E3" s="26">
        <v>2</v>
      </c>
      <c r="F3" s="26">
        <f>SUM(D3+E3)</f>
        <v>609</v>
      </c>
      <c r="G3" s="26">
        <v>31</v>
      </c>
      <c r="H3" s="26">
        <f t="shared" ref="H3:H4" si="0">SUM(C3,E3,G3)</f>
        <v>264</v>
      </c>
      <c r="I3" s="27">
        <v>411</v>
      </c>
      <c r="J3" s="37">
        <f>D3+E3-I3</f>
        <v>198</v>
      </c>
      <c r="K3" s="1">
        <f t="shared" ref="K3:K4" si="1">SUM(B3:E3,G3)</f>
        <v>2655</v>
      </c>
    </row>
    <row r="4" spans="1:11" ht="30" customHeight="1" thickBot="1" x14ac:dyDescent="0.3">
      <c r="A4" s="13" t="s">
        <v>6</v>
      </c>
      <c r="B4" s="28">
        <v>307</v>
      </c>
      <c r="C4" s="30">
        <v>14</v>
      </c>
      <c r="D4" s="29">
        <v>56</v>
      </c>
      <c r="E4" s="30">
        <v>0</v>
      </c>
      <c r="F4" s="48">
        <f>SUM(D4+E4)</f>
        <v>56</v>
      </c>
      <c r="G4" s="30">
        <v>1</v>
      </c>
      <c r="H4" s="49">
        <f t="shared" si="0"/>
        <v>15</v>
      </c>
      <c r="I4" s="31">
        <v>104</v>
      </c>
      <c r="J4" s="56">
        <f>D4+E4-I4</f>
        <v>-48</v>
      </c>
      <c r="K4" s="57">
        <f t="shared" si="1"/>
        <v>378</v>
      </c>
    </row>
    <row r="5" spans="1:11" ht="15.75" thickBot="1" x14ac:dyDescent="0.3">
      <c r="A5" s="14" t="s">
        <v>2</v>
      </c>
      <c r="B5" s="6">
        <f t="shared" ref="B5:K5" si="2">SUM(B2:B4)</f>
        <v>3875</v>
      </c>
      <c r="C5" s="19">
        <f t="shared" si="2"/>
        <v>527</v>
      </c>
      <c r="D5" s="7">
        <f t="shared" si="2"/>
        <v>1919</v>
      </c>
      <c r="E5" s="51">
        <f t="shared" si="2"/>
        <v>18</v>
      </c>
      <c r="F5" s="51">
        <f>SUM(F2:F4)</f>
        <v>1937</v>
      </c>
      <c r="G5" s="51">
        <f t="shared" si="2"/>
        <v>137</v>
      </c>
      <c r="H5" s="19">
        <f>SUM(H2:H4)</f>
        <v>682</v>
      </c>
      <c r="I5" s="18">
        <f t="shared" si="2"/>
        <v>936</v>
      </c>
      <c r="J5" s="59">
        <f>SUM(J2:J4)</f>
        <v>1001</v>
      </c>
      <c r="K5" s="55">
        <f t="shared" si="2"/>
        <v>6476</v>
      </c>
    </row>
    <row r="6" spans="1:11" x14ac:dyDescent="0.25">
      <c r="B6" s="80" t="s">
        <v>28</v>
      </c>
      <c r="C6" s="80" t="s">
        <v>28</v>
      </c>
      <c r="D6" s="80" t="s">
        <v>28</v>
      </c>
      <c r="E6" s="80" t="s">
        <v>28</v>
      </c>
      <c r="F6" s="80" t="s">
        <v>28</v>
      </c>
      <c r="G6" s="80" t="s">
        <v>28</v>
      </c>
      <c r="H6" s="80" t="s">
        <v>28</v>
      </c>
      <c r="I6" s="80" t="s">
        <v>28</v>
      </c>
      <c r="K6" s="80" t="s">
        <v>28</v>
      </c>
    </row>
    <row r="8" spans="1:11" x14ac:dyDescent="0.25">
      <c r="G8" s="2"/>
      <c r="H8" s="2"/>
    </row>
    <row r="13" spans="1:11" x14ac:dyDescent="0.25">
      <c r="G13" s="5"/>
    </row>
  </sheetData>
  <hyperlinks>
    <hyperlink ref="B6" r:id="rId1" xr:uid="{65668DB7-62B2-4D9D-AAFC-28A3B58398C8}"/>
    <hyperlink ref="C6" r:id="rId2" xr:uid="{3E0A3C45-B9E2-43C7-A5F3-4E7BD257448D}"/>
    <hyperlink ref="G6" r:id="rId3" xr:uid="{6A95F067-5B47-4F53-885F-F92FAF239A14}"/>
    <hyperlink ref="D6" r:id="rId4" xr:uid="{D31EE588-8DD8-4171-9709-0BF161F0E2B7}"/>
    <hyperlink ref="E6" r:id="rId5" xr:uid="{C9B3F87A-9420-444B-A4FD-D6730A46C2DE}"/>
    <hyperlink ref="F6" r:id="rId6" xr:uid="{55327DE0-07C8-4485-8887-001D0A0AAA2A}"/>
    <hyperlink ref="H6" r:id="rId7" xr:uid="{002EDD6D-D10B-4A9F-97F9-12EBCCEA28E4}"/>
    <hyperlink ref="I6" r:id="rId8" xr:uid="{4956AEED-5635-432B-B92A-88385D66792D}"/>
    <hyperlink ref="K6" r:id="rId9" xr:uid="{E3A8493F-6DC1-4130-9C0C-22DE2AC698C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B820-67D4-4232-A46B-9D091A600905}">
  <dimension ref="A1:K14"/>
  <sheetViews>
    <sheetView workbookViewId="0">
      <selection activeCell="K7" sqref="K7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" customHeight="1" x14ac:dyDescent="0.25">
      <c r="A2" s="12" t="s">
        <v>8</v>
      </c>
      <c r="B2" s="62">
        <v>23</v>
      </c>
      <c r="C2" s="48">
        <v>0</v>
      </c>
      <c r="D2" s="63">
        <v>15</v>
      </c>
      <c r="E2" s="48">
        <v>0</v>
      </c>
      <c r="F2" s="48">
        <f>D2+E2</f>
        <v>15</v>
      </c>
      <c r="G2" s="48">
        <v>0</v>
      </c>
      <c r="H2" s="48">
        <f>SUM(C2,E2,G2)</f>
        <v>0</v>
      </c>
      <c r="I2" s="64">
        <v>35</v>
      </c>
      <c r="J2" s="65">
        <f>D2+E2-I2</f>
        <v>-20</v>
      </c>
      <c r="K2" s="66">
        <f>SUM(B2:E2,G2)</f>
        <v>38</v>
      </c>
    </row>
    <row r="3" spans="1:11" ht="30" customHeight="1" x14ac:dyDescent="0.25">
      <c r="A3" s="3" t="s">
        <v>9</v>
      </c>
      <c r="B3" s="24">
        <v>32</v>
      </c>
      <c r="C3" s="26">
        <v>0</v>
      </c>
      <c r="D3" s="25">
        <v>11</v>
      </c>
      <c r="E3" s="26">
        <v>0</v>
      </c>
      <c r="F3" s="48">
        <f t="shared" ref="F3:F5" si="0">D3+E3</f>
        <v>11</v>
      </c>
      <c r="G3" s="26">
        <v>0</v>
      </c>
      <c r="H3" s="48">
        <f t="shared" ref="H3:H5" si="1">SUM(C3,E3,G3)</f>
        <v>0</v>
      </c>
      <c r="I3" s="27">
        <v>15</v>
      </c>
      <c r="J3" s="38">
        <f>D3+E3-I3</f>
        <v>-4</v>
      </c>
      <c r="K3" s="1">
        <f t="shared" ref="K3:K5" si="2">SUM(B3:E3,G3)</f>
        <v>43</v>
      </c>
    </row>
    <row r="4" spans="1:11" ht="30" customHeight="1" x14ac:dyDescent="0.25">
      <c r="A4" s="4" t="s">
        <v>14</v>
      </c>
      <c r="B4" s="24">
        <v>260</v>
      </c>
      <c r="C4" s="26">
        <v>19</v>
      </c>
      <c r="D4" s="25">
        <v>26</v>
      </c>
      <c r="E4" s="26">
        <v>0</v>
      </c>
      <c r="F4" s="48">
        <f t="shared" si="0"/>
        <v>26</v>
      </c>
      <c r="G4" s="26">
        <v>1</v>
      </c>
      <c r="H4" s="26">
        <f t="shared" si="1"/>
        <v>20</v>
      </c>
      <c r="I4" s="27">
        <v>43</v>
      </c>
      <c r="J4" s="38">
        <f>D4+E4-I4</f>
        <v>-17</v>
      </c>
      <c r="K4" s="1">
        <f t="shared" si="2"/>
        <v>306</v>
      </c>
    </row>
    <row r="5" spans="1:11" ht="30" customHeight="1" thickBot="1" x14ac:dyDescent="0.3">
      <c r="A5" s="13" t="s">
        <v>6</v>
      </c>
      <c r="B5" s="28">
        <v>657</v>
      </c>
      <c r="C5" s="30">
        <v>124</v>
      </c>
      <c r="D5" s="29">
        <v>184</v>
      </c>
      <c r="E5" s="30">
        <v>0</v>
      </c>
      <c r="F5" s="48">
        <f t="shared" si="0"/>
        <v>184</v>
      </c>
      <c r="G5" s="30">
        <v>0</v>
      </c>
      <c r="H5" s="49">
        <f t="shared" si="1"/>
        <v>124</v>
      </c>
      <c r="I5" s="31">
        <v>844</v>
      </c>
      <c r="J5" s="56">
        <f>D5+E5-I5</f>
        <v>-660</v>
      </c>
      <c r="K5" s="57">
        <f t="shared" si="2"/>
        <v>965</v>
      </c>
    </row>
    <row r="6" spans="1:11" ht="15.75" thickBot="1" x14ac:dyDescent="0.3">
      <c r="A6" s="14" t="s">
        <v>2</v>
      </c>
      <c r="B6" s="6">
        <f t="shared" ref="B6:K6" si="3">SUM(B2:B5)</f>
        <v>972</v>
      </c>
      <c r="C6" s="19">
        <f t="shared" si="3"/>
        <v>143</v>
      </c>
      <c r="D6" s="7">
        <f t="shared" si="3"/>
        <v>236</v>
      </c>
      <c r="E6" s="51">
        <f t="shared" si="3"/>
        <v>0</v>
      </c>
      <c r="F6" s="60">
        <f>SUM(F2:F5)</f>
        <v>236</v>
      </c>
      <c r="G6" s="60">
        <f t="shared" si="3"/>
        <v>1</v>
      </c>
      <c r="H6" s="19">
        <f>SUM(H2:H5)</f>
        <v>144</v>
      </c>
      <c r="I6" s="18">
        <f t="shared" si="3"/>
        <v>937</v>
      </c>
      <c r="J6" s="61">
        <f>SUM(J2:J5)</f>
        <v>-701</v>
      </c>
      <c r="K6" s="55">
        <f t="shared" si="3"/>
        <v>1352</v>
      </c>
    </row>
    <row r="7" spans="1:11" x14ac:dyDescent="0.25">
      <c r="B7" s="80" t="s">
        <v>28</v>
      </c>
      <c r="C7" s="80" t="s">
        <v>28</v>
      </c>
      <c r="D7" s="80" t="s">
        <v>28</v>
      </c>
      <c r="E7" s="80" t="s">
        <v>28</v>
      </c>
      <c r="F7" s="80" t="s">
        <v>28</v>
      </c>
      <c r="G7" s="80" t="s">
        <v>28</v>
      </c>
      <c r="H7" s="80" t="s">
        <v>28</v>
      </c>
      <c r="I7" s="80" t="s">
        <v>28</v>
      </c>
      <c r="K7" s="80" t="s">
        <v>28</v>
      </c>
    </row>
    <row r="9" spans="1:11" x14ac:dyDescent="0.25">
      <c r="G9" s="2"/>
      <c r="H9" s="2"/>
    </row>
    <row r="14" spans="1:11" x14ac:dyDescent="0.25">
      <c r="G14" s="5"/>
    </row>
  </sheetData>
  <hyperlinks>
    <hyperlink ref="B7" r:id="rId1" xr:uid="{FFA39963-5422-4DA8-845F-3B3A3983F93E}"/>
    <hyperlink ref="C7" r:id="rId2" xr:uid="{D0B976EB-A1A9-470C-BBF2-89C69F9FBF4D}"/>
    <hyperlink ref="D7" r:id="rId3" xr:uid="{4048A220-9C84-4CAA-8FAA-1C396946DCB9}"/>
    <hyperlink ref="E7" r:id="rId4" xr:uid="{C3048D43-B71B-43F3-AD4A-BB11342DE113}"/>
    <hyperlink ref="F7" r:id="rId5" xr:uid="{5F0103B4-5BA1-4D22-8FA4-6B270A25C19F}"/>
    <hyperlink ref="G7" r:id="rId6" xr:uid="{8592FA4B-0EF8-4B58-AEB6-222974162D81}"/>
    <hyperlink ref="H7" r:id="rId7" xr:uid="{85ED3C69-F89D-4A59-80D5-CF3F96F1D05E}"/>
    <hyperlink ref="I7" r:id="rId8" xr:uid="{D2EC4695-B447-4E8E-9C19-CFCF5ED7D60D}"/>
    <hyperlink ref="K7" r:id="rId9" xr:uid="{44BE004E-4DFA-4805-BD7F-DDFA7C9EE9C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0136-8C1E-40B4-B3BD-6E206D94BBF2}">
  <dimension ref="A1:K14"/>
  <sheetViews>
    <sheetView workbookViewId="0">
      <selection activeCell="G6" sqref="G6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0" t="s">
        <v>23</v>
      </c>
      <c r="C1" s="71" t="s">
        <v>5</v>
      </c>
      <c r="D1" s="72" t="s">
        <v>0</v>
      </c>
      <c r="E1" s="72" t="s">
        <v>3</v>
      </c>
      <c r="F1" s="73" t="s">
        <v>24</v>
      </c>
      <c r="G1" s="74" t="s">
        <v>4</v>
      </c>
      <c r="H1" s="75" t="s">
        <v>27</v>
      </c>
      <c r="I1" s="76" t="s">
        <v>25</v>
      </c>
      <c r="J1" s="77" t="s">
        <v>1</v>
      </c>
      <c r="K1" s="78" t="s">
        <v>26</v>
      </c>
    </row>
    <row r="2" spans="1:11" ht="30" customHeight="1" x14ac:dyDescent="0.25">
      <c r="A2" s="12" t="s">
        <v>10</v>
      </c>
      <c r="B2" s="42">
        <v>1964</v>
      </c>
      <c r="C2" s="22">
        <v>536</v>
      </c>
      <c r="D2" s="21">
        <v>596</v>
      </c>
      <c r="E2" s="22">
        <v>0</v>
      </c>
      <c r="F2" s="22">
        <f>D2+E2</f>
        <v>596</v>
      </c>
      <c r="G2" s="22">
        <v>100</v>
      </c>
      <c r="H2" s="22">
        <f>SUM(C2,E2,G2)</f>
        <v>636</v>
      </c>
      <c r="I2" s="44">
        <v>1000</v>
      </c>
      <c r="J2" s="38">
        <f>D2+E2-I2</f>
        <v>-404</v>
      </c>
      <c r="K2" s="1">
        <f>SUM(B2:E2,G2)</f>
        <v>3196</v>
      </c>
    </row>
    <row r="3" spans="1:11" ht="30" customHeight="1" x14ac:dyDescent="0.25">
      <c r="A3" s="3" t="s">
        <v>14</v>
      </c>
      <c r="B3" s="24">
        <v>171</v>
      </c>
      <c r="C3" s="26">
        <v>32</v>
      </c>
      <c r="D3" s="25">
        <v>146</v>
      </c>
      <c r="E3" s="26">
        <v>2</v>
      </c>
      <c r="F3" s="26">
        <f t="shared" ref="F3:F5" si="0">D3+E3</f>
        <v>148</v>
      </c>
      <c r="G3" s="26">
        <v>9</v>
      </c>
      <c r="H3" s="26">
        <f t="shared" ref="H3:H5" si="1">SUM(C3,E3,G3)</f>
        <v>43</v>
      </c>
      <c r="I3" s="27">
        <v>81</v>
      </c>
      <c r="J3" s="37">
        <f>D3+E3-I3</f>
        <v>67</v>
      </c>
      <c r="K3" s="1">
        <f t="shared" ref="K3:K5" si="2">SUM(B3:E3,G3)</f>
        <v>360</v>
      </c>
    </row>
    <row r="4" spans="1:11" ht="30" customHeight="1" x14ac:dyDescent="0.25">
      <c r="A4" s="4" t="s">
        <v>15</v>
      </c>
      <c r="B4" s="24">
        <v>229</v>
      </c>
      <c r="C4" s="26">
        <v>0</v>
      </c>
      <c r="D4" s="25">
        <v>92</v>
      </c>
      <c r="E4" s="26">
        <v>0</v>
      </c>
      <c r="F4" s="26">
        <f t="shared" si="0"/>
        <v>92</v>
      </c>
      <c r="G4" s="26">
        <v>0</v>
      </c>
      <c r="H4" s="26">
        <f t="shared" si="1"/>
        <v>0</v>
      </c>
      <c r="I4" s="27">
        <v>76</v>
      </c>
      <c r="J4" s="37">
        <f>D4+E4-I4</f>
        <v>16</v>
      </c>
      <c r="K4" s="1">
        <f t="shared" si="2"/>
        <v>321</v>
      </c>
    </row>
    <row r="5" spans="1:11" ht="30" customHeight="1" thickBot="1" x14ac:dyDescent="0.3">
      <c r="A5" s="13" t="s">
        <v>16</v>
      </c>
      <c r="B5" s="45">
        <v>1418</v>
      </c>
      <c r="C5" s="30">
        <v>97</v>
      </c>
      <c r="D5" s="46">
        <v>1104</v>
      </c>
      <c r="E5" s="30">
        <v>25</v>
      </c>
      <c r="F5" s="50">
        <f t="shared" si="0"/>
        <v>1129</v>
      </c>
      <c r="G5" s="67">
        <v>7</v>
      </c>
      <c r="H5" s="49">
        <f t="shared" si="1"/>
        <v>129</v>
      </c>
      <c r="I5" s="31">
        <v>304</v>
      </c>
      <c r="J5" s="68">
        <f t="shared" ref="J5" si="3">D5+E5-I5</f>
        <v>825</v>
      </c>
      <c r="K5" s="57">
        <f t="shared" si="2"/>
        <v>2651</v>
      </c>
    </row>
    <row r="6" spans="1:11" ht="15.75" thickBot="1" x14ac:dyDescent="0.3">
      <c r="A6" s="14" t="s">
        <v>2</v>
      </c>
      <c r="B6" s="6">
        <f t="shared" ref="B6:G6" si="4">SUM(B2:B5)</f>
        <v>3782</v>
      </c>
      <c r="C6" s="19">
        <f t="shared" si="4"/>
        <v>665</v>
      </c>
      <c r="D6" s="7">
        <f t="shared" si="4"/>
        <v>1938</v>
      </c>
      <c r="E6" s="51">
        <f t="shared" si="4"/>
        <v>27</v>
      </c>
      <c r="F6" s="60">
        <f>SUM(F2:F5)</f>
        <v>1965</v>
      </c>
      <c r="G6" s="60">
        <f t="shared" si="4"/>
        <v>116</v>
      </c>
      <c r="H6" s="19">
        <f>SUM(H2:H5)</f>
        <v>808</v>
      </c>
      <c r="I6" s="18">
        <f>SUM(I2:I5)</f>
        <v>1461</v>
      </c>
      <c r="J6" s="69">
        <f>SUM(J2:J5)</f>
        <v>504</v>
      </c>
      <c r="K6" s="55">
        <f>SUM(K2:K5)</f>
        <v>6528</v>
      </c>
    </row>
    <row r="7" spans="1:11" x14ac:dyDescent="0.25">
      <c r="B7" s="80" t="s">
        <v>28</v>
      </c>
      <c r="C7" s="80" t="s">
        <v>28</v>
      </c>
      <c r="D7" s="80" t="s">
        <v>28</v>
      </c>
      <c r="E7" s="80" t="s">
        <v>28</v>
      </c>
      <c r="F7" s="80" t="s">
        <v>28</v>
      </c>
      <c r="G7" s="80" t="s">
        <v>28</v>
      </c>
      <c r="H7" s="80" t="s">
        <v>28</v>
      </c>
      <c r="I7" s="80" t="s">
        <v>28</v>
      </c>
      <c r="K7" s="80" t="s">
        <v>28</v>
      </c>
    </row>
    <row r="9" spans="1:11" x14ac:dyDescent="0.25">
      <c r="G9" s="2"/>
      <c r="H9" s="2"/>
    </row>
    <row r="14" spans="1:11" x14ac:dyDescent="0.25">
      <c r="G14" s="5"/>
    </row>
  </sheetData>
  <hyperlinks>
    <hyperlink ref="C7" r:id="rId1" xr:uid="{BF2ABE07-17AD-4E8F-AA11-DDA92CD11B01}"/>
    <hyperlink ref="G7" r:id="rId2" xr:uid="{80DCE9DE-E6D4-4D92-8CDC-FD73CB5542F9}"/>
    <hyperlink ref="B7" r:id="rId3" xr:uid="{F18297DA-53F4-4621-8684-8D566DDE4C1F}"/>
    <hyperlink ref="D7" r:id="rId4" xr:uid="{EEFEC726-21E9-470D-A09D-1DCD90CCCB54}"/>
    <hyperlink ref="E7" r:id="rId5" xr:uid="{BF1F502F-D86C-40BA-85B2-7F77E2BD5C2E}"/>
    <hyperlink ref="F7" r:id="rId6" xr:uid="{FD6444E2-92A0-4ABA-A85E-2E88C4C144F9}"/>
    <hyperlink ref="H7" r:id="rId7" xr:uid="{E25D2C0D-1C95-440D-BA11-21445B16A3AC}"/>
    <hyperlink ref="I7" r:id="rId8" xr:uid="{779D2B53-6D82-4F49-9963-DCF4615612A7}"/>
    <hyperlink ref="K7" r:id="rId9" xr:uid="{79099A2C-A119-40B1-B594-7D5A010A8A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Watershed Totals</vt:lpstr>
      <vt:lpstr>Big Sandy</vt:lpstr>
      <vt:lpstr>Lower Guyandotte</vt:lpstr>
      <vt:lpstr>Raccoon-Symmes</vt:lpstr>
      <vt:lpstr>Tug</vt:lpstr>
      <vt:lpstr>Twelvepole</vt:lpstr>
      <vt:lpstr>Upper Guyandotte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Kurt Donaldson</cp:lastModifiedBy>
  <dcterms:created xsi:type="dcterms:W3CDTF">2025-08-06T20:02:26Z</dcterms:created>
  <dcterms:modified xsi:type="dcterms:W3CDTF">2026-01-07T16:58:24Z</dcterms:modified>
</cp:coreProperties>
</file>