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ub\VTD\SOS\report\Vote\county-summary\"/>
    </mc:Choice>
  </mc:AlternateContent>
  <xr:revisionPtr revIDLastSave="0" documentId="13_ncr:1_{9893B933-5625-4777-8AE2-B48F895EED59}" xr6:coauthVersionLast="47" xr6:coauthVersionMax="47" xr10:uidLastSave="{00000000-0000-0000-0000-000000000000}"/>
  <bookViews>
    <workbookView xWindow="38940" yWindow="1410" windowWidth="36855" windowHeight="19380" xr2:uid="{00000000-000D-0000-FFFF-FFFF00000000}"/>
  </bookViews>
  <sheets>
    <sheet name="Senate-Mismatch" sheetId="4" r:id="rId1"/>
    <sheet name="House-Mismatch" sheetId="3" r:id="rId2"/>
    <sheet name="Magisterial-Mismatch" sheetId="6" r:id="rId3"/>
    <sheet name="1 Jull 2026" sheetId="1" r:id="rId4"/>
  </sheets>
  <externalReferences>
    <externalReference r:id="rId5"/>
  </externalReferences>
  <definedNames>
    <definedName name="_xlnm._FilterDatabase" localSheetId="3" hidden="1">'1 Jull 2026'!$A$8:$AN$8</definedName>
    <definedName name="_xlnm._FilterDatabase" localSheetId="1" hidden="1">'House-Mismatch'!$A$8:$AN$8</definedName>
    <definedName name="_xlnm._FilterDatabase" localSheetId="2" hidden="1">'Magisterial-Mismatch'!$A$8:$AN$8</definedName>
    <definedName name="_xlnm._FilterDatabase" localSheetId="0" hidden="1">'Senate-Mismatch'!$A$8:$AN$8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6" l="1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N63" i="6"/>
  <c r="AM63" i="6"/>
  <c r="AN62" i="6"/>
  <c r="AM62" i="6"/>
  <c r="AN61" i="6"/>
  <c r="AM61" i="6"/>
  <c r="AN60" i="6"/>
  <c r="AM60" i="6"/>
  <c r="AN59" i="6"/>
  <c r="AM59" i="6"/>
  <c r="AN58" i="6"/>
  <c r="AM58" i="6"/>
  <c r="AN57" i="6"/>
  <c r="AM57" i="6"/>
  <c r="AN56" i="6"/>
  <c r="AM56" i="6"/>
  <c r="AN55" i="6"/>
  <c r="AM55" i="6"/>
  <c r="AN54" i="6"/>
  <c r="AM54" i="6"/>
  <c r="AN53" i="6"/>
  <c r="AM53" i="6"/>
  <c r="AN52" i="6"/>
  <c r="AM52" i="6"/>
  <c r="AN51" i="6"/>
  <c r="AM51" i="6"/>
  <c r="AN50" i="6"/>
  <c r="AM50" i="6"/>
  <c r="AN49" i="6"/>
  <c r="AM49" i="6"/>
  <c r="AN48" i="6"/>
  <c r="AM48" i="6"/>
  <c r="AN47" i="6"/>
  <c r="AM47" i="6"/>
  <c r="AN46" i="6"/>
  <c r="AM46" i="6"/>
  <c r="AN45" i="6"/>
  <c r="AM45" i="6"/>
  <c r="AN44" i="6"/>
  <c r="AM44" i="6"/>
  <c r="AN43" i="6"/>
  <c r="AM43" i="6"/>
  <c r="AN42" i="6"/>
  <c r="AM42" i="6"/>
  <c r="AN41" i="6"/>
  <c r="AM41" i="6"/>
  <c r="AN40" i="6"/>
  <c r="AM40" i="6"/>
  <c r="AN39" i="6"/>
  <c r="AM39" i="6"/>
  <c r="AN38" i="6"/>
  <c r="AM38" i="6"/>
  <c r="AN37" i="6"/>
  <c r="AM37" i="6"/>
  <c r="AN36" i="6"/>
  <c r="AM36" i="6"/>
  <c r="AN35" i="6"/>
  <c r="AM35" i="6"/>
  <c r="AN34" i="6"/>
  <c r="AM34" i="6"/>
  <c r="AN33" i="6"/>
  <c r="AM33" i="6"/>
  <c r="AN32" i="6"/>
  <c r="AM32" i="6"/>
  <c r="AN31" i="6"/>
  <c r="AM31" i="6"/>
  <c r="AN30" i="6"/>
  <c r="AM30" i="6"/>
  <c r="AN29" i="6"/>
  <c r="AM29" i="6"/>
  <c r="AN28" i="6"/>
  <c r="AM28" i="6"/>
  <c r="AN27" i="6"/>
  <c r="AM27" i="6"/>
  <c r="AN26" i="6"/>
  <c r="AM26" i="6"/>
  <c r="AN25" i="6"/>
  <c r="AM25" i="6"/>
  <c r="AN24" i="6"/>
  <c r="AM24" i="6"/>
  <c r="AN23" i="6"/>
  <c r="AM23" i="6"/>
  <c r="AN22" i="6"/>
  <c r="AM22" i="6"/>
  <c r="AN21" i="6"/>
  <c r="AM21" i="6"/>
  <c r="AN20" i="6"/>
  <c r="AM20" i="6"/>
  <c r="AN19" i="6"/>
  <c r="AM19" i="6"/>
  <c r="AN18" i="6"/>
  <c r="AM18" i="6"/>
  <c r="AN17" i="6"/>
  <c r="AM17" i="6"/>
  <c r="AN16" i="6"/>
  <c r="AM16" i="6"/>
  <c r="AN15" i="6"/>
  <c r="AM15" i="6"/>
  <c r="AN14" i="6"/>
  <c r="AM14" i="6"/>
  <c r="AN13" i="6"/>
  <c r="AM13" i="6"/>
  <c r="AN12" i="6"/>
  <c r="AM12" i="6"/>
  <c r="AN11" i="6"/>
  <c r="AM11" i="6"/>
  <c r="AN10" i="6"/>
  <c r="AM10" i="6"/>
  <c r="AN9" i="6"/>
  <c r="AM9" i="6"/>
  <c r="AC6" i="6"/>
  <c r="AC5" i="6"/>
  <c r="AC4" i="6"/>
  <c r="AC4" i="1" l="1"/>
  <c r="AC5" i="1"/>
  <c r="AC6" i="1"/>
  <c r="G70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F66" i="4"/>
  <c r="AG66" i="4" s="1"/>
  <c r="AD66" i="4"/>
  <c r="AE66" i="4" s="1"/>
  <c r="AC66" i="4"/>
  <c r="AA66" i="4"/>
  <c r="Y66" i="4"/>
  <c r="W66" i="4"/>
  <c r="U66" i="4"/>
  <c r="S66" i="4"/>
  <c r="Q66" i="4"/>
  <c r="O66" i="4"/>
  <c r="M66" i="4"/>
  <c r="K66" i="4"/>
  <c r="I66" i="4"/>
  <c r="G66" i="4"/>
  <c r="T66" i="4" s="1"/>
  <c r="F66" i="4"/>
  <c r="E66" i="4"/>
  <c r="D66" i="4"/>
  <c r="C66" i="4"/>
  <c r="B66" i="4"/>
  <c r="AN55" i="4"/>
  <c r="AM55" i="4"/>
  <c r="AN63" i="4"/>
  <c r="AM63" i="4"/>
  <c r="AN62" i="4"/>
  <c r="AM62" i="4"/>
  <c r="AN56" i="4"/>
  <c r="AM56" i="4"/>
  <c r="AN54" i="4"/>
  <c r="AM54" i="4"/>
  <c r="AN46" i="4"/>
  <c r="AM46" i="4"/>
  <c r="AN53" i="4"/>
  <c r="AM53" i="4"/>
  <c r="AN52" i="4"/>
  <c r="AM52" i="4"/>
  <c r="AN61" i="4"/>
  <c r="AM61" i="4"/>
  <c r="AN42" i="4"/>
  <c r="AM42" i="4"/>
  <c r="AN45" i="4"/>
  <c r="AM45" i="4"/>
  <c r="AN37" i="4"/>
  <c r="AM37" i="4"/>
  <c r="AN60" i="4"/>
  <c r="AM60" i="4"/>
  <c r="AN33" i="4"/>
  <c r="AM33" i="4"/>
  <c r="AN38" i="4"/>
  <c r="AM38" i="4"/>
  <c r="AN41" i="4"/>
  <c r="AM41" i="4"/>
  <c r="AN30" i="4"/>
  <c r="AM30" i="4"/>
  <c r="AN14" i="4"/>
  <c r="AM14" i="4"/>
  <c r="AN40" i="4"/>
  <c r="AM40" i="4"/>
  <c r="AN36" i="4"/>
  <c r="AM36" i="4"/>
  <c r="AN47" i="4"/>
  <c r="AM47" i="4"/>
  <c r="AN50" i="4"/>
  <c r="AM50" i="4"/>
  <c r="AN27" i="4"/>
  <c r="AM27" i="4"/>
  <c r="AN29" i="4"/>
  <c r="AM29" i="4"/>
  <c r="AN34" i="4"/>
  <c r="AM34" i="4"/>
  <c r="AN11" i="4"/>
  <c r="AM11" i="4"/>
  <c r="AN31" i="4"/>
  <c r="AM31" i="4"/>
  <c r="AN17" i="4"/>
  <c r="AM17" i="4"/>
  <c r="AN24" i="4"/>
  <c r="AM24" i="4"/>
  <c r="AN23" i="4"/>
  <c r="AM23" i="4"/>
  <c r="AN10" i="4"/>
  <c r="AM10" i="4"/>
  <c r="AN39" i="4"/>
  <c r="AM39" i="4"/>
  <c r="AN20" i="4"/>
  <c r="AM20" i="4"/>
  <c r="AN15" i="4"/>
  <c r="AM15" i="4"/>
  <c r="AN25" i="4"/>
  <c r="AM25" i="4"/>
  <c r="AN26" i="4"/>
  <c r="AM26" i="4"/>
  <c r="AN51" i="4"/>
  <c r="AM51" i="4"/>
  <c r="AN49" i="4"/>
  <c r="AM49" i="4"/>
  <c r="AN19" i="4"/>
  <c r="AM19" i="4"/>
  <c r="AN28" i="4"/>
  <c r="AM28" i="4"/>
  <c r="AN12" i="4"/>
  <c r="AM12" i="4"/>
  <c r="AN43" i="4"/>
  <c r="AM43" i="4"/>
  <c r="AN21" i="4"/>
  <c r="AM21" i="4"/>
  <c r="AN35" i="4"/>
  <c r="AM35" i="4"/>
  <c r="AN13" i="4"/>
  <c r="AM13" i="4"/>
  <c r="AN18" i="4"/>
  <c r="AM18" i="4"/>
  <c r="AN22" i="4"/>
  <c r="AM22" i="4"/>
  <c r="AN16" i="4"/>
  <c r="AM16" i="4"/>
  <c r="AN48" i="4"/>
  <c r="AM48" i="4"/>
  <c r="AN32" i="4"/>
  <c r="AM32" i="4"/>
  <c r="AN59" i="4"/>
  <c r="AM59" i="4"/>
  <c r="AN44" i="4"/>
  <c r="AM44" i="4"/>
  <c r="AN9" i="4"/>
  <c r="AM9" i="4"/>
  <c r="AN57" i="4"/>
  <c r="AM57" i="4"/>
  <c r="AN58" i="4"/>
  <c r="AM58" i="4"/>
  <c r="G70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F66" i="3"/>
  <c r="AD66" i="3"/>
  <c r="AC66" i="3"/>
  <c r="AA66" i="3"/>
  <c r="Y66" i="3"/>
  <c r="W66" i="3"/>
  <c r="U66" i="3"/>
  <c r="S66" i="3"/>
  <c r="Q66" i="3"/>
  <c r="O66" i="3"/>
  <c r="M66" i="3"/>
  <c r="K66" i="3"/>
  <c r="I66" i="3"/>
  <c r="G66" i="3"/>
  <c r="F66" i="3"/>
  <c r="E66" i="3"/>
  <c r="D66" i="3"/>
  <c r="C66" i="3"/>
  <c r="B66" i="3"/>
  <c r="AN41" i="3"/>
  <c r="AM41" i="3"/>
  <c r="AN33" i="3"/>
  <c r="AM33" i="3"/>
  <c r="AN55" i="3"/>
  <c r="AM55" i="3"/>
  <c r="AN52" i="3"/>
  <c r="AM52" i="3"/>
  <c r="AN58" i="3"/>
  <c r="AM58" i="3"/>
  <c r="AN26" i="3"/>
  <c r="AM26" i="3"/>
  <c r="AN59" i="3"/>
  <c r="AM59" i="3"/>
  <c r="AN37" i="3"/>
  <c r="AM37" i="3"/>
  <c r="AN60" i="3"/>
  <c r="AM60" i="3"/>
  <c r="AN38" i="3"/>
  <c r="AM38" i="3"/>
  <c r="AN57" i="3"/>
  <c r="AM57" i="3"/>
  <c r="AN48" i="3"/>
  <c r="AM48" i="3"/>
  <c r="AN49" i="3"/>
  <c r="AM49" i="3"/>
  <c r="AN31" i="3"/>
  <c r="AM31" i="3"/>
  <c r="AN19" i="3"/>
  <c r="AM19" i="3"/>
  <c r="AN24" i="3"/>
  <c r="AM24" i="3"/>
  <c r="AN14" i="3"/>
  <c r="AM14" i="3"/>
  <c r="AN63" i="3"/>
  <c r="AM63" i="3"/>
  <c r="AN22" i="3"/>
  <c r="AM22" i="3"/>
  <c r="AN54" i="3"/>
  <c r="AM54" i="3"/>
  <c r="AN27" i="3"/>
  <c r="AM27" i="3"/>
  <c r="AN39" i="3"/>
  <c r="AM39" i="3"/>
  <c r="AN30" i="3"/>
  <c r="AM30" i="3"/>
  <c r="AN21" i="3"/>
  <c r="AM21" i="3"/>
  <c r="AN17" i="3"/>
  <c r="AM17" i="3"/>
  <c r="AN20" i="3"/>
  <c r="AM20" i="3"/>
  <c r="AN53" i="3"/>
  <c r="AM53" i="3"/>
  <c r="AN23" i="3"/>
  <c r="AM23" i="3"/>
  <c r="AN25" i="3"/>
  <c r="AM25" i="3"/>
  <c r="AN50" i="3"/>
  <c r="AM50" i="3"/>
  <c r="AN40" i="3"/>
  <c r="AM40" i="3"/>
  <c r="AN15" i="3"/>
  <c r="AM15" i="3"/>
  <c r="AN35" i="3"/>
  <c r="AM35" i="3"/>
  <c r="AN32" i="3"/>
  <c r="AM32" i="3"/>
  <c r="AN46" i="3"/>
  <c r="AM46" i="3"/>
  <c r="AN12" i="3"/>
  <c r="AM12" i="3"/>
  <c r="AN9" i="3"/>
  <c r="AM9" i="3"/>
  <c r="AN36" i="3"/>
  <c r="AM36" i="3"/>
  <c r="AN18" i="3"/>
  <c r="AM18" i="3"/>
  <c r="AN51" i="3"/>
  <c r="AM51" i="3"/>
  <c r="AN61" i="3"/>
  <c r="AM61" i="3"/>
  <c r="AN43" i="3"/>
  <c r="AM43" i="3"/>
  <c r="AN16" i="3"/>
  <c r="AM16" i="3"/>
  <c r="AN62" i="3"/>
  <c r="AM62" i="3"/>
  <c r="AN42" i="3"/>
  <c r="AM42" i="3"/>
  <c r="AN28" i="3"/>
  <c r="AM28" i="3"/>
  <c r="AN44" i="3"/>
  <c r="AM44" i="3"/>
  <c r="AN34" i="3"/>
  <c r="AM34" i="3"/>
  <c r="AN45" i="3"/>
  <c r="AM45" i="3"/>
  <c r="AN13" i="3"/>
  <c r="AM13" i="3"/>
  <c r="AN29" i="3"/>
  <c r="AM29" i="3"/>
  <c r="AN47" i="3"/>
  <c r="AM47" i="3"/>
  <c r="AN11" i="3"/>
  <c r="AM11" i="3"/>
  <c r="AN10" i="3"/>
  <c r="AM10" i="3"/>
  <c r="AN56" i="3"/>
  <c r="AM56" i="3"/>
  <c r="L66" i="4" l="1"/>
  <c r="P66" i="4"/>
  <c r="V66" i="4"/>
  <c r="X66" i="4"/>
  <c r="Z66" i="4"/>
  <c r="AB66" i="4"/>
  <c r="V66" i="3"/>
  <c r="Z66" i="3"/>
  <c r="AB66" i="3"/>
  <c r="X66" i="3"/>
  <c r="AE66" i="3"/>
  <c r="J66" i="4"/>
  <c r="N66" i="4"/>
  <c r="R66" i="4"/>
  <c r="H66" i="4"/>
  <c r="AG66" i="3"/>
  <c r="L66" i="3"/>
  <c r="H66" i="3"/>
  <c r="J66" i="3"/>
  <c r="N66" i="3"/>
  <c r="P66" i="3"/>
  <c r="R66" i="3"/>
  <c r="T66" i="3"/>
  <c r="AN63" i="1" l="1"/>
  <c r="AM63" i="1"/>
  <c r="AN62" i="1"/>
  <c r="AM62" i="1"/>
  <c r="AN61" i="1"/>
  <c r="AM61" i="1"/>
  <c r="AN60" i="1"/>
  <c r="AM60" i="1"/>
  <c r="AN59" i="1"/>
  <c r="AM59" i="1"/>
  <c r="AN58" i="1"/>
  <c r="AM58" i="1"/>
  <c r="AN57" i="1"/>
  <c r="AM57" i="1"/>
  <c r="AN56" i="1"/>
  <c r="AM56" i="1"/>
  <c r="AN55" i="1"/>
  <c r="AM55" i="1"/>
  <c r="AN54" i="1"/>
  <c r="AM54" i="1"/>
  <c r="AN53" i="1"/>
  <c r="AM53" i="1"/>
  <c r="AN52" i="1"/>
  <c r="AM52" i="1"/>
  <c r="AN51" i="1"/>
  <c r="AM51" i="1"/>
  <c r="AN50" i="1"/>
  <c r="AM50" i="1"/>
  <c r="AN49" i="1"/>
  <c r="AM49" i="1"/>
  <c r="AN48" i="1"/>
  <c r="AM48" i="1"/>
  <c r="AN47" i="1"/>
  <c r="AM47" i="1"/>
  <c r="AN46" i="1"/>
  <c r="AM46" i="1"/>
  <c r="AN45" i="1"/>
  <c r="AM45" i="1"/>
  <c r="AN44" i="1"/>
  <c r="AM44" i="1"/>
  <c r="AN43" i="1"/>
  <c r="AM43" i="1"/>
  <c r="AN42" i="1"/>
  <c r="AM42" i="1"/>
  <c r="AN41" i="1"/>
  <c r="AM41" i="1"/>
  <c r="AN40" i="1"/>
  <c r="AM40" i="1"/>
  <c r="AN39" i="1"/>
  <c r="AM39" i="1"/>
  <c r="AN38" i="1"/>
  <c r="AM38" i="1"/>
  <c r="AN37" i="1"/>
  <c r="AM37" i="1"/>
  <c r="AN36" i="1"/>
  <c r="AM36" i="1"/>
  <c r="AN35" i="1"/>
  <c r="AM35" i="1"/>
  <c r="AN34" i="1"/>
  <c r="AM34" i="1"/>
  <c r="AN33" i="1"/>
  <c r="AM33" i="1"/>
  <c r="AN32" i="1"/>
  <c r="AM32" i="1"/>
  <c r="AN31" i="1"/>
  <c r="AM31" i="1"/>
  <c r="AN30" i="1"/>
  <c r="AM30" i="1"/>
  <c r="AN29" i="1"/>
  <c r="AM29" i="1"/>
  <c r="AN28" i="1"/>
  <c r="AM28" i="1"/>
  <c r="AN27" i="1"/>
  <c r="AM27" i="1"/>
  <c r="AN26" i="1"/>
  <c r="AM26" i="1"/>
  <c r="AN25" i="1"/>
  <c r="AM25" i="1"/>
  <c r="AN24" i="1"/>
  <c r="AM24" i="1"/>
  <c r="AN23" i="1"/>
  <c r="AM23" i="1"/>
  <c r="AN22" i="1"/>
  <c r="AM22" i="1"/>
  <c r="AN21" i="1"/>
  <c r="AM21" i="1"/>
  <c r="AN20" i="1"/>
  <c r="AM20" i="1"/>
  <c r="AN19" i="1"/>
  <c r="AM19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N11" i="1"/>
  <c r="AM11" i="1"/>
  <c r="AN10" i="1"/>
  <c r="AM10" i="1"/>
  <c r="AN9" i="1"/>
  <c r="AM9" i="1"/>
  <c r="G70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F66" i="1"/>
  <c r="AD66" i="1"/>
  <c r="AC66" i="1"/>
  <c r="AA66" i="1"/>
  <c r="Y66" i="1"/>
  <c r="W66" i="1"/>
  <c r="U66" i="1"/>
  <c r="S66" i="1"/>
  <c r="Q66" i="1"/>
  <c r="O66" i="1"/>
  <c r="M66" i="1"/>
  <c r="K66" i="1"/>
  <c r="I66" i="1"/>
  <c r="G66" i="1"/>
  <c r="F66" i="1"/>
  <c r="E66" i="1"/>
  <c r="D66" i="1"/>
  <c r="C66" i="1"/>
  <c r="B66" i="1"/>
  <c r="Z66" i="1" l="1"/>
  <c r="AB66" i="1"/>
  <c r="AE66" i="1"/>
  <c r="AG66" i="1"/>
  <c r="X66" i="1"/>
  <c r="V66" i="1"/>
  <c r="J66" i="1"/>
  <c r="L66" i="1"/>
  <c r="N66" i="1"/>
  <c r="R66" i="1"/>
  <c r="T66" i="1"/>
  <c r="P66" i="1"/>
  <c r="H66" i="1"/>
</calcChain>
</file>

<file path=xl/sharedStrings.xml><?xml version="1.0" encoding="utf-8"?>
<sst xmlns="http://schemas.openxmlformats.org/spreadsheetml/2006/main" count="491" uniqueCount="117">
  <si>
    <t>County</t>
  </si>
  <si>
    <t>Total Voting Register Records</t>
  </si>
  <si>
    <t># Precincts</t>
  </si>
  <si>
    <t># SLDBP</t>
  </si>
  <si>
    <t># Magisterial Districts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</si>
  <si>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</si>
  <si>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</si>
  <si>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</si>
  <si>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</si>
  <si>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</si>
  <si>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</si>
  <si>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</si>
  <si>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</si>
  <si>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</si>
  <si>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</si>
  <si>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</si>
  <si>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</si>
  <si>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</si>
  <si>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</si>
  <si>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</si>
  <si>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</si>
  <si>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</si>
  <si>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</si>
  <si>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</si>
  <si>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</si>
  <si>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</si>
  <si>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</si>
  <si>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</si>
  <si>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#  Precinct Mismatch or Unlocated</t>
  </si>
  <si>
    <t>% Precinct Mismatch or Unlocated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</si>
  <si>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</si>
  <si>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</si>
  <si>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</si>
  <si>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</si>
  <si>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</si>
  <si>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</si>
  <si>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</si>
  <si>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</si>
  <si>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</si>
  <si>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</si>
  <si>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</si>
  <si>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</si>
  <si>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</si>
  <si>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</si>
  <si>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</si>
  <si>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</si>
  <si>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</si>
  <si>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</si>
  <si>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</si>
  <si>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</si>
  <si>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</si>
  <si>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</si>
  <si>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</si>
  <si>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</si>
  <si>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</si>
  <si>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</si>
  <si>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</si>
  <si>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</si>
  <si>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</si>
  <si>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</si>
  <si>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</si>
  <si>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</si>
  <si>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</si>
  <si>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</si>
  <si>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</si>
  <si>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</si>
  <si>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</si>
  <si>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</si>
  <si>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</si>
  <si>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</si>
  <si>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</si>
  <si>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</si>
  <si>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</si>
  <si>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</si>
  <si>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</si>
  <si>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</si>
  <si>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</si>
  <si>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</si>
  <si>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</si>
  <si>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</si>
  <si>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</si>
  <si>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</si>
  <si>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</si>
  <si>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</si>
  <si>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</si>
  <si>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GRAPHIC</t>
  </si>
  <si>
    <t>Version 4</t>
  </si>
  <si>
    <t>Bottom 5</t>
  </si>
  <si>
    <t>&lt; 89%</t>
  </si>
  <si>
    <t>COUNTY PROGRESS</t>
  </si>
  <si>
    <t>County Target Threshold</t>
  </si>
  <si>
    <t>&gt; 95%</t>
  </si>
  <si>
    <t>&lt; 1%</t>
  </si>
  <si>
    <t>Geocoding (Address Matching)</t>
  </si>
  <si>
    <t>Spatial Audit between SVRS Records and GEO-Election Districts (Site and Street Geocodes)</t>
  </si>
  <si>
    <t>County (Site Geocodes Only)</t>
  </si>
  <si>
    <t>Total Mismatch (Site and Street Geocodes)</t>
  </si>
  <si>
    <t>Precincts (All SVRS Records)</t>
  </si>
  <si>
    <t># Precincts Standard-ized</t>
  </si>
  <si>
    <t># Exception Address-Boundary Mismatches</t>
  </si>
  <si>
    <t>% Exception Address-Boundary Mismatches</t>
  </si>
  <si>
    <t># SVRS-GEO change</t>
  </si>
  <si>
    <t>% SVRS-GEO change</t>
  </si>
  <si>
    <t>Statistics</t>
  </si>
  <si>
    <t>statewide %</t>
  </si>
  <si>
    <t>Sum</t>
  </si>
  <si>
    <t>Min</t>
  </si>
  <si>
    <t>Max</t>
  </si>
  <si>
    <t>SPATIAL AUDIT 7/1/2026 (SVRS-GEO County Summary Report)</t>
  </si>
  <si>
    <t>&gt; 3.2%</t>
  </si>
  <si>
    <t>&gt; 3.5%</t>
  </si>
  <si>
    <t>12/2/2025 Extract</t>
  </si>
  <si>
    <t>Change between 12/2/2025 and 7/1/2026</t>
  </si>
  <si>
    <t>Summary Report Date: 7/2/2026</t>
  </si>
  <si>
    <t>** WV SENATE MISMATCHES **</t>
  </si>
  <si>
    <t>** WV HOUSE MISMATCHES **</t>
  </si>
  <si>
    <t>** MAGISTERIAL DISTRICT MISMATCHES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</si>
</sst>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color theme="4" tint="-0.499984740745262"/>
      <name val="Calibri"/>
      <family val="2"/>
      <scheme val="minor"/>
    </font>
    <font>
      <i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2" fillId="2" borderId="0" xfId="2" applyNumberFormat="1" applyFill="1" applyAlignment="1">
      <alignment horizontal="center"/>
    </xf>
    <xf numFmtId="164" fontId="4" fillId="0" borderId="0" xfId="3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4" fontId="6" fillId="0" borderId="0" xfId="3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9" fontId="8" fillId="0" borderId="0" xfId="3" applyFont="1" applyAlignment="1">
      <alignment horizontal="center"/>
    </xf>
    <xf numFmtId="9" fontId="4" fillId="0" borderId="0" xfId="3" applyFont="1" applyAlignment="1">
      <alignment horizontal="center"/>
    </xf>
    <xf numFmtId="3" fontId="4" fillId="0" borderId="0" xfId="3" applyNumberFormat="1" applyFont="1" applyAlignment="1">
      <alignment horizont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 wrapText="1"/>
    </xf>
    <xf numFmtId="3" fontId="4" fillId="5" borderId="8" xfId="0" applyNumberFormat="1" applyFont="1" applyFill="1" applyBorder="1" applyAlignment="1">
      <alignment horizontal="center" vertical="center" wrapText="1"/>
    </xf>
    <xf numFmtId="3" fontId="4" fillId="6" borderId="4" xfId="0" applyNumberFormat="1" applyFont="1" applyFill="1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3" fontId="4" fillId="6" borderId="6" xfId="0" applyNumberFormat="1" applyFont="1" applyFill="1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horizontal="center" vertical="center" wrapText="1"/>
    </xf>
    <xf numFmtId="3" fontId="4" fillId="7" borderId="6" xfId="0" applyNumberFormat="1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3" fontId="4" fillId="5" borderId="6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164" fontId="3" fillId="3" borderId="2" xfId="3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64" fontId="4" fillId="3" borderId="2" xfId="3" applyNumberFormat="1" applyFont="1" applyFill="1" applyBorder="1" applyAlignment="1">
      <alignment horizontal="center" vertical="top" wrapText="1"/>
    </xf>
    <xf numFmtId="164" fontId="4" fillId="3" borderId="3" xfId="3" applyNumberFormat="1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164" fontId="3" fillId="9" borderId="2" xfId="3" applyNumberFormat="1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164" fontId="4" fillId="9" borderId="2" xfId="3" applyNumberFormat="1" applyFont="1" applyFill="1" applyBorder="1" applyAlignment="1">
      <alignment horizontal="center" vertical="top" wrapText="1"/>
    </xf>
    <xf numFmtId="164" fontId="4" fillId="9" borderId="3" xfId="3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4" fontId="4" fillId="5" borderId="10" xfId="3" applyNumberFormat="1" applyFont="1" applyFill="1" applyBorder="1" applyAlignment="1">
      <alignment horizontal="center" vertical="top" wrapText="1"/>
    </xf>
    <xf numFmtId="3" fontId="4" fillId="6" borderId="1" xfId="0" applyNumberFormat="1" applyFont="1" applyFill="1" applyBorder="1" applyAlignment="1">
      <alignment horizontal="center" vertical="top" wrapText="1"/>
    </xf>
    <xf numFmtId="3" fontId="4" fillId="6" borderId="2" xfId="0" applyNumberFormat="1" applyFont="1" applyFill="1" applyBorder="1" applyAlignment="1">
      <alignment horizontal="center" vertical="top" wrapText="1"/>
    </xf>
    <xf numFmtId="164" fontId="4" fillId="6" borderId="3" xfId="3" applyNumberFormat="1" applyFont="1" applyFill="1" applyBorder="1" applyAlignment="1">
      <alignment horizontal="center" vertical="top" wrapText="1"/>
    </xf>
    <xf numFmtId="0" fontId="4" fillId="10" borderId="9" xfId="0" applyFont="1" applyFill="1" applyBorder="1" applyAlignment="1">
      <alignment horizontal="center" vertical="top" wrapText="1"/>
    </xf>
    <xf numFmtId="164" fontId="4" fillId="10" borderId="3" xfId="3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4" fillId="3" borderId="7" xfId="0" applyFont="1" applyFill="1" applyBorder="1" applyAlignment="1">
      <alignment horizontal="center" vertical="top" wrapText="1"/>
    </xf>
    <xf numFmtId="164" fontId="4" fillId="3" borderId="8" xfId="3" applyNumberFormat="1" applyFont="1" applyFill="1" applyBorder="1" applyAlignment="1">
      <alignment horizontal="center" vertical="top" wrapText="1"/>
    </xf>
    <xf numFmtId="0" fontId="3" fillId="11" borderId="11" xfId="0" applyFont="1" applyFill="1" applyBorder="1"/>
    <xf numFmtId="3" fontId="4" fillId="11" borderId="12" xfId="0" applyNumberFormat="1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/>
    </xf>
    <xf numFmtId="164" fontId="9" fillId="3" borderId="15" xfId="3" applyNumberFormat="1" applyFont="1" applyFill="1" applyBorder="1" applyAlignment="1">
      <alignment horizontal="center"/>
    </xf>
    <xf numFmtId="3" fontId="4" fillId="3" borderId="15" xfId="0" applyNumberFormat="1" applyFont="1" applyFill="1" applyBorder="1" applyAlignment="1">
      <alignment horizontal="center"/>
    </xf>
    <xf numFmtId="9" fontId="4" fillId="3" borderId="15" xfId="3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4" fontId="4" fillId="3" borderId="16" xfId="3" applyNumberFormat="1" applyFont="1" applyFill="1" applyBorder="1" applyAlignment="1">
      <alignment horizontal="center"/>
    </xf>
    <xf numFmtId="3" fontId="4" fillId="4" borderId="17" xfId="0" applyNumberFormat="1" applyFont="1" applyFill="1" applyBorder="1" applyAlignment="1">
      <alignment horizontal="center"/>
    </xf>
    <xf numFmtId="164" fontId="9" fillId="4" borderId="15" xfId="3" applyNumberFormat="1" applyFont="1" applyFill="1" applyBorder="1" applyAlignment="1">
      <alignment horizontal="center"/>
    </xf>
    <xf numFmtId="3" fontId="4" fillId="4" borderId="15" xfId="0" applyNumberFormat="1" applyFont="1" applyFill="1" applyBorder="1" applyAlignment="1">
      <alignment horizontal="center"/>
    </xf>
    <xf numFmtId="9" fontId="4" fillId="4" borderId="15" xfId="3" applyFont="1" applyFill="1" applyBorder="1" applyAlignment="1">
      <alignment horizontal="center"/>
    </xf>
    <xf numFmtId="164" fontId="4" fillId="4" borderId="15" xfId="3" applyNumberFormat="1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64" fontId="4" fillId="4" borderId="16" xfId="3" applyNumberFormat="1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164" fontId="4" fillId="5" borderId="18" xfId="3" applyNumberFormat="1" applyFont="1" applyFill="1" applyBorder="1" applyAlignment="1">
      <alignment horizontal="center"/>
    </xf>
    <xf numFmtId="3" fontId="10" fillId="6" borderId="17" xfId="3" applyNumberFormat="1" applyFont="1" applyFill="1" applyBorder="1" applyAlignment="1">
      <alignment horizontal="center"/>
    </xf>
    <xf numFmtId="3" fontId="4" fillId="6" borderId="15" xfId="0" applyNumberFormat="1" applyFont="1" applyFill="1" applyBorder="1" applyAlignment="1">
      <alignment horizontal="center"/>
    </xf>
    <xf numFmtId="164" fontId="4" fillId="6" borderId="16" xfId="3" applyNumberFormat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164" fontId="3" fillId="10" borderId="16" xfId="3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9" fontId="4" fillId="3" borderId="16" xfId="1" applyFont="1" applyFill="1" applyBorder="1" applyAlignment="1">
      <alignment horizontal="center"/>
    </xf>
    <xf numFmtId="0" fontId="12" fillId="0" borderId="0" xfId="0" applyFont="1"/>
    <xf numFmtId="3" fontId="4" fillId="0" borderId="0" xfId="0" applyNumberFormat="1" applyFont="1"/>
    <xf numFmtId="164" fontId="4" fillId="0" borderId="0" xfId="0" applyNumberFormat="1" applyFont="1" applyAlignment="1">
      <alignment horizontal="center"/>
    </xf>
    <xf numFmtId="3" fontId="13" fillId="11" borderId="15" xfId="0" applyNumberFormat="1" applyFont="1" applyFill="1" applyBorder="1"/>
    <xf numFmtId="3" fontId="14" fillId="11" borderId="15" xfId="0" applyNumberFormat="1" applyFont="1" applyFill="1" applyBorder="1" applyAlignment="1">
      <alignment horizontal="center"/>
    </xf>
    <xf numFmtId="3" fontId="15" fillId="11" borderId="15" xfId="0" applyNumberFormat="1" applyFont="1" applyFill="1" applyBorder="1" applyAlignment="1">
      <alignment horizontal="center"/>
    </xf>
    <xf numFmtId="3" fontId="14" fillId="3" borderId="15" xfId="0" applyNumberFormat="1" applyFont="1" applyFill="1" applyBorder="1" applyAlignment="1">
      <alignment horizontal="center"/>
    </xf>
    <xf numFmtId="164" fontId="15" fillId="3" borderId="15" xfId="3" applyNumberFormat="1" applyFont="1" applyFill="1" applyBorder="1" applyAlignment="1">
      <alignment horizontal="center"/>
    </xf>
    <xf numFmtId="9" fontId="15" fillId="3" borderId="15" xfId="3" applyFont="1" applyFill="1" applyBorder="1" applyAlignment="1">
      <alignment horizontal="center"/>
    </xf>
    <xf numFmtId="3" fontId="14" fillId="4" borderId="15" xfId="0" applyNumberFormat="1" applyFont="1" applyFill="1" applyBorder="1" applyAlignment="1">
      <alignment horizontal="center"/>
    </xf>
    <xf numFmtId="164" fontId="15" fillId="4" borderId="15" xfId="3" applyNumberFormat="1" applyFont="1" applyFill="1" applyBorder="1" applyAlignment="1">
      <alignment horizontal="center"/>
    </xf>
    <xf numFmtId="3" fontId="14" fillId="5" borderId="15" xfId="0" applyNumberFormat="1" applyFont="1" applyFill="1" applyBorder="1" applyAlignment="1">
      <alignment horizontal="center"/>
    </xf>
    <xf numFmtId="164" fontId="15" fillId="5" borderId="15" xfId="3" applyNumberFormat="1" applyFont="1" applyFill="1" applyBorder="1" applyAlignment="1">
      <alignment horizontal="center"/>
    </xf>
    <xf numFmtId="3" fontId="14" fillId="6" borderId="15" xfId="0" applyNumberFormat="1" applyFont="1" applyFill="1" applyBorder="1" applyAlignment="1">
      <alignment horizontal="center"/>
    </xf>
    <xf numFmtId="164" fontId="15" fillId="6" borderId="15" xfId="3" applyNumberFormat="1" applyFont="1" applyFill="1" applyBorder="1" applyAlignment="1">
      <alignment horizontal="center"/>
    </xf>
    <xf numFmtId="3" fontId="14" fillId="10" borderId="15" xfId="0" applyNumberFormat="1" applyFont="1" applyFill="1" applyBorder="1" applyAlignment="1">
      <alignment horizontal="center"/>
    </xf>
    <xf numFmtId="164" fontId="15" fillId="10" borderId="15" xfId="3" applyNumberFormat="1" applyFont="1" applyFill="1" applyBorder="1" applyAlignment="1">
      <alignment horizontal="center"/>
    </xf>
    <xf numFmtId="0" fontId="13" fillId="11" borderId="15" xfId="0" applyFont="1" applyFill="1" applyBorder="1"/>
    <xf numFmtId="164" fontId="14" fillId="3" borderId="15" xfId="0" applyNumberFormat="1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/>
    </xf>
    <xf numFmtId="9" fontId="14" fillId="4" borderId="15" xfId="3" applyFont="1" applyFill="1" applyBorder="1" applyAlignment="1">
      <alignment horizontal="center"/>
    </xf>
    <xf numFmtId="164" fontId="14" fillId="4" borderId="15" xfId="3" applyNumberFormat="1" applyFont="1" applyFill="1" applyBorder="1" applyAlignment="1">
      <alignment horizontal="center"/>
    </xf>
    <xf numFmtId="9" fontId="14" fillId="5" borderId="15" xfId="3" applyFont="1" applyFill="1" applyBorder="1" applyAlignment="1">
      <alignment horizontal="center"/>
    </xf>
    <xf numFmtId="164" fontId="14" fillId="6" borderId="15" xfId="3" applyNumberFormat="1" applyFont="1" applyFill="1" applyBorder="1" applyAlignment="1">
      <alignment horizontal="center"/>
    </xf>
    <xf numFmtId="164" fontId="14" fillId="10" borderId="15" xfId="3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4" fontId="3" fillId="11" borderId="16" xfId="3" applyNumberFormat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top" wrapText="1"/>
    </xf>
    <xf numFmtId="164" fontId="4" fillId="5" borderId="8" xfId="3" applyNumberFormat="1" applyFont="1" applyFill="1" applyBorder="1" applyAlignment="1">
      <alignment horizontal="center" vertical="top" wrapText="1"/>
    </xf>
    <xf numFmtId="0" fontId="4" fillId="11" borderId="19" xfId="0" applyFont="1" applyFill="1" applyBorder="1" applyAlignment="1">
      <alignment horizontal="center"/>
    </xf>
    <xf numFmtId="164" fontId="3" fillId="11" borderId="20" xfId="3" applyNumberFormat="1" applyFont="1" applyFill="1" applyBorder="1" applyAlignment="1">
      <alignment horizontal="center"/>
    </xf>
    <xf numFmtId="0" fontId="4" fillId="11" borderId="17" xfId="0" applyFont="1" applyFill="1" applyBorder="1" applyAlignment="1">
      <alignment horizontal="center"/>
    </xf>
    <xf numFmtId="0" fontId="4" fillId="11" borderId="21" xfId="0" applyFont="1" applyFill="1" applyBorder="1" applyAlignment="1">
      <alignment horizontal="center"/>
    </xf>
    <xf numFmtId="164" fontId="3" fillId="11" borderId="22" xfId="3" applyNumberFormat="1" applyFont="1" applyFill="1" applyBorder="1" applyAlignment="1">
      <alignment horizontal="center"/>
    </xf>
    <xf numFmtId="3" fontId="16" fillId="6" borderId="17" xfId="3" applyNumberFormat="1" applyFont="1" applyFill="1" applyBorder="1" applyAlignment="1">
      <alignment horizontal="center"/>
    </xf>
    <xf numFmtId="3" fontId="3" fillId="4" borderId="15" xfId="0" applyNumberFormat="1" applyFont="1" applyFill="1" applyBorder="1" applyAlignment="1">
      <alignment horizontal="center"/>
    </xf>
    <xf numFmtId="14" fontId="11" fillId="0" borderId="0" xfId="0" applyNumberFormat="1" applyFont="1"/>
    <xf numFmtId="1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</cellXfs>
  <cellStyles count="4">
    <cellStyle name="Hyperlink" xfId="2" builtinId="8"/>
    <cellStyle name="Normal" xfId="0" builtinId="0"/>
    <cellStyle name="Percent" xfId="1" builtinId="5"/>
    <cellStyle name="Percent 2" xfId="3" xr:uid="{4D320DC4-0BF7-48D7-A67E-E41BBCEB5C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pub\VTD\SOS\report\Vote\county-summary\SVRS_County_Summary_20260701_All.xlsx" TargetMode="External"/><Relationship Id="rId1" Type="http://schemas.openxmlformats.org/officeDocument/2006/relationships/externalLinkPath" Target="SVRS_County_Summary_20260701_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Jull 2026"/>
      <sheetName val="Metadata"/>
      <sheetName val="2 Dec 2025"/>
      <sheetName val="22 Oct 2024"/>
      <sheetName val="1 May 2024"/>
      <sheetName val="2 Jan 2024"/>
      <sheetName val="1 Dec 2023"/>
      <sheetName val="6 Nov 2023"/>
      <sheetName val="2 Oct 2023"/>
      <sheetName val="11 Sep 2023"/>
      <sheetName val="1 Aug 2023"/>
      <sheetName val="10 July 2023"/>
      <sheetName val="30 May 2023"/>
      <sheetName val="24 Apr 2023"/>
      <sheetName val="28 Nov 2022"/>
      <sheetName val="Overview (Nov 2022)"/>
      <sheetName val="Bottom10-Top10 (Nov 2022)"/>
      <sheetName val="4 Oct 2022"/>
      <sheetName val="6 Sep 2022"/>
      <sheetName val="1 August 2022"/>
      <sheetName val="Overview (Aug 2022)"/>
      <sheetName val=" (Aug 2022)"/>
      <sheetName val="1 July 2022"/>
      <sheetName val="21 June 2022"/>
      <sheetName val="1 June 2022"/>
      <sheetName val="29 Apr V4"/>
      <sheetName val="29 Apr 2022"/>
      <sheetName val="25 Apr 2022"/>
      <sheetName val="25 Apr Overview"/>
      <sheetName val="Precinct MM Comparison"/>
      <sheetName val="15 Apr 2022"/>
      <sheetName val="8 Apr 2022"/>
      <sheetName val="1 Apr 2022"/>
      <sheetName val="23 Mar 2022"/>
      <sheetName val="8 Mar 2022"/>
      <sheetName val="28 Jan 2022"/>
    </sheetNames>
    <sheetDataSet>
      <sheetData sheetId="0"/>
      <sheetData sheetId="1"/>
      <sheetData sheetId="2"/>
      <sheetData sheetId="3"/>
      <sheetData sheetId="4"/>
      <sheetData sheetId="5">
        <row r="65">
          <cell r="G65">
            <v>1104734</v>
          </cell>
          <cell r="I65">
            <v>63319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1414-FDAB-48DF-AF1D-3418C3518513}">
  <dimension ref="A1:AO70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hidden="1" customWidth="1"/>
    <col min="5" max="5" width="11.140625" hidden="1" customWidth="1"/>
    <col min="6" max="6" width="8.85546875" hidden="1" customWidth="1"/>
    <col min="7" max="7" width="11.5703125" hidden="1" customWidth="1"/>
    <col min="8" max="8" width="11.5703125" style="1" hidden="1" customWidth="1"/>
    <col min="9" max="9" width="10" hidden="1" customWidth="1"/>
    <col min="10" max="10" width="13.42578125" style="1" hidden="1" customWidth="1"/>
    <col min="11" max="11" width="11.42578125" hidden="1" customWidth="1"/>
    <col min="12" max="12" width="11.140625" style="1" hidden="1" customWidth="1"/>
    <col min="13" max="13" width="10.7109375" hidden="1" customWidth="1"/>
    <col min="14" max="14" width="10.42578125" style="1" hidden="1" customWidth="1"/>
    <col min="15" max="15" width="11" hidden="1" customWidth="1"/>
    <col min="16" max="16" width="14.7109375" style="1" hidden="1" customWidth="1"/>
    <col min="17" max="17" width="15.28515625" hidden="1" customWidth="1"/>
    <col min="18" max="18" width="0" style="1" hidden="1" customWidth="1"/>
    <col min="19" max="19" width="0" hidden="1" customWidth="1"/>
    <col min="20" max="20" width="14.28515625" style="1" hidden="1" customWidth="1"/>
    <col min="21" max="21" width="12.85546875" hidden="1" customWidth="1"/>
    <col min="22" max="22" width="12.7109375" style="1" hidden="1" customWidth="1"/>
    <col min="23" max="23" width="10.42578125" customWidth="1"/>
    <col min="24" max="24" width="12.140625" style="1" customWidth="1"/>
    <col min="25" max="25" width="13.140625" hidden="1" customWidth="1"/>
    <col min="26" max="26" width="14.7109375" style="1" hidden="1" customWidth="1"/>
    <col min="27" max="27" width="12.28515625" hidden="1" customWidth="1"/>
    <col min="28" max="28" width="11.5703125" style="1" hidden="1" customWidth="1"/>
    <col min="29" max="29" width="13.7109375" hidden="1" customWidth="1"/>
    <col min="30" max="30" width="12.7109375" hidden="1" customWidth="1"/>
    <col min="31" max="31" width="13" style="1" hidden="1" customWidth="1"/>
    <col min="32" max="32" width="12.7109375" hidden="1" customWidth="1"/>
    <col min="33" max="33" width="13" style="1" hidden="1" customWidth="1"/>
    <col min="34" max="34" width="14.28515625" hidden="1" customWidth="1"/>
    <col min="35" max="35" width="12.85546875" hidden="1" customWidth="1"/>
    <col min="36" max="36" width="12.7109375" hidden="1" customWidth="1"/>
    <col min="37" max="37" width="10.42578125" hidden="1" customWidth="1"/>
    <col min="38" max="38" width="12.140625" hidden="1" customWidth="1"/>
    <col min="39" max="39" width="13.140625" hidden="1" customWidth="1"/>
    <col min="40" max="40" width="14.7109375" hidden="1" customWidth="1"/>
    <col min="41" max="41" width="12.28515625" customWidth="1"/>
    <col min="42" max="42" width="11.5703125" customWidth="1"/>
    <col min="43" max="43" width="13.7109375" customWidth="1"/>
    <col min="44" max="44" width="12.7109375" customWidth="1"/>
    <col min="45" max="45" width="13" customWidth="1"/>
    <col min="46" max="46" width="12.7109375" customWidth="1"/>
    <col min="47" max="47" width="13" customWidth="1"/>
  </cols>
  <sheetData>
    <row r="1" spans="1:40" x14ac:dyDescent="0.25">
      <c r="A1" s="2" t="s">
        <v>108</v>
      </c>
      <c r="B1" s="3"/>
      <c r="C1" s="4"/>
      <c r="D1" s="4"/>
      <c r="E1" s="4"/>
      <c r="F1" s="4"/>
      <c r="G1" s="4"/>
      <c r="H1" s="5" t="s">
        <v>85</v>
      </c>
      <c r="I1" s="6"/>
      <c r="J1" s="4"/>
      <c r="K1" s="6"/>
      <c r="L1" s="4"/>
      <c r="M1" s="6"/>
      <c r="N1" s="4"/>
      <c r="O1" s="6"/>
      <c r="P1" s="4"/>
      <c r="R1" s="4"/>
      <c r="S1" s="6"/>
      <c r="T1" s="4"/>
      <c r="U1" s="6"/>
      <c r="V1" s="4"/>
      <c r="W1" s="6"/>
      <c r="X1" s="4"/>
      <c r="Y1" s="6"/>
      <c r="Z1" s="4"/>
      <c r="AA1" s="6"/>
      <c r="AB1" s="7"/>
      <c r="AC1" s="4"/>
      <c r="AD1" s="4"/>
      <c r="AE1" s="7"/>
      <c r="AF1" s="6"/>
      <c r="AG1" s="5" t="s">
        <v>85</v>
      </c>
    </row>
    <row r="2" spans="1:40" x14ac:dyDescent="0.25">
      <c r="A2" s="8" t="s">
        <v>113</v>
      </c>
      <c r="B2" s="9"/>
      <c r="C2" s="4"/>
      <c r="D2" s="4"/>
      <c r="E2" s="4"/>
      <c r="F2" s="4"/>
      <c r="G2" s="4"/>
      <c r="H2" s="4"/>
      <c r="I2" s="6"/>
      <c r="J2" s="4"/>
      <c r="K2" s="6"/>
      <c r="L2" s="4"/>
      <c r="M2" s="6"/>
      <c r="N2" s="4"/>
      <c r="O2" s="6"/>
      <c r="P2" s="4"/>
      <c r="Q2" s="6"/>
      <c r="R2" s="4"/>
      <c r="S2" s="6"/>
      <c r="T2" s="4"/>
      <c r="U2" s="6"/>
      <c r="V2" s="4"/>
      <c r="W2" s="6"/>
      <c r="X2" s="4"/>
      <c r="Y2" s="6"/>
      <c r="Z2" s="4"/>
      <c r="AA2" s="6"/>
      <c r="AB2" s="7"/>
      <c r="AC2" s="4"/>
      <c r="AD2" s="4"/>
      <c r="AE2" s="7"/>
      <c r="AF2" s="6"/>
      <c r="AG2" s="4"/>
      <c r="AH2" s="4"/>
    </row>
    <row r="3" spans="1:40" x14ac:dyDescent="0.25">
      <c r="A3" s="8" t="s">
        <v>86</v>
      </c>
      <c r="B3" s="9"/>
      <c r="C3" s="4"/>
      <c r="D3" s="4"/>
      <c r="E3" s="4"/>
      <c r="F3" s="4"/>
      <c r="G3" s="4"/>
      <c r="H3" s="4"/>
      <c r="I3" s="6"/>
      <c r="J3" s="4"/>
      <c r="K3" s="6"/>
      <c r="L3" s="4"/>
      <c r="M3" s="6"/>
      <c r="N3" s="4"/>
      <c r="O3" s="6"/>
      <c r="P3" s="4"/>
      <c r="Q3" s="6"/>
      <c r="R3" s="4"/>
      <c r="S3" s="6"/>
      <c r="T3" s="4"/>
      <c r="U3" s="6"/>
      <c r="V3" s="4"/>
      <c r="W3" s="6"/>
      <c r="X3" s="4"/>
      <c r="Y3" s="6"/>
      <c r="Z3" s="4"/>
      <c r="AA3" s="6"/>
      <c r="AB3" s="7"/>
      <c r="AC3" s="4"/>
      <c r="AD3" s="4"/>
      <c r="AE3" s="7"/>
      <c r="AF3" s="6"/>
      <c r="AG3" s="4"/>
      <c r="AH3" s="4"/>
    </row>
    <row r="4" spans="1:40" x14ac:dyDescent="0.25">
      <c r="A4" s="123" t="s">
        <v>114</v>
      </c>
      <c r="B4" s="124"/>
      <c r="C4" s="125"/>
      <c r="D4" s="4"/>
      <c r="E4" s="4"/>
      <c r="F4" s="4"/>
      <c r="G4" s="4"/>
      <c r="H4" s="4"/>
      <c r="I4" s="6"/>
      <c r="J4" s="4"/>
      <c r="K4" s="6"/>
      <c r="L4" s="4"/>
      <c r="M4" s="6"/>
      <c r="N4" s="4"/>
      <c r="O4" s="6"/>
      <c r="P4" s="4"/>
      <c r="Q4" s="6"/>
      <c r="R4" s="4"/>
      <c r="S4" s="6"/>
      <c r="T4" s="4"/>
      <c r="U4" s="6"/>
      <c r="V4" s="4"/>
      <c r="W4" s="6"/>
      <c r="X4" s="4"/>
      <c r="Y4" s="6"/>
      <c r="Z4" s="4"/>
      <c r="AA4" s="6"/>
      <c r="AB4" s="7"/>
      <c r="AC4" s="4"/>
      <c r="AD4" s="4"/>
      <c r="AE4" s="7"/>
      <c r="AF4" s="6"/>
      <c r="AG4" s="4"/>
      <c r="AH4" s="4"/>
    </row>
    <row r="5" spans="1:40" x14ac:dyDescent="0.25">
      <c r="A5" s="9"/>
      <c r="B5" s="4"/>
      <c r="C5" s="4"/>
      <c r="D5" s="4"/>
      <c r="E5" s="10" t="s">
        <v>87</v>
      </c>
      <c r="F5" s="4"/>
      <c r="G5" s="4"/>
      <c r="H5" s="11" t="s">
        <v>88</v>
      </c>
      <c r="I5" s="4"/>
      <c r="J5" s="6"/>
      <c r="K5" s="4"/>
      <c r="L5" s="6"/>
      <c r="M5" s="4"/>
      <c r="N5" s="6"/>
      <c r="O5" s="4"/>
      <c r="P5" s="11" t="s">
        <v>109</v>
      </c>
      <c r="Q5" s="4"/>
      <c r="R5" s="6"/>
      <c r="S5" s="4"/>
      <c r="T5" s="6"/>
      <c r="U5" s="4"/>
      <c r="V5" s="6"/>
      <c r="W5" s="4"/>
      <c r="X5" s="6"/>
      <c r="Y5" s="4"/>
      <c r="Z5" s="6"/>
      <c r="AA5" s="4"/>
      <c r="AB5" s="6"/>
      <c r="AC5" s="7"/>
      <c r="AD5" s="7"/>
      <c r="AE5" s="6"/>
      <c r="AF5" s="4"/>
      <c r="AG5" s="11" t="s">
        <v>110</v>
      </c>
      <c r="AH5" s="12"/>
      <c r="AM5" t="s">
        <v>89</v>
      </c>
    </row>
    <row r="6" spans="1:40" ht="15.75" thickBot="1" x14ac:dyDescent="0.3">
      <c r="A6" s="13"/>
      <c r="B6" s="7"/>
      <c r="C6" s="4"/>
      <c r="D6" s="4"/>
      <c r="E6" s="14" t="s">
        <v>90</v>
      </c>
      <c r="F6" s="15"/>
      <c r="G6" s="16"/>
      <c r="H6" s="17" t="s">
        <v>91</v>
      </c>
      <c r="I6" s="15"/>
      <c r="J6" s="18"/>
      <c r="K6" s="15"/>
      <c r="L6" s="18"/>
      <c r="M6" s="4"/>
      <c r="N6" s="6"/>
      <c r="O6" s="18"/>
      <c r="P6" s="17" t="s">
        <v>92</v>
      </c>
      <c r="Q6" s="18"/>
      <c r="R6" s="18" t="s">
        <v>92</v>
      </c>
      <c r="S6" s="19"/>
      <c r="T6" s="19"/>
      <c r="U6" s="19"/>
      <c r="V6" s="19"/>
      <c r="W6" s="19"/>
      <c r="X6" s="6"/>
      <c r="Y6" s="19"/>
      <c r="Z6" s="19"/>
      <c r="AA6" s="19"/>
      <c r="AB6" s="19"/>
      <c r="AC6" s="20"/>
      <c r="AD6" s="7"/>
      <c r="AE6" s="6"/>
      <c r="AF6" s="8">
        <v>46204</v>
      </c>
      <c r="AG6" s="4" t="s">
        <v>92</v>
      </c>
      <c r="AH6" s="12"/>
      <c r="AJ6" s="12" t="s">
        <v>111</v>
      </c>
      <c r="AM6" s="13" t="s">
        <v>112</v>
      </c>
    </row>
    <row r="7" spans="1:40" ht="15.75" thickBot="1" x14ac:dyDescent="0.3">
      <c r="A7" s="13"/>
      <c r="B7" s="7"/>
      <c r="C7" s="4"/>
      <c r="D7" s="4"/>
      <c r="E7" s="4"/>
      <c r="F7" s="4"/>
      <c r="G7" s="21" t="s">
        <v>93</v>
      </c>
      <c r="H7" s="22"/>
      <c r="I7" s="22"/>
      <c r="J7" s="22"/>
      <c r="K7" s="22"/>
      <c r="L7" s="22"/>
      <c r="M7" s="22"/>
      <c r="N7" s="23"/>
      <c r="O7" s="24" t="s">
        <v>94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6"/>
      <c r="AA7" s="27" t="s">
        <v>95</v>
      </c>
      <c r="AB7" s="28"/>
      <c r="AC7" s="29" t="s">
        <v>96</v>
      </c>
      <c r="AD7" s="30"/>
      <c r="AE7" s="31"/>
      <c r="AF7" s="32" t="s">
        <v>97</v>
      </c>
      <c r="AG7" s="33"/>
      <c r="AH7" s="12"/>
      <c r="AJ7" s="34" t="s">
        <v>97</v>
      </c>
      <c r="AK7" s="35"/>
      <c r="AM7" s="36" t="s">
        <v>97</v>
      </c>
      <c r="AN7" s="37"/>
    </row>
    <row r="8" spans="1:40" s="112" customFormat="1" ht="64.5" thickBot="1" x14ac:dyDescent="0.3">
      <c r="A8" s="38" t="s">
        <v>0</v>
      </c>
      <c r="B8" s="39" t="s">
        <v>1</v>
      </c>
      <c r="C8" s="39" t="s">
        <v>2</v>
      </c>
      <c r="D8" s="39" t="s">
        <v>98</v>
      </c>
      <c r="E8" s="39" t="s">
        <v>3</v>
      </c>
      <c r="F8" s="40" t="s">
        <v>4</v>
      </c>
      <c r="G8" s="41" t="s">
        <v>5</v>
      </c>
      <c r="H8" s="42" t="s">
        <v>6</v>
      </c>
      <c r="I8" s="43" t="s">
        <v>7</v>
      </c>
      <c r="J8" s="44" t="s">
        <v>8</v>
      </c>
      <c r="K8" s="43" t="s">
        <v>9</v>
      </c>
      <c r="L8" s="44" t="s">
        <v>10</v>
      </c>
      <c r="M8" s="43" t="s">
        <v>99</v>
      </c>
      <c r="N8" s="45" t="s">
        <v>100</v>
      </c>
      <c r="O8" s="46" t="s">
        <v>11</v>
      </c>
      <c r="P8" s="47" t="s">
        <v>12</v>
      </c>
      <c r="Q8" s="48" t="s">
        <v>13</v>
      </c>
      <c r="R8" s="49" t="s">
        <v>14</v>
      </c>
      <c r="S8" s="48" t="s">
        <v>15</v>
      </c>
      <c r="T8" s="49" t="s">
        <v>16</v>
      </c>
      <c r="U8" s="48" t="s">
        <v>17</v>
      </c>
      <c r="V8" s="49" t="s">
        <v>18</v>
      </c>
      <c r="W8" s="48" t="s">
        <v>19</v>
      </c>
      <c r="X8" s="49" t="s">
        <v>20</v>
      </c>
      <c r="Y8" s="48" t="s">
        <v>21</v>
      </c>
      <c r="Z8" s="50" t="s">
        <v>22</v>
      </c>
      <c r="AA8" s="51" t="s">
        <v>23</v>
      </c>
      <c r="AB8" s="52" t="s">
        <v>24</v>
      </c>
      <c r="AC8" s="53" t="s">
        <v>25</v>
      </c>
      <c r="AD8" s="54" t="s">
        <v>26</v>
      </c>
      <c r="AE8" s="55" t="s">
        <v>27</v>
      </c>
      <c r="AF8" s="56" t="s">
        <v>28</v>
      </c>
      <c r="AG8" s="57" t="s">
        <v>29</v>
      </c>
      <c r="AH8" s="58"/>
      <c r="AJ8" s="114" t="s">
        <v>28</v>
      </c>
      <c r="AK8" s="115" t="s">
        <v>29</v>
      </c>
      <c r="AM8" s="59" t="s">
        <v>101</v>
      </c>
      <c r="AN8" s="60" t="s">
        <v>102</v>
      </c>
    </row>
    <row r="9" spans="1:40" x14ac:dyDescent="0.25">
      <c r="A9" s="61" t="s">
        <v>31</v>
      </c>
      <c r="B9" s="62">
        <v>102043</v>
      </c>
      <c r="C9" s="63">
        <v>80</v>
      </c>
      <c r="D9" s="63">
        <v>0</v>
      </c>
      <c r="E9" s="63">
        <v>77</v>
      </c>
      <c r="F9" s="64">
        <v>6</v>
      </c>
      <c r="G9" s="65">
        <v>101505</v>
      </c>
      <c r="H9" s="66">
        <v>0.995</v>
      </c>
      <c r="I9" s="67">
        <v>484</v>
      </c>
      <c r="J9" s="68">
        <v>5.0000000000000001E-3</v>
      </c>
      <c r="K9" s="69">
        <v>1</v>
      </c>
      <c r="L9" s="68">
        <v>0</v>
      </c>
      <c r="M9" s="69">
        <v>53</v>
      </c>
      <c r="N9" s="70">
        <v>1E-3</v>
      </c>
      <c r="O9" s="71">
        <v>30</v>
      </c>
      <c r="P9" s="72">
        <v>0</v>
      </c>
      <c r="Q9" s="73">
        <v>30</v>
      </c>
      <c r="R9" s="74">
        <v>0</v>
      </c>
      <c r="S9" s="73">
        <v>11</v>
      </c>
      <c r="T9" s="74">
        <v>0</v>
      </c>
      <c r="U9" s="73">
        <v>3047</v>
      </c>
      <c r="V9" s="74">
        <v>0.03</v>
      </c>
      <c r="W9" s="122">
        <v>2000</v>
      </c>
      <c r="X9" s="75">
        <v>0.02</v>
      </c>
      <c r="Y9" s="76">
        <v>0</v>
      </c>
      <c r="Z9" s="77">
        <v>0</v>
      </c>
      <c r="AA9" s="78">
        <v>0</v>
      </c>
      <c r="AB9" s="79">
        <v>0</v>
      </c>
      <c r="AC9" s="80">
        <v>5097</v>
      </c>
      <c r="AD9" s="81">
        <v>98950</v>
      </c>
      <c r="AE9" s="82">
        <v>0.97</v>
      </c>
      <c r="AF9" s="83">
        <v>31</v>
      </c>
      <c r="AG9" s="84">
        <v>0</v>
      </c>
      <c r="AJ9" s="116">
        <v>173</v>
      </c>
      <c r="AK9" s="117">
        <v>2E-3</v>
      </c>
      <c r="AM9" s="85">
        <f xml:space="preserve"> AF9 - AJ9</f>
        <v>-142</v>
      </c>
      <c r="AN9" s="86">
        <f xml:space="preserve"> AG9 - AK9</f>
        <v>-2E-3</v>
      </c>
    </row>
    <row r="10" spans="1:40" x14ac:dyDescent="0.25">
      <c r="A10" s="61" t="s">
        <v>75</v>
      </c>
      <c r="B10" s="62">
        <v>10580</v>
      </c>
      <c r="C10" s="63">
        <v>17</v>
      </c>
      <c r="D10" s="63">
        <v>0</v>
      </c>
      <c r="E10" s="63">
        <v>8</v>
      </c>
      <c r="F10" s="64">
        <v>3</v>
      </c>
      <c r="G10" s="65">
        <v>10209</v>
      </c>
      <c r="H10" s="66">
        <v>0.96499999999999997</v>
      </c>
      <c r="I10" s="67">
        <v>320</v>
      </c>
      <c r="J10" s="68">
        <v>0.03</v>
      </c>
      <c r="K10" s="69">
        <v>3</v>
      </c>
      <c r="L10" s="68">
        <v>0</v>
      </c>
      <c r="M10" s="69">
        <v>48</v>
      </c>
      <c r="N10" s="70">
        <v>5.0000000000000001E-3</v>
      </c>
      <c r="O10" s="71">
        <v>63</v>
      </c>
      <c r="P10" s="72">
        <v>6.0000000000000001E-3</v>
      </c>
      <c r="Q10" s="73">
        <v>40</v>
      </c>
      <c r="R10" s="74">
        <v>4.0000000000000001E-3</v>
      </c>
      <c r="S10" s="73">
        <v>246</v>
      </c>
      <c r="T10" s="74">
        <v>2.3E-2</v>
      </c>
      <c r="U10" s="73">
        <v>41</v>
      </c>
      <c r="V10" s="74">
        <v>4.0000000000000001E-3</v>
      </c>
      <c r="W10" s="122">
        <v>1820</v>
      </c>
      <c r="X10" s="75">
        <v>0.17199999999999999</v>
      </c>
      <c r="Y10" s="76">
        <v>0</v>
      </c>
      <c r="Z10" s="77">
        <v>0</v>
      </c>
      <c r="AA10" s="78">
        <v>20</v>
      </c>
      <c r="AB10" s="79">
        <v>2E-3</v>
      </c>
      <c r="AC10" s="80">
        <v>2219</v>
      </c>
      <c r="AD10" s="81">
        <v>8529</v>
      </c>
      <c r="AE10" s="82">
        <v>0.80600000000000005</v>
      </c>
      <c r="AF10" s="83">
        <v>66</v>
      </c>
      <c r="AG10" s="84">
        <v>6.0000000000000001E-3</v>
      </c>
      <c r="AJ10" s="118">
        <v>52</v>
      </c>
      <c r="AK10" s="113">
        <v>5.0000000000000001E-3</v>
      </c>
      <c r="AM10" s="85">
        <f xml:space="preserve"> AF10 - AJ10</f>
        <v>14</v>
      </c>
      <c r="AN10" s="86">
        <f xml:space="preserve"> AG10 - AK10</f>
        <v>1E-3</v>
      </c>
    </row>
    <row r="11" spans="1:40" x14ac:dyDescent="0.25">
      <c r="A11" s="61" t="s">
        <v>39</v>
      </c>
      <c r="B11" s="62">
        <v>25860</v>
      </c>
      <c r="C11" s="63">
        <v>40</v>
      </c>
      <c r="D11" s="63">
        <v>0</v>
      </c>
      <c r="E11" s="63">
        <v>31</v>
      </c>
      <c r="F11" s="64">
        <v>3</v>
      </c>
      <c r="G11" s="65">
        <v>24465</v>
      </c>
      <c r="H11" s="66">
        <v>0.94599999999999995</v>
      </c>
      <c r="I11" s="67">
        <v>1102</v>
      </c>
      <c r="J11" s="68">
        <v>4.2999999999999997E-2</v>
      </c>
      <c r="K11" s="69">
        <v>65</v>
      </c>
      <c r="L11" s="68">
        <v>3.0000000000000001E-3</v>
      </c>
      <c r="M11" s="69">
        <v>228</v>
      </c>
      <c r="N11" s="70">
        <v>8.9999999999999993E-3</v>
      </c>
      <c r="O11" s="71">
        <v>232</v>
      </c>
      <c r="P11" s="72">
        <v>8.9999999999999993E-3</v>
      </c>
      <c r="Q11" s="73">
        <v>137</v>
      </c>
      <c r="R11" s="74">
        <v>5.0000000000000001E-3</v>
      </c>
      <c r="S11" s="73">
        <v>2725</v>
      </c>
      <c r="T11" s="74">
        <v>0.105</v>
      </c>
      <c r="U11" s="73">
        <v>78</v>
      </c>
      <c r="V11" s="74">
        <v>3.0000000000000001E-3</v>
      </c>
      <c r="W11" s="122">
        <v>817</v>
      </c>
      <c r="X11" s="75">
        <v>3.2000000000000001E-2</v>
      </c>
      <c r="Y11" s="76">
        <v>7</v>
      </c>
      <c r="Z11" s="77">
        <v>0</v>
      </c>
      <c r="AA11" s="78">
        <v>12</v>
      </c>
      <c r="AB11" s="79">
        <v>0</v>
      </c>
      <c r="AC11" s="80">
        <v>3936</v>
      </c>
      <c r="AD11" s="81">
        <v>22103</v>
      </c>
      <c r="AE11" s="82">
        <v>0.85499999999999998</v>
      </c>
      <c r="AF11" s="83">
        <v>297</v>
      </c>
      <c r="AG11" s="84">
        <v>1.0999999999999999E-2</v>
      </c>
      <c r="AJ11" s="118">
        <v>309</v>
      </c>
      <c r="AK11" s="113">
        <v>1.2E-2</v>
      </c>
      <c r="AM11" s="85">
        <f xml:space="preserve"> AF11 - AJ11</f>
        <v>-12</v>
      </c>
      <c r="AN11" s="86">
        <f xml:space="preserve"> AG11 - AK11</f>
        <v>-1.0000000000000009E-3</v>
      </c>
    </row>
    <row r="12" spans="1:40" x14ac:dyDescent="0.25">
      <c r="A12" s="61" t="s">
        <v>49</v>
      </c>
      <c r="B12" s="62">
        <v>120222</v>
      </c>
      <c r="C12" s="63">
        <v>183</v>
      </c>
      <c r="D12" s="63">
        <v>0</v>
      </c>
      <c r="E12" s="63">
        <v>162</v>
      </c>
      <c r="F12" s="64">
        <v>4</v>
      </c>
      <c r="G12" s="65">
        <v>118176</v>
      </c>
      <c r="H12" s="66">
        <v>0.98299999999999998</v>
      </c>
      <c r="I12" s="67">
        <v>1886</v>
      </c>
      <c r="J12" s="68">
        <v>1.6E-2</v>
      </c>
      <c r="K12" s="69">
        <v>122</v>
      </c>
      <c r="L12" s="68">
        <v>1E-3</v>
      </c>
      <c r="M12" s="69">
        <v>38</v>
      </c>
      <c r="N12" s="70">
        <v>0</v>
      </c>
      <c r="O12" s="71">
        <v>1052</v>
      </c>
      <c r="P12" s="72">
        <v>8.9999999999999993E-3</v>
      </c>
      <c r="Q12" s="73">
        <v>800</v>
      </c>
      <c r="R12" s="74">
        <v>7.0000000000000001E-3</v>
      </c>
      <c r="S12" s="73">
        <v>884</v>
      </c>
      <c r="T12" s="74">
        <v>7.0000000000000001E-3</v>
      </c>
      <c r="U12" s="73">
        <v>683</v>
      </c>
      <c r="V12" s="74">
        <v>6.0000000000000001E-3</v>
      </c>
      <c r="W12" s="122">
        <v>332</v>
      </c>
      <c r="X12" s="75">
        <v>3.0000000000000001E-3</v>
      </c>
      <c r="Y12" s="76">
        <v>4</v>
      </c>
      <c r="Z12" s="77">
        <v>0</v>
      </c>
      <c r="AA12" s="78">
        <v>184</v>
      </c>
      <c r="AB12" s="79">
        <v>2E-3</v>
      </c>
      <c r="AC12" s="80">
        <v>3189</v>
      </c>
      <c r="AD12" s="81">
        <v>118520</v>
      </c>
      <c r="AE12" s="82">
        <v>0.98599999999999999</v>
      </c>
      <c r="AF12" s="83">
        <v>1174</v>
      </c>
      <c r="AG12" s="84">
        <v>0.01</v>
      </c>
      <c r="AJ12" s="118">
        <v>1520</v>
      </c>
      <c r="AK12" s="113">
        <v>1.2999999999999999E-2</v>
      </c>
      <c r="AM12" s="85">
        <f xml:space="preserve"> AF12 - AJ12</f>
        <v>-346</v>
      </c>
      <c r="AN12" s="86">
        <f xml:space="preserve"> AG12 - AK12</f>
        <v>-2.9999999999999992E-3</v>
      </c>
    </row>
    <row r="13" spans="1:40" x14ac:dyDescent="0.25">
      <c r="A13" s="61" t="s">
        <v>53</v>
      </c>
      <c r="B13" s="62">
        <v>37493</v>
      </c>
      <c r="C13" s="63">
        <v>66</v>
      </c>
      <c r="D13" s="63">
        <v>0</v>
      </c>
      <c r="E13" s="63">
        <v>54</v>
      </c>
      <c r="F13" s="64">
        <v>3</v>
      </c>
      <c r="G13" s="65">
        <v>35863</v>
      </c>
      <c r="H13" s="66">
        <v>0.95699999999999996</v>
      </c>
      <c r="I13" s="67">
        <v>1276</v>
      </c>
      <c r="J13" s="68">
        <v>3.4000000000000002E-2</v>
      </c>
      <c r="K13" s="69">
        <v>35</v>
      </c>
      <c r="L13" s="68">
        <v>1E-3</v>
      </c>
      <c r="M13" s="69">
        <v>319</v>
      </c>
      <c r="N13" s="70">
        <v>8.9999999999999993E-3</v>
      </c>
      <c r="O13" s="71">
        <v>608</v>
      </c>
      <c r="P13" s="72">
        <v>1.6E-2</v>
      </c>
      <c r="Q13" s="73">
        <v>461</v>
      </c>
      <c r="R13" s="74">
        <v>1.2E-2</v>
      </c>
      <c r="S13" s="73">
        <v>301</v>
      </c>
      <c r="T13" s="74">
        <v>8.0000000000000002E-3</v>
      </c>
      <c r="U13" s="73">
        <v>361</v>
      </c>
      <c r="V13" s="74">
        <v>0.01</v>
      </c>
      <c r="W13" s="122">
        <v>254</v>
      </c>
      <c r="X13" s="75">
        <v>7.0000000000000001E-3</v>
      </c>
      <c r="Y13" s="76">
        <v>16</v>
      </c>
      <c r="Z13" s="77">
        <v>0</v>
      </c>
      <c r="AA13" s="78">
        <v>29</v>
      </c>
      <c r="AB13" s="79">
        <v>1E-3</v>
      </c>
      <c r="AC13" s="80">
        <v>1726</v>
      </c>
      <c r="AD13" s="81">
        <v>36674</v>
      </c>
      <c r="AE13" s="82">
        <v>0.97799999999999998</v>
      </c>
      <c r="AF13" s="83">
        <v>643</v>
      </c>
      <c r="AG13" s="84">
        <v>1.7000000000000001E-2</v>
      </c>
      <c r="AJ13" s="118">
        <v>627</v>
      </c>
      <c r="AK13" s="113">
        <v>1.7000000000000001E-2</v>
      </c>
      <c r="AM13" s="85">
        <f xml:space="preserve"> AF13 - AJ13</f>
        <v>16</v>
      </c>
      <c r="AN13" s="86">
        <f xml:space="preserve"> AG13 - AK13</f>
        <v>0</v>
      </c>
    </row>
    <row r="14" spans="1:40" x14ac:dyDescent="0.25">
      <c r="A14" s="61" t="s">
        <v>54</v>
      </c>
      <c r="B14" s="62">
        <v>19887</v>
      </c>
      <c r="C14" s="63">
        <v>35</v>
      </c>
      <c r="D14" s="63">
        <v>0</v>
      </c>
      <c r="E14" s="63">
        <v>23</v>
      </c>
      <c r="F14" s="64">
        <v>3</v>
      </c>
      <c r="G14" s="65">
        <v>19642</v>
      </c>
      <c r="H14" s="66">
        <v>0.98799999999999999</v>
      </c>
      <c r="I14" s="67">
        <v>151</v>
      </c>
      <c r="J14" s="68">
        <v>8.0000000000000002E-3</v>
      </c>
      <c r="K14" s="69">
        <v>1</v>
      </c>
      <c r="L14" s="68">
        <v>0</v>
      </c>
      <c r="M14" s="69">
        <v>93</v>
      </c>
      <c r="N14" s="70">
        <v>5.0000000000000001E-3</v>
      </c>
      <c r="O14" s="71">
        <v>114</v>
      </c>
      <c r="P14" s="72">
        <v>6.0000000000000001E-3</v>
      </c>
      <c r="Q14" s="73">
        <v>79</v>
      </c>
      <c r="R14" s="74">
        <v>4.0000000000000001E-3</v>
      </c>
      <c r="S14" s="73">
        <v>137</v>
      </c>
      <c r="T14" s="74">
        <v>7.0000000000000001E-3</v>
      </c>
      <c r="U14" s="73">
        <v>37</v>
      </c>
      <c r="V14" s="74">
        <v>2E-3</v>
      </c>
      <c r="W14" s="122">
        <v>135</v>
      </c>
      <c r="X14" s="75">
        <v>7.0000000000000001E-3</v>
      </c>
      <c r="Y14" s="76">
        <v>2</v>
      </c>
      <c r="Z14" s="77">
        <v>0</v>
      </c>
      <c r="AA14" s="78">
        <v>0</v>
      </c>
      <c r="AB14" s="79">
        <v>0</v>
      </c>
      <c r="AC14" s="80">
        <v>469</v>
      </c>
      <c r="AD14" s="81">
        <v>19619</v>
      </c>
      <c r="AE14" s="82">
        <v>0.98699999999999999</v>
      </c>
      <c r="AF14" s="83">
        <v>115</v>
      </c>
      <c r="AG14" s="84">
        <v>6.0000000000000001E-3</v>
      </c>
      <c r="AJ14" s="118">
        <v>132</v>
      </c>
      <c r="AK14" s="113">
        <v>7.0000000000000001E-3</v>
      </c>
      <c r="AM14" s="85">
        <f xml:space="preserve"> AF14 - AJ14</f>
        <v>-17</v>
      </c>
      <c r="AN14" s="86">
        <f xml:space="preserve"> AG14 - AK14</f>
        <v>-1E-3</v>
      </c>
    </row>
    <row r="15" spans="1:40" x14ac:dyDescent="0.25">
      <c r="A15" s="61" t="s">
        <v>60</v>
      </c>
      <c r="B15" s="62">
        <v>66308</v>
      </c>
      <c r="C15" s="63">
        <v>44</v>
      </c>
      <c r="D15" s="63">
        <v>1</v>
      </c>
      <c r="E15" s="63">
        <v>32</v>
      </c>
      <c r="F15" s="64">
        <v>3</v>
      </c>
      <c r="G15" s="65">
        <v>64790</v>
      </c>
      <c r="H15" s="66">
        <v>0.97699999999999998</v>
      </c>
      <c r="I15" s="67">
        <v>1475</v>
      </c>
      <c r="J15" s="68">
        <v>2.1999999999999999E-2</v>
      </c>
      <c r="K15" s="69">
        <v>28</v>
      </c>
      <c r="L15" s="68">
        <v>0</v>
      </c>
      <c r="M15" s="69">
        <v>15</v>
      </c>
      <c r="N15" s="70">
        <v>0</v>
      </c>
      <c r="O15" s="71">
        <v>343</v>
      </c>
      <c r="P15" s="72">
        <v>5.0000000000000001E-3</v>
      </c>
      <c r="Q15" s="73">
        <v>266</v>
      </c>
      <c r="R15" s="74">
        <v>4.0000000000000001E-3</v>
      </c>
      <c r="S15" s="73">
        <v>227</v>
      </c>
      <c r="T15" s="74">
        <v>3.0000000000000001E-3</v>
      </c>
      <c r="U15" s="73">
        <v>235</v>
      </c>
      <c r="V15" s="74">
        <v>4.0000000000000001E-3</v>
      </c>
      <c r="W15" s="122">
        <v>110</v>
      </c>
      <c r="X15" s="75">
        <v>2E-3</v>
      </c>
      <c r="Y15" s="76">
        <v>14</v>
      </c>
      <c r="Z15" s="77">
        <v>0</v>
      </c>
      <c r="AA15" s="78">
        <v>19</v>
      </c>
      <c r="AB15" s="79">
        <v>0</v>
      </c>
      <c r="AC15" s="80">
        <v>981</v>
      </c>
      <c r="AD15" s="81">
        <v>65847</v>
      </c>
      <c r="AE15" s="82">
        <v>0.99299999999999999</v>
      </c>
      <c r="AF15" s="83">
        <v>371</v>
      </c>
      <c r="AG15" s="84">
        <v>6.0000000000000001E-3</v>
      </c>
      <c r="AJ15" s="118">
        <v>383</v>
      </c>
      <c r="AK15" s="113">
        <v>6.0000000000000001E-3</v>
      </c>
      <c r="AM15" s="85">
        <f xml:space="preserve"> AF15 - AJ15</f>
        <v>-12</v>
      </c>
      <c r="AN15" s="86">
        <f xml:space="preserve"> AG15 - AK15</f>
        <v>0</v>
      </c>
    </row>
    <row r="16" spans="1:40" x14ac:dyDescent="0.25">
      <c r="A16" s="61" t="s">
        <v>35</v>
      </c>
      <c r="B16" s="62">
        <v>55893</v>
      </c>
      <c r="C16" s="63">
        <v>69</v>
      </c>
      <c r="D16" s="63">
        <v>0</v>
      </c>
      <c r="E16" s="63">
        <v>54</v>
      </c>
      <c r="F16" s="64">
        <v>3</v>
      </c>
      <c r="G16" s="65">
        <v>53047</v>
      </c>
      <c r="H16" s="66">
        <v>0.94899999999999995</v>
      </c>
      <c r="I16" s="67">
        <v>1827</v>
      </c>
      <c r="J16" s="68">
        <v>3.3000000000000002E-2</v>
      </c>
      <c r="K16" s="69">
        <v>15</v>
      </c>
      <c r="L16" s="68">
        <v>0</v>
      </c>
      <c r="M16" s="69">
        <v>1004</v>
      </c>
      <c r="N16" s="70">
        <v>1.7999999999999999E-2</v>
      </c>
      <c r="O16" s="71">
        <v>402</v>
      </c>
      <c r="P16" s="72">
        <v>7.0000000000000001E-3</v>
      </c>
      <c r="Q16" s="73">
        <v>260</v>
      </c>
      <c r="R16" s="74">
        <v>5.0000000000000001E-3</v>
      </c>
      <c r="S16" s="73">
        <v>4612</v>
      </c>
      <c r="T16" s="74">
        <v>8.3000000000000004E-2</v>
      </c>
      <c r="U16" s="73">
        <v>611</v>
      </c>
      <c r="V16" s="74">
        <v>1.0999999999999999E-2</v>
      </c>
      <c r="W16" s="122">
        <v>99</v>
      </c>
      <c r="X16" s="75">
        <v>2E-3</v>
      </c>
      <c r="Y16" s="76">
        <v>4</v>
      </c>
      <c r="Z16" s="77">
        <v>0</v>
      </c>
      <c r="AA16" s="78">
        <v>16</v>
      </c>
      <c r="AB16" s="79">
        <v>0</v>
      </c>
      <c r="AC16" s="80">
        <v>5872</v>
      </c>
      <c r="AD16" s="81">
        <v>50865</v>
      </c>
      <c r="AE16" s="82">
        <v>0.91</v>
      </c>
      <c r="AF16" s="83">
        <v>417</v>
      </c>
      <c r="AG16" s="84">
        <v>7.0000000000000001E-3</v>
      </c>
      <c r="AJ16" s="118">
        <v>335</v>
      </c>
      <c r="AK16" s="113">
        <v>6.0000000000000001E-3</v>
      </c>
      <c r="AM16" s="85">
        <f xml:space="preserve"> AF16 - AJ16</f>
        <v>82</v>
      </c>
      <c r="AN16" s="86">
        <f xml:space="preserve"> AG16 - AK16</f>
        <v>1E-3</v>
      </c>
    </row>
    <row r="17" spans="1:40" x14ac:dyDescent="0.25">
      <c r="A17" s="61" t="s">
        <v>79</v>
      </c>
      <c r="B17" s="62">
        <v>26134</v>
      </c>
      <c r="C17" s="63">
        <v>38</v>
      </c>
      <c r="D17" s="63">
        <v>0</v>
      </c>
      <c r="E17" s="63">
        <v>22</v>
      </c>
      <c r="F17" s="64">
        <v>4</v>
      </c>
      <c r="G17" s="65">
        <v>24968</v>
      </c>
      <c r="H17" s="66">
        <v>0.95499999999999996</v>
      </c>
      <c r="I17" s="67">
        <v>1081</v>
      </c>
      <c r="J17" s="68">
        <v>4.1000000000000002E-2</v>
      </c>
      <c r="K17" s="69">
        <v>79</v>
      </c>
      <c r="L17" s="68">
        <v>3.0000000000000001E-3</v>
      </c>
      <c r="M17" s="69">
        <v>6</v>
      </c>
      <c r="N17" s="70">
        <v>0</v>
      </c>
      <c r="O17" s="71">
        <v>326</v>
      </c>
      <c r="P17" s="72">
        <v>1.2E-2</v>
      </c>
      <c r="Q17" s="73">
        <v>217</v>
      </c>
      <c r="R17" s="74">
        <v>8.0000000000000002E-3</v>
      </c>
      <c r="S17" s="73">
        <v>6776</v>
      </c>
      <c r="T17" s="74">
        <v>0.25900000000000001</v>
      </c>
      <c r="U17" s="73">
        <v>89</v>
      </c>
      <c r="V17" s="74">
        <v>3.0000000000000001E-3</v>
      </c>
      <c r="W17" s="122">
        <v>57</v>
      </c>
      <c r="X17" s="75">
        <v>2E-3</v>
      </c>
      <c r="Y17" s="76">
        <v>3</v>
      </c>
      <c r="Z17" s="77">
        <v>0</v>
      </c>
      <c r="AA17" s="78">
        <v>31</v>
      </c>
      <c r="AB17" s="79">
        <v>1E-3</v>
      </c>
      <c r="AC17" s="80">
        <v>7301</v>
      </c>
      <c r="AD17" s="81">
        <v>19128</v>
      </c>
      <c r="AE17" s="82">
        <v>0.73199999999999998</v>
      </c>
      <c r="AF17" s="83">
        <v>405</v>
      </c>
      <c r="AG17" s="84">
        <v>1.4999999999999999E-2</v>
      </c>
      <c r="AJ17" s="118">
        <v>475</v>
      </c>
      <c r="AK17" s="113">
        <v>1.7999999999999999E-2</v>
      </c>
      <c r="AM17" s="85">
        <f xml:space="preserve"> AF17 - AJ17</f>
        <v>-70</v>
      </c>
      <c r="AN17" s="86">
        <f xml:space="preserve"> AG17 - AK17</f>
        <v>-2.9999999999999992E-3</v>
      </c>
    </row>
    <row r="18" spans="1:40" x14ac:dyDescent="0.25">
      <c r="A18" s="61" t="s">
        <v>37</v>
      </c>
      <c r="B18" s="62">
        <v>5112</v>
      </c>
      <c r="C18" s="63">
        <v>11</v>
      </c>
      <c r="D18" s="63">
        <v>0</v>
      </c>
      <c r="E18" s="63">
        <v>0</v>
      </c>
      <c r="F18" s="64">
        <v>3</v>
      </c>
      <c r="G18" s="65">
        <v>4826</v>
      </c>
      <c r="H18" s="66">
        <v>0.94399999999999995</v>
      </c>
      <c r="I18" s="67">
        <v>281</v>
      </c>
      <c r="J18" s="68">
        <v>5.5E-2</v>
      </c>
      <c r="K18" s="69">
        <v>4</v>
      </c>
      <c r="L18" s="68">
        <v>1E-3</v>
      </c>
      <c r="M18" s="69">
        <v>1</v>
      </c>
      <c r="N18" s="70">
        <v>0</v>
      </c>
      <c r="O18" s="71">
        <v>82</v>
      </c>
      <c r="P18" s="72">
        <v>1.6E-2</v>
      </c>
      <c r="Q18" s="73">
        <v>1</v>
      </c>
      <c r="R18" s="74">
        <v>0</v>
      </c>
      <c r="S18" s="73">
        <v>67</v>
      </c>
      <c r="T18" s="74">
        <v>1.2999999999999999E-2</v>
      </c>
      <c r="U18" s="73">
        <v>54</v>
      </c>
      <c r="V18" s="74">
        <v>1.0999999999999999E-2</v>
      </c>
      <c r="W18" s="122">
        <v>56</v>
      </c>
      <c r="X18" s="75">
        <v>1.0999999999999999E-2</v>
      </c>
      <c r="Y18" s="76">
        <v>0</v>
      </c>
      <c r="Z18" s="77">
        <v>0</v>
      </c>
      <c r="AA18" s="78">
        <v>44</v>
      </c>
      <c r="AB18" s="79">
        <v>8.9999999999999993E-3</v>
      </c>
      <c r="AC18" s="80">
        <v>318</v>
      </c>
      <c r="AD18" s="81">
        <v>5026</v>
      </c>
      <c r="AE18" s="82">
        <v>0.98299999999999998</v>
      </c>
      <c r="AF18" s="83">
        <v>86</v>
      </c>
      <c r="AG18" s="84">
        <v>1.7000000000000001E-2</v>
      </c>
      <c r="AJ18" s="118">
        <v>90</v>
      </c>
      <c r="AK18" s="113">
        <v>1.7999999999999999E-2</v>
      </c>
      <c r="AM18" s="85">
        <f xml:space="preserve"> AF18 - AJ18</f>
        <v>-4</v>
      </c>
      <c r="AN18" s="86">
        <f xml:space="preserve"> AG18 - AK18</f>
        <v>-9.9999999999999742E-4</v>
      </c>
    </row>
    <row r="19" spans="1:40" x14ac:dyDescent="0.25">
      <c r="A19" s="61" t="s">
        <v>46</v>
      </c>
      <c r="B19" s="62">
        <v>43559</v>
      </c>
      <c r="C19" s="63">
        <v>63</v>
      </c>
      <c r="D19" s="63">
        <v>2</v>
      </c>
      <c r="E19" s="63">
        <v>31</v>
      </c>
      <c r="F19" s="64">
        <v>6</v>
      </c>
      <c r="G19" s="65">
        <v>41921</v>
      </c>
      <c r="H19" s="66">
        <v>0.96199999999999997</v>
      </c>
      <c r="I19" s="67">
        <v>1240</v>
      </c>
      <c r="J19" s="68">
        <v>2.8000000000000001E-2</v>
      </c>
      <c r="K19" s="69">
        <v>18</v>
      </c>
      <c r="L19" s="68">
        <v>0</v>
      </c>
      <c r="M19" s="69">
        <v>380</v>
      </c>
      <c r="N19" s="70">
        <v>8.9999999999999993E-3</v>
      </c>
      <c r="O19" s="71">
        <v>489</v>
      </c>
      <c r="P19" s="72">
        <v>1.0999999999999999E-2</v>
      </c>
      <c r="Q19" s="73">
        <v>256</v>
      </c>
      <c r="R19" s="74">
        <v>6.0000000000000001E-3</v>
      </c>
      <c r="S19" s="73">
        <v>236</v>
      </c>
      <c r="T19" s="74">
        <v>5.0000000000000001E-3</v>
      </c>
      <c r="U19" s="73">
        <v>222</v>
      </c>
      <c r="V19" s="74">
        <v>5.0000000000000001E-3</v>
      </c>
      <c r="W19" s="122">
        <v>55</v>
      </c>
      <c r="X19" s="75">
        <v>1E-3</v>
      </c>
      <c r="Y19" s="76">
        <v>13</v>
      </c>
      <c r="Z19" s="77">
        <v>0</v>
      </c>
      <c r="AA19" s="78">
        <v>7</v>
      </c>
      <c r="AB19" s="79">
        <v>0</v>
      </c>
      <c r="AC19" s="80">
        <v>1120</v>
      </c>
      <c r="AD19" s="81">
        <v>42991</v>
      </c>
      <c r="AE19" s="82">
        <v>0.98699999999999999</v>
      </c>
      <c r="AF19" s="83">
        <v>507</v>
      </c>
      <c r="AG19" s="84">
        <v>1.2E-2</v>
      </c>
      <c r="AJ19" s="118">
        <v>502</v>
      </c>
      <c r="AK19" s="113">
        <v>1.2E-2</v>
      </c>
      <c r="AM19" s="85">
        <f xml:space="preserve"> AF19 - AJ19</f>
        <v>5</v>
      </c>
      <c r="AN19" s="86">
        <f xml:space="preserve"> AG19 - AK19</f>
        <v>0</v>
      </c>
    </row>
    <row r="20" spans="1:40" x14ac:dyDescent="0.25">
      <c r="A20" s="61" t="s">
        <v>70</v>
      </c>
      <c r="B20" s="62">
        <v>49890</v>
      </c>
      <c r="C20" s="63">
        <v>60</v>
      </c>
      <c r="D20" s="63">
        <v>0</v>
      </c>
      <c r="E20" s="63">
        <v>44</v>
      </c>
      <c r="F20" s="64">
        <v>3</v>
      </c>
      <c r="G20" s="65">
        <v>49096</v>
      </c>
      <c r="H20" s="66">
        <v>0.98399999999999999</v>
      </c>
      <c r="I20" s="67">
        <v>661</v>
      </c>
      <c r="J20" s="68">
        <v>1.2999999999999999E-2</v>
      </c>
      <c r="K20" s="69">
        <v>39</v>
      </c>
      <c r="L20" s="68">
        <v>1E-3</v>
      </c>
      <c r="M20" s="69">
        <v>94</v>
      </c>
      <c r="N20" s="70">
        <v>2E-3</v>
      </c>
      <c r="O20" s="71">
        <v>248</v>
      </c>
      <c r="P20" s="72">
        <v>5.0000000000000001E-3</v>
      </c>
      <c r="Q20" s="73">
        <v>203</v>
      </c>
      <c r="R20" s="74">
        <v>4.0000000000000001E-3</v>
      </c>
      <c r="S20" s="73">
        <v>644</v>
      </c>
      <c r="T20" s="74">
        <v>1.2999999999999999E-2</v>
      </c>
      <c r="U20" s="73">
        <v>210</v>
      </c>
      <c r="V20" s="74">
        <v>4.0000000000000001E-3</v>
      </c>
      <c r="W20" s="122">
        <v>55</v>
      </c>
      <c r="X20" s="75">
        <v>1E-3</v>
      </c>
      <c r="Y20" s="76">
        <v>0</v>
      </c>
      <c r="Z20" s="77">
        <v>0</v>
      </c>
      <c r="AA20" s="78">
        <v>52</v>
      </c>
      <c r="AB20" s="79">
        <v>1E-3</v>
      </c>
      <c r="AC20" s="80">
        <v>1232</v>
      </c>
      <c r="AD20" s="81">
        <v>49081</v>
      </c>
      <c r="AE20" s="82">
        <v>0.98399999999999999</v>
      </c>
      <c r="AF20" s="83">
        <v>287</v>
      </c>
      <c r="AG20" s="84">
        <v>6.0000000000000001E-3</v>
      </c>
      <c r="AJ20" s="118">
        <v>460</v>
      </c>
      <c r="AK20" s="113">
        <v>8.9999999999999993E-3</v>
      </c>
      <c r="AM20" s="85">
        <f xml:space="preserve"> AF20 - AJ20</f>
        <v>-173</v>
      </c>
      <c r="AN20" s="86">
        <f xml:space="preserve"> AG20 - AK20</f>
        <v>-2.9999999999999992E-3</v>
      </c>
    </row>
    <row r="21" spans="1:40" x14ac:dyDescent="0.25">
      <c r="A21" s="61" t="s">
        <v>56</v>
      </c>
      <c r="B21" s="62">
        <v>11784</v>
      </c>
      <c r="C21" s="63">
        <v>33</v>
      </c>
      <c r="D21" s="63">
        <v>0</v>
      </c>
      <c r="E21" s="63">
        <v>6</v>
      </c>
      <c r="F21" s="64">
        <v>4</v>
      </c>
      <c r="G21" s="65">
        <v>10029</v>
      </c>
      <c r="H21" s="66">
        <v>0.85099999999999998</v>
      </c>
      <c r="I21" s="67">
        <v>1409</v>
      </c>
      <c r="J21" s="68">
        <v>0.12</v>
      </c>
      <c r="K21" s="69">
        <v>341</v>
      </c>
      <c r="L21" s="68">
        <v>2.9000000000000001E-2</v>
      </c>
      <c r="M21" s="69">
        <v>5</v>
      </c>
      <c r="N21" s="70">
        <v>0</v>
      </c>
      <c r="O21" s="71">
        <v>449</v>
      </c>
      <c r="P21" s="72">
        <v>3.7999999999999999E-2</v>
      </c>
      <c r="Q21" s="73">
        <v>64</v>
      </c>
      <c r="R21" s="74">
        <v>5.0000000000000001E-3</v>
      </c>
      <c r="S21" s="73">
        <v>3056</v>
      </c>
      <c r="T21" s="74">
        <v>0.25900000000000001</v>
      </c>
      <c r="U21" s="73">
        <v>91</v>
      </c>
      <c r="V21" s="74">
        <v>8.0000000000000002E-3</v>
      </c>
      <c r="W21" s="122">
        <v>49</v>
      </c>
      <c r="X21" s="75">
        <v>4.0000000000000001E-3</v>
      </c>
      <c r="Y21" s="76">
        <v>15</v>
      </c>
      <c r="Z21" s="77">
        <v>1E-3</v>
      </c>
      <c r="AA21" s="78">
        <v>27</v>
      </c>
      <c r="AB21" s="79">
        <v>2E-3</v>
      </c>
      <c r="AC21" s="80">
        <v>3734</v>
      </c>
      <c r="AD21" s="81">
        <v>8184</v>
      </c>
      <c r="AE21" s="82">
        <v>0.69499999999999995</v>
      </c>
      <c r="AF21" s="83">
        <v>790</v>
      </c>
      <c r="AG21" s="84">
        <v>6.7000000000000004E-2</v>
      </c>
      <c r="AJ21" s="118">
        <v>861</v>
      </c>
      <c r="AK21" s="113">
        <v>7.2999999999999995E-2</v>
      </c>
      <c r="AM21" s="85">
        <f xml:space="preserve"> AF21 - AJ21</f>
        <v>-71</v>
      </c>
      <c r="AN21" s="86">
        <f xml:space="preserve"> AG21 - AK21</f>
        <v>-5.9999999999999915E-3</v>
      </c>
    </row>
    <row r="22" spans="1:40" x14ac:dyDescent="0.25">
      <c r="A22" s="61" t="s">
        <v>59</v>
      </c>
      <c r="B22" s="62">
        <v>17114</v>
      </c>
      <c r="C22" s="63">
        <v>28</v>
      </c>
      <c r="D22" s="63">
        <v>0</v>
      </c>
      <c r="E22" s="63">
        <v>4</v>
      </c>
      <c r="F22" s="64">
        <v>5</v>
      </c>
      <c r="G22" s="65">
        <v>11714</v>
      </c>
      <c r="H22" s="66">
        <v>0.68400000000000005</v>
      </c>
      <c r="I22" s="67">
        <v>4465</v>
      </c>
      <c r="J22" s="68">
        <v>0.26100000000000001</v>
      </c>
      <c r="K22" s="69">
        <v>935</v>
      </c>
      <c r="L22" s="68">
        <v>5.5E-2</v>
      </c>
      <c r="M22" s="69">
        <v>0</v>
      </c>
      <c r="N22" s="70">
        <v>0</v>
      </c>
      <c r="O22" s="71">
        <v>1302</v>
      </c>
      <c r="P22" s="72">
        <v>7.5999999999999998E-2</v>
      </c>
      <c r="Q22" s="73">
        <v>324</v>
      </c>
      <c r="R22" s="74">
        <v>1.9E-2</v>
      </c>
      <c r="S22" s="73">
        <v>560</v>
      </c>
      <c r="T22" s="74">
        <v>3.3000000000000002E-2</v>
      </c>
      <c r="U22" s="73">
        <v>182</v>
      </c>
      <c r="V22" s="74">
        <v>1.0999999999999999E-2</v>
      </c>
      <c r="W22" s="122">
        <v>43</v>
      </c>
      <c r="X22" s="75">
        <v>3.0000000000000001E-3</v>
      </c>
      <c r="Y22" s="76">
        <v>20</v>
      </c>
      <c r="Z22" s="77">
        <v>1E-3</v>
      </c>
      <c r="AA22" s="78">
        <v>83</v>
      </c>
      <c r="AB22" s="79">
        <v>5.0000000000000001E-3</v>
      </c>
      <c r="AC22" s="80">
        <v>2266</v>
      </c>
      <c r="AD22" s="81">
        <v>14873</v>
      </c>
      <c r="AE22" s="82">
        <v>0.86899999999999999</v>
      </c>
      <c r="AF22" s="83">
        <v>2237</v>
      </c>
      <c r="AG22" s="84">
        <v>0.13100000000000001</v>
      </c>
      <c r="AJ22" s="118">
        <v>2399</v>
      </c>
      <c r="AK22" s="113">
        <v>0.13900000000000001</v>
      </c>
      <c r="AM22" s="85">
        <f xml:space="preserve"> AF22 - AJ22</f>
        <v>-162</v>
      </c>
      <c r="AN22" s="86">
        <f xml:space="preserve"> AG22 - AK22</f>
        <v>-8.0000000000000071E-3</v>
      </c>
    </row>
    <row r="23" spans="1:40" x14ac:dyDescent="0.25">
      <c r="A23" s="61" t="s">
        <v>57</v>
      </c>
      <c r="B23" s="62">
        <v>38743</v>
      </c>
      <c r="C23" s="63">
        <v>43</v>
      </c>
      <c r="D23" s="63">
        <v>0</v>
      </c>
      <c r="E23" s="63">
        <v>28</v>
      </c>
      <c r="F23" s="64">
        <v>3</v>
      </c>
      <c r="G23" s="65">
        <v>37347</v>
      </c>
      <c r="H23" s="66">
        <v>0.96399999999999997</v>
      </c>
      <c r="I23" s="67">
        <v>1218</v>
      </c>
      <c r="J23" s="68">
        <v>3.1E-2</v>
      </c>
      <c r="K23" s="69">
        <v>9</v>
      </c>
      <c r="L23" s="68">
        <v>0</v>
      </c>
      <c r="M23" s="69">
        <v>169</v>
      </c>
      <c r="N23" s="70">
        <v>4.0000000000000001E-3</v>
      </c>
      <c r="O23" s="71">
        <v>102</v>
      </c>
      <c r="P23" s="72">
        <v>3.0000000000000001E-3</v>
      </c>
      <c r="Q23" s="73">
        <v>80</v>
      </c>
      <c r="R23" s="74">
        <v>2E-3</v>
      </c>
      <c r="S23" s="73">
        <v>86</v>
      </c>
      <c r="T23" s="74">
        <v>2E-3</v>
      </c>
      <c r="U23" s="73">
        <v>110</v>
      </c>
      <c r="V23" s="74">
        <v>3.0000000000000001E-3</v>
      </c>
      <c r="W23" s="122">
        <v>43</v>
      </c>
      <c r="X23" s="75">
        <v>1E-3</v>
      </c>
      <c r="Y23" s="76">
        <v>8</v>
      </c>
      <c r="Z23" s="77">
        <v>0</v>
      </c>
      <c r="AA23" s="78">
        <v>30</v>
      </c>
      <c r="AB23" s="79">
        <v>1E-3</v>
      </c>
      <c r="AC23" s="80">
        <v>472</v>
      </c>
      <c r="AD23" s="81">
        <v>38547</v>
      </c>
      <c r="AE23" s="82">
        <v>0.995</v>
      </c>
      <c r="AF23" s="83">
        <v>111</v>
      </c>
      <c r="AG23" s="84">
        <v>3.0000000000000001E-3</v>
      </c>
      <c r="AJ23" s="118">
        <v>73</v>
      </c>
      <c r="AK23" s="113">
        <v>2E-3</v>
      </c>
      <c r="AM23" s="85">
        <f xml:space="preserve"> AF23 - AJ23</f>
        <v>38</v>
      </c>
      <c r="AN23" s="86">
        <f xml:space="preserve"> AG23 - AK23</f>
        <v>1E-3</v>
      </c>
    </row>
    <row r="24" spans="1:40" x14ac:dyDescent="0.25">
      <c r="A24" s="61" t="s">
        <v>69</v>
      </c>
      <c r="B24" s="62">
        <v>39005</v>
      </c>
      <c r="C24" s="63">
        <v>39</v>
      </c>
      <c r="D24" s="63">
        <v>10</v>
      </c>
      <c r="E24" s="63">
        <v>29</v>
      </c>
      <c r="F24" s="64">
        <v>3</v>
      </c>
      <c r="G24" s="65">
        <v>37715</v>
      </c>
      <c r="H24" s="66">
        <v>0.96699999999999997</v>
      </c>
      <c r="I24" s="67">
        <v>900</v>
      </c>
      <c r="J24" s="68">
        <v>2.3E-2</v>
      </c>
      <c r="K24" s="69">
        <v>0</v>
      </c>
      <c r="L24" s="68">
        <v>0</v>
      </c>
      <c r="M24" s="69">
        <v>390</v>
      </c>
      <c r="N24" s="70">
        <v>0.01</v>
      </c>
      <c r="O24" s="71">
        <v>123</v>
      </c>
      <c r="P24" s="72">
        <v>3.0000000000000001E-3</v>
      </c>
      <c r="Q24" s="73">
        <v>91</v>
      </c>
      <c r="R24" s="74">
        <v>2E-3</v>
      </c>
      <c r="S24" s="73">
        <v>105</v>
      </c>
      <c r="T24" s="74">
        <v>3.0000000000000001E-3</v>
      </c>
      <c r="U24" s="73">
        <v>102</v>
      </c>
      <c r="V24" s="74">
        <v>3.0000000000000001E-3</v>
      </c>
      <c r="W24" s="122">
        <v>35</v>
      </c>
      <c r="X24" s="75">
        <v>1E-3</v>
      </c>
      <c r="Y24" s="76">
        <v>7</v>
      </c>
      <c r="Z24" s="77">
        <v>0</v>
      </c>
      <c r="AA24" s="78">
        <v>15</v>
      </c>
      <c r="AB24" s="79">
        <v>0</v>
      </c>
      <c r="AC24" s="80">
        <v>565</v>
      </c>
      <c r="AD24" s="81">
        <v>38738</v>
      </c>
      <c r="AE24" s="82">
        <v>0.99299999999999999</v>
      </c>
      <c r="AF24" s="83">
        <v>123</v>
      </c>
      <c r="AG24" s="84">
        <v>3.0000000000000001E-3</v>
      </c>
      <c r="AJ24" s="118">
        <v>2210</v>
      </c>
      <c r="AK24" s="113">
        <v>5.7000000000000002E-2</v>
      </c>
      <c r="AM24" s="85">
        <f xml:space="preserve"> AF24 - AJ24</f>
        <v>-2087</v>
      </c>
      <c r="AN24" s="86">
        <f xml:space="preserve"> AG24 - AK24</f>
        <v>-5.3999999999999999E-2</v>
      </c>
    </row>
    <row r="25" spans="1:40" x14ac:dyDescent="0.25">
      <c r="A25" s="61" t="s">
        <v>36</v>
      </c>
      <c r="B25" s="62">
        <v>4556</v>
      </c>
      <c r="C25" s="63">
        <v>10</v>
      </c>
      <c r="D25" s="63">
        <v>0</v>
      </c>
      <c r="E25" s="63">
        <v>0</v>
      </c>
      <c r="F25" s="64">
        <v>5</v>
      </c>
      <c r="G25" s="65">
        <v>4091</v>
      </c>
      <c r="H25" s="66">
        <v>0.89800000000000002</v>
      </c>
      <c r="I25" s="67">
        <v>448</v>
      </c>
      <c r="J25" s="68">
        <v>9.8000000000000004E-2</v>
      </c>
      <c r="K25" s="69">
        <v>17</v>
      </c>
      <c r="L25" s="68">
        <v>4.0000000000000001E-3</v>
      </c>
      <c r="M25" s="69">
        <v>0</v>
      </c>
      <c r="N25" s="70">
        <v>0</v>
      </c>
      <c r="O25" s="71">
        <v>196</v>
      </c>
      <c r="P25" s="72">
        <v>4.2999999999999997E-2</v>
      </c>
      <c r="Q25" s="73">
        <v>6</v>
      </c>
      <c r="R25" s="74">
        <v>1E-3</v>
      </c>
      <c r="S25" s="73">
        <v>165</v>
      </c>
      <c r="T25" s="74">
        <v>3.5999999999999997E-2</v>
      </c>
      <c r="U25" s="73">
        <v>24</v>
      </c>
      <c r="V25" s="74">
        <v>5.0000000000000001E-3</v>
      </c>
      <c r="W25" s="122">
        <v>30</v>
      </c>
      <c r="X25" s="75">
        <v>7.0000000000000001E-3</v>
      </c>
      <c r="Y25" s="76">
        <v>5</v>
      </c>
      <c r="Z25" s="77">
        <v>1E-3</v>
      </c>
      <c r="AA25" s="78">
        <v>24</v>
      </c>
      <c r="AB25" s="79">
        <v>5.0000000000000001E-3</v>
      </c>
      <c r="AC25" s="80">
        <v>465</v>
      </c>
      <c r="AD25" s="81">
        <v>4339</v>
      </c>
      <c r="AE25" s="82">
        <v>0.95199999999999996</v>
      </c>
      <c r="AF25" s="83">
        <v>213</v>
      </c>
      <c r="AG25" s="84">
        <v>4.7E-2</v>
      </c>
      <c r="AJ25" s="118">
        <v>195</v>
      </c>
      <c r="AK25" s="113">
        <v>4.2999999999999997E-2</v>
      </c>
      <c r="AM25" s="85">
        <f xml:space="preserve"> AF25 - AJ25</f>
        <v>18</v>
      </c>
      <c r="AN25" s="86">
        <f xml:space="preserve"> AG25 - AK25</f>
        <v>4.0000000000000036E-3</v>
      </c>
    </row>
    <row r="26" spans="1:40" x14ac:dyDescent="0.25">
      <c r="A26" s="61" t="s">
        <v>51</v>
      </c>
      <c r="B26" s="62">
        <v>11758</v>
      </c>
      <c r="C26" s="63">
        <v>14</v>
      </c>
      <c r="D26" s="63">
        <v>0</v>
      </c>
      <c r="E26" s="63">
        <v>0</v>
      </c>
      <c r="F26" s="64">
        <v>3</v>
      </c>
      <c r="G26" s="65">
        <v>10925</v>
      </c>
      <c r="H26" s="66">
        <v>0.92900000000000005</v>
      </c>
      <c r="I26" s="67">
        <v>818</v>
      </c>
      <c r="J26" s="68">
        <v>7.0000000000000007E-2</v>
      </c>
      <c r="K26" s="69">
        <v>14</v>
      </c>
      <c r="L26" s="68">
        <v>1E-3</v>
      </c>
      <c r="M26" s="69">
        <v>1</v>
      </c>
      <c r="N26" s="70">
        <v>0</v>
      </c>
      <c r="O26" s="71">
        <v>162</v>
      </c>
      <c r="P26" s="72">
        <v>1.4E-2</v>
      </c>
      <c r="Q26" s="73">
        <v>11</v>
      </c>
      <c r="R26" s="74">
        <v>1E-3</v>
      </c>
      <c r="S26" s="73">
        <v>570</v>
      </c>
      <c r="T26" s="74">
        <v>4.8000000000000001E-2</v>
      </c>
      <c r="U26" s="73">
        <v>59</v>
      </c>
      <c r="V26" s="74">
        <v>5.0000000000000001E-3</v>
      </c>
      <c r="W26" s="122">
        <v>27</v>
      </c>
      <c r="X26" s="75">
        <v>2E-3</v>
      </c>
      <c r="Y26" s="76">
        <v>0</v>
      </c>
      <c r="Z26" s="77">
        <v>0</v>
      </c>
      <c r="AA26" s="78">
        <v>35</v>
      </c>
      <c r="AB26" s="79">
        <v>3.0000000000000001E-3</v>
      </c>
      <c r="AC26" s="80">
        <v>862</v>
      </c>
      <c r="AD26" s="81">
        <v>11125</v>
      </c>
      <c r="AE26" s="82">
        <v>0.94599999999999995</v>
      </c>
      <c r="AF26" s="83">
        <v>176</v>
      </c>
      <c r="AG26" s="84">
        <v>1.4999999999999999E-2</v>
      </c>
      <c r="AJ26" s="118">
        <v>178</v>
      </c>
      <c r="AK26" s="113">
        <v>1.4999999999999999E-2</v>
      </c>
      <c r="AM26" s="85">
        <f xml:space="preserve"> AF26 - AJ26</f>
        <v>-2</v>
      </c>
      <c r="AN26" s="86">
        <f xml:space="preserve"> AG26 - AK26</f>
        <v>0</v>
      </c>
    </row>
    <row r="27" spans="1:40" x14ac:dyDescent="0.25">
      <c r="A27" s="61" t="s">
        <v>72</v>
      </c>
      <c r="B27" s="62">
        <v>5796</v>
      </c>
      <c r="C27" s="63">
        <v>9</v>
      </c>
      <c r="D27" s="63">
        <v>0</v>
      </c>
      <c r="E27" s="63">
        <v>0</v>
      </c>
      <c r="F27" s="64">
        <v>3</v>
      </c>
      <c r="G27" s="65">
        <v>5310</v>
      </c>
      <c r="H27" s="66">
        <v>0.91600000000000004</v>
      </c>
      <c r="I27" s="67">
        <v>474</v>
      </c>
      <c r="J27" s="68">
        <v>8.2000000000000003E-2</v>
      </c>
      <c r="K27" s="69">
        <v>11</v>
      </c>
      <c r="L27" s="68">
        <v>2E-3</v>
      </c>
      <c r="M27" s="69">
        <v>1</v>
      </c>
      <c r="N27" s="70">
        <v>0</v>
      </c>
      <c r="O27" s="71">
        <v>87</v>
      </c>
      <c r="P27" s="72">
        <v>1.4999999999999999E-2</v>
      </c>
      <c r="Q27" s="73">
        <v>5</v>
      </c>
      <c r="R27" s="74">
        <v>1E-3</v>
      </c>
      <c r="S27" s="73">
        <v>57</v>
      </c>
      <c r="T27" s="74">
        <v>0.01</v>
      </c>
      <c r="U27" s="73">
        <v>19</v>
      </c>
      <c r="V27" s="74">
        <v>3.0000000000000001E-3</v>
      </c>
      <c r="W27" s="122">
        <v>23</v>
      </c>
      <c r="X27" s="75">
        <v>4.0000000000000001E-3</v>
      </c>
      <c r="Y27" s="76">
        <v>3</v>
      </c>
      <c r="Z27" s="77">
        <v>1E-3</v>
      </c>
      <c r="AA27" s="78">
        <v>22</v>
      </c>
      <c r="AB27" s="79">
        <v>4.0000000000000001E-3</v>
      </c>
      <c r="AC27" s="80">
        <v>216</v>
      </c>
      <c r="AD27" s="81">
        <v>5693</v>
      </c>
      <c r="AE27" s="82">
        <v>0.98199999999999998</v>
      </c>
      <c r="AF27" s="83">
        <v>98</v>
      </c>
      <c r="AG27" s="84">
        <v>1.7000000000000001E-2</v>
      </c>
      <c r="AJ27" s="118">
        <v>189</v>
      </c>
      <c r="AK27" s="113">
        <v>3.2000000000000001E-2</v>
      </c>
      <c r="AM27" s="85">
        <f xml:space="preserve"> AF27 - AJ27</f>
        <v>-91</v>
      </c>
      <c r="AN27" s="86">
        <f xml:space="preserve"> AG27 - AK27</f>
        <v>-1.4999999999999999E-2</v>
      </c>
    </row>
    <row r="28" spans="1:40" x14ac:dyDescent="0.25">
      <c r="A28" s="61" t="s">
        <v>38</v>
      </c>
      <c r="B28" s="62">
        <v>4235</v>
      </c>
      <c r="C28" s="63">
        <v>12</v>
      </c>
      <c r="D28" s="63">
        <v>0</v>
      </c>
      <c r="E28" s="63">
        <v>0</v>
      </c>
      <c r="F28" s="64">
        <v>4</v>
      </c>
      <c r="G28" s="65">
        <v>4004</v>
      </c>
      <c r="H28" s="66">
        <v>0.94499999999999995</v>
      </c>
      <c r="I28" s="67">
        <v>214</v>
      </c>
      <c r="J28" s="68">
        <v>5.0999999999999997E-2</v>
      </c>
      <c r="K28" s="69">
        <v>11</v>
      </c>
      <c r="L28" s="68">
        <v>3.0000000000000001E-3</v>
      </c>
      <c r="M28" s="69">
        <v>6</v>
      </c>
      <c r="N28" s="70">
        <v>1E-3</v>
      </c>
      <c r="O28" s="71">
        <v>219</v>
      </c>
      <c r="P28" s="72">
        <v>5.1999999999999998E-2</v>
      </c>
      <c r="Q28" s="73">
        <v>17</v>
      </c>
      <c r="R28" s="74">
        <v>4.0000000000000001E-3</v>
      </c>
      <c r="S28" s="73">
        <v>208</v>
      </c>
      <c r="T28" s="74">
        <v>4.9000000000000002E-2</v>
      </c>
      <c r="U28" s="73">
        <v>26</v>
      </c>
      <c r="V28" s="74">
        <v>6.0000000000000001E-3</v>
      </c>
      <c r="W28" s="122">
        <v>22</v>
      </c>
      <c r="X28" s="75">
        <v>5.0000000000000001E-3</v>
      </c>
      <c r="Y28" s="76">
        <v>0</v>
      </c>
      <c r="Z28" s="77">
        <v>0</v>
      </c>
      <c r="AA28" s="78">
        <v>19</v>
      </c>
      <c r="AB28" s="79">
        <v>4.0000000000000001E-3</v>
      </c>
      <c r="AC28" s="80">
        <v>501</v>
      </c>
      <c r="AD28" s="81">
        <v>3953</v>
      </c>
      <c r="AE28" s="82">
        <v>0.93300000000000005</v>
      </c>
      <c r="AF28" s="83">
        <v>230</v>
      </c>
      <c r="AG28" s="84">
        <v>5.3999999999999999E-2</v>
      </c>
      <c r="AJ28" s="118">
        <v>243</v>
      </c>
      <c r="AK28" s="113">
        <v>5.8000000000000003E-2</v>
      </c>
      <c r="AM28" s="85">
        <f xml:space="preserve"> AF28 - AJ28</f>
        <v>-13</v>
      </c>
      <c r="AN28" s="86">
        <f xml:space="preserve"> AG28 - AK28</f>
        <v>-4.0000000000000036E-3</v>
      </c>
    </row>
    <row r="29" spans="1:40" x14ac:dyDescent="0.25">
      <c r="A29" s="61" t="s">
        <v>33</v>
      </c>
      <c r="B29" s="62">
        <v>7815</v>
      </c>
      <c r="C29" s="63">
        <v>18</v>
      </c>
      <c r="D29" s="63">
        <v>0</v>
      </c>
      <c r="E29" s="63">
        <v>0</v>
      </c>
      <c r="F29" s="64">
        <v>4</v>
      </c>
      <c r="G29" s="65">
        <v>7621</v>
      </c>
      <c r="H29" s="66">
        <v>0.97499999999999998</v>
      </c>
      <c r="I29" s="67">
        <v>154</v>
      </c>
      <c r="J29" s="68">
        <v>0.02</v>
      </c>
      <c r="K29" s="69">
        <v>10</v>
      </c>
      <c r="L29" s="68">
        <v>1E-3</v>
      </c>
      <c r="M29" s="69">
        <v>30</v>
      </c>
      <c r="N29" s="70">
        <v>4.0000000000000001E-3</v>
      </c>
      <c r="O29" s="71">
        <v>45</v>
      </c>
      <c r="P29" s="72">
        <v>6.0000000000000001E-3</v>
      </c>
      <c r="Q29" s="73">
        <v>0</v>
      </c>
      <c r="R29" s="74">
        <v>0</v>
      </c>
      <c r="S29" s="73">
        <v>51</v>
      </c>
      <c r="T29" s="74">
        <v>7.0000000000000001E-3</v>
      </c>
      <c r="U29" s="73">
        <v>20</v>
      </c>
      <c r="V29" s="74">
        <v>3.0000000000000001E-3</v>
      </c>
      <c r="W29" s="122">
        <v>22</v>
      </c>
      <c r="X29" s="75">
        <v>3.0000000000000001E-3</v>
      </c>
      <c r="Y29" s="76">
        <v>1</v>
      </c>
      <c r="Z29" s="77">
        <v>0</v>
      </c>
      <c r="AA29" s="78">
        <v>0</v>
      </c>
      <c r="AB29" s="79">
        <v>0</v>
      </c>
      <c r="AC29" s="80">
        <v>175</v>
      </c>
      <c r="AD29" s="81">
        <v>7728</v>
      </c>
      <c r="AE29" s="82">
        <v>0.98899999999999999</v>
      </c>
      <c r="AF29" s="83">
        <v>55</v>
      </c>
      <c r="AG29" s="84">
        <v>7.0000000000000001E-3</v>
      </c>
      <c r="AJ29" s="118">
        <v>58</v>
      </c>
      <c r="AK29" s="113">
        <v>7.0000000000000001E-3</v>
      </c>
      <c r="AM29" s="85">
        <f xml:space="preserve"> AF29 - AJ29</f>
        <v>-3</v>
      </c>
      <c r="AN29" s="86">
        <f xml:space="preserve"> AG29 - AK29</f>
        <v>0</v>
      </c>
    </row>
    <row r="30" spans="1:40" x14ac:dyDescent="0.25">
      <c r="A30" s="61" t="s">
        <v>43</v>
      </c>
      <c r="B30" s="62">
        <v>15279</v>
      </c>
      <c r="C30" s="63">
        <v>25</v>
      </c>
      <c r="D30" s="63">
        <v>0</v>
      </c>
      <c r="E30" s="63">
        <v>16</v>
      </c>
      <c r="F30" s="64">
        <v>8</v>
      </c>
      <c r="G30" s="65">
        <v>14959</v>
      </c>
      <c r="H30" s="66">
        <v>0.97899999999999998</v>
      </c>
      <c r="I30" s="67">
        <v>293</v>
      </c>
      <c r="J30" s="68">
        <v>1.9E-2</v>
      </c>
      <c r="K30" s="69">
        <v>21</v>
      </c>
      <c r="L30" s="68">
        <v>1E-3</v>
      </c>
      <c r="M30" s="69">
        <v>6</v>
      </c>
      <c r="N30" s="70">
        <v>0</v>
      </c>
      <c r="O30" s="71">
        <v>43</v>
      </c>
      <c r="P30" s="72">
        <v>3.0000000000000001E-3</v>
      </c>
      <c r="Q30" s="73">
        <v>17</v>
      </c>
      <c r="R30" s="74">
        <v>1E-3</v>
      </c>
      <c r="S30" s="73">
        <v>42</v>
      </c>
      <c r="T30" s="74">
        <v>3.0000000000000001E-3</v>
      </c>
      <c r="U30" s="73">
        <v>33</v>
      </c>
      <c r="V30" s="74">
        <v>2E-3</v>
      </c>
      <c r="W30" s="122">
        <v>22</v>
      </c>
      <c r="X30" s="75">
        <v>1E-3</v>
      </c>
      <c r="Y30" s="76">
        <v>12</v>
      </c>
      <c r="Z30" s="77">
        <v>1E-3</v>
      </c>
      <c r="AA30" s="78">
        <v>19</v>
      </c>
      <c r="AB30" s="79">
        <v>1E-3</v>
      </c>
      <c r="AC30" s="80">
        <v>179</v>
      </c>
      <c r="AD30" s="81">
        <v>15205</v>
      </c>
      <c r="AE30" s="82">
        <v>0.995</v>
      </c>
      <c r="AF30" s="83">
        <v>64</v>
      </c>
      <c r="AG30" s="84">
        <v>4.0000000000000001E-3</v>
      </c>
      <c r="AJ30" s="118">
        <v>67</v>
      </c>
      <c r="AK30" s="113">
        <v>4.0000000000000001E-3</v>
      </c>
      <c r="AM30" s="85">
        <f xml:space="preserve"> AF30 - AJ30</f>
        <v>-3</v>
      </c>
      <c r="AN30" s="86">
        <f xml:space="preserve"> AG30 - AK30</f>
        <v>0</v>
      </c>
    </row>
    <row r="31" spans="1:40" x14ac:dyDescent="0.25">
      <c r="A31" s="61" t="s">
        <v>64</v>
      </c>
      <c r="B31" s="62">
        <v>27253</v>
      </c>
      <c r="C31" s="63">
        <v>41</v>
      </c>
      <c r="D31" s="63">
        <v>6</v>
      </c>
      <c r="E31" s="63">
        <v>29</v>
      </c>
      <c r="F31" s="64">
        <v>3</v>
      </c>
      <c r="G31" s="65">
        <v>26983</v>
      </c>
      <c r="H31" s="66">
        <v>0.99</v>
      </c>
      <c r="I31" s="67">
        <v>167</v>
      </c>
      <c r="J31" s="68">
        <v>6.0000000000000001E-3</v>
      </c>
      <c r="K31" s="69">
        <v>2</v>
      </c>
      <c r="L31" s="68">
        <v>0</v>
      </c>
      <c r="M31" s="69">
        <v>101</v>
      </c>
      <c r="N31" s="70">
        <v>4.0000000000000001E-3</v>
      </c>
      <c r="O31" s="71">
        <v>16</v>
      </c>
      <c r="P31" s="72">
        <v>1E-3</v>
      </c>
      <c r="Q31" s="73">
        <v>11</v>
      </c>
      <c r="R31" s="74">
        <v>0</v>
      </c>
      <c r="S31" s="73">
        <v>59</v>
      </c>
      <c r="T31" s="74">
        <v>2E-3</v>
      </c>
      <c r="U31" s="73">
        <v>84</v>
      </c>
      <c r="V31" s="74">
        <v>3.0000000000000001E-3</v>
      </c>
      <c r="W31" s="122">
        <v>20</v>
      </c>
      <c r="X31" s="75">
        <v>1E-3</v>
      </c>
      <c r="Y31" s="76">
        <v>3</v>
      </c>
      <c r="Z31" s="77">
        <v>0</v>
      </c>
      <c r="AA31" s="78">
        <v>0</v>
      </c>
      <c r="AB31" s="79">
        <v>0</v>
      </c>
      <c r="AC31" s="80">
        <v>251</v>
      </c>
      <c r="AD31" s="81">
        <v>27156</v>
      </c>
      <c r="AE31" s="82">
        <v>0.996</v>
      </c>
      <c r="AF31" s="83">
        <v>18</v>
      </c>
      <c r="AG31" s="84">
        <v>1E-3</v>
      </c>
      <c r="AJ31" s="118">
        <v>18</v>
      </c>
      <c r="AK31" s="113">
        <v>1E-3</v>
      </c>
      <c r="AM31" s="85">
        <f xml:space="preserve"> AF31 - AJ31</f>
        <v>0</v>
      </c>
      <c r="AN31" s="86">
        <f xml:space="preserve"> AG31 - AK31</f>
        <v>0</v>
      </c>
    </row>
    <row r="32" spans="1:40" x14ac:dyDescent="0.25">
      <c r="A32" s="61" t="s">
        <v>61</v>
      </c>
      <c r="B32" s="62">
        <v>9806</v>
      </c>
      <c r="C32" s="63">
        <v>11</v>
      </c>
      <c r="D32" s="63">
        <v>0</v>
      </c>
      <c r="E32" s="63">
        <v>2</v>
      </c>
      <c r="F32" s="64">
        <v>3</v>
      </c>
      <c r="G32" s="65">
        <v>9233</v>
      </c>
      <c r="H32" s="66">
        <v>0.94199999999999995</v>
      </c>
      <c r="I32" s="67">
        <v>552</v>
      </c>
      <c r="J32" s="68">
        <v>5.6000000000000001E-2</v>
      </c>
      <c r="K32" s="69">
        <v>21</v>
      </c>
      <c r="L32" s="68">
        <v>2E-3</v>
      </c>
      <c r="M32" s="69">
        <v>0</v>
      </c>
      <c r="N32" s="70">
        <v>0</v>
      </c>
      <c r="O32" s="71">
        <v>51</v>
      </c>
      <c r="P32" s="72">
        <v>5.0000000000000001E-3</v>
      </c>
      <c r="Q32" s="73">
        <v>13</v>
      </c>
      <c r="R32" s="74">
        <v>1E-3</v>
      </c>
      <c r="S32" s="73">
        <v>87</v>
      </c>
      <c r="T32" s="74">
        <v>8.9999999999999993E-3</v>
      </c>
      <c r="U32" s="73">
        <v>149</v>
      </c>
      <c r="V32" s="74">
        <v>1.4999999999999999E-2</v>
      </c>
      <c r="W32" s="122">
        <v>17</v>
      </c>
      <c r="X32" s="75">
        <v>2E-3</v>
      </c>
      <c r="Y32" s="76">
        <v>17</v>
      </c>
      <c r="Z32" s="77">
        <v>2E-3</v>
      </c>
      <c r="AA32" s="78">
        <v>9</v>
      </c>
      <c r="AB32" s="79">
        <v>1E-3</v>
      </c>
      <c r="AC32" s="80">
        <v>334</v>
      </c>
      <c r="AD32" s="81">
        <v>9596</v>
      </c>
      <c r="AE32" s="82">
        <v>0.97899999999999998</v>
      </c>
      <c r="AF32" s="83">
        <v>72</v>
      </c>
      <c r="AG32" s="84">
        <v>7.0000000000000001E-3</v>
      </c>
      <c r="AJ32" s="118">
        <v>75</v>
      </c>
      <c r="AK32" s="113">
        <v>8.0000000000000002E-3</v>
      </c>
      <c r="AM32" s="85">
        <f xml:space="preserve"> AF32 - AJ32</f>
        <v>-3</v>
      </c>
      <c r="AN32" s="86">
        <f xml:space="preserve"> AG32 - AK32</f>
        <v>-1E-3</v>
      </c>
    </row>
    <row r="33" spans="1:40" x14ac:dyDescent="0.25">
      <c r="A33" s="61" t="s">
        <v>45</v>
      </c>
      <c r="B33" s="62">
        <v>9212</v>
      </c>
      <c r="C33" s="63">
        <v>14</v>
      </c>
      <c r="D33" s="63">
        <v>5</v>
      </c>
      <c r="E33" s="63">
        <v>0</v>
      </c>
      <c r="F33" s="64">
        <v>5</v>
      </c>
      <c r="G33" s="65">
        <v>9050</v>
      </c>
      <c r="H33" s="66">
        <v>0.98199999999999998</v>
      </c>
      <c r="I33" s="67">
        <v>120</v>
      </c>
      <c r="J33" s="68">
        <v>1.2999999999999999E-2</v>
      </c>
      <c r="K33" s="69">
        <v>3</v>
      </c>
      <c r="L33" s="68">
        <v>0</v>
      </c>
      <c r="M33" s="69">
        <v>39</v>
      </c>
      <c r="N33" s="70">
        <v>4.0000000000000001E-3</v>
      </c>
      <c r="O33" s="71">
        <v>18</v>
      </c>
      <c r="P33" s="72">
        <v>2E-3</v>
      </c>
      <c r="Q33" s="73">
        <v>0</v>
      </c>
      <c r="R33" s="74">
        <v>0</v>
      </c>
      <c r="S33" s="73">
        <v>35</v>
      </c>
      <c r="T33" s="74">
        <v>4.0000000000000001E-3</v>
      </c>
      <c r="U33" s="73">
        <v>17</v>
      </c>
      <c r="V33" s="74">
        <v>2E-3</v>
      </c>
      <c r="W33" s="122">
        <v>17</v>
      </c>
      <c r="X33" s="75">
        <v>2E-3</v>
      </c>
      <c r="Y33" s="76">
        <v>2</v>
      </c>
      <c r="Z33" s="77">
        <v>0</v>
      </c>
      <c r="AA33" s="78">
        <v>12</v>
      </c>
      <c r="AB33" s="79">
        <v>1E-3</v>
      </c>
      <c r="AC33" s="80">
        <v>114</v>
      </c>
      <c r="AD33" s="81">
        <v>9167</v>
      </c>
      <c r="AE33" s="82">
        <v>0.995</v>
      </c>
      <c r="AF33" s="83">
        <v>21</v>
      </c>
      <c r="AG33" s="84">
        <v>2E-3</v>
      </c>
      <c r="AJ33" s="118">
        <v>26</v>
      </c>
      <c r="AK33" s="113">
        <v>3.0000000000000001E-3</v>
      </c>
      <c r="AM33" s="85">
        <f xml:space="preserve"> AF33 - AJ33</f>
        <v>-5</v>
      </c>
      <c r="AN33" s="86">
        <f xml:space="preserve"> AG33 - AK33</f>
        <v>-1E-3</v>
      </c>
    </row>
    <row r="34" spans="1:40" x14ac:dyDescent="0.25">
      <c r="A34" s="61" t="s">
        <v>84</v>
      </c>
      <c r="B34" s="62">
        <v>12537</v>
      </c>
      <c r="C34" s="63">
        <v>26</v>
      </c>
      <c r="D34" s="63">
        <v>0</v>
      </c>
      <c r="E34" s="63">
        <v>11</v>
      </c>
      <c r="F34" s="64">
        <v>3</v>
      </c>
      <c r="G34" s="65">
        <v>11157</v>
      </c>
      <c r="H34" s="66">
        <v>0.89</v>
      </c>
      <c r="I34" s="67">
        <v>1273</v>
      </c>
      <c r="J34" s="68">
        <v>0.10199999999999999</v>
      </c>
      <c r="K34" s="69">
        <v>1</v>
      </c>
      <c r="L34" s="68">
        <v>0</v>
      </c>
      <c r="M34" s="69">
        <v>106</v>
      </c>
      <c r="N34" s="70">
        <v>8.0000000000000002E-3</v>
      </c>
      <c r="O34" s="71">
        <v>46</v>
      </c>
      <c r="P34" s="72">
        <v>4.0000000000000001E-3</v>
      </c>
      <c r="Q34" s="73">
        <v>16</v>
      </c>
      <c r="R34" s="74">
        <v>1E-3</v>
      </c>
      <c r="S34" s="73">
        <v>23</v>
      </c>
      <c r="T34" s="74">
        <v>2E-3</v>
      </c>
      <c r="U34" s="73">
        <v>35</v>
      </c>
      <c r="V34" s="74">
        <v>3.0000000000000001E-3</v>
      </c>
      <c r="W34" s="122">
        <v>17</v>
      </c>
      <c r="X34" s="75">
        <v>1E-3</v>
      </c>
      <c r="Y34" s="76">
        <v>11</v>
      </c>
      <c r="Z34" s="77">
        <v>1E-3</v>
      </c>
      <c r="AA34" s="78">
        <v>0</v>
      </c>
      <c r="AB34" s="79">
        <v>0</v>
      </c>
      <c r="AC34" s="80">
        <v>207</v>
      </c>
      <c r="AD34" s="81">
        <v>12444</v>
      </c>
      <c r="AE34" s="82">
        <v>0.99299999999999999</v>
      </c>
      <c r="AF34" s="83">
        <v>47</v>
      </c>
      <c r="AG34" s="84">
        <v>4.0000000000000001E-3</v>
      </c>
      <c r="AJ34" s="118">
        <v>36</v>
      </c>
      <c r="AK34" s="113">
        <v>3.0000000000000001E-3</v>
      </c>
      <c r="AM34" s="85">
        <f xml:space="preserve"> AF34 - AJ34</f>
        <v>11</v>
      </c>
      <c r="AN34" s="86">
        <f xml:space="preserve"> AG34 - AK34</f>
        <v>1E-3</v>
      </c>
    </row>
    <row r="35" spans="1:40" x14ac:dyDescent="0.25">
      <c r="A35" s="61" t="s">
        <v>40</v>
      </c>
      <c r="B35" s="62">
        <v>3823</v>
      </c>
      <c r="C35" s="63">
        <v>10</v>
      </c>
      <c r="D35" s="63">
        <v>0</v>
      </c>
      <c r="E35" s="63">
        <v>7</v>
      </c>
      <c r="F35" s="64">
        <v>4</v>
      </c>
      <c r="G35" s="65">
        <v>3393</v>
      </c>
      <c r="H35" s="66">
        <v>0.88800000000000001</v>
      </c>
      <c r="I35" s="67">
        <v>387</v>
      </c>
      <c r="J35" s="68">
        <v>0.10100000000000001</v>
      </c>
      <c r="K35" s="69">
        <v>2</v>
      </c>
      <c r="L35" s="68">
        <v>1E-3</v>
      </c>
      <c r="M35" s="69">
        <v>41</v>
      </c>
      <c r="N35" s="70">
        <v>1.0999999999999999E-2</v>
      </c>
      <c r="O35" s="71">
        <v>63</v>
      </c>
      <c r="P35" s="72">
        <v>1.6E-2</v>
      </c>
      <c r="Q35" s="73">
        <v>39</v>
      </c>
      <c r="R35" s="74">
        <v>0.01</v>
      </c>
      <c r="S35" s="73">
        <v>60</v>
      </c>
      <c r="T35" s="74">
        <v>1.6E-2</v>
      </c>
      <c r="U35" s="73">
        <v>33</v>
      </c>
      <c r="V35" s="74">
        <v>8.9999999999999993E-3</v>
      </c>
      <c r="W35" s="122">
        <v>16</v>
      </c>
      <c r="X35" s="75">
        <v>4.0000000000000001E-3</v>
      </c>
      <c r="Y35" s="76">
        <v>4</v>
      </c>
      <c r="Z35" s="77">
        <v>1E-3</v>
      </c>
      <c r="AA35" s="78">
        <v>17</v>
      </c>
      <c r="AB35" s="79">
        <v>4.0000000000000001E-3</v>
      </c>
      <c r="AC35" s="80">
        <v>205</v>
      </c>
      <c r="AD35" s="81">
        <v>3749</v>
      </c>
      <c r="AE35" s="82">
        <v>0.98099999999999998</v>
      </c>
      <c r="AF35" s="83">
        <v>65</v>
      </c>
      <c r="AG35" s="84">
        <v>1.7000000000000001E-2</v>
      </c>
      <c r="AJ35" s="118">
        <v>274</v>
      </c>
      <c r="AK35" s="113">
        <v>7.1999999999999995E-2</v>
      </c>
      <c r="AM35" s="85">
        <f xml:space="preserve"> AF35 - AJ35</f>
        <v>-209</v>
      </c>
      <c r="AN35" s="86">
        <f xml:space="preserve"> AG35 - AK35</f>
        <v>-5.4999999999999993E-2</v>
      </c>
    </row>
    <row r="36" spans="1:40" x14ac:dyDescent="0.25">
      <c r="A36" s="61" t="s">
        <v>47</v>
      </c>
      <c r="B36" s="62">
        <v>18508</v>
      </c>
      <c r="C36" s="63">
        <v>30</v>
      </c>
      <c r="D36" s="63">
        <v>0</v>
      </c>
      <c r="E36" s="63">
        <v>13</v>
      </c>
      <c r="F36" s="64">
        <v>3</v>
      </c>
      <c r="G36" s="65">
        <v>18269</v>
      </c>
      <c r="H36" s="66">
        <v>0.98699999999999999</v>
      </c>
      <c r="I36" s="67">
        <v>214</v>
      </c>
      <c r="J36" s="68">
        <v>1.2E-2</v>
      </c>
      <c r="K36" s="69">
        <v>4</v>
      </c>
      <c r="L36" s="68">
        <v>0</v>
      </c>
      <c r="M36" s="69">
        <v>21</v>
      </c>
      <c r="N36" s="70">
        <v>1E-3</v>
      </c>
      <c r="O36" s="71">
        <v>143</v>
      </c>
      <c r="P36" s="72">
        <v>8.0000000000000002E-3</v>
      </c>
      <c r="Q36" s="73">
        <v>54</v>
      </c>
      <c r="R36" s="74">
        <v>3.0000000000000001E-3</v>
      </c>
      <c r="S36" s="73">
        <v>75</v>
      </c>
      <c r="T36" s="74">
        <v>4.0000000000000001E-3</v>
      </c>
      <c r="U36" s="73">
        <v>46</v>
      </c>
      <c r="V36" s="74">
        <v>2E-3</v>
      </c>
      <c r="W36" s="122">
        <v>15</v>
      </c>
      <c r="X36" s="75">
        <v>1E-3</v>
      </c>
      <c r="Y36" s="76">
        <v>2</v>
      </c>
      <c r="Z36" s="77">
        <v>0</v>
      </c>
      <c r="AA36" s="78">
        <v>39</v>
      </c>
      <c r="AB36" s="79">
        <v>2E-3</v>
      </c>
      <c r="AC36" s="80">
        <v>324</v>
      </c>
      <c r="AD36" s="81">
        <v>18356</v>
      </c>
      <c r="AE36" s="82">
        <v>0.99199999999999999</v>
      </c>
      <c r="AF36" s="83">
        <v>147</v>
      </c>
      <c r="AG36" s="84">
        <v>8.0000000000000002E-3</v>
      </c>
      <c r="AJ36" s="118">
        <v>141</v>
      </c>
      <c r="AK36" s="113">
        <v>8.0000000000000002E-3</v>
      </c>
      <c r="AM36" s="85">
        <f xml:space="preserve"> AF36 - AJ36</f>
        <v>6</v>
      </c>
      <c r="AN36" s="86">
        <f xml:space="preserve"> AG36 - AK36</f>
        <v>0</v>
      </c>
    </row>
    <row r="37" spans="1:40" x14ac:dyDescent="0.25">
      <c r="A37" s="61" t="s">
        <v>80</v>
      </c>
      <c r="B37" s="62">
        <v>5101</v>
      </c>
      <c r="C37" s="63">
        <v>12</v>
      </c>
      <c r="D37" s="63">
        <v>0</v>
      </c>
      <c r="E37" s="63">
        <v>0</v>
      </c>
      <c r="F37" s="64">
        <v>3</v>
      </c>
      <c r="G37" s="65">
        <v>4690</v>
      </c>
      <c r="H37" s="66">
        <v>0.91900000000000004</v>
      </c>
      <c r="I37" s="67">
        <v>394</v>
      </c>
      <c r="J37" s="68">
        <v>7.6999999999999999E-2</v>
      </c>
      <c r="K37" s="69">
        <v>16</v>
      </c>
      <c r="L37" s="68">
        <v>3.0000000000000001E-3</v>
      </c>
      <c r="M37" s="69">
        <v>1</v>
      </c>
      <c r="N37" s="70">
        <v>0</v>
      </c>
      <c r="O37" s="71">
        <v>163</v>
      </c>
      <c r="P37" s="72">
        <v>3.2000000000000001E-2</v>
      </c>
      <c r="Q37" s="73">
        <v>1</v>
      </c>
      <c r="R37" s="74">
        <v>0</v>
      </c>
      <c r="S37" s="73">
        <v>840</v>
      </c>
      <c r="T37" s="74">
        <v>0.16500000000000001</v>
      </c>
      <c r="U37" s="73">
        <v>8</v>
      </c>
      <c r="V37" s="74">
        <v>2E-3</v>
      </c>
      <c r="W37" s="122">
        <v>14</v>
      </c>
      <c r="X37" s="75">
        <v>3.0000000000000001E-3</v>
      </c>
      <c r="Y37" s="76">
        <v>1</v>
      </c>
      <c r="Z37" s="77">
        <v>0</v>
      </c>
      <c r="AA37" s="78">
        <v>10</v>
      </c>
      <c r="AB37" s="79">
        <v>2E-3</v>
      </c>
      <c r="AC37" s="80">
        <v>1044</v>
      </c>
      <c r="AD37" s="81">
        <v>4147</v>
      </c>
      <c r="AE37" s="82">
        <v>0.81299999999999994</v>
      </c>
      <c r="AF37" s="83">
        <v>179</v>
      </c>
      <c r="AG37" s="84">
        <v>3.5000000000000003E-2</v>
      </c>
      <c r="AJ37" s="118">
        <v>187</v>
      </c>
      <c r="AK37" s="113">
        <v>3.6999999999999998E-2</v>
      </c>
      <c r="AM37" s="85">
        <f xml:space="preserve"> AF37 - AJ37</f>
        <v>-8</v>
      </c>
      <c r="AN37" s="86">
        <f xml:space="preserve"> AG37 - AK37</f>
        <v>-1.9999999999999948E-3</v>
      </c>
    </row>
    <row r="38" spans="1:40" x14ac:dyDescent="0.25">
      <c r="A38" s="61" t="s">
        <v>73</v>
      </c>
      <c r="B38" s="62">
        <v>8500</v>
      </c>
      <c r="C38" s="63">
        <v>17</v>
      </c>
      <c r="D38" s="63">
        <v>0</v>
      </c>
      <c r="E38" s="63">
        <v>0</v>
      </c>
      <c r="F38" s="64">
        <v>3</v>
      </c>
      <c r="G38" s="65">
        <v>8128</v>
      </c>
      <c r="H38" s="66">
        <v>0.95599999999999996</v>
      </c>
      <c r="I38" s="67">
        <v>316</v>
      </c>
      <c r="J38" s="68">
        <v>3.6999999999999998E-2</v>
      </c>
      <c r="K38" s="69">
        <v>0</v>
      </c>
      <c r="L38" s="68">
        <v>0</v>
      </c>
      <c r="M38" s="69">
        <v>56</v>
      </c>
      <c r="N38" s="70">
        <v>7.0000000000000001E-3</v>
      </c>
      <c r="O38" s="71">
        <v>108</v>
      </c>
      <c r="P38" s="72">
        <v>1.2999999999999999E-2</v>
      </c>
      <c r="Q38" s="73">
        <v>5</v>
      </c>
      <c r="R38" s="74">
        <v>1E-3</v>
      </c>
      <c r="S38" s="73">
        <v>45</v>
      </c>
      <c r="T38" s="74">
        <v>5.0000000000000001E-3</v>
      </c>
      <c r="U38" s="73">
        <v>20</v>
      </c>
      <c r="V38" s="74">
        <v>2E-3</v>
      </c>
      <c r="W38" s="122">
        <v>13</v>
      </c>
      <c r="X38" s="75">
        <v>2E-3</v>
      </c>
      <c r="Y38" s="76">
        <v>1</v>
      </c>
      <c r="Z38" s="77">
        <v>0</v>
      </c>
      <c r="AA38" s="78">
        <v>18</v>
      </c>
      <c r="AB38" s="79">
        <v>2E-3</v>
      </c>
      <c r="AC38" s="80">
        <v>211</v>
      </c>
      <c r="AD38" s="81">
        <v>8391</v>
      </c>
      <c r="AE38" s="82">
        <v>0.98699999999999999</v>
      </c>
      <c r="AF38" s="83">
        <v>108</v>
      </c>
      <c r="AG38" s="84">
        <v>1.2999999999999999E-2</v>
      </c>
      <c r="AJ38" s="118">
        <v>153</v>
      </c>
      <c r="AK38" s="113">
        <v>1.7999999999999999E-2</v>
      </c>
      <c r="AM38" s="85">
        <f xml:space="preserve"> AF38 - AJ38</f>
        <v>-45</v>
      </c>
      <c r="AN38" s="86">
        <f xml:space="preserve"> AG38 - AK38</f>
        <v>-4.9999999999999992E-3</v>
      </c>
    </row>
    <row r="39" spans="1:40" x14ac:dyDescent="0.25">
      <c r="A39" s="61" t="s">
        <v>71</v>
      </c>
      <c r="B39" s="62">
        <v>17369</v>
      </c>
      <c r="C39" s="63">
        <v>27</v>
      </c>
      <c r="D39" s="63">
        <v>0</v>
      </c>
      <c r="E39" s="63">
        <v>16</v>
      </c>
      <c r="F39" s="64">
        <v>3</v>
      </c>
      <c r="G39" s="65">
        <v>16510</v>
      </c>
      <c r="H39" s="66">
        <v>0.95099999999999996</v>
      </c>
      <c r="I39" s="67">
        <v>828</v>
      </c>
      <c r="J39" s="68">
        <v>4.8000000000000001E-2</v>
      </c>
      <c r="K39" s="69">
        <v>29</v>
      </c>
      <c r="L39" s="68">
        <v>2E-3</v>
      </c>
      <c r="M39" s="69">
        <v>2</v>
      </c>
      <c r="N39" s="70">
        <v>0</v>
      </c>
      <c r="O39" s="71">
        <v>214</v>
      </c>
      <c r="P39" s="72">
        <v>1.2E-2</v>
      </c>
      <c r="Q39" s="73">
        <v>144</v>
      </c>
      <c r="R39" s="74">
        <v>8.0000000000000002E-3</v>
      </c>
      <c r="S39" s="73">
        <v>157</v>
      </c>
      <c r="T39" s="74">
        <v>8.9999999999999993E-3</v>
      </c>
      <c r="U39" s="73">
        <v>64</v>
      </c>
      <c r="V39" s="74">
        <v>4.0000000000000001E-3</v>
      </c>
      <c r="W39" s="122">
        <v>13</v>
      </c>
      <c r="X39" s="75">
        <v>1E-3</v>
      </c>
      <c r="Y39" s="76">
        <v>2</v>
      </c>
      <c r="Z39" s="77">
        <v>0</v>
      </c>
      <c r="AA39" s="78">
        <v>17</v>
      </c>
      <c r="AB39" s="79">
        <v>1E-3</v>
      </c>
      <c r="AC39" s="80">
        <v>470</v>
      </c>
      <c r="AD39" s="81">
        <v>17052</v>
      </c>
      <c r="AE39" s="82">
        <v>0.98199999999999998</v>
      </c>
      <c r="AF39" s="83">
        <v>243</v>
      </c>
      <c r="AG39" s="84">
        <v>1.4E-2</v>
      </c>
      <c r="AJ39" s="118">
        <v>241</v>
      </c>
      <c r="AK39" s="113">
        <v>1.4E-2</v>
      </c>
      <c r="AM39" s="85">
        <f xml:space="preserve"> AF39 - AJ39</f>
        <v>2</v>
      </c>
      <c r="AN39" s="86">
        <f xml:space="preserve"> AG39 - AK39</f>
        <v>0</v>
      </c>
    </row>
    <row r="40" spans="1:40" x14ac:dyDescent="0.25">
      <c r="A40" s="61" t="s">
        <v>63</v>
      </c>
      <c r="B40" s="62">
        <v>15450</v>
      </c>
      <c r="C40" s="63">
        <v>28</v>
      </c>
      <c r="D40" s="63">
        <v>2</v>
      </c>
      <c r="E40" s="63">
        <v>7</v>
      </c>
      <c r="F40" s="64">
        <v>3</v>
      </c>
      <c r="G40" s="65">
        <v>12278</v>
      </c>
      <c r="H40" s="66">
        <v>0.79500000000000004</v>
      </c>
      <c r="I40" s="67">
        <v>3085</v>
      </c>
      <c r="J40" s="68">
        <v>0.2</v>
      </c>
      <c r="K40" s="69">
        <v>18</v>
      </c>
      <c r="L40" s="68">
        <v>1E-3</v>
      </c>
      <c r="M40" s="69">
        <v>69</v>
      </c>
      <c r="N40" s="70">
        <v>4.0000000000000001E-3</v>
      </c>
      <c r="O40" s="71">
        <v>88</v>
      </c>
      <c r="P40" s="72">
        <v>6.0000000000000001E-3</v>
      </c>
      <c r="Q40" s="73">
        <v>32</v>
      </c>
      <c r="R40" s="74">
        <v>2E-3</v>
      </c>
      <c r="S40" s="73">
        <v>42</v>
      </c>
      <c r="T40" s="74">
        <v>3.0000000000000001E-3</v>
      </c>
      <c r="U40" s="73">
        <v>38</v>
      </c>
      <c r="V40" s="74">
        <v>2E-3</v>
      </c>
      <c r="W40" s="122">
        <v>9</v>
      </c>
      <c r="X40" s="75">
        <v>1E-3</v>
      </c>
      <c r="Y40" s="76">
        <v>0</v>
      </c>
      <c r="Z40" s="77">
        <v>0</v>
      </c>
      <c r="AA40" s="78">
        <v>9</v>
      </c>
      <c r="AB40" s="79">
        <v>1E-3</v>
      </c>
      <c r="AC40" s="80">
        <v>239</v>
      </c>
      <c r="AD40" s="81">
        <v>15311</v>
      </c>
      <c r="AE40" s="82">
        <v>0.99099999999999999</v>
      </c>
      <c r="AF40" s="83">
        <v>106</v>
      </c>
      <c r="AG40" s="84">
        <v>7.0000000000000001E-3</v>
      </c>
      <c r="AJ40" s="118">
        <v>127</v>
      </c>
      <c r="AK40" s="113">
        <v>8.0000000000000002E-3</v>
      </c>
      <c r="AM40" s="85">
        <f xml:space="preserve"> AF40 - AJ40</f>
        <v>-21</v>
      </c>
      <c r="AN40" s="86">
        <f xml:space="preserve"> AG40 - AK40</f>
        <v>-1E-3</v>
      </c>
    </row>
    <row r="41" spans="1:40" x14ac:dyDescent="0.25">
      <c r="A41" s="61" t="s">
        <v>50</v>
      </c>
      <c r="B41" s="62">
        <v>10308</v>
      </c>
      <c r="C41" s="63">
        <v>23</v>
      </c>
      <c r="D41" s="63">
        <v>0</v>
      </c>
      <c r="E41" s="63">
        <v>7</v>
      </c>
      <c r="F41" s="64">
        <v>3</v>
      </c>
      <c r="G41" s="65">
        <v>9925</v>
      </c>
      <c r="H41" s="66">
        <v>0.96299999999999997</v>
      </c>
      <c r="I41" s="67">
        <v>221</v>
      </c>
      <c r="J41" s="68">
        <v>2.1000000000000001E-2</v>
      </c>
      <c r="K41" s="69">
        <v>6</v>
      </c>
      <c r="L41" s="68">
        <v>1E-3</v>
      </c>
      <c r="M41" s="69">
        <v>156</v>
      </c>
      <c r="N41" s="70">
        <v>1.4999999999999999E-2</v>
      </c>
      <c r="O41" s="71">
        <v>32</v>
      </c>
      <c r="P41" s="72">
        <v>3.0000000000000001E-3</v>
      </c>
      <c r="Q41" s="73">
        <v>17</v>
      </c>
      <c r="R41" s="74">
        <v>2E-3</v>
      </c>
      <c r="S41" s="73">
        <v>29</v>
      </c>
      <c r="T41" s="74">
        <v>3.0000000000000001E-3</v>
      </c>
      <c r="U41" s="73">
        <v>22</v>
      </c>
      <c r="V41" s="74">
        <v>2E-3</v>
      </c>
      <c r="W41" s="122">
        <v>9</v>
      </c>
      <c r="X41" s="75">
        <v>1E-3</v>
      </c>
      <c r="Y41" s="76">
        <v>5</v>
      </c>
      <c r="Z41" s="77">
        <v>0</v>
      </c>
      <c r="AA41" s="78">
        <v>10</v>
      </c>
      <c r="AB41" s="79">
        <v>1E-3</v>
      </c>
      <c r="AC41" s="80">
        <v>137</v>
      </c>
      <c r="AD41" s="81">
        <v>10252</v>
      </c>
      <c r="AE41" s="82">
        <v>0.995</v>
      </c>
      <c r="AF41" s="83">
        <v>38</v>
      </c>
      <c r="AG41" s="84">
        <v>4.0000000000000001E-3</v>
      </c>
      <c r="AJ41" s="118">
        <v>26</v>
      </c>
      <c r="AK41" s="113">
        <v>3.0000000000000001E-3</v>
      </c>
      <c r="AM41" s="85">
        <f xml:space="preserve"> AF41 - AJ41</f>
        <v>12</v>
      </c>
      <c r="AN41" s="86">
        <f xml:space="preserve"> AG41 - AK41</f>
        <v>1E-3</v>
      </c>
    </row>
    <row r="42" spans="1:40" x14ac:dyDescent="0.25">
      <c r="A42" s="61" t="s">
        <v>55</v>
      </c>
      <c r="B42" s="62">
        <v>15578</v>
      </c>
      <c r="C42" s="63">
        <v>30</v>
      </c>
      <c r="D42" s="63">
        <v>0</v>
      </c>
      <c r="E42" s="63">
        <v>10</v>
      </c>
      <c r="F42" s="64">
        <v>4</v>
      </c>
      <c r="G42" s="65">
        <v>15331</v>
      </c>
      <c r="H42" s="66">
        <v>0.98399999999999999</v>
      </c>
      <c r="I42" s="67">
        <v>232</v>
      </c>
      <c r="J42" s="68">
        <v>1.4999999999999999E-2</v>
      </c>
      <c r="K42" s="69">
        <v>3</v>
      </c>
      <c r="L42" s="68">
        <v>0</v>
      </c>
      <c r="M42" s="69">
        <v>12</v>
      </c>
      <c r="N42" s="70">
        <v>1E-3</v>
      </c>
      <c r="O42" s="71">
        <v>57</v>
      </c>
      <c r="P42" s="72">
        <v>4.0000000000000001E-3</v>
      </c>
      <c r="Q42" s="73">
        <v>25</v>
      </c>
      <c r="R42" s="74">
        <v>2E-3</v>
      </c>
      <c r="S42" s="73">
        <v>31</v>
      </c>
      <c r="T42" s="74">
        <v>2E-3</v>
      </c>
      <c r="U42" s="73">
        <v>19</v>
      </c>
      <c r="V42" s="74">
        <v>1E-3</v>
      </c>
      <c r="W42" s="122">
        <v>9</v>
      </c>
      <c r="X42" s="75">
        <v>1E-3</v>
      </c>
      <c r="Y42" s="76">
        <v>0</v>
      </c>
      <c r="Z42" s="77">
        <v>0</v>
      </c>
      <c r="AA42" s="78">
        <v>13</v>
      </c>
      <c r="AB42" s="79">
        <v>1E-3</v>
      </c>
      <c r="AC42" s="80">
        <v>147</v>
      </c>
      <c r="AD42" s="81">
        <v>15510</v>
      </c>
      <c r="AE42" s="82">
        <v>0.996</v>
      </c>
      <c r="AF42" s="83">
        <v>60</v>
      </c>
      <c r="AG42" s="84">
        <v>4.0000000000000001E-3</v>
      </c>
      <c r="AJ42" s="118">
        <v>73</v>
      </c>
      <c r="AK42" s="113">
        <v>5.0000000000000001E-3</v>
      </c>
      <c r="AM42" s="85">
        <f xml:space="preserve"> AF42 - AJ42</f>
        <v>-13</v>
      </c>
      <c r="AN42" s="86">
        <f xml:space="preserve"> AG42 - AK42</f>
        <v>-1E-3</v>
      </c>
    </row>
    <row r="43" spans="1:40" x14ac:dyDescent="0.25">
      <c r="A43" s="61" t="s">
        <v>77</v>
      </c>
      <c r="B43" s="62">
        <v>5623</v>
      </c>
      <c r="C43" s="63">
        <v>10</v>
      </c>
      <c r="D43" s="63">
        <v>0</v>
      </c>
      <c r="E43" s="63">
        <v>7</v>
      </c>
      <c r="F43" s="64">
        <v>4</v>
      </c>
      <c r="G43" s="65">
        <v>5248</v>
      </c>
      <c r="H43" s="66">
        <v>0.93300000000000005</v>
      </c>
      <c r="I43" s="67">
        <v>359</v>
      </c>
      <c r="J43" s="68">
        <v>6.4000000000000001E-2</v>
      </c>
      <c r="K43" s="69">
        <v>16</v>
      </c>
      <c r="L43" s="68">
        <v>3.0000000000000001E-3</v>
      </c>
      <c r="M43" s="69">
        <v>0</v>
      </c>
      <c r="N43" s="70">
        <v>0</v>
      </c>
      <c r="O43" s="71">
        <v>123</v>
      </c>
      <c r="P43" s="72">
        <v>2.1999999999999999E-2</v>
      </c>
      <c r="Q43" s="73">
        <v>74</v>
      </c>
      <c r="R43" s="74">
        <v>1.2999999999999999E-2</v>
      </c>
      <c r="S43" s="73">
        <v>89</v>
      </c>
      <c r="T43" s="74">
        <v>1.6E-2</v>
      </c>
      <c r="U43" s="73">
        <v>42</v>
      </c>
      <c r="V43" s="74">
        <v>7.0000000000000001E-3</v>
      </c>
      <c r="W43" s="122">
        <v>8</v>
      </c>
      <c r="X43" s="75">
        <v>1E-3</v>
      </c>
      <c r="Y43" s="76">
        <v>0</v>
      </c>
      <c r="Z43" s="77">
        <v>0</v>
      </c>
      <c r="AA43" s="78">
        <v>23</v>
      </c>
      <c r="AB43" s="79">
        <v>4.0000000000000001E-3</v>
      </c>
      <c r="AC43" s="80">
        <v>288</v>
      </c>
      <c r="AD43" s="81">
        <v>5484</v>
      </c>
      <c r="AE43" s="82">
        <v>0.97499999999999998</v>
      </c>
      <c r="AF43" s="83">
        <v>139</v>
      </c>
      <c r="AG43" s="84">
        <v>2.5000000000000001E-2</v>
      </c>
      <c r="AJ43" s="118">
        <v>137</v>
      </c>
      <c r="AK43" s="113">
        <v>2.4E-2</v>
      </c>
      <c r="AM43" s="85">
        <f xml:space="preserve"> AF43 - AJ43</f>
        <v>2</v>
      </c>
      <c r="AN43" s="86">
        <f xml:space="preserve"> AG43 - AK43</f>
        <v>1.0000000000000009E-3</v>
      </c>
    </row>
    <row r="44" spans="1:40" x14ac:dyDescent="0.25">
      <c r="A44" s="61" t="s">
        <v>68</v>
      </c>
      <c r="B44" s="62">
        <v>19882</v>
      </c>
      <c r="C44" s="63">
        <v>28</v>
      </c>
      <c r="D44" s="63">
        <v>9</v>
      </c>
      <c r="E44" s="63">
        <v>11</v>
      </c>
      <c r="F44" s="64">
        <v>3</v>
      </c>
      <c r="G44" s="65">
        <v>19705</v>
      </c>
      <c r="H44" s="66">
        <v>0.99099999999999999</v>
      </c>
      <c r="I44" s="67">
        <v>107</v>
      </c>
      <c r="J44" s="68">
        <v>5.0000000000000001E-3</v>
      </c>
      <c r="K44" s="69">
        <v>1</v>
      </c>
      <c r="L44" s="68">
        <v>0</v>
      </c>
      <c r="M44" s="69">
        <v>69</v>
      </c>
      <c r="N44" s="70">
        <v>3.0000000000000001E-3</v>
      </c>
      <c r="O44" s="71">
        <v>18</v>
      </c>
      <c r="P44" s="72">
        <v>1E-3</v>
      </c>
      <c r="Q44" s="73">
        <v>4</v>
      </c>
      <c r="R44" s="74">
        <v>0</v>
      </c>
      <c r="S44" s="73">
        <v>476</v>
      </c>
      <c r="T44" s="74">
        <v>2.4E-2</v>
      </c>
      <c r="U44" s="73">
        <v>578</v>
      </c>
      <c r="V44" s="74">
        <v>2.9000000000000001E-2</v>
      </c>
      <c r="W44" s="122">
        <v>8</v>
      </c>
      <c r="X44" s="75">
        <v>0</v>
      </c>
      <c r="Y44" s="76">
        <v>2</v>
      </c>
      <c r="Z44" s="77">
        <v>0</v>
      </c>
      <c r="AA44" s="78">
        <v>2</v>
      </c>
      <c r="AB44" s="79">
        <v>0</v>
      </c>
      <c r="AC44" s="80">
        <v>1145</v>
      </c>
      <c r="AD44" s="81">
        <v>18783</v>
      </c>
      <c r="AE44" s="82">
        <v>0.94499999999999995</v>
      </c>
      <c r="AF44" s="83">
        <v>19</v>
      </c>
      <c r="AG44" s="84">
        <v>1E-3</v>
      </c>
      <c r="AJ44" s="118">
        <v>58</v>
      </c>
      <c r="AK44" s="113">
        <v>3.0000000000000001E-3</v>
      </c>
      <c r="AM44" s="85">
        <f xml:space="preserve"> AF44 - AJ44</f>
        <v>-39</v>
      </c>
      <c r="AN44" s="86">
        <f xml:space="preserve"> AG44 - AK44</f>
        <v>-2E-3</v>
      </c>
    </row>
    <row r="45" spans="1:40" x14ac:dyDescent="0.25">
      <c r="A45" s="61" t="s">
        <v>83</v>
      </c>
      <c r="B45" s="62">
        <v>55647</v>
      </c>
      <c r="C45" s="63">
        <v>73</v>
      </c>
      <c r="D45" s="63">
        <v>0</v>
      </c>
      <c r="E45" s="63">
        <v>49</v>
      </c>
      <c r="F45" s="64">
        <v>3</v>
      </c>
      <c r="G45" s="65">
        <v>55282</v>
      </c>
      <c r="H45" s="66">
        <v>0.99299999999999999</v>
      </c>
      <c r="I45" s="67">
        <v>205</v>
      </c>
      <c r="J45" s="68">
        <v>4.0000000000000001E-3</v>
      </c>
      <c r="K45" s="69">
        <v>1</v>
      </c>
      <c r="L45" s="68">
        <v>0</v>
      </c>
      <c r="M45" s="69">
        <v>159</v>
      </c>
      <c r="N45" s="70">
        <v>3.0000000000000001E-3</v>
      </c>
      <c r="O45" s="71">
        <v>18</v>
      </c>
      <c r="P45" s="72">
        <v>0</v>
      </c>
      <c r="Q45" s="73">
        <v>6</v>
      </c>
      <c r="R45" s="74">
        <v>0</v>
      </c>
      <c r="S45" s="73">
        <v>16</v>
      </c>
      <c r="T45" s="74">
        <v>0</v>
      </c>
      <c r="U45" s="73">
        <v>57</v>
      </c>
      <c r="V45" s="74">
        <v>1E-3</v>
      </c>
      <c r="W45" s="122">
        <v>8</v>
      </c>
      <c r="X45" s="75">
        <v>0</v>
      </c>
      <c r="Y45" s="76">
        <v>7</v>
      </c>
      <c r="Z45" s="77">
        <v>0</v>
      </c>
      <c r="AA45" s="78">
        <v>0</v>
      </c>
      <c r="AB45" s="79">
        <v>0</v>
      </c>
      <c r="AC45" s="80">
        <v>198</v>
      </c>
      <c r="AD45" s="81">
        <v>55502</v>
      </c>
      <c r="AE45" s="82">
        <v>0.997</v>
      </c>
      <c r="AF45" s="83">
        <v>19</v>
      </c>
      <c r="AG45" s="84">
        <v>0</v>
      </c>
      <c r="AJ45" s="118">
        <v>45</v>
      </c>
      <c r="AK45" s="113">
        <v>1E-3</v>
      </c>
      <c r="AM45" s="85">
        <f xml:space="preserve"> AF45 - AJ45</f>
        <v>-26</v>
      </c>
      <c r="AN45" s="86">
        <f xml:space="preserve"> AG45 - AK45</f>
        <v>-1E-3</v>
      </c>
    </row>
    <row r="46" spans="1:40" x14ac:dyDescent="0.25">
      <c r="A46" s="61" t="s">
        <v>74</v>
      </c>
      <c r="B46" s="62">
        <v>8079</v>
      </c>
      <c r="C46" s="63">
        <v>15</v>
      </c>
      <c r="D46" s="63">
        <v>0</v>
      </c>
      <c r="E46" s="63">
        <v>13</v>
      </c>
      <c r="F46" s="64">
        <v>3</v>
      </c>
      <c r="G46" s="65">
        <v>7853</v>
      </c>
      <c r="H46" s="66">
        <v>0.97199999999999998</v>
      </c>
      <c r="I46" s="67">
        <v>185</v>
      </c>
      <c r="J46" s="68">
        <v>2.3E-2</v>
      </c>
      <c r="K46" s="69">
        <v>5</v>
      </c>
      <c r="L46" s="68">
        <v>1E-3</v>
      </c>
      <c r="M46" s="69">
        <v>36</v>
      </c>
      <c r="N46" s="70">
        <v>4.0000000000000001E-3</v>
      </c>
      <c r="O46" s="71">
        <v>10</v>
      </c>
      <c r="P46" s="72">
        <v>1E-3</v>
      </c>
      <c r="Q46" s="73">
        <v>10</v>
      </c>
      <c r="R46" s="74">
        <v>1E-3</v>
      </c>
      <c r="S46" s="73">
        <v>17</v>
      </c>
      <c r="T46" s="74">
        <v>2E-3</v>
      </c>
      <c r="U46" s="73">
        <v>9</v>
      </c>
      <c r="V46" s="74">
        <v>1E-3</v>
      </c>
      <c r="W46" s="122">
        <v>7</v>
      </c>
      <c r="X46" s="75">
        <v>1E-3</v>
      </c>
      <c r="Y46" s="76">
        <v>0</v>
      </c>
      <c r="Z46" s="77">
        <v>0</v>
      </c>
      <c r="AA46" s="78">
        <v>2</v>
      </c>
      <c r="AB46" s="79">
        <v>0</v>
      </c>
      <c r="AC46" s="80">
        <v>62</v>
      </c>
      <c r="AD46" s="81">
        <v>8057</v>
      </c>
      <c r="AE46" s="82">
        <v>0.997</v>
      </c>
      <c r="AF46" s="83">
        <v>15</v>
      </c>
      <c r="AG46" s="84">
        <v>2E-3</v>
      </c>
      <c r="AJ46" s="118">
        <v>11</v>
      </c>
      <c r="AK46" s="113">
        <v>1E-3</v>
      </c>
      <c r="AM46" s="85">
        <f xml:space="preserve"> AF46 - AJ46</f>
        <v>4</v>
      </c>
      <c r="AN46" s="86">
        <f xml:space="preserve"> AG46 - AK46</f>
        <v>1E-3</v>
      </c>
    </row>
    <row r="47" spans="1:40" x14ac:dyDescent="0.25">
      <c r="A47" s="61" t="s">
        <v>52</v>
      </c>
      <c r="B47" s="62">
        <v>21612</v>
      </c>
      <c r="C47" s="63">
        <v>34</v>
      </c>
      <c r="D47" s="63">
        <v>0</v>
      </c>
      <c r="E47" s="63">
        <v>20</v>
      </c>
      <c r="F47" s="64">
        <v>4</v>
      </c>
      <c r="G47" s="65">
        <v>19779</v>
      </c>
      <c r="H47" s="66">
        <v>0.91500000000000004</v>
      </c>
      <c r="I47" s="67">
        <v>1581</v>
      </c>
      <c r="J47" s="68">
        <v>7.2999999999999995E-2</v>
      </c>
      <c r="K47" s="69">
        <v>208</v>
      </c>
      <c r="L47" s="68">
        <v>0.01</v>
      </c>
      <c r="M47" s="69">
        <v>44</v>
      </c>
      <c r="N47" s="70">
        <v>2E-3</v>
      </c>
      <c r="O47" s="71">
        <v>172</v>
      </c>
      <c r="P47" s="72">
        <v>8.0000000000000002E-3</v>
      </c>
      <c r="Q47" s="73">
        <v>92</v>
      </c>
      <c r="R47" s="74">
        <v>4.0000000000000001E-3</v>
      </c>
      <c r="S47" s="73">
        <v>131</v>
      </c>
      <c r="T47" s="74">
        <v>6.0000000000000001E-3</v>
      </c>
      <c r="U47" s="73">
        <v>53</v>
      </c>
      <c r="V47" s="74">
        <v>2E-3</v>
      </c>
      <c r="W47" s="122">
        <v>7</v>
      </c>
      <c r="X47" s="75">
        <v>0</v>
      </c>
      <c r="Y47" s="76">
        <v>3</v>
      </c>
      <c r="Z47" s="77">
        <v>0</v>
      </c>
      <c r="AA47" s="78">
        <v>16</v>
      </c>
      <c r="AB47" s="79">
        <v>1E-3</v>
      </c>
      <c r="AC47" s="80">
        <v>419</v>
      </c>
      <c r="AD47" s="81">
        <v>21213</v>
      </c>
      <c r="AE47" s="82">
        <v>0.98199999999999998</v>
      </c>
      <c r="AF47" s="83">
        <v>380</v>
      </c>
      <c r="AG47" s="84">
        <v>1.7999999999999999E-2</v>
      </c>
      <c r="AJ47" s="118">
        <v>868</v>
      </c>
      <c r="AK47" s="113">
        <v>0.04</v>
      </c>
      <c r="AM47" s="85">
        <f xml:space="preserve"> AF47 - AJ47</f>
        <v>-488</v>
      </c>
      <c r="AN47" s="86">
        <f xml:space="preserve"> AG47 - AK47</f>
        <v>-2.2000000000000002E-2</v>
      </c>
    </row>
    <row r="48" spans="1:40" x14ac:dyDescent="0.25">
      <c r="A48" s="61" t="s">
        <v>42</v>
      </c>
      <c r="B48" s="62">
        <v>23857</v>
      </c>
      <c r="C48" s="63">
        <v>28</v>
      </c>
      <c r="D48" s="63">
        <v>0</v>
      </c>
      <c r="E48" s="63">
        <v>18</v>
      </c>
      <c r="F48" s="64">
        <v>3</v>
      </c>
      <c r="G48" s="65">
        <v>22391</v>
      </c>
      <c r="H48" s="66">
        <v>0.93899999999999995</v>
      </c>
      <c r="I48" s="67">
        <v>1327</v>
      </c>
      <c r="J48" s="68">
        <v>5.6000000000000001E-2</v>
      </c>
      <c r="K48" s="69">
        <v>137</v>
      </c>
      <c r="L48" s="68">
        <v>6.0000000000000001E-3</v>
      </c>
      <c r="M48" s="69">
        <v>2</v>
      </c>
      <c r="N48" s="70">
        <v>0</v>
      </c>
      <c r="O48" s="71">
        <v>774</v>
      </c>
      <c r="P48" s="72">
        <v>3.2000000000000001E-2</v>
      </c>
      <c r="Q48" s="73">
        <v>557</v>
      </c>
      <c r="R48" s="74">
        <v>2.3E-2</v>
      </c>
      <c r="S48" s="73">
        <v>271</v>
      </c>
      <c r="T48" s="74">
        <v>1.0999999999999999E-2</v>
      </c>
      <c r="U48" s="73">
        <v>277</v>
      </c>
      <c r="V48" s="74">
        <v>1.2E-2</v>
      </c>
      <c r="W48" s="122">
        <v>6</v>
      </c>
      <c r="X48" s="75">
        <v>0</v>
      </c>
      <c r="Y48" s="76">
        <v>3</v>
      </c>
      <c r="Z48" s="77">
        <v>0</v>
      </c>
      <c r="AA48" s="78">
        <v>23</v>
      </c>
      <c r="AB48" s="79">
        <v>1E-3</v>
      </c>
      <c r="AC48" s="80">
        <v>1397</v>
      </c>
      <c r="AD48" s="81">
        <v>22927</v>
      </c>
      <c r="AE48" s="82">
        <v>0.96099999999999997</v>
      </c>
      <c r="AF48" s="83">
        <v>911</v>
      </c>
      <c r="AG48" s="84">
        <v>3.7999999999999999E-2</v>
      </c>
      <c r="AJ48" s="118">
        <v>964</v>
      </c>
      <c r="AK48" s="113">
        <v>0.04</v>
      </c>
      <c r="AM48" s="85">
        <f xml:space="preserve"> AF48 - AJ48</f>
        <v>-53</v>
      </c>
      <c r="AN48" s="86">
        <f xml:space="preserve"> AG48 - AK48</f>
        <v>-2.0000000000000018E-3</v>
      </c>
    </row>
    <row r="49" spans="1:40" x14ac:dyDescent="0.25">
      <c r="A49" s="61" t="s">
        <v>34</v>
      </c>
      <c r="B49" s="62">
        <v>15092</v>
      </c>
      <c r="C49" s="63">
        <v>21</v>
      </c>
      <c r="D49" s="63">
        <v>0</v>
      </c>
      <c r="E49" s="63">
        <v>13</v>
      </c>
      <c r="F49" s="64">
        <v>3</v>
      </c>
      <c r="G49" s="65">
        <v>14804</v>
      </c>
      <c r="H49" s="66">
        <v>0.98099999999999998</v>
      </c>
      <c r="I49" s="67">
        <v>155</v>
      </c>
      <c r="J49" s="68">
        <v>0.01</v>
      </c>
      <c r="K49" s="69">
        <v>5</v>
      </c>
      <c r="L49" s="68">
        <v>0</v>
      </c>
      <c r="M49" s="69">
        <v>128</v>
      </c>
      <c r="N49" s="70">
        <v>8.0000000000000002E-3</v>
      </c>
      <c r="O49" s="71">
        <v>120</v>
      </c>
      <c r="P49" s="72">
        <v>8.0000000000000002E-3</v>
      </c>
      <c r="Q49" s="73">
        <v>75</v>
      </c>
      <c r="R49" s="74">
        <v>5.0000000000000001E-3</v>
      </c>
      <c r="S49" s="73">
        <v>107</v>
      </c>
      <c r="T49" s="74">
        <v>7.0000000000000001E-3</v>
      </c>
      <c r="U49" s="73">
        <v>69</v>
      </c>
      <c r="V49" s="74">
        <v>5.0000000000000001E-3</v>
      </c>
      <c r="W49" s="122">
        <v>5</v>
      </c>
      <c r="X49" s="75">
        <v>0</v>
      </c>
      <c r="Y49" s="76">
        <v>5</v>
      </c>
      <c r="Z49" s="77">
        <v>0</v>
      </c>
      <c r="AA49" s="78">
        <v>19</v>
      </c>
      <c r="AB49" s="79">
        <v>1E-3</v>
      </c>
      <c r="AC49" s="80">
        <v>413</v>
      </c>
      <c r="AD49" s="81">
        <v>14891</v>
      </c>
      <c r="AE49" s="82">
        <v>0.98699999999999999</v>
      </c>
      <c r="AF49" s="83">
        <v>125</v>
      </c>
      <c r="AG49" s="84">
        <v>8.0000000000000002E-3</v>
      </c>
      <c r="AJ49" s="118">
        <v>109</v>
      </c>
      <c r="AK49" s="113">
        <v>7.0000000000000001E-3</v>
      </c>
      <c r="AM49" s="85">
        <f xml:space="preserve"> AF49 - AJ49</f>
        <v>16</v>
      </c>
      <c r="AN49" s="86">
        <f xml:space="preserve"> AG49 - AK49</f>
        <v>1E-3</v>
      </c>
    </row>
    <row r="50" spans="1:40" x14ac:dyDescent="0.25">
      <c r="A50" s="61" t="s">
        <v>82</v>
      </c>
      <c r="B50" s="62">
        <v>3457</v>
      </c>
      <c r="C50" s="63">
        <v>10</v>
      </c>
      <c r="D50" s="63">
        <v>0</v>
      </c>
      <c r="E50" s="63">
        <v>8</v>
      </c>
      <c r="F50" s="64">
        <v>3</v>
      </c>
      <c r="G50" s="65">
        <v>3395</v>
      </c>
      <c r="H50" s="66">
        <v>0.98199999999999998</v>
      </c>
      <c r="I50" s="67">
        <v>59</v>
      </c>
      <c r="J50" s="68">
        <v>1.7000000000000001E-2</v>
      </c>
      <c r="K50" s="69">
        <v>0</v>
      </c>
      <c r="L50" s="68">
        <v>0</v>
      </c>
      <c r="M50" s="69">
        <v>3</v>
      </c>
      <c r="N50" s="70">
        <v>1E-3</v>
      </c>
      <c r="O50" s="71">
        <v>22</v>
      </c>
      <c r="P50" s="72">
        <v>6.0000000000000001E-3</v>
      </c>
      <c r="Q50" s="73">
        <v>13</v>
      </c>
      <c r="R50" s="74">
        <v>4.0000000000000001E-3</v>
      </c>
      <c r="S50" s="73">
        <v>19</v>
      </c>
      <c r="T50" s="74">
        <v>5.0000000000000001E-3</v>
      </c>
      <c r="U50" s="73">
        <v>9</v>
      </c>
      <c r="V50" s="74">
        <v>3.0000000000000001E-3</v>
      </c>
      <c r="W50" s="122">
        <v>4</v>
      </c>
      <c r="X50" s="75">
        <v>1E-3</v>
      </c>
      <c r="Y50" s="76">
        <v>4</v>
      </c>
      <c r="Z50" s="77">
        <v>1E-3</v>
      </c>
      <c r="AA50" s="78">
        <v>8</v>
      </c>
      <c r="AB50" s="79">
        <v>2E-3</v>
      </c>
      <c r="AC50" s="80">
        <v>66</v>
      </c>
      <c r="AD50" s="81">
        <v>3434</v>
      </c>
      <c r="AE50" s="82">
        <v>0.99299999999999999</v>
      </c>
      <c r="AF50" s="83">
        <v>22</v>
      </c>
      <c r="AG50" s="84">
        <v>6.0000000000000001E-3</v>
      </c>
      <c r="AJ50" s="118">
        <v>19</v>
      </c>
      <c r="AK50" s="113">
        <v>6.0000000000000001E-3</v>
      </c>
      <c r="AM50" s="85">
        <f xml:space="preserve"> AF50 - AJ50</f>
        <v>3</v>
      </c>
      <c r="AN50" s="86">
        <f xml:space="preserve"> AG50 - AK50</f>
        <v>0</v>
      </c>
    </row>
    <row r="51" spans="1:40" x14ac:dyDescent="0.25">
      <c r="A51" s="61" t="s">
        <v>62</v>
      </c>
      <c r="B51" s="62">
        <v>14117</v>
      </c>
      <c r="C51" s="63">
        <v>13</v>
      </c>
      <c r="D51" s="63">
        <v>0</v>
      </c>
      <c r="E51" s="63">
        <v>5</v>
      </c>
      <c r="F51" s="64">
        <v>5</v>
      </c>
      <c r="G51" s="65">
        <v>13742</v>
      </c>
      <c r="H51" s="66">
        <v>0.97299999999999998</v>
      </c>
      <c r="I51" s="67">
        <v>352</v>
      </c>
      <c r="J51" s="68">
        <v>2.5000000000000001E-2</v>
      </c>
      <c r="K51" s="69">
        <v>15</v>
      </c>
      <c r="L51" s="68">
        <v>1E-3</v>
      </c>
      <c r="M51" s="69">
        <v>8</v>
      </c>
      <c r="N51" s="70">
        <v>1E-3</v>
      </c>
      <c r="O51" s="71">
        <v>340</v>
      </c>
      <c r="P51" s="72">
        <v>2.4E-2</v>
      </c>
      <c r="Q51" s="73">
        <v>97</v>
      </c>
      <c r="R51" s="74">
        <v>7.0000000000000001E-3</v>
      </c>
      <c r="S51" s="73">
        <v>2935</v>
      </c>
      <c r="T51" s="74">
        <v>0.20799999999999999</v>
      </c>
      <c r="U51" s="73">
        <v>68</v>
      </c>
      <c r="V51" s="74">
        <v>5.0000000000000001E-3</v>
      </c>
      <c r="W51" s="122">
        <v>4</v>
      </c>
      <c r="X51" s="75">
        <v>0</v>
      </c>
      <c r="Y51" s="76">
        <v>4</v>
      </c>
      <c r="Z51" s="77">
        <v>0</v>
      </c>
      <c r="AA51" s="78">
        <v>7</v>
      </c>
      <c r="AB51" s="79">
        <v>0</v>
      </c>
      <c r="AC51" s="80">
        <v>3363</v>
      </c>
      <c r="AD51" s="81">
        <v>11004</v>
      </c>
      <c r="AE51" s="82">
        <v>0.77900000000000003</v>
      </c>
      <c r="AF51" s="83">
        <v>355</v>
      </c>
      <c r="AG51" s="84">
        <v>2.5000000000000001E-2</v>
      </c>
      <c r="AJ51" s="118">
        <v>381</v>
      </c>
      <c r="AK51" s="113">
        <v>2.7E-2</v>
      </c>
      <c r="AM51" s="85">
        <f xml:space="preserve"> AF51 - AJ51</f>
        <v>-26</v>
      </c>
      <c r="AN51" s="86">
        <f xml:space="preserve"> AG51 - AK51</f>
        <v>-1.9999999999999983E-3</v>
      </c>
    </row>
    <row r="52" spans="1:40" x14ac:dyDescent="0.25">
      <c r="A52" s="61" t="s">
        <v>58</v>
      </c>
      <c r="B52" s="62">
        <v>19532</v>
      </c>
      <c r="C52" s="63">
        <v>24</v>
      </c>
      <c r="D52" s="63">
        <v>0</v>
      </c>
      <c r="E52" s="63">
        <v>19</v>
      </c>
      <c r="F52" s="64">
        <v>3</v>
      </c>
      <c r="G52" s="65">
        <v>19150</v>
      </c>
      <c r="H52" s="66">
        <v>0.98</v>
      </c>
      <c r="I52" s="67">
        <v>371</v>
      </c>
      <c r="J52" s="68">
        <v>1.9E-2</v>
      </c>
      <c r="K52" s="69">
        <v>11</v>
      </c>
      <c r="L52" s="68">
        <v>1E-3</v>
      </c>
      <c r="M52" s="69">
        <v>0</v>
      </c>
      <c r="N52" s="70">
        <v>0</v>
      </c>
      <c r="O52" s="71">
        <v>34</v>
      </c>
      <c r="P52" s="72">
        <v>2E-3</v>
      </c>
      <c r="Q52" s="73">
        <v>31</v>
      </c>
      <c r="R52" s="74">
        <v>2E-3</v>
      </c>
      <c r="S52" s="73">
        <v>14</v>
      </c>
      <c r="T52" s="74">
        <v>1E-3</v>
      </c>
      <c r="U52" s="73">
        <v>12</v>
      </c>
      <c r="V52" s="74">
        <v>1E-3</v>
      </c>
      <c r="W52" s="122">
        <v>4</v>
      </c>
      <c r="X52" s="75">
        <v>0</v>
      </c>
      <c r="Y52" s="76">
        <v>1</v>
      </c>
      <c r="Z52" s="77">
        <v>0</v>
      </c>
      <c r="AA52" s="78">
        <v>2</v>
      </c>
      <c r="AB52" s="79">
        <v>0</v>
      </c>
      <c r="AC52" s="80">
        <v>68</v>
      </c>
      <c r="AD52" s="81">
        <v>19485</v>
      </c>
      <c r="AE52" s="82">
        <v>0.998</v>
      </c>
      <c r="AF52" s="83">
        <v>45</v>
      </c>
      <c r="AG52" s="84">
        <v>2E-3</v>
      </c>
      <c r="AJ52" s="118">
        <v>39</v>
      </c>
      <c r="AK52" s="113">
        <v>2E-3</v>
      </c>
      <c r="AM52" s="85">
        <f xml:space="preserve"> AF52 - AJ52</f>
        <v>6</v>
      </c>
      <c r="AN52" s="86">
        <f xml:space="preserve"> AG52 - AK52</f>
        <v>0</v>
      </c>
    </row>
    <row r="53" spans="1:40" x14ac:dyDescent="0.25">
      <c r="A53" s="61" t="s">
        <v>30</v>
      </c>
      <c r="B53" s="62">
        <v>9598</v>
      </c>
      <c r="C53" s="63">
        <v>13</v>
      </c>
      <c r="D53" s="63">
        <v>0</v>
      </c>
      <c r="E53" s="63">
        <v>3</v>
      </c>
      <c r="F53" s="64">
        <v>3</v>
      </c>
      <c r="G53" s="65">
        <v>9317</v>
      </c>
      <c r="H53" s="66">
        <v>0.97099999999999997</v>
      </c>
      <c r="I53" s="67">
        <v>276</v>
      </c>
      <c r="J53" s="68">
        <v>2.9000000000000001E-2</v>
      </c>
      <c r="K53" s="69">
        <v>3</v>
      </c>
      <c r="L53" s="68">
        <v>0</v>
      </c>
      <c r="M53" s="69">
        <v>2</v>
      </c>
      <c r="N53" s="70">
        <v>0</v>
      </c>
      <c r="O53" s="71">
        <v>62</v>
      </c>
      <c r="P53" s="72">
        <v>6.0000000000000001E-3</v>
      </c>
      <c r="Q53" s="73">
        <v>18</v>
      </c>
      <c r="R53" s="74">
        <v>2E-3</v>
      </c>
      <c r="S53" s="73">
        <v>440</v>
      </c>
      <c r="T53" s="74">
        <v>4.5999999999999999E-2</v>
      </c>
      <c r="U53" s="73">
        <v>9</v>
      </c>
      <c r="V53" s="74">
        <v>1E-3</v>
      </c>
      <c r="W53" s="122">
        <v>4</v>
      </c>
      <c r="X53" s="75">
        <v>0</v>
      </c>
      <c r="Y53" s="76">
        <v>0</v>
      </c>
      <c r="Z53" s="77">
        <v>0</v>
      </c>
      <c r="AA53" s="78">
        <v>11</v>
      </c>
      <c r="AB53" s="79">
        <v>1E-3</v>
      </c>
      <c r="AC53" s="80">
        <v>528</v>
      </c>
      <c r="AD53" s="81">
        <v>9120</v>
      </c>
      <c r="AE53" s="82">
        <v>0.95</v>
      </c>
      <c r="AF53" s="83">
        <v>65</v>
      </c>
      <c r="AG53" s="84">
        <v>7.0000000000000001E-3</v>
      </c>
      <c r="AJ53" s="118">
        <v>59</v>
      </c>
      <c r="AK53" s="113">
        <v>6.0000000000000001E-3</v>
      </c>
      <c r="AM53" s="85">
        <f xml:space="preserve"> AF53 - AJ53</f>
        <v>6</v>
      </c>
      <c r="AN53" s="86">
        <f xml:space="preserve"> AG53 - AK53</f>
        <v>1E-3</v>
      </c>
    </row>
    <row r="54" spans="1:40" x14ac:dyDescent="0.25">
      <c r="A54" s="61" t="s">
        <v>76</v>
      </c>
      <c r="B54" s="62">
        <v>5137</v>
      </c>
      <c r="C54" s="63">
        <v>9</v>
      </c>
      <c r="D54" s="63">
        <v>0</v>
      </c>
      <c r="E54" s="63">
        <v>0</v>
      </c>
      <c r="F54" s="64">
        <v>3</v>
      </c>
      <c r="G54" s="65">
        <v>4964</v>
      </c>
      <c r="H54" s="66">
        <v>0.96599999999999997</v>
      </c>
      <c r="I54" s="67">
        <v>148</v>
      </c>
      <c r="J54" s="68">
        <v>2.9000000000000001E-2</v>
      </c>
      <c r="K54" s="69">
        <v>1</v>
      </c>
      <c r="L54" s="68">
        <v>0</v>
      </c>
      <c r="M54" s="69">
        <v>24</v>
      </c>
      <c r="N54" s="70">
        <v>5.0000000000000001E-3</v>
      </c>
      <c r="O54" s="71">
        <v>4</v>
      </c>
      <c r="P54" s="72">
        <v>1E-3</v>
      </c>
      <c r="Q54" s="73">
        <v>0</v>
      </c>
      <c r="R54" s="74">
        <v>0</v>
      </c>
      <c r="S54" s="73">
        <v>100</v>
      </c>
      <c r="T54" s="74">
        <v>1.9E-2</v>
      </c>
      <c r="U54" s="73">
        <v>3</v>
      </c>
      <c r="V54" s="74">
        <v>1E-3</v>
      </c>
      <c r="W54" s="122">
        <v>3</v>
      </c>
      <c r="X54" s="75">
        <v>1E-3</v>
      </c>
      <c r="Y54" s="76">
        <v>0</v>
      </c>
      <c r="Z54" s="77">
        <v>0</v>
      </c>
      <c r="AA54" s="78">
        <v>0</v>
      </c>
      <c r="AB54" s="79">
        <v>0</v>
      </c>
      <c r="AC54" s="80">
        <v>120</v>
      </c>
      <c r="AD54" s="81">
        <v>5031</v>
      </c>
      <c r="AE54" s="82">
        <v>0.97899999999999998</v>
      </c>
      <c r="AF54" s="83">
        <v>5</v>
      </c>
      <c r="AG54" s="84">
        <v>1E-3</v>
      </c>
      <c r="AJ54" s="118">
        <v>4</v>
      </c>
      <c r="AK54" s="113">
        <v>1E-3</v>
      </c>
      <c r="AM54" s="85">
        <f xml:space="preserve"> AF54 - AJ54</f>
        <v>1</v>
      </c>
      <c r="AN54" s="86">
        <f xml:space="preserve"> AG54 - AK54</f>
        <v>0</v>
      </c>
    </row>
    <row r="55" spans="1:40" x14ac:dyDescent="0.25">
      <c r="A55" s="61" t="s">
        <v>67</v>
      </c>
      <c r="B55" s="62">
        <v>5548</v>
      </c>
      <c r="C55" s="63">
        <v>16</v>
      </c>
      <c r="D55" s="63">
        <v>0</v>
      </c>
      <c r="E55" s="63">
        <v>7</v>
      </c>
      <c r="F55" s="64">
        <v>3</v>
      </c>
      <c r="G55" s="65">
        <v>5314</v>
      </c>
      <c r="H55" s="66">
        <v>0.95799999999999996</v>
      </c>
      <c r="I55" s="67">
        <v>216</v>
      </c>
      <c r="J55" s="68">
        <v>3.9E-2</v>
      </c>
      <c r="K55" s="69">
        <v>11</v>
      </c>
      <c r="L55" s="68">
        <v>2E-3</v>
      </c>
      <c r="M55" s="69">
        <v>7</v>
      </c>
      <c r="N55" s="70">
        <v>1E-3</v>
      </c>
      <c r="O55" s="71">
        <v>13</v>
      </c>
      <c r="P55" s="72">
        <v>2E-3</v>
      </c>
      <c r="Q55" s="73">
        <v>6</v>
      </c>
      <c r="R55" s="74">
        <v>1E-3</v>
      </c>
      <c r="S55" s="73">
        <v>190</v>
      </c>
      <c r="T55" s="74">
        <v>3.4000000000000002E-2</v>
      </c>
      <c r="U55" s="73">
        <v>1</v>
      </c>
      <c r="V55" s="74">
        <v>0</v>
      </c>
      <c r="W55" s="122">
        <v>3</v>
      </c>
      <c r="X55" s="75">
        <v>1E-3</v>
      </c>
      <c r="Y55" s="76">
        <v>1</v>
      </c>
      <c r="Z55" s="77">
        <v>0</v>
      </c>
      <c r="AA55" s="78">
        <v>3</v>
      </c>
      <c r="AB55" s="79">
        <v>1E-3</v>
      </c>
      <c r="AC55" s="80">
        <v>219</v>
      </c>
      <c r="AD55" s="81">
        <v>5333</v>
      </c>
      <c r="AE55" s="82">
        <v>0.96099999999999997</v>
      </c>
      <c r="AF55" s="83">
        <v>24</v>
      </c>
      <c r="AG55" s="84">
        <v>4.0000000000000001E-3</v>
      </c>
      <c r="AJ55" s="118">
        <v>25</v>
      </c>
      <c r="AK55" s="113">
        <v>5.0000000000000001E-3</v>
      </c>
      <c r="AM55" s="85">
        <f xml:space="preserve"> AF55 - AJ55</f>
        <v>-1</v>
      </c>
      <c r="AN55" s="86">
        <f xml:space="preserve"> AG55 - AK55</f>
        <v>-1E-3</v>
      </c>
    </row>
    <row r="56" spans="1:40" x14ac:dyDescent="0.25">
      <c r="A56" s="61" t="s">
        <v>78</v>
      </c>
      <c r="B56" s="62">
        <v>14380</v>
      </c>
      <c r="C56" s="63">
        <v>20</v>
      </c>
      <c r="D56" s="63">
        <v>0</v>
      </c>
      <c r="E56" s="63">
        <v>14</v>
      </c>
      <c r="F56" s="64">
        <v>3</v>
      </c>
      <c r="G56" s="65">
        <v>14153</v>
      </c>
      <c r="H56" s="66">
        <v>0.98399999999999999</v>
      </c>
      <c r="I56" s="67">
        <v>223</v>
      </c>
      <c r="J56" s="68">
        <v>1.6E-2</v>
      </c>
      <c r="K56" s="69">
        <v>1</v>
      </c>
      <c r="L56" s="68">
        <v>0</v>
      </c>
      <c r="M56" s="69">
        <v>3</v>
      </c>
      <c r="N56" s="70">
        <v>0</v>
      </c>
      <c r="O56" s="71">
        <v>17</v>
      </c>
      <c r="P56" s="72">
        <v>1E-3</v>
      </c>
      <c r="Q56" s="73">
        <v>2</v>
      </c>
      <c r="R56" s="74">
        <v>0</v>
      </c>
      <c r="S56" s="73">
        <v>5</v>
      </c>
      <c r="T56" s="74">
        <v>0</v>
      </c>
      <c r="U56" s="73">
        <v>4</v>
      </c>
      <c r="V56" s="74">
        <v>0</v>
      </c>
      <c r="W56" s="122">
        <v>2</v>
      </c>
      <c r="X56" s="75">
        <v>0</v>
      </c>
      <c r="Y56" s="76">
        <v>0</v>
      </c>
      <c r="Z56" s="77">
        <v>0</v>
      </c>
      <c r="AA56" s="78">
        <v>0</v>
      </c>
      <c r="AB56" s="79">
        <v>0</v>
      </c>
      <c r="AC56" s="80">
        <v>30</v>
      </c>
      <c r="AD56" s="81">
        <v>14362</v>
      </c>
      <c r="AE56" s="82">
        <v>0.999</v>
      </c>
      <c r="AF56" s="83">
        <v>18</v>
      </c>
      <c r="AG56" s="84">
        <v>1E-3</v>
      </c>
      <c r="AJ56" s="118">
        <v>27</v>
      </c>
      <c r="AK56" s="113">
        <v>2E-3</v>
      </c>
      <c r="AM56" s="85">
        <f xml:space="preserve"> AF56 - AJ56</f>
        <v>-9</v>
      </c>
      <c r="AN56" s="86">
        <f xml:space="preserve"> AG56 - AK56</f>
        <v>-1E-3</v>
      </c>
    </row>
    <row r="57" spans="1:40" x14ac:dyDescent="0.25">
      <c r="A57" s="61" t="s">
        <v>32</v>
      </c>
      <c r="B57" s="62">
        <v>13606</v>
      </c>
      <c r="C57" s="63">
        <v>26</v>
      </c>
      <c r="D57" s="63">
        <v>0</v>
      </c>
      <c r="E57" s="63">
        <v>5</v>
      </c>
      <c r="F57" s="64">
        <v>3</v>
      </c>
      <c r="G57" s="65">
        <v>13246</v>
      </c>
      <c r="H57" s="66">
        <v>0.97399999999999998</v>
      </c>
      <c r="I57" s="67">
        <v>269</v>
      </c>
      <c r="J57" s="68">
        <v>0.02</v>
      </c>
      <c r="K57" s="69">
        <v>5</v>
      </c>
      <c r="L57" s="68">
        <v>0</v>
      </c>
      <c r="M57" s="69">
        <v>86</v>
      </c>
      <c r="N57" s="70">
        <v>6.0000000000000001E-3</v>
      </c>
      <c r="O57" s="71">
        <v>10</v>
      </c>
      <c r="P57" s="72">
        <v>1E-3</v>
      </c>
      <c r="Q57" s="73">
        <v>3</v>
      </c>
      <c r="R57" s="74">
        <v>0</v>
      </c>
      <c r="S57" s="73">
        <v>161</v>
      </c>
      <c r="T57" s="74">
        <v>1.2E-2</v>
      </c>
      <c r="U57" s="73">
        <v>817</v>
      </c>
      <c r="V57" s="74">
        <v>0.06</v>
      </c>
      <c r="W57" s="122">
        <v>1</v>
      </c>
      <c r="X57" s="75">
        <v>0</v>
      </c>
      <c r="Y57" s="76">
        <v>0</v>
      </c>
      <c r="Z57" s="77">
        <v>0</v>
      </c>
      <c r="AA57" s="78">
        <v>3</v>
      </c>
      <c r="AB57" s="79">
        <v>0</v>
      </c>
      <c r="AC57" s="80">
        <v>994</v>
      </c>
      <c r="AD57" s="81">
        <v>12621</v>
      </c>
      <c r="AE57" s="82">
        <v>0.92800000000000005</v>
      </c>
      <c r="AF57" s="83">
        <v>15</v>
      </c>
      <c r="AG57" s="84">
        <v>1E-3</v>
      </c>
      <c r="AJ57" s="118">
        <v>13</v>
      </c>
      <c r="AK57" s="113">
        <v>1E-3</v>
      </c>
      <c r="AM57" s="85">
        <f xml:space="preserve"> AF57 - AJ57</f>
        <v>2</v>
      </c>
      <c r="AN57" s="86">
        <f xml:space="preserve"> AG57 - AK57</f>
        <v>0</v>
      </c>
    </row>
    <row r="58" spans="1:40" x14ac:dyDescent="0.25">
      <c r="A58" s="61" t="s">
        <v>48</v>
      </c>
      <c r="B58" s="62">
        <v>48496</v>
      </c>
      <c r="C58" s="63">
        <v>28</v>
      </c>
      <c r="D58" s="63">
        <v>6</v>
      </c>
      <c r="E58" s="63">
        <v>23</v>
      </c>
      <c r="F58" s="64">
        <v>5</v>
      </c>
      <c r="G58" s="65">
        <v>48337</v>
      </c>
      <c r="H58" s="66">
        <v>0.997</v>
      </c>
      <c r="I58" s="67">
        <v>129</v>
      </c>
      <c r="J58" s="68">
        <v>3.0000000000000001E-3</v>
      </c>
      <c r="K58" s="69">
        <v>5</v>
      </c>
      <c r="L58" s="68">
        <v>0</v>
      </c>
      <c r="M58" s="69">
        <v>25</v>
      </c>
      <c r="N58" s="70">
        <v>1E-3</v>
      </c>
      <c r="O58" s="71">
        <v>12</v>
      </c>
      <c r="P58" s="72">
        <v>0</v>
      </c>
      <c r="Q58" s="73">
        <v>12</v>
      </c>
      <c r="R58" s="74">
        <v>0</v>
      </c>
      <c r="S58" s="73">
        <v>2418</v>
      </c>
      <c r="T58" s="74">
        <v>0.05</v>
      </c>
      <c r="U58" s="73">
        <v>3361</v>
      </c>
      <c r="V58" s="74">
        <v>6.9000000000000006E-2</v>
      </c>
      <c r="W58" s="122">
        <v>0</v>
      </c>
      <c r="X58" s="75">
        <v>0</v>
      </c>
      <c r="Y58" s="76">
        <v>0</v>
      </c>
      <c r="Z58" s="77">
        <v>0</v>
      </c>
      <c r="AA58" s="78">
        <v>2</v>
      </c>
      <c r="AB58" s="79">
        <v>0</v>
      </c>
      <c r="AC58" s="80">
        <v>5794</v>
      </c>
      <c r="AD58" s="81">
        <v>45117</v>
      </c>
      <c r="AE58" s="82">
        <v>0.93</v>
      </c>
      <c r="AF58" s="83">
        <v>17</v>
      </c>
      <c r="AG58" s="84">
        <v>0</v>
      </c>
      <c r="AJ58" s="118">
        <v>47</v>
      </c>
      <c r="AK58" s="113">
        <v>1E-3</v>
      </c>
      <c r="AM58" s="85">
        <f xml:space="preserve"> AF58 - AJ58</f>
        <v>-30</v>
      </c>
      <c r="AN58" s="86">
        <f xml:space="preserve"> AG58 - AK58</f>
        <v>-1E-3</v>
      </c>
    </row>
    <row r="59" spans="1:40" x14ac:dyDescent="0.25">
      <c r="A59" s="61" t="s">
        <v>66</v>
      </c>
      <c r="B59" s="62">
        <v>4759</v>
      </c>
      <c r="C59" s="63">
        <v>10</v>
      </c>
      <c r="D59" s="63">
        <v>0</v>
      </c>
      <c r="E59" s="63">
        <v>0</v>
      </c>
      <c r="F59" s="64">
        <v>3</v>
      </c>
      <c r="G59" s="65">
        <v>4644</v>
      </c>
      <c r="H59" s="66">
        <v>0.97599999999999998</v>
      </c>
      <c r="I59" s="67">
        <v>111</v>
      </c>
      <c r="J59" s="68">
        <v>2.3E-2</v>
      </c>
      <c r="K59" s="69">
        <v>3</v>
      </c>
      <c r="L59" s="68">
        <v>1E-3</v>
      </c>
      <c r="M59" s="69">
        <v>1</v>
      </c>
      <c r="N59" s="70">
        <v>0</v>
      </c>
      <c r="O59" s="71">
        <v>31</v>
      </c>
      <c r="P59" s="72">
        <v>7.0000000000000001E-3</v>
      </c>
      <c r="Q59" s="73">
        <v>0</v>
      </c>
      <c r="R59" s="74">
        <v>0</v>
      </c>
      <c r="S59" s="73">
        <v>67</v>
      </c>
      <c r="T59" s="74">
        <v>1.4E-2</v>
      </c>
      <c r="U59" s="73">
        <v>137</v>
      </c>
      <c r="V59" s="74">
        <v>2.9000000000000001E-2</v>
      </c>
      <c r="W59" s="122">
        <v>0</v>
      </c>
      <c r="X59" s="75">
        <v>0</v>
      </c>
      <c r="Y59" s="76">
        <v>0</v>
      </c>
      <c r="Z59" s="77">
        <v>0</v>
      </c>
      <c r="AA59" s="78">
        <v>10</v>
      </c>
      <c r="AB59" s="79">
        <v>2E-3</v>
      </c>
      <c r="AC59" s="80">
        <v>248</v>
      </c>
      <c r="AD59" s="81">
        <v>4590</v>
      </c>
      <c r="AE59" s="82">
        <v>0.96399999999999997</v>
      </c>
      <c r="AF59" s="83">
        <v>34</v>
      </c>
      <c r="AG59" s="84">
        <v>7.0000000000000001E-3</v>
      </c>
      <c r="AJ59" s="118">
        <v>29</v>
      </c>
      <c r="AK59" s="113">
        <v>6.0000000000000001E-3</v>
      </c>
      <c r="AM59" s="85">
        <f xml:space="preserve"> AF59 - AJ59</f>
        <v>5</v>
      </c>
      <c r="AN59" s="86">
        <f xml:space="preserve"> AG59 - AK59</f>
        <v>1E-3</v>
      </c>
    </row>
    <row r="60" spans="1:40" x14ac:dyDescent="0.25">
      <c r="A60" s="61" t="s">
        <v>65</v>
      </c>
      <c r="B60" s="62">
        <v>4871</v>
      </c>
      <c r="C60" s="63">
        <v>9</v>
      </c>
      <c r="D60" s="63">
        <v>1</v>
      </c>
      <c r="E60" s="63">
        <v>4</v>
      </c>
      <c r="F60" s="64">
        <v>3</v>
      </c>
      <c r="G60" s="65">
        <v>4765</v>
      </c>
      <c r="H60" s="66">
        <v>0.97799999999999998</v>
      </c>
      <c r="I60" s="67">
        <v>88</v>
      </c>
      <c r="J60" s="68">
        <v>1.7999999999999999E-2</v>
      </c>
      <c r="K60" s="69">
        <v>7</v>
      </c>
      <c r="L60" s="68">
        <v>1E-3</v>
      </c>
      <c r="M60" s="69">
        <v>11</v>
      </c>
      <c r="N60" s="70">
        <v>2E-3</v>
      </c>
      <c r="O60" s="71">
        <v>102</v>
      </c>
      <c r="P60" s="72">
        <v>2.1000000000000001E-2</v>
      </c>
      <c r="Q60" s="73">
        <v>26</v>
      </c>
      <c r="R60" s="74">
        <v>5.0000000000000001E-3</v>
      </c>
      <c r="S60" s="73">
        <v>23</v>
      </c>
      <c r="T60" s="74">
        <v>5.0000000000000001E-3</v>
      </c>
      <c r="U60" s="73">
        <v>10</v>
      </c>
      <c r="V60" s="74">
        <v>2E-3</v>
      </c>
      <c r="W60" s="122">
        <v>0</v>
      </c>
      <c r="X60" s="75">
        <v>0</v>
      </c>
      <c r="Y60" s="76">
        <v>0</v>
      </c>
      <c r="Z60" s="77">
        <v>0</v>
      </c>
      <c r="AA60" s="78">
        <v>1</v>
      </c>
      <c r="AB60" s="79">
        <v>0</v>
      </c>
      <c r="AC60" s="80">
        <v>137</v>
      </c>
      <c r="AD60" s="81">
        <v>4760</v>
      </c>
      <c r="AE60" s="82">
        <v>0.97699999999999998</v>
      </c>
      <c r="AF60" s="83">
        <v>109</v>
      </c>
      <c r="AG60" s="84">
        <v>2.1999999999999999E-2</v>
      </c>
      <c r="AJ60" s="118">
        <v>105</v>
      </c>
      <c r="AK60" s="113">
        <v>2.1999999999999999E-2</v>
      </c>
      <c r="AM60" s="85">
        <f xml:space="preserve"> AF60 - AJ60</f>
        <v>4</v>
      </c>
      <c r="AN60" s="86">
        <f xml:space="preserve"> AG60 - AK60</f>
        <v>0</v>
      </c>
    </row>
    <row r="61" spans="1:40" x14ac:dyDescent="0.25">
      <c r="A61" s="61" t="s">
        <v>81</v>
      </c>
      <c r="B61" s="62">
        <v>9910</v>
      </c>
      <c r="C61" s="63">
        <v>20</v>
      </c>
      <c r="D61" s="63">
        <v>0</v>
      </c>
      <c r="E61" s="63">
        <v>10</v>
      </c>
      <c r="F61" s="64">
        <v>3</v>
      </c>
      <c r="G61" s="65">
        <v>9661</v>
      </c>
      <c r="H61" s="66">
        <v>0.97499999999999998</v>
      </c>
      <c r="I61" s="67">
        <v>223</v>
      </c>
      <c r="J61" s="68">
        <v>2.3E-2</v>
      </c>
      <c r="K61" s="69">
        <v>5</v>
      </c>
      <c r="L61" s="68">
        <v>1E-3</v>
      </c>
      <c r="M61" s="69">
        <v>21</v>
      </c>
      <c r="N61" s="70">
        <v>2E-3</v>
      </c>
      <c r="O61" s="71">
        <v>114</v>
      </c>
      <c r="P61" s="72">
        <v>1.2E-2</v>
      </c>
      <c r="Q61" s="73">
        <v>104</v>
      </c>
      <c r="R61" s="74">
        <v>0.01</v>
      </c>
      <c r="S61" s="73">
        <v>267</v>
      </c>
      <c r="T61" s="74">
        <v>2.7E-2</v>
      </c>
      <c r="U61" s="73">
        <v>13</v>
      </c>
      <c r="V61" s="74">
        <v>1E-3</v>
      </c>
      <c r="W61" s="122">
        <v>0</v>
      </c>
      <c r="X61" s="75">
        <v>0</v>
      </c>
      <c r="Y61" s="76">
        <v>0</v>
      </c>
      <c r="Z61" s="77">
        <v>0</v>
      </c>
      <c r="AA61" s="78">
        <v>3</v>
      </c>
      <c r="AB61" s="79">
        <v>0</v>
      </c>
      <c r="AC61" s="80">
        <v>422</v>
      </c>
      <c r="AD61" s="81">
        <v>9618</v>
      </c>
      <c r="AE61" s="82">
        <v>0.97099999999999997</v>
      </c>
      <c r="AF61" s="83">
        <v>119</v>
      </c>
      <c r="AG61" s="84">
        <v>1.2E-2</v>
      </c>
      <c r="AJ61" s="118">
        <v>21</v>
      </c>
      <c r="AK61" s="113">
        <v>2E-3</v>
      </c>
      <c r="AM61" s="85">
        <f xml:space="preserve"> AF61 - AJ61</f>
        <v>98</v>
      </c>
      <c r="AN61" s="86">
        <f xml:space="preserve"> AG61 - AK61</f>
        <v>0.01</v>
      </c>
    </row>
    <row r="62" spans="1:40" x14ac:dyDescent="0.25">
      <c r="A62" s="61" t="s">
        <v>44</v>
      </c>
      <c r="B62" s="62">
        <v>18807</v>
      </c>
      <c r="C62" s="63">
        <v>24</v>
      </c>
      <c r="D62" s="63">
        <v>0</v>
      </c>
      <c r="E62" s="63">
        <v>9</v>
      </c>
      <c r="F62" s="64">
        <v>3</v>
      </c>
      <c r="G62" s="65">
        <v>18676</v>
      </c>
      <c r="H62" s="66">
        <v>0.99299999999999999</v>
      </c>
      <c r="I62" s="67">
        <v>92</v>
      </c>
      <c r="J62" s="68">
        <v>5.0000000000000001E-3</v>
      </c>
      <c r="K62" s="69">
        <v>16</v>
      </c>
      <c r="L62" s="68">
        <v>1E-3</v>
      </c>
      <c r="M62" s="69">
        <v>23</v>
      </c>
      <c r="N62" s="70">
        <v>1E-3</v>
      </c>
      <c r="O62" s="71">
        <v>11</v>
      </c>
      <c r="P62" s="72">
        <v>1E-3</v>
      </c>
      <c r="Q62" s="73">
        <v>7</v>
      </c>
      <c r="R62" s="74">
        <v>0</v>
      </c>
      <c r="S62" s="73">
        <v>142</v>
      </c>
      <c r="T62" s="74">
        <v>8.0000000000000002E-3</v>
      </c>
      <c r="U62" s="73">
        <v>3</v>
      </c>
      <c r="V62" s="74">
        <v>0</v>
      </c>
      <c r="W62" s="122">
        <v>0</v>
      </c>
      <c r="X62" s="75">
        <v>0</v>
      </c>
      <c r="Y62" s="76">
        <v>0</v>
      </c>
      <c r="Z62" s="77">
        <v>0</v>
      </c>
      <c r="AA62" s="78">
        <v>1</v>
      </c>
      <c r="AB62" s="79">
        <v>0</v>
      </c>
      <c r="AC62" s="80">
        <v>172</v>
      </c>
      <c r="AD62" s="81">
        <v>18640</v>
      </c>
      <c r="AE62" s="82">
        <v>0.99099999999999999</v>
      </c>
      <c r="AF62" s="83">
        <v>27</v>
      </c>
      <c r="AG62" s="84">
        <v>1E-3</v>
      </c>
      <c r="AJ62" s="118">
        <v>28</v>
      </c>
      <c r="AK62" s="113">
        <v>1E-3</v>
      </c>
      <c r="AM62" s="85">
        <f xml:space="preserve"> AF62 - AJ62</f>
        <v>-1</v>
      </c>
      <c r="AN62" s="86">
        <f xml:space="preserve"> AG62 - AK62</f>
        <v>0</v>
      </c>
    </row>
    <row r="63" spans="1:40" ht="15.75" thickBot="1" x14ac:dyDescent="0.3">
      <c r="A63" s="61" t="s">
        <v>41</v>
      </c>
      <c r="B63" s="62">
        <v>7480</v>
      </c>
      <c r="C63" s="63">
        <v>14</v>
      </c>
      <c r="D63" s="63">
        <v>0</v>
      </c>
      <c r="E63" s="63">
        <v>0</v>
      </c>
      <c r="F63" s="64">
        <v>3</v>
      </c>
      <c r="G63" s="65">
        <v>7449</v>
      </c>
      <c r="H63" s="66">
        <v>0.996</v>
      </c>
      <c r="I63" s="67">
        <v>30</v>
      </c>
      <c r="J63" s="68">
        <v>4.0000000000000001E-3</v>
      </c>
      <c r="K63" s="69">
        <v>0</v>
      </c>
      <c r="L63" s="68">
        <v>0</v>
      </c>
      <c r="M63" s="69">
        <v>1</v>
      </c>
      <c r="N63" s="70">
        <v>0</v>
      </c>
      <c r="O63" s="71">
        <v>26</v>
      </c>
      <c r="P63" s="72">
        <v>3.0000000000000001E-3</v>
      </c>
      <c r="Q63" s="73">
        <v>0</v>
      </c>
      <c r="R63" s="74">
        <v>0</v>
      </c>
      <c r="S63" s="73">
        <v>18</v>
      </c>
      <c r="T63" s="74">
        <v>2E-3</v>
      </c>
      <c r="U63" s="73">
        <v>2</v>
      </c>
      <c r="V63" s="74">
        <v>0</v>
      </c>
      <c r="W63" s="122">
        <v>0</v>
      </c>
      <c r="X63" s="75">
        <v>0</v>
      </c>
      <c r="Y63" s="76">
        <v>0</v>
      </c>
      <c r="Z63" s="77">
        <v>0</v>
      </c>
      <c r="AA63" s="78">
        <v>2</v>
      </c>
      <c r="AB63" s="79">
        <v>0</v>
      </c>
      <c r="AC63" s="80">
        <v>48</v>
      </c>
      <c r="AD63" s="81">
        <v>7454</v>
      </c>
      <c r="AE63" s="82">
        <v>0.997</v>
      </c>
      <c r="AF63" s="83">
        <v>26</v>
      </c>
      <c r="AG63" s="84">
        <v>3.0000000000000001E-3</v>
      </c>
      <c r="AJ63" s="119">
        <v>29</v>
      </c>
      <c r="AK63" s="120">
        <v>4.0000000000000001E-3</v>
      </c>
      <c r="AM63" s="85">
        <f xml:space="preserve"> AF63 - AJ63</f>
        <v>-3</v>
      </c>
      <c r="AN63" s="86">
        <f xml:space="preserve"> AG63 - AK63</f>
        <v>-1E-3</v>
      </c>
    </row>
    <row r="65" spans="1:33" x14ac:dyDescent="0.25">
      <c r="A65" s="87" t="s">
        <v>103</v>
      </c>
      <c r="B65" s="7"/>
      <c r="C65" s="4"/>
      <c r="D65" s="4"/>
      <c r="E65" s="4"/>
      <c r="F65" s="4"/>
      <c r="G65" s="7"/>
      <c r="H65" s="6"/>
      <c r="I65" s="7"/>
      <c r="J65" s="19"/>
      <c r="K65" s="4"/>
      <c r="L65" s="19"/>
      <c r="M65" s="19"/>
      <c r="N65" s="19"/>
      <c r="O65" s="19"/>
      <c r="P65" s="19" t="s">
        <v>104</v>
      </c>
      <c r="Q65" s="19"/>
      <c r="R65" s="19"/>
      <c r="S65" s="19"/>
      <c r="T65" s="19"/>
      <c r="U65" s="19"/>
      <c r="V65" s="19"/>
      <c r="W65" s="19"/>
      <c r="X65" s="6"/>
      <c r="Y65" s="19"/>
      <c r="Z65" s="19"/>
      <c r="AA65" s="12"/>
      <c r="AB65" s="12"/>
      <c r="AC65" s="12"/>
      <c r="AD65" s="88"/>
      <c r="AE65" s="89"/>
      <c r="AF65" s="12"/>
      <c r="AG65" s="19" t="s">
        <v>104</v>
      </c>
    </row>
    <row r="66" spans="1:33" x14ac:dyDescent="0.25">
      <c r="A66" s="90" t="s">
        <v>105</v>
      </c>
      <c r="B66" s="91">
        <f t="shared" ref="B66:G66" si="0">SUM(B9:B63)</f>
        <v>1202001</v>
      </c>
      <c r="C66" s="92">
        <f t="shared" si="0"/>
        <v>1651</v>
      </c>
      <c r="D66" s="91">
        <f t="shared" si="0"/>
        <v>42</v>
      </c>
      <c r="E66" s="91">
        <f t="shared" si="0"/>
        <v>961</v>
      </c>
      <c r="F66" s="92">
        <f t="shared" si="0"/>
        <v>195</v>
      </c>
      <c r="G66" s="93">
        <f t="shared" si="0"/>
        <v>1159045</v>
      </c>
      <c r="H66" s="94">
        <f xml:space="preserve"> G66 / B66</f>
        <v>0.96426292490605248</v>
      </c>
      <c r="I66" s="93">
        <f>SUM(I9:I63)</f>
        <v>36472</v>
      </c>
      <c r="J66" s="95">
        <f xml:space="preserve"> I66 / B66</f>
        <v>3.0342736819686505E-2</v>
      </c>
      <c r="K66" s="93">
        <f>SUM(K9:K63)</f>
        <v>2340</v>
      </c>
      <c r="L66" s="95">
        <f xml:space="preserve"> K66 / B66</f>
        <v>1.9467537880584126E-3</v>
      </c>
      <c r="M66" s="93">
        <f>SUM(M9:M63)</f>
        <v>4144</v>
      </c>
      <c r="N66" s="94">
        <f xml:space="preserve"> M66 / B66</f>
        <v>3.4475844862025904E-3</v>
      </c>
      <c r="O66" s="96">
        <f>SUM(O9:O63)</f>
        <v>9749</v>
      </c>
      <c r="P66" s="97">
        <f xml:space="preserve"> O66 / ($G$66 + $I$66)</f>
        <v>8.1546310090111641E-3</v>
      </c>
      <c r="Q66" s="96">
        <f>SUM(Q9:Q63)</f>
        <v>4859</v>
      </c>
      <c r="R66" s="97">
        <f xml:space="preserve"> Q66 / ($G$66 + $I$66)</f>
        <v>4.064350402378218E-3</v>
      </c>
      <c r="S66" s="96">
        <f>SUM(S9:S63)</f>
        <v>31155</v>
      </c>
      <c r="T66" s="97">
        <f xml:space="preserve"> S66 /  ($G$66 + $I$66)</f>
        <v>2.6059855276001929E-2</v>
      </c>
      <c r="U66" s="96">
        <f>SUM(U9:U63)</f>
        <v>12403</v>
      </c>
      <c r="V66" s="97">
        <f xml:space="preserve"> U66 /  ($G$66 + $I$66)</f>
        <v>1.0374591076496612E-2</v>
      </c>
      <c r="W66" s="96">
        <f>SUM(W9:W63)</f>
        <v>6349</v>
      </c>
      <c r="X66" s="97">
        <f xml:space="preserve"> W66 / ($G$66 + $I$66)</f>
        <v>5.3106731230087066E-3</v>
      </c>
      <c r="Y66" s="96">
        <f>SUM(Y9:Y63)</f>
        <v>212</v>
      </c>
      <c r="Z66" s="97">
        <f xml:space="preserve"> Y66 /  ($G$66 + $I$66)</f>
        <v>1.7732913877427088E-4</v>
      </c>
      <c r="AA66" s="98">
        <f>SUM(AA9:AA63)</f>
        <v>980</v>
      </c>
      <c r="AB66" s="99">
        <f xml:space="preserve"> AA66 /  ($G$66 + $I$66)</f>
        <v>8.1972903773012008E-4</v>
      </c>
      <c r="AC66" s="100">
        <f>SUM(AC9:AC63)</f>
        <v>62709</v>
      </c>
      <c r="AD66" s="100">
        <f>SUM(AD9:AD63)</f>
        <v>1154275</v>
      </c>
      <c r="AE66" s="101">
        <f xml:space="preserve"> AD66 /  ($G$66 + $I$66)</f>
        <v>0.96550279084279023</v>
      </c>
      <c r="AF66" s="102">
        <f>SUM(AF9:AF63)</f>
        <v>12089</v>
      </c>
      <c r="AG66" s="103">
        <f xml:space="preserve"> AF66 / $B$66</f>
        <v>1.0057395958905192E-2</v>
      </c>
    </row>
    <row r="67" spans="1:33" x14ac:dyDescent="0.25">
      <c r="A67" s="104" t="s">
        <v>106</v>
      </c>
      <c r="B67" s="91">
        <f t="shared" ref="B67:AG67" si="1">MIN(B9:B63)</f>
        <v>3457</v>
      </c>
      <c r="C67" s="91">
        <f t="shared" si="1"/>
        <v>9</v>
      </c>
      <c r="D67" s="91">
        <f t="shared" si="1"/>
        <v>0</v>
      </c>
      <c r="E67" s="91">
        <f t="shared" si="1"/>
        <v>0</v>
      </c>
      <c r="F67" s="91">
        <f t="shared" si="1"/>
        <v>3</v>
      </c>
      <c r="G67" s="93">
        <f t="shared" si="1"/>
        <v>3393</v>
      </c>
      <c r="H67" s="105">
        <f t="shared" si="1"/>
        <v>0.68400000000000005</v>
      </c>
      <c r="I67" s="93">
        <f t="shared" si="1"/>
        <v>30</v>
      </c>
      <c r="J67" s="106">
        <f t="shared" si="1"/>
        <v>3.0000000000000001E-3</v>
      </c>
      <c r="K67" s="93">
        <f t="shared" si="1"/>
        <v>0</v>
      </c>
      <c r="L67" s="106">
        <f t="shared" si="1"/>
        <v>0</v>
      </c>
      <c r="M67" s="93">
        <f t="shared" si="1"/>
        <v>0</v>
      </c>
      <c r="N67" s="105">
        <f t="shared" si="1"/>
        <v>0</v>
      </c>
      <c r="O67" s="96">
        <f t="shared" si="1"/>
        <v>4</v>
      </c>
      <c r="P67" s="107">
        <f t="shared" si="1"/>
        <v>0</v>
      </c>
      <c r="Q67" s="96">
        <f t="shared" si="1"/>
        <v>0</v>
      </c>
      <c r="R67" s="107">
        <f t="shared" si="1"/>
        <v>0</v>
      </c>
      <c r="S67" s="96">
        <f t="shared" si="1"/>
        <v>5</v>
      </c>
      <c r="T67" s="107">
        <f t="shared" si="1"/>
        <v>0</v>
      </c>
      <c r="U67" s="96">
        <f t="shared" si="1"/>
        <v>1</v>
      </c>
      <c r="V67" s="107">
        <f t="shared" si="1"/>
        <v>0</v>
      </c>
      <c r="W67" s="96">
        <f t="shared" si="1"/>
        <v>0</v>
      </c>
      <c r="X67" s="108">
        <f t="shared" si="1"/>
        <v>0</v>
      </c>
      <c r="Y67" s="96">
        <f t="shared" si="1"/>
        <v>0</v>
      </c>
      <c r="Z67" s="107">
        <f t="shared" si="1"/>
        <v>0</v>
      </c>
      <c r="AA67" s="98">
        <f t="shared" si="1"/>
        <v>0</v>
      </c>
      <c r="AB67" s="109">
        <f t="shared" si="1"/>
        <v>0</v>
      </c>
      <c r="AC67" s="100">
        <f t="shared" si="1"/>
        <v>30</v>
      </c>
      <c r="AD67" s="100">
        <f t="shared" si="1"/>
        <v>3434</v>
      </c>
      <c r="AE67" s="110">
        <f t="shared" si="1"/>
        <v>0.69499999999999995</v>
      </c>
      <c r="AF67" s="102">
        <f t="shared" si="1"/>
        <v>5</v>
      </c>
      <c r="AG67" s="111">
        <f t="shared" si="1"/>
        <v>0</v>
      </c>
    </row>
    <row r="68" spans="1:33" x14ac:dyDescent="0.25">
      <c r="A68" s="104" t="s">
        <v>107</v>
      </c>
      <c r="B68" s="91">
        <f t="shared" ref="B68:AG68" si="2">MAX(B9:B63)</f>
        <v>120222</v>
      </c>
      <c r="C68" s="91">
        <f t="shared" si="2"/>
        <v>183</v>
      </c>
      <c r="D68" s="91">
        <f t="shared" si="2"/>
        <v>10</v>
      </c>
      <c r="E68" s="91">
        <f t="shared" si="2"/>
        <v>162</v>
      </c>
      <c r="F68" s="91">
        <f t="shared" si="2"/>
        <v>8</v>
      </c>
      <c r="G68" s="93">
        <f t="shared" si="2"/>
        <v>118176</v>
      </c>
      <c r="H68" s="105">
        <f t="shared" si="2"/>
        <v>0.997</v>
      </c>
      <c r="I68" s="93">
        <f t="shared" si="2"/>
        <v>4465</v>
      </c>
      <c r="J68" s="106">
        <f t="shared" si="2"/>
        <v>0.26100000000000001</v>
      </c>
      <c r="K68" s="93">
        <f t="shared" si="2"/>
        <v>935</v>
      </c>
      <c r="L68" s="106">
        <f t="shared" si="2"/>
        <v>5.5E-2</v>
      </c>
      <c r="M68" s="93">
        <f t="shared" si="2"/>
        <v>1004</v>
      </c>
      <c r="N68" s="106">
        <f t="shared" si="2"/>
        <v>1.7999999999999999E-2</v>
      </c>
      <c r="O68" s="96">
        <f t="shared" si="2"/>
        <v>1302</v>
      </c>
      <c r="P68" s="107">
        <f t="shared" si="2"/>
        <v>7.5999999999999998E-2</v>
      </c>
      <c r="Q68" s="96">
        <f t="shared" si="2"/>
        <v>800</v>
      </c>
      <c r="R68" s="107">
        <f t="shared" si="2"/>
        <v>2.3E-2</v>
      </c>
      <c r="S68" s="96">
        <f t="shared" si="2"/>
        <v>6776</v>
      </c>
      <c r="T68" s="107">
        <f t="shared" si="2"/>
        <v>0.25900000000000001</v>
      </c>
      <c r="U68" s="96">
        <f t="shared" si="2"/>
        <v>3361</v>
      </c>
      <c r="V68" s="107">
        <f t="shared" si="2"/>
        <v>6.9000000000000006E-2</v>
      </c>
      <c r="W68" s="96">
        <f t="shared" si="2"/>
        <v>2000</v>
      </c>
      <c r="X68" s="108">
        <f t="shared" si="2"/>
        <v>0.17199999999999999</v>
      </c>
      <c r="Y68" s="96">
        <f t="shared" si="2"/>
        <v>20</v>
      </c>
      <c r="Z68" s="107">
        <f t="shared" si="2"/>
        <v>2E-3</v>
      </c>
      <c r="AA68" s="98">
        <f t="shared" si="2"/>
        <v>184</v>
      </c>
      <c r="AB68" s="109">
        <f t="shared" si="2"/>
        <v>8.9999999999999993E-3</v>
      </c>
      <c r="AC68" s="100">
        <f t="shared" si="2"/>
        <v>7301</v>
      </c>
      <c r="AD68" s="100">
        <f t="shared" si="2"/>
        <v>118520</v>
      </c>
      <c r="AE68" s="110">
        <f t="shared" si="2"/>
        <v>0.999</v>
      </c>
      <c r="AF68" s="102">
        <f t="shared" si="2"/>
        <v>2237</v>
      </c>
      <c r="AG68" s="111">
        <f t="shared" si="2"/>
        <v>0.13100000000000001</v>
      </c>
    </row>
    <row r="70" spans="1:33" x14ac:dyDescent="0.25">
      <c r="G70" s="88">
        <f xml:space="preserve"> '[1]2 Jan 2024'!G65 + '[1]2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descending="1" ref="W8"/>
    </sortState>
  </autoFilter>
  <mergeCells count="7">
    <mergeCell ref="AM7:AN7"/>
    <mergeCell ref="G7:N7"/>
    <mergeCell ref="O7:Z7"/>
    <mergeCell ref="AA7:AB7"/>
    <mergeCell ref="AC7:AE7"/>
    <mergeCell ref="AF7:AG7"/>
    <mergeCell ref="AJ7:AK7"/>
  </mergeCells>
  <hyperlinks>
    <hyperlink ref="AG1" r:id="rId1" xr:uid="{A650D359-BCBF-41B4-BD85-9D3E6F028ADF}"/>
    <hyperlink ref="H1" r:id="rId2" xr:uid="{868A87D8-3E37-49A7-98B7-33654F7AAA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42A5-883E-45D3-ADD1-2003046F03A9}">
  <dimension ref="A1:AO70"/>
  <sheetViews>
    <sheetView workbookViewId="0">
      <pane xSplit="1" ySplit="8" topLeftCell="B21" activePane="bottomRight" state="frozen"/>
      <selection pane="topRight" activeCell="B1" sqref="B1"/>
      <selection pane="bottomLeft" activeCell="A9" sqref="A9"/>
      <selection pane="bottomRight" activeCell="A4" sqref="A4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hidden="1" customWidth="1"/>
    <col min="5" max="5" width="11.140625" hidden="1" customWidth="1"/>
    <col min="6" max="6" width="8.85546875" hidden="1" customWidth="1"/>
    <col min="7" max="7" width="11.5703125" hidden="1" customWidth="1"/>
    <col min="8" max="8" width="11.5703125" style="1" hidden="1" customWidth="1"/>
    <col min="9" max="9" width="10" hidden="1" customWidth="1"/>
    <col min="10" max="10" width="13.42578125" style="1" hidden="1" customWidth="1"/>
    <col min="11" max="11" width="11.42578125" hidden="1" customWidth="1"/>
    <col min="12" max="12" width="11.140625" style="1" hidden="1" customWidth="1"/>
    <col min="13" max="13" width="10.7109375" hidden="1" customWidth="1"/>
    <col min="14" max="14" width="10.42578125" style="1" hidden="1" customWidth="1"/>
    <col min="15" max="15" width="11" hidden="1" customWidth="1"/>
    <col min="16" max="16" width="14.7109375" style="1" hidden="1" customWidth="1"/>
    <col min="17" max="17" width="15.28515625" hidden="1" customWidth="1"/>
    <col min="18" max="18" width="0" style="1" hidden="1" customWidth="1"/>
    <col min="19" max="19" width="0" hidden="1" customWidth="1"/>
    <col min="20" max="20" width="14.28515625" style="1" hidden="1" customWidth="1"/>
    <col min="21" max="21" width="12.85546875" customWidth="1"/>
    <col min="22" max="22" width="12.7109375" style="1" customWidth="1"/>
    <col min="23" max="23" width="10.42578125" hidden="1" customWidth="1"/>
    <col min="24" max="24" width="12.140625" style="1" hidden="1" customWidth="1"/>
    <col min="25" max="25" width="13.140625" hidden="1" customWidth="1"/>
    <col min="26" max="26" width="14.7109375" style="1" hidden="1" customWidth="1"/>
    <col min="27" max="27" width="12.28515625" hidden="1" customWidth="1"/>
    <col min="28" max="28" width="11.5703125" style="1" hidden="1" customWidth="1"/>
    <col min="29" max="29" width="13.7109375" hidden="1" customWidth="1"/>
    <col min="30" max="30" width="12.7109375" hidden="1" customWidth="1"/>
    <col min="31" max="31" width="13" style="1" hidden="1" customWidth="1"/>
    <col min="32" max="32" width="12.7109375" hidden="1" customWidth="1"/>
    <col min="33" max="33" width="13" style="1" hidden="1" customWidth="1"/>
    <col min="34" max="34" width="14.28515625" hidden="1" customWidth="1"/>
    <col min="35" max="35" width="12.85546875" hidden="1" customWidth="1"/>
    <col min="36" max="36" width="12.7109375" hidden="1" customWidth="1"/>
    <col min="37" max="37" width="10.42578125" hidden="1" customWidth="1"/>
    <col min="38" max="38" width="12.140625" hidden="1" customWidth="1"/>
    <col min="39" max="39" width="13.140625" hidden="1" customWidth="1"/>
    <col min="40" max="40" width="14.7109375" hidden="1" customWidth="1"/>
    <col min="41" max="41" width="12.28515625" hidden="1" customWidth="1"/>
    <col min="42" max="42" width="11.5703125" customWidth="1"/>
    <col min="43" max="43" width="13.7109375" customWidth="1"/>
    <col min="44" max="44" width="12.7109375" customWidth="1"/>
    <col min="45" max="45" width="13" customWidth="1"/>
    <col min="46" max="46" width="12.7109375" customWidth="1"/>
    <col min="47" max="47" width="13" customWidth="1"/>
  </cols>
  <sheetData>
    <row r="1" spans="1:40" x14ac:dyDescent="0.25">
      <c r="A1" s="2" t="s">
        <v>108</v>
      </c>
      <c r="B1" s="3"/>
      <c r="C1" s="4"/>
      <c r="D1" s="4"/>
      <c r="E1" s="4"/>
      <c r="F1" s="4"/>
      <c r="G1" s="4"/>
      <c r="H1" s="5" t="s">
        <v>85</v>
      </c>
      <c r="I1" s="6"/>
      <c r="J1" s="4"/>
      <c r="K1" s="6"/>
      <c r="L1" s="4"/>
      <c r="M1" s="6"/>
      <c r="N1" s="4"/>
      <c r="O1" s="6"/>
      <c r="P1" s="4"/>
      <c r="R1" s="4"/>
      <c r="S1" s="6"/>
      <c r="T1" s="4"/>
      <c r="U1" s="6"/>
      <c r="V1" s="4"/>
      <c r="W1" s="6"/>
      <c r="X1" s="4"/>
      <c r="Y1" s="6"/>
      <c r="Z1" s="4"/>
      <c r="AA1" s="6"/>
      <c r="AB1" s="7"/>
      <c r="AC1" s="4"/>
      <c r="AD1" s="4"/>
      <c r="AE1" s="7"/>
      <c r="AF1" s="6"/>
      <c r="AG1" s="5" t="s">
        <v>85</v>
      </c>
    </row>
    <row r="2" spans="1:40" x14ac:dyDescent="0.25">
      <c r="A2" s="8" t="s">
        <v>113</v>
      </c>
      <c r="B2" s="9"/>
      <c r="C2" s="4"/>
      <c r="D2" s="4"/>
      <c r="E2" s="4"/>
      <c r="F2" s="4"/>
      <c r="G2" s="4"/>
      <c r="H2" s="4"/>
      <c r="I2" s="6"/>
      <c r="J2" s="4"/>
      <c r="K2" s="6"/>
      <c r="L2" s="4"/>
      <c r="M2" s="6"/>
      <c r="N2" s="4"/>
      <c r="O2" s="6"/>
      <c r="P2" s="4"/>
      <c r="Q2" s="6"/>
      <c r="R2" s="4"/>
      <c r="S2" s="6"/>
      <c r="T2" s="4"/>
      <c r="U2" s="6"/>
      <c r="V2" s="4"/>
      <c r="W2" s="6"/>
      <c r="X2" s="4"/>
      <c r="Y2" s="6"/>
      <c r="Z2" s="4"/>
      <c r="AA2" s="6"/>
      <c r="AB2" s="7"/>
      <c r="AC2" s="4"/>
      <c r="AD2" s="4"/>
      <c r="AE2" s="7"/>
      <c r="AF2" s="6"/>
      <c r="AG2" s="4"/>
      <c r="AH2" s="4"/>
    </row>
    <row r="3" spans="1:40" x14ac:dyDescent="0.25">
      <c r="A3" s="8" t="s">
        <v>86</v>
      </c>
      <c r="B3" s="9"/>
      <c r="C3" s="4"/>
      <c r="D3" s="4"/>
      <c r="E3" s="4"/>
      <c r="F3" s="4"/>
      <c r="G3" s="4"/>
      <c r="H3" s="4"/>
      <c r="I3" s="6"/>
      <c r="J3" s="4"/>
      <c r="K3" s="6"/>
      <c r="L3" s="4"/>
      <c r="M3" s="6"/>
      <c r="N3" s="4"/>
      <c r="O3" s="6"/>
      <c r="P3" s="4"/>
      <c r="Q3" s="6"/>
      <c r="R3" s="4"/>
      <c r="S3" s="6"/>
      <c r="T3" s="4"/>
      <c r="U3" s="6"/>
      <c r="V3" s="4"/>
      <c r="W3" s="6"/>
      <c r="X3" s="4"/>
      <c r="Y3" s="6"/>
      <c r="Z3" s="4"/>
      <c r="AA3" s="6"/>
      <c r="AB3" s="7"/>
      <c r="AC3" s="4"/>
      <c r="AD3" s="4"/>
      <c r="AE3" s="7"/>
      <c r="AF3" s="6"/>
      <c r="AG3" s="4"/>
      <c r="AH3" s="4"/>
    </row>
    <row r="4" spans="1:40" x14ac:dyDescent="0.25">
      <c r="A4" s="123" t="s">
        <v>115</v>
      </c>
      <c r="B4" s="9"/>
      <c r="C4" s="4"/>
      <c r="D4" s="4"/>
      <c r="E4" s="4"/>
      <c r="F4" s="4"/>
      <c r="G4" s="4"/>
      <c r="H4" s="4"/>
      <c r="I4" s="6"/>
      <c r="J4" s="4"/>
      <c r="K4" s="6"/>
      <c r="L4" s="4"/>
      <c r="M4" s="6"/>
      <c r="N4" s="4"/>
      <c r="O4" s="6"/>
      <c r="P4" s="4"/>
      <c r="Q4" s="6"/>
      <c r="R4" s="4"/>
      <c r="S4" s="6"/>
      <c r="T4" s="4"/>
      <c r="U4" s="6"/>
      <c r="V4" s="4"/>
      <c r="W4" s="6"/>
      <c r="X4" s="4"/>
      <c r="Y4" s="6"/>
      <c r="Z4" s="4"/>
      <c r="AA4" s="6"/>
      <c r="AB4" s="7"/>
      <c r="AC4" s="4"/>
      <c r="AD4" s="4"/>
      <c r="AE4" s="7"/>
      <c r="AF4" s="6"/>
      <c r="AG4" s="4"/>
      <c r="AH4" s="4"/>
    </row>
    <row r="5" spans="1:40" x14ac:dyDescent="0.25">
      <c r="A5" s="9"/>
      <c r="B5" s="4"/>
      <c r="C5" s="4"/>
      <c r="D5" s="4"/>
      <c r="E5" s="10" t="s">
        <v>87</v>
      </c>
      <c r="F5" s="4"/>
      <c r="G5" s="4"/>
      <c r="H5" s="11" t="s">
        <v>88</v>
      </c>
      <c r="I5" s="4"/>
      <c r="J5" s="6"/>
      <c r="K5" s="4"/>
      <c r="L5" s="6"/>
      <c r="M5" s="4"/>
      <c r="N5" s="6"/>
      <c r="O5" s="4"/>
      <c r="P5" s="11" t="s">
        <v>109</v>
      </c>
      <c r="Q5" s="4"/>
      <c r="R5" s="6"/>
      <c r="S5" s="4"/>
      <c r="T5" s="6"/>
      <c r="U5" s="4"/>
      <c r="V5" s="6"/>
      <c r="W5" s="4"/>
      <c r="X5" s="6"/>
      <c r="Y5" s="4"/>
      <c r="Z5" s="6"/>
      <c r="AA5" s="4"/>
      <c r="AB5" s="6"/>
      <c r="AC5" s="7"/>
      <c r="AD5" s="7"/>
      <c r="AE5" s="6"/>
      <c r="AF5" s="4"/>
      <c r="AG5" s="11" t="s">
        <v>110</v>
      </c>
      <c r="AH5" s="12"/>
      <c r="AM5" t="s">
        <v>89</v>
      </c>
    </row>
    <row r="6" spans="1:40" ht="15.75" thickBot="1" x14ac:dyDescent="0.3">
      <c r="A6" s="13"/>
      <c r="B6" s="7"/>
      <c r="C6" s="4"/>
      <c r="D6" s="4"/>
      <c r="E6" s="14" t="s">
        <v>90</v>
      </c>
      <c r="F6" s="15"/>
      <c r="G6" s="16"/>
      <c r="H6" s="17" t="s">
        <v>91</v>
      </c>
      <c r="I6" s="15"/>
      <c r="J6" s="18"/>
      <c r="K6" s="15"/>
      <c r="L6" s="18"/>
      <c r="M6" s="4"/>
      <c r="N6" s="6"/>
      <c r="O6" s="18"/>
      <c r="P6" s="17" t="s">
        <v>92</v>
      </c>
      <c r="Q6" s="18"/>
      <c r="R6" s="18" t="s">
        <v>92</v>
      </c>
      <c r="S6" s="19"/>
      <c r="T6" s="19"/>
      <c r="U6" s="19"/>
      <c r="V6" s="19"/>
      <c r="W6" s="19"/>
      <c r="X6" s="6"/>
      <c r="Y6" s="19"/>
      <c r="Z6" s="19"/>
      <c r="AA6" s="19"/>
      <c r="AB6" s="19"/>
      <c r="AC6" s="20"/>
      <c r="AD6" s="7"/>
      <c r="AE6" s="6"/>
      <c r="AF6" s="8">
        <v>46204</v>
      </c>
      <c r="AG6" s="4" t="s">
        <v>92</v>
      </c>
      <c r="AH6" s="12"/>
      <c r="AJ6" s="12" t="s">
        <v>111</v>
      </c>
      <c r="AM6" s="13" t="s">
        <v>112</v>
      </c>
    </row>
    <row r="7" spans="1:40" ht="15.75" thickBot="1" x14ac:dyDescent="0.3">
      <c r="A7" s="13"/>
      <c r="B7" s="7"/>
      <c r="C7" s="4"/>
      <c r="D7" s="4"/>
      <c r="E7" s="4"/>
      <c r="F7" s="4"/>
      <c r="G7" s="21" t="s">
        <v>93</v>
      </c>
      <c r="H7" s="22"/>
      <c r="I7" s="22"/>
      <c r="J7" s="22"/>
      <c r="K7" s="22"/>
      <c r="L7" s="22"/>
      <c r="M7" s="22"/>
      <c r="N7" s="23"/>
      <c r="O7" s="24" t="s">
        <v>94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6"/>
      <c r="AA7" s="27" t="s">
        <v>95</v>
      </c>
      <c r="AB7" s="28"/>
      <c r="AC7" s="29" t="s">
        <v>96</v>
      </c>
      <c r="AD7" s="30"/>
      <c r="AE7" s="31"/>
      <c r="AF7" s="32" t="s">
        <v>97</v>
      </c>
      <c r="AG7" s="33"/>
      <c r="AH7" s="12"/>
      <c r="AJ7" s="34" t="s">
        <v>97</v>
      </c>
      <c r="AK7" s="35"/>
      <c r="AM7" s="36" t="s">
        <v>97</v>
      </c>
      <c r="AN7" s="37"/>
    </row>
    <row r="8" spans="1:40" s="112" customFormat="1" ht="64.5" thickBot="1" x14ac:dyDescent="0.3">
      <c r="A8" s="38" t="s">
        <v>0</v>
      </c>
      <c r="B8" s="39" t="s">
        <v>1</v>
      </c>
      <c r="C8" s="39" t="s">
        <v>2</v>
      </c>
      <c r="D8" s="39" t="s">
        <v>98</v>
      </c>
      <c r="E8" s="39" t="s">
        <v>3</v>
      </c>
      <c r="F8" s="40" t="s">
        <v>4</v>
      </c>
      <c r="G8" s="41" t="s">
        <v>5</v>
      </c>
      <c r="H8" s="42" t="s">
        <v>6</v>
      </c>
      <c r="I8" s="43" t="s">
        <v>7</v>
      </c>
      <c r="J8" s="44" t="s">
        <v>8</v>
      </c>
      <c r="K8" s="43" t="s">
        <v>9</v>
      </c>
      <c r="L8" s="44" t="s">
        <v>10</v>
      </c>
      <c r="M8" s="43" t="s">
        <v>99</v>
      </c>
      <c r="N8" s="45" t="s">
        <v>100</v>
      </c>
      <c r="O8" s="46" t="s">
        <v>11</v>
      </c>
      <c r="P8" s="47" t="s">
        <v>12</v>
      </c>
      <c r="Q8" s="48" t="s">
        <v>13</v>
      </c>
      <c r="R8" s="49" t="s">
        <v>14</v>
      </c>
      <c r="S8" s="48" t="s">
        <v>15</v>
      </c>
      <c r="T8" s="49" t="s">
        <v>16</v>
      </c>
      <c r="U8" s="48" t="s">
        <v>17</v>
      </c>
      <c r="V8" s="49" t="s">
        <v>18</v>
      </c>
      <c r="W8" s="48" t="s">
        <v>19</v>
      </c>
      <c r="X8" s="49" t="s">
        <v>20</v>
      </c>
      <c r="Y8" s="48" t="s">
        <v>21</v>
      </c>
      <c r="Z8" s="50" t="s">
        <v>22</v>
      </c>
      <c r="AA8" s="51" t="s">
        <v>23</v>
      </c>
      <c r="AB8" s="52" t="s">
        <v>24</v>
      </c>
      <c r="AC8" s="53" t="s">
        <v>25</v>
      </c>
      <c r="AD8" s="54" t="s">
        <v>26</v>
      </c>
      <c r="AE8" s="55" t="s">
        <v>27</v>
      </c>
      <c r="AF8" s="56" t="s">
        <v>28</v>
      </c>
      <c r="AG8" s="57" t="s">
        <v>29</v>
      </c>
      <c r="AH8" s="58"/>
      <c r="AJ8" s="114" t="s">
        <v>28</v>
      </c>
      <c r="AK8" s="115" t="s">
        <v>29</v>
      </c>
      <c r="AM8" s="59" t="s">
        <v>101</v>
      </c>
      <c r="AN8" s="60" t="s">
        <v>102</v>
      </c>
    </row>
    <row r="9" spans="1:40" x14ac:dyDescent="0.25">
      <c r="A9" s="61" t="s">
        <v>48</v>
      </c>
      <c r="B9" s="62">
        <v>48496</v>
      </c>
      <c r="C9" s="63">
        <v>28</v>
      </c>
      <c r="D9" s="63">
        <v>6</v>
      </c>
      <c r="E9" s="63">
        <v>23</v>
      </c>
      <c r="F9" s="64">
        <v>5</v>
      </c>
      <c r="G9" s="65">
        <v>48337</v>
      </c>
      <c r="H9" s="66">
        <v>0.997</v>
      </c>
      <c r="I9" s="67">
        <v>129</v>
      </c>
      <c r="J9" s="68">
        <v>3.0000000000000001E-3</v>
      </c>
      <c r="K9" s="69">
        <v>5</v>
      </c>
      <c r="L9" s="68">
        <v>0</v>
      </c>
      <c r="M9" s="69">
        <v>25</v>
      </c>
      <c r="N9" s="70">
        <v>1E-3</v>
      </c>
      <c r="O9" s="71">
        <v>12</v>
      </c>
      <c r="P9" s="72">
        <v>0</v>
      </c>
      <c r="Q9" s="73">
        <v>12</v>
      </c>
      <c r="R9" s="74">
        <v>0</v>
      </c>
      <c r="S9" s="73">
        <v>2418</v>
      </c>
      <c r="T9" s="74">
        <v>0.05</v>
      </c>
      <c r="U9" s="122">
        <v>3361</v>
      </c>
      <c r="V9" s="74">
        <v>6.9000000000000006E-2</v>
      </c>
      <c r="W9" s="73">
        <v>0</v>
      </c>
      <c r="X9" s="75">
        <v>0</v>
      </c>
      <c r="Y9" s="76">
        <v>0</v>
      </c>
      <c r="Z9" s="77">
        <v>0</v>
      </c>
      <c r="AA9" s="78">
        <v>2</v>
      </c>
      <c r="AB9" s="79">
        <v>0</v>
      </c>
      <c r="AC9" s="80">
        <v>5794</v>
      </c>
      <c r="AD9" s="81">
        <v>45117</v>
      </c>
      <c r="AE9" s="82">
        <v>0.93</v>
      </c>
      <c r="AF9" s="83">
        <v>17</v>
      </c>
      <c r="AG9" s="84">
        <v>0</v>
      </c>
      <c r="AJ9" s="116">
        <v>47</v>
      </c>
      <c r="AK9" s="117">
        <v>1E-3</v>
      </c>
      <c r="AM9" s="85">
        <f xml:space="preserve"> AF9 - AJ9</f>
        <v>-30</v>
      </c>
      <c r="AN9" s="86">
        <f xml:space="preserve"> AG9 - AK9</f>
        <v>-1E-3</v>
      </c>
    </row>
    <row r="10" spans="1:40" x14ac:dyDescent="0.25">
      <c r="A10" s="61" t="s">
        <v>31</v>
      </c>
      <c r="B10" s="62">
        <v>102043</v>
      </c>
      <c r="C10" s="63">
        <v>80</v>
      </c>
      <c r="D10" s="63">
        <v>0</v>
      </c>
      <c r="E10" s="63">
        <v>77</v>
      </c>
      <c r="F10" s="64">
        <v>6</v>
      </c>
      <c r="G10" s="65">
        <v>101505</v>
      </c>
      <c r="H10" s="66">
        <v>0.995</v>
      </c>
      <c r="I10" s="67">
        <v>484</v>
      </c>
      <c r="J10" s="68">
        <v>5.0000000000000001E-3</v>
      </c>
      <c r="K10" s="69">
        <v>1</v>
      </c>
      <c r="L10" s="68">
        <v>0</v>
      </c>
      <c r="M10" s="69">
        <v>53</v>
      </c>
      <c r="N10" s="70">
        <v>1E-3</v>
      </c>
      <c r="O10" s="71">
        <v>30</v>
      </c>
      <c r="P10" s="72">
        <v>0</v>
      </c>
      <c r="Q10" s="73">
        <v>30</v>
      </c>
      <c r="R10" s="74">
        <v>0</v>
      </c>
      <c r="S10" s="73">
        <v>11</v>
      </c>
      <c r="T10" s="74">
        <v>0</v>
      </c>
      <c r="U10" s="122">
        <v>3047</v>
      </c>
      <c r="V10" s="74">
        <v>0.03</v>
      </c>
      <c r="W10" s="73">
        <v>2000</v>
      </c>
      <c r="X10" s="75">
        <v>0.02</v>
      </c>
      <c r="Y10" s="76">
        <v>0</v>
      </c>
      <c r="Z10" s="77">
        <v>0</v>
      </c>
      <c r="AA10" s="78">
        <v>0</v>
      </c>
      <c r="AB10" s="79">
        <v>0</v>
      </c>
      <c r="AC10" s="80">
        <v>5097</v>
      </c>
      <c r="AD10" s="81">
        <v>98950</v>
      </c>
      <c r="AE10" s="82">
        <v>0.97</v>
      </c>
      <c r="AF10" s="83">
        <v>31</v>
      </c>
      <c r="AG10" s="84">
        <v>0</v>
      </c>
      <c r="AJ10" s="118">
        <v>173</v>
      </c>
      <c r="AK10" s="113">
        <v>2E-3</v>
      </c>
      <c r="AM10" s="85">
        <f xml:space="preserve"> AF10 - AJ10</f>
        <v>-142</v>
      </c>
      <c r="AN10" s="86">
        <f xml:space="preserve"> AG10 - AK10</f>
        <v>-2E-3</v>
      </c>
    </row>
    <row r="11" spans="1:40" x14ac:dyDescent="0.25">
      <c r="A11" s="61" t="s">
        <v>32</v>
      </c>
      <c r="B11" s="62">
        <v>13606</v>
      </c>
      <c r="C11" s="63">
        <v>26</v>
      </c>
      <c r="D11" s="63">
        <v>0</v>
      </c>
      <c r="E11" s="63">
        <v>5</v>
      </c>
      <c r="F11" s="64">
        <v>3</v>
      </c>
      <c r="G11" s="65">
        <v>13246</v>
      </c>
      <c r="H11" s="66">
        <v>0.97399999999999998</v>
      </c>
      <c r="I11" s="67">
        <v>269</v>
      </c>
      <c r="J11" s="68">
        <v>0.02</v>
      </c>
      <c r="K11" s="69">
        <v>5</v>
      </c>
      <c r="L11" s="68">
        <v>0</v>
      </c>
      <c r="M11" s="69">
        <v>86</v>
      </c>
      <c r="N11" s="70">
        <v>6.0000000000000001E-3</v>
      </c>
      <c r="O11" s="71">
        <v>10</v>
      </c>
      <c r="P11" s="72">
        <v>1E-3</v>
      </c>
      <c r="Q11" s="73">
        <v>3</v>
      </c>
      <c r="R11" s="74">
        <v>0</v>
      </c>
      <c r="S11" s="73">
        <v>161</v>
      </c>
      <c r="T11" s="74">
        <v>1.2E-2</v>
      </c>
      <c r="U11" s="122">
        <v>817</v>
      </c>
      <c r="V11" s="74">
        <v>0.06</v>
      </c>
      <c r="W11" s="73">
        <v>1</v>
      </c>
      <c r="X11" s="75">
        <v>0</v>
      </c>
      <c r="Y11" s="76">
        <v>0</v>
      </c>
      <c r="Z11" s="77">
        <v>0</v>
      </c>
      <c r="AA11" s="78">
        <v>3</v>
      </c>
      <c r="AB11" s="79">
        <v>0</v>
      </c>
      <c r="AC11" s="80">
        <v>994</v>
      </c>
      <c r="AD11" s="81">
        <v>12621</v>
      </c>
      <c r="AE11" s="82">
        <v>0.92800000000000005</v>
      </c>
      <c r="AF11" s="83">
        <v>15</v>
      </c>
      <c r="AG11" s="84">
        <v>1E-3</v>
      </c>
      <c r="AJ11" s="118">
        <v>13</v>
      </c>
      <c r="AK11" s="113">
        <v>1E-3</v>
      </c>
      <c r="AM11" s="85">
        <f xml:space="preserve"> AF11 - AJ11</f>
        <v>2</v>
      </c>
      <c r="AN11" s="86">
        <f xml:space="preserve"> AG11 - AK11</f>
        <v>0</v>
      </c>
    </row>
    <row r="12" spans="1:40" x14ac:dyDescent="0.25">
      <c r="A12" s="61" t="s">
        <v>49</v>
      </c>
      <c r="B12" s="62">
        <v>120222</v>
      </c>
      <c r="C12" s="63">
        <v>183</v>
      </c>
      <c r="D12" s="63">
        <v>0</v>
      </c>
      <c r="E12" s="63">
        <v>162</v>
      </c>
      <c r="F12" s="64">
        <v>4</v>
      </c>
      <c r="G12" s="65">
        <v>118176</v>
      </c>
      <c r="H12" s="66">
        <v>0.98299999999999998</v>
      </c>
      <c r="I12" s="67">
        <v>1886</v>
      </c>
      <c r="J12" s="68">
        <v>1.6E-2</v>
      </c>
      <c r="K12" s="69">
        <v>122</v>
      </c>
      <c r="L12" s="68">
        <v>1E-3</v>
      </c>
      <c r="M12" s="69">
        <v>38</v>
      </c>
      <c r="N12" s="70">
        <v>0</v>
      </c>
      <c r="O12" s="71">
        <v>1052</v>
      </c>
      <c r="P12" s="72">
        <v>8.9999999999999993E-3</v>
      </c>
      <c r="Q12" s="73">
        <v>800</v>
      </c>
      <c r="R12" s="74">
        <v>7.0000000000000001E-3</v>
      </c>
      <c r="S12" s="73">
        <v>884</v>
      </c>
      <c r="T12" s="74">
        <v>7.0000000000000001E-3</v>
      </c>
      <c r="U12" s="122">
        <v>683</v>
      </c>
      <c r="V12" s="74">
        <v>6.0000000000000001E-3</v>
      </c>
      <c r="W12" s="73">
        <v>332</v>
      </c>
      <c r="X12" s="75">
        <v>3.0000000000000001E-3</v>
      </c>
      <c r="Y12" s="76">
        <v>4</v>
      </c>
      <c r="Z12" s="77">
        <v>0</v>
      </c>
      <c r="AA12" s="78">
        <v>184</v>
      </c>
      <c r="AB12" s="79">
        <v>2E-3</v>
      </c>
      <c r="AC12" s="80">
        <v>3189</v>
      </c>
      <c r="AD12" s="81">
        <v>118520</v>
      </c>
      <c r="AE12" s="82">
        <v>0.98599999999999999</v>
      </c>
      <c r="AF12" s="83">
        <v>1174</v>
      </c>
      <c r="AG12" s="84">
        <v>0.01</v>
      </c>
      <c r="AJ12" s="118">
        <v>1520</v>
      </c>
      <c r="AK12" s="113">
        <v>1.2999999999999999E-2</v>
      </c>
      <c r="AM12" s="85">
        <f xml:space="preserve"> AF12 - AJ12</f>
        <v>-346</v>
      </c>
      <c r="AN12" s="86">
        <f xml:space="preserve"> AG12 - AK12</f>
        <v>-2.9999999999999992E-3</v>
      </c>
    </row>
    <row r="13" spans="1:40" x14ac:dyDescent="0.25">
      <c r="A13" s="61" t="s">
        <v>35</v>
      </c>
      <c r="B13" s="62">
        <v>55893</v>
      </c>
      <c r="C13" s="63">
        <v>69</v>
      </c>
      <c r="D13" s="63">
        <v>0</v>
      </c>
      <c r="E13" s="63">
        <v>54</v>
      </c>
      <c r="F13" s="64">
        <v>3</v>
      </c>
      <c r="G13" s="65">
        <v>53047</v>
      </c>
      <c r="H13" s="66">
        <v>0.94899999999999995</v>
      </c>
      <c r="I13" s="67">
        <v>1827</v>
      </c>
      <c r="J13" s="68">
        <v>3.3000000000000002E-2</v>
      </c>
      <c r="K13" s="69">
        <v>15</v>
      </c>
      <c r="L13" s="68">
        <v>0</v>
      </c>
      <c r="M13" s="69">
        <v>1004</v>
      </c>
      <c r="N13" s="70">
        <v>1.7999999999999999E-2</v>
      </c>
      <c r="O13" s="71">
        <v>402</v>
      </c>
      <c r="P13" s="72">
        <v>7.0000000000000001E-3</v>
      </c>
      <c r="Q13" s="73">
        <v>260</v>
      </c>
      <c r="R13" s="74">
        <v>5.0000000000000001E-3</v>
      </c>
      <c r="S13" s="73">
        <v>4612</v>
      </c>
      <c r="T13" s="74">
        <v>8.3000000000000004E-2</v>
      </c>
      <c r="U13" s="122">
        <v>611</v>
      </c>
      <c r="V13" s="74">
        <v>1.0999999999999999E-2</v>
      </c>
      <c r="W13" s="73">
        <v>99</v>
      </c>
      <c r="X13" s="75">
        <v>2E-3</v>
      </c>
      <c r="Y13" s="76">
        <v>4</v>
      </c>
      <c r="Z13" s="77">
        <v>0</v>
      </c>
      <c r="AA13" s="78">
        <v>16</v>
      </c>
      <c r="AB13" s="79">
        <v>0</v>
      </c>
      <c r="AC13" s="80">
        <v>5872</v>
      </c>
      <c r="AD13" s="81">
        <v>50865</v>
      </c>
      <c r="AE13" s="82">
        <v>0.91</v>
      </c>
      <c r="AF13" s="83">
        <v>417</v>
      </c>
      <c r="AG13" s="84">
        <v>7.0000000000000001E-3</v>
      </c>
      <c r="AJ13" s="118">
        <v>335</v>
      </c>
      <c r="AK13" s="113">
        <v>6.0000000000000001E-3</v>
      </c>
      <c r="AM13" s="85">
        <f xml:space="preserve"> AF13 - AJ13</f>
        <v>82</v>
      </c>
      <c r="AN13" s="86">
        <f xml:space="preserve"> AG13 - AK13</f>
        <v>1E-3</v>
      </c>
    </row>
    <row r="14" spans="1:40" x14ac:dyDescent="0.25">
      <c r="A14" s="61" t="s">
        <v>68</v>
      </c>
      <c r="B14" s="62">
        <v>19882</v>
      </c>
      <c r="C14" s="63">
        <v>28</v>
      </c>
      <c r="D14" s="63">
        <v>9</v>
      </c>
      <c r="E14" s="63">
        <v>11</v>
      </c>
      <c r="F14" s="64">
        <v>3</v>
      </c>
      <c r="G14" s="65">
        <v>19705</v>
      </c>
      <c r="H14" s="66">
        <v>0.99099999999999999</v>
      </c>
      <c r="I14" s="67">
        <v>107</v>
      </c>
      <c r="J14" s="68">
        <v>5.0000000000000001E-3</v>
      </c>
      <c r="K14" s="69">
        <v>1</v>
      </c>
      <c r="L14" s="68">
        <v>0</v>
      </c>
      <c r="M14" s="69">
        <v>69</v>
      </c>
      <c r="N14" s="70">
        <v>3.0000000000000001E-3</v>
      </c>
      <c r="O14" s="71">
        <v>18</v>
      </c>
      <c r="P14" s="72">
        <v>1E-3</v>
      </c>
      <c r="Q14" s="73">
        <v>4</v>
      </c>
      <c r="R14" s="74">
        <v>0</v>
      </c>
      <c r="S14" s="73">
        <v>476</v>
      </c>
      <c r="T14" s="74">
        <v>2.4E-2</v>
      </c>
      <c r="U14" s="122">
        <v>578</v>
      </c>
      <c r="V14" s="74">
        <v>2.9000000000000001E-2</v>
      </c>
      <c r="W14" s="73">
        <v>8</v>
      </c>
      <c r="X14" s="75">
        <v>0</v>
      </c>
      <c r="Y14" s="76">
        <v>2</v>
      </c>
      <c r="Z14" s="77">
        <v>0</v>
      </c>
      <c r="AA14" s="78">
        <v>2</v>
      </c>
      <c r="AB14" s="79">
        <v>0</v>
      </c>
      <c r="AC14" s="80">
        <v>1145</v>
      </c>
      <c r="AD14" s="81">
        <v>18783</v>
      </c>
      <c r="AE14" s="82">
        <v>0.94499999999999995</v>
      </c>
      <c r="AF14" s="83">
        <v>19</v>
      </c>
      <c r="AG14" s="84">
        <v>1E-3</v>
      </c>
      <c r="AJ14" s="118">
        <v>58</v>
      </c>
      <c r="AK14" s="113">
        <v>3.0000000000000001E-3</v>
      </c>
      <c r="AM14" s="85">
        <f xml:space="preserve"> AF14 - AJ14</f>
        <v>-39</v>
      </c>
      <c r="AN14" s="86">
        <f xml:space="preserve"> AG14 - AK14</f>
        <v>-2E-3</v>
      </c>
    </row>
    <row r="15" spans="1:40" x14ac:dyDescent="0.25">
      <c r="A15" s="61" t="s">
        <v>53</v>
      </c>
      <c r="B15" s="62">
        <v>37493</v>
      </c>
      <c r="C15" s="63">
        <v>66</v>
      </c>
      <c r="D15" s="63">
        <v>0</v>
      </c>
      <c r="E15" s="63">
        <v>54</v>
      </c>
      <c r="F15" s="64">
        <v>3</v>
      </c>
      <c r="G15" s="65">
        <v>35863</v>
      </c>
      <c r="H15" s="66">
        <v>0.95699999999999996</v>
      </c>
      <c r="I15" s="67">
        <v>1276</v>
      </c>
      <c r="J15" s="68">
        <v>3.4000000000000002E-2</v>
      </c>
      <c r="K15" s="69">
        <v>35</v>
      </c>
      <c r="L15" s="68">
        <v>1E-3</v>
      </c>
      <c r="M15" s="69">
        <v>319</v>
      </c>
      <c r="N15" s="70">
        <v>8.9999999999999993E-3</v>
      </c>
      <c r="O15" s="71">
        <v>608</v>
      </c>
      <c r="P15" s="72">
        <v>1.6E-2</v>
      </c>
      <c r="Q15" s="73">
        <v>461</v>
      </c>
      <c r="R15" s="74">
        <v>1.2E-2</v>
      </c>
      <c r="S15" s="73">
        <v>301</v>
      </c>
      <c r="T15" s="74">
        <v>8.0000000000000002E-3</v>
      </c>
      <c r="U15" s="122">
        <v>361</v>
      </c>
      <c r="V15" s="74">
        <v>0.01</v>
      </c>
      <c r="W15" s="73">
        <v>254</v>
      </c>
      <c r="X15" s="75">
        <v>7.0000000000000001E-3</v>
      </c>
      <c r="Y15" s="76">
        <v>16</v>
      </c>
      <c r="Z15" s="77">
        <v>0</v>
      </c>
      <c r="AA15" s="78">
        <v>29</v>
      </c>
      <c r="AB15" s="79">
        <v>1E-3</v>
      </c>
      <c r="AC15" s="80">
        <v>1726</v>
      </c>
      <c r="AD15" s="81">
        <v>36674</v>
      </c>
      <c r="AE15" s="82">
        <v>0.97799999999999998</v>
      </c>
      <c r="AF15" s="83">
        <v>643</v>
      </c>
      <c r="AG15" s="84">
        <v>1.7000000000000001E-2</v>
      </c>
      <c r="AJ15" s="118">
        <v>627</v>
      </c>
      <c r="AK15" s="113">
        <v>1.7000000000000001E-2</v>
      </c>
      <c r="AM15" s="85">
        <f xml:space="preserve"> AF15 - AJ15</f>
        <v>16</v>
      </c>
      <c r="AN15" s="86">
        <f xml:space="preserve"> AG15 - AK15</f>
        <v>0</v>
      </c>
    </row>
    <row r="16" spans="1:40" x14ac:dyDescent="0.25">
      <c r="A16" s="61" t="s">
        <v>42</v>
      </c>
      <c r="B16" s="62">
        <v>23857</v>
      </c>
      <c r="C16" s="63">
        <v>28</v>
      </c>
      <c r="D16" s="63">
        <v>0</v>
      </c>
      <c r="E16" s="63">
        <v>18</v>
      </c>
      <c r="F16" s="64">
        <v>3</v>
      </c>
      <c r="G16" s="65">
        <v>22391</v>
      </c>
      <c r="H16" s="66">
        <v>0.93899999999999995</v>
      </c>
      <c r="I16" s="67">
        <v>1327</v>
      </c>
      <c r="J16" s="68">
        <v>5.6000000000000001E-2</v>
      </c>
      <c r="K16" s="69">
        <v>137</v>
      </c>
      <c r="L16" s="68">
        <v>6.0000000000000001E-3</v>
      </c>
      <c r="M16" s="69">
        <v>2</v>
      </c>
      <c r="N16" s="70">
        <v>0</v>
      </c>
      <c r="O16" s="71">
        <v>774</v>
      </c>
      <c r="P16" s="72">
        <v>3.2000000000000001E-2</v>
      </c>
      <c r="Q16" s="73">
        <v>557</v>
      </c>
      <c r="R16" s="74">
        <v>2.3E-2</v>
      </c>
      <c r="S16" s="73">
        <v>271</v>
      </c>
      <c r="T16" s="74">
        <v>1.0999999999999999E-2</v>
      </c>
      <c r="U16" s="122">
        <v>277</v>
      </c>
      <c r="V16" s="74">
        <v>1.2E-2</v>
      </c>
      <c r="W16" s="73">
        <v>6</v>
      </c>
      <c r="X16" s="75">
        <v>0</v>
      </c>
      <c r="Y16" s="76">
        <v>3</v>
      </c>
      <c r="Z16" s="77">
        <v>0</v>
      </c>
      <c r="AA16" s="78">
        <v>23</v>
      </c>
      <c r="AB16" s="79">
        <v>1E-3</v>
      </c>
      <c r="AC16" s="80">
        <v>1397</v>
      </c>
      <c r="AD16" s="81">
        <v>22927</v>
      </c>
      <c r="AE16" s="82">
        <v>0.96099999999999997</v>
      </c>
      <c r="AF16" s="83">
        <v>911</v>
      </c>
      <c r="AG16" s="84">
        <v>3.7999999999999999E-2</v>
      </c>
      <c r="AJ16" s="118">
        <v>964</v>
      </c>
      <c r="AK16" s="113">
        <v>0.04</v>
      </c>
      <c r="AM16" s="85">
        <f xml:space="preserve"> AF16 - AJ16</f>
        <v>-53</v>
      </c>
      <c r="AN16" s="86">
        <f xml:space="preserve"> AG16 - AK16</f>
        <v>-2.0000000000000018E-3</v>
      </c>
    </row>
    <row r="17" spans="1:40" x14ac:dyDescent="0.25">
      <c r="A17" s="61" t="s">
        <v>60</v>
      </c>
      <c r="B17" s="62">
        <v>66308</v>
      </c>
      <c r="C17" s="63">
        <v>44</v>
      </c>
      <c r="D17" s="63">
        <v>1</v>
      </c>
      <c r="E17" s="63">
        <v>32</v>
      </c>
      <c r="F17" s="64">
        <v>3</v>
      </c>
      <c r="G17" s="65">
        <v>64790</v>
      </c>
      <c r="H17" s="66">
        <v>0.97699999999999998</v>
      </c>
      <c r="I17" s="67">
        <v>1475</v>
      </c>
      <c r="J17" s="68">
        <v>2.1999999999999999E-2</v>
      </c>
      <c r="K17" s="69">
        <v>28</v>
      </c>
      <c r="L17" s="68">
        <v>0</v>
      </c>
      <c r="M17" s="69">
        <v>15</v>
      </c>
      <c r="N17" s="70">
        <v>0</v>
      </c>
      <c r="O17" s="71">
        <v>343</v>
      </c>
      <c r="P17" s="72">
        <v>5.0000000000000001E-3</v>
      </c>
      <c r="Q17" s="73">
        <v>266</v>
      </c>
      <c r="R17" s="74">
        <v>4.0000000000000001E-3</v>
      </c>
      <c r="S17" s="73">
        <v>227</v>
      </c>
      <c r="T17" s="74">
        <v>3.0000000000000001E-3</v>
      </c>
      <c r="U17" s="122">
        <v>235</v>
      </c>
      <c r="V17" s="74">
        <v>4.0000000000000001E-3</v>
      </c>
      <c r="W17" s="73">
        <v>110</v>
      </c>
      <c r="X17" s="75">
        <v>2E-3</v>
      </c>
      <c r="Y17" s="76">
        <v>14</v>
      </c>
      <c r="Z17" s="77">
        <v>0</v>
      </c>
      <c r="AA17" s="78">
        <v>19</v>
      </c>
      <c r="AB17" s="79">
        <v>0</v>
      </c>
      <c r="AC17" s="80">
        <v>981</v>
      </c>
      <c r="AD17" s="81">
        <v>65847</v>
      </c>
      <c r="AE17" s="82">
        <v>0.99299999999999999</v>
      </c>
      <c r="AF17" s="83">
        <v>371</v>
      </c>
      <c r="AG17" s="84">
        <v>6.0000000000000001E-3</v>
      </c>
      <c r="AJ17" s="118">
        <v>383</v>
      </c>
      <c r="AK17" s="113">
        <v>6.0000000000000001E-3</v>
      </c>
      <c r="AM17" s="85">
        <f xml:space="preserve"> AF17 - AJ17</f>
        <v>-12</v>
      </c>
      <c r="AN17" s="86">
        <f xml:space="preserve"> AG17 - AK17</f>
        <v>0</v>
      </c>
    </row>
    <row r="18" spans="1:40" x14ac:dyDescent="0.25">
      <c r="A18" s="61" t="s">
        <v>46</v>
      </c>
      <c r="B18" s="62">
        <v>43559</v>
      </c>
      <c r="C18" s="63">
        <v>63</v>
      </c>
      <c r="D18" s="63">
        <v>2</v>
      </c>
      <c r="E18" s="63">
        <v>31</v>
      </c>
      <c r="F18" s="64">
        <v>6</v>
      </c>
      <c r="G18" s="65">
        <v>41921</v>
      </c>
      <c r="H18" s="66">
        <v>0.96199999999999997</v>
      </c>
      <c r="I18" s="67">
        <v>1240</v>
      </c>
      <c r="J18" s="68">
        <v>2.8000000000000001E-2</v>
      </c>
      <c r="K18" s="69">
        <v>18</v>
      </c>
      <c r="L18" s="68">
        <v>0</v>
      </c>
      <c r="M18" s="69">
        <v>380</v>
      </c>
      <c r="N18" s="70">
        <v>8.9999999999999993E-3</v>
      </c>
      <c r="O18" s="71">
        <v>489</v>
      </c>
      <c r="P18" s="72">
        <v>1.0999999999999999E-2</v>
      </c>
      <c r="Q18" s="73">
        <v>256</v>
      </c>
      <c r="R18" s="74">
        <v>6.0000000000000001E-3</v>
      </c>
      <c r="S18" s="73">
        <v>236</v>
      </c>
      <c r="T18" s="74">
        <v>5.0000000000000001E-3</v>
      </c>
      <c r="U18" s="122">
        <v>222</v>
      </c>
      <c r="V18" s="74">
        <v>5.0000000000000001E-3</v>
      </c>
      <c r="W18" s="73">
        <v>55</v>
      </c>
      <c r="X18" s="75">
        <v>1E-3</v>
      </c>
      <c r="Y18" s="76">
        <v>13</v>
      </c>
      <c r="Z18" s="77">
        <v>0</v>
      </c>
      <c r="AA18" s="78">
        <v>7</v>
      </c>
      <c r="AB18" s="79">
        <v>0</v>
      </c>
      <c r="AC18" s="80">
        <v>1120</v>
      </c>
      <c r="AD18" s="81">
        <v>42991</v>
      </c>
      <c r="AE18" s="82">
        <v>0.98699999999999999</v>
      </c>
      <c r="AF18" s="83">
        <v>507</v>
      </c>
      <c r="AG18" s="84">
        <v>1.2E-2</v>
      </c>
      <c r="AJ18" s="118">
        <v>502</v>
      </c>
      <c r="AK18" s="113">
        <v>1.2E-2</v>
      </c>
      <c r="AM18" s="85">
        <f xml:space="preserve"> AF18 - AJ18</f>
        <v>5</v>
      </c>
      <c r="AN18" s="86">
        <f xml:space="preserve"> AG18 - AK18</f>
        <v>0</v>
      </c>
    </row>
    <row r="19" spans="1:40" x14ac:dyDescent="0.25">
      <c r="A19" s="61" t="s">
        <v>70</v>
      </c>
      <c r="B19" s="62">
        <v>49890</v>
      </c>
      <c r="C19" s="63">
        <v>60</v>
      </c>
      <c r="D19" s="63">
        <v>0</v>
      </c>
      <c r="E19" s="63">
        <v>44</v>
      </c>
      <c r="F19" s="64">
        <v>3</v>
      </c>
      <c r="G19" s="65">
        <v>49096</v>
      </c>
      <c r="H19" s="66">
        <v>0.98399999999999999</v>
      </c>
      <c r="I19" s="67">
        <v>661</v>
      </c>
      <c r="J19" s="68">
        <v>1.2999999999999999E-2</v>
      </c>
      <c r="K19" s="69">
        <v>39</v>
      </c>
      <c r="L19" s="68">
        <v>1E-3</v>
      </c>
      <c r="M19" s="69">
        <v>94</v>
      </c>
      <c r="N19" s="70">
        <v>2E-3</v>
      </c>
      <c r="O19" s="71">
        <v>248</v>
      </c>
      <c r="P19" s="72">
        <v>5.0000000000000001E-3</v>
      </c>
      <c r="Q19" s="73">
        <v>203</v>
      </c>
      <c r="R19" s="74">
        <v>4.0000000000000001E-3</v>
      </c>
      <c r="S19" s="73">
        <v>644</v>
      </c>
      <c r="T19" s="74">
        <v>1.2999999999999999E-2</v>
      </c>
      <c r="U19" s="122">
        <v>210</v>
      </c>
      <c r="V19" s="74">
        <v>4.0000000000000001E-3</v>
      </c>
      <c r="W19" s="73">
        <v>55</v>
      </c>
      <c r="X19" s="75">
        <v>1E-3</v>
      </c>
      <c r="Y19" s="76">
        <v>0</v>
      </c>
      <c r="Z19" s="77">
        <v>0</v>
      </c>
      <c r="AA19" s="78">
        <v>52</v>
      </c>
      <c r="AB19" s="79">
        <v>1E-3</v>
      </c>
      <c r="AC19" s="80">
        <v>1232</v>
      </c>
      <c r="AD19" s="81">
        <v>49081</v>
      </c>
      <c r="AE19" s="82">
        <v>0.98399999999999999</v>
      </c>
      <c r="AF19" s="83">
        <v>287</v>
      </c>
      <c r="AG19" s="84">
        <v>6.0000000000000001E-3</v>
      </c>
      <c r="AJ19" s="118">
        <v>460</v>
      </c>
      <c r="AK19" s="113">
        <v>8.9999999999999993E-3</v>
      </c>
      <c r="AM19" s="85">
        <f xml:space="preserve"> AF19 - AJ19</f>
        <v>-173</v>
      </c>
      <c r="AN19" s="86">
        <f xml:space="preserve"> AG19 - AK19</f>
        <v>-2.9999999999999992E-3</v>
      </c>
    </row>
    <row r="20" spans="1:40" x14ac:dyDescent="0.25">
      <c r="A20" s="61" t="s">
        <v>59</v>
      </c>
      <c r="B20" s="62">
        <v>17114</v>
      </c>
      <c r="C20" s="63">
        <v>28</v>
      </c>
      <c r="D20" s="63">
        <v>0</v>
      </c>
      <c r="E20" s="63">
        <v>4</v>
      </c>
      <c r="F20" s="64">
        <v>5</v>
      </c>
      <c r="G20" s="65">
        <v>11714</v>
      </c>
      <c r="H20" s="66">
        <v>0.68400000000000005</v>
      </c>
      <c r="I20" s="67">
        <v>4465</v>
      </c>
      <c r="J20" s="68">
        <v>0.26100000000000001</v>
      </c>
      <c r="K20" s="69">
        <v>935</v>
      </c>
      <c r="L20" s="68">
        <v>5.5E-2</v>
      </c>
      <c r="M20" s="69">
        <v>0</v>
      </c>
      <c r="N20" s="70">
        <v>0</v>
      </c>
      <c r="O20" s="71">
        <v>1302</v>
      </c>
      <c r="P20" s="72">
        <v>7.5999999999999998E-2</v>
      </c>
      <c r="Q20" s="73">
        <v>324</v>
      </c>
      <c r="R20" s="74">
        <v>1.9E-2</v>
      </c>
      <c r="S20" s="73">
        <v>560</v>
      </c>
      <c r="T20" s="74">
        <v>3.3000000000000002E-2</v>
      </c>
      <c r="U20" s="122">
        <v>182</v>
      </c>
      <c r="V20" s="74">
        <v>1.0999999999999999E-2</v>
      </c>
      <c r="W20" s="73">
        <v>43</v>
      </c>
      <c r="X20" s="75">
        <v>3.0000000000000001E-3</v>
      </c>
      <c r="Y20" s="76">
        <v>20</v>
      </c>
      <c r="Z20" s="77">
        <v>1E-3</v>
      </c>
      <c r="AA20" s="78">
        <v>83</v>
      </c>
      <c r="AB20" s="79">
        <v>5.0000000000000001E-3</v>
      </c>
      <c r="AC20" s="80">
        <v>2266</v>
      </c>
      <c r="AD20" s="81">
        <v>14873</v>
      </c>
      <c r="AE20" s="82">
        <v>0.86899999999999999</v>
      </c>
      <c r="AF20" s="83">
        <v>2237</v>
      </c>
      <c r="AG20" s="84">
        <v>0.13100000000000001</v>
      </c>
      <c r="AJ20" s="118">
        <v>2399</v>
      </c>
      <c r="AK20" s="113">
        <v>0.13900000000000001</v>
      </c>
      <c r="AM20" s="85">
        <f xml:space="preserve"> AF20 - AJ20</f>
        <v>-162</v>
      </c>
      <c r="AN20" s="86">
        <f xml:space="preserve"> AG20 - AK20</f>
        <v>-8.0000000000000071E-3</v>
      </c>
    </row>
    <row r="21" spans="1:40" x14ac:dyDescent="0.25">
      <c r="A21" s="61" t="s">
        <v>61</v>
      </c>
      <c r="B21" s="62">
        <v>9806</v>
      </c>
      <c r="C21" s="63">
        <v>11</v>
      </c>
      <c r="D21" s="63">
        <v>0</v>
      </c>
      <c r="E21" s="63">
        <v>2</v>
      </c>
      <c r="F21" s="64">
        <v>3</v>
      </c>
      <c r="G21" s="65">
        <v>9233</v>
      </c>
      <c r="H21" s="66">
        <v>0.94199999999999995</v>
      </c>
      <c r="I21" s="67">
        <v>552</v>
      </c>
      <c r="J21" s="68">
        <v>5.6000000000000001E-2</v>
      </c>
      <c r="K21" s="69">
        <v>21</v>
      </c>
      <c r="L21" s="68">
        <v>2E-3</v>
      </c>
      <c r="M21" s="69">
        <v>0</v>
      </c>
      <c r="N21" s="70">
        <v>0</v>
      </c>
      <c r="O21" s="71">
        <v>51</v>
      </c>
      <c r="P21" s="72">
        <v>5.0000000000000001E-3</v>
      </c>
      <c r="Q21" s="73">
        <v>13</v>
      </c>
      <c r="R21" s="74">
        <v>1E-3</v>
      </c>
      <c r="S21" s="73">
        <v>87</v>
      </c>
      <c r="T21" s="74">
        <v>8.9999999999999993E-3</v>
      </c>
      <c r="U21" s="122">
        <v>149</v>
      </c>
      <c r="V21" s="74">
        <v>1.4999999999999999E-2</v>
      </c>
      <c r="W21" s="73">
        <v>17</v>
      </c>
      <c r="X21" s="75">
        <v>2E-3</v>
      </c>
      <c r="Y21" s="76">
        <v>17</v>
      </c>
      <c r="Z21" s="77">
        <v>2E-3</v>
      </c>
      <c r="AA21" s="78">
        <v>9</v>
      </c>
      <c r="AB21" s="79">
        <v>1E-3</v>
      </c>
      <c r="AC21" s="80">
        <v>334</v>
      </c>
      <c r="AD21" s="81">
        <v>9596</v>
      </c>
      <c r="AE21" s="82">
        <v>0.97899999999999998</v>
      </c>
      <c r="AF21" s="83">
        <v>72</v>
      </c>
      <c r="AG21" s="84">
        <v>7.0000000000000001E-3</v>
      </c>
      <c r="AJ21" s="118">
        <v>75</v>
      </c>
      <c r="AK21" s="113">
        <v>8.0000000000000002E-3</v>
      </c>
      <c r="AM21" s="85">
        <f xml:space="preserve"> AF21 - AJ21</f>
        <v>-3</v>
      </c>
      <c r="AN21" s="86">
        <f xml:space="preserve"> AG21 - AK21</f>
        <v>-1E-3</v>
      </c>
    </row>
    <row r="22" spans="1:40" x14ac:dyDescent="0.25">
      <c r="A22" s="61" t="s">
        <v>66</v>
      </c>
      <c r="B22" s="62">
        <v>4759</v>
      </c>
      <c r="C22" s="63">
        <v>10</v>
      </c>
      <c r="D22" s="63">
        <v>0</v>
      </c>
      <c r="E22" s="63">
        <v>0</v>
      </c>
      <c r="F22" s="64">
        <v>3</v>
      </c>
      <c r="G22" s="65">
        <v>4644</v>
      </c>
      <c r="H22" s="66">
        <v>0.97599999999999998</v>
      </c>
      <c r="I22" s="67">
        <v>111</v>
      </c>
      <c r="J22" s="68">
        <v>2.3E-2</v>
      </c>
      <c r="K22" s="69">
        <v>3</v>
      </c>
      <c r="L22" s="68">
        <v>1E-3</v>
      </c>
      <c r="M22" s="69">
        <v>1</v>
      </c>
      <c r="N22" s="70">
        <v>0</v>
      </c>
      <c r="O22" s="71">
        <v>31</v>
      </c>
      <c r="P22" s="72">
        <v>7.0000000000000001E-3</v>
      </c>
      <c r="Q22" s="73">
        <v>0</v>
      </c>
      <c r="R22" s="74">
        <v>0</v>
      </c>
      <c r="S22" s="73">
        <v>67</v>
      </c>
      <c r="T22" s="74">
        <v>1.4E-2</v>
      </c>
      <c r="U22" s="122">
        <v>137</v>
      </c>
      <c r="V22" s="74">
        <v>2.9000000000000001E-2</v>
      </c>
      <c r="W22" s="73">
        <v>0</v>
      </c>
      <c r="X22" s="75">
        <v>0</v>
      </c>
      <c r="Y22" s="76">
        <v>0</v>
      </c>
      <c r="Z22" s="77">
        <v>0</v>
      </c>
      <c r="AA22" s="78">
        <v>10</v>
      </c>
      <c r="AB22" s="79">
        <v>2E-3</v>
      </c>
      <c r="AC22" s="80">
        <v>248</v>
      </c>
      <c r="AD22" s="81">
        <v>4590</v>
      </c>
      <c r="AE22" s="82">
        <v>0.96399999999999997</v>
      </c>
      <c r="AF22" s="83">
        <v>34</v>
      </c>
      <c r="AG22" s="84">
        <v>7.0000000000000001E-3</v>
      </c>
      <c r="AJ22" s="118">
        <v>29</v>
      </c>
      <c r="AK22" s="113">
        <v>6.0000000000000001E-3</v>
      </c>
      <c r="AM22" s="85">
        <f xml:space="preserve"> AF22 - AJ22</f>
        <v>5</v>
      </c>
      <c r="AN22" s="86">
        <f xml:space="preserve"> AG22 - AK22</f>
        <v>1E-3</v>
      </c>
    </row>
    <row r="23" spans="1:40" x14ac:dyDescent="0.25">
      <c r="A23" s="61" t="s">
        <v>57</v>
      </c>
      <c r="B23" s="62">
        <v>38743</v>
      </c>
      <c r="C23" s="63">
        <v>43</v>
      </c>
      <c r="D23" s="63">
        <v>0</v>
      </c>
      <c r="E23" s="63">
        <v>28</v>
      </c>
      <c r="F23" s="64">
        <v>3</v>
      </c>
      <c r="G23" s="65">
        <v>37347</v>
      </c>
      <c r="H23" s="66">
        <v>0.96399999999999997</v>
      </c>
      <c r="I23" s="67">
        <v>1218</v>
      </c>
      <c r="J23" s="68">
        <v>3.1E-2</v>
      </c>
      <c r="K23" s="69">
        <v>9</v>
      </c>
      <c r="L23" s="68">
        <v>0</v>
      </c>
      <c r="M23" s="69">
        <v>169</v>
      </c>
      <c r="N23" s="70">
        <v>4.0000000000000001E-3</v>
      </c>
      <c r="O23" s="71">
        <v>102</v>
      </c>
      <c r="P23" s="72">
        <v>3.0000000000000001E-3</v>
      </c>
      <c r="Q23" s="73">
        <v>80</v>
      </c>
      <c r="R23" s="74">
        <v>2E-3</v>
      </c>
      <c r="S23" s="73">
        <v>86</v>
      </c>
      <c r="T23" s="74">
        <v>2E-3</v>
      </c>
      <c r="U23" s="122">
        <v>110</v>
      </c>
      <c r="V23" s="74">
        <v>3.0000000000000001E-3</v>
      </c>
      <c r="W23" s="73">
        <v>43</v>
      </c>
      <c r="X23" s="75">
        <v>1E-3</v>
      </c>
      <c r="Y23" s="76">
        <v>8</v>
      </c>
      <c r="Z23" s="77">
        <v>0</v>
      </c>
      <c r="AA23" s="78">
        <v>30</v>
      </c>
      <c r="AB23" s="79">
        <v>1E-3</v>
      </c>
      <c r="AC23" s="80">
        <v>472</v>
      </c>
      <c r="AD23" s="81">
        <v>38547</v>
      </c>
      <c r="AE23" s="82">
        <v>0.995</v>
      </c>
      <c r="AF23" s="83">
        <v>111</v>
      </c>
      <c r="AG23" s="84">
        <v>3.0000000000000001E-3</v>
      </c>
      <c r="AJ23" s="118">
        <v>73</v>
      </c>
      <c r="AK23" s="113">
        <v>2E-3</v>
      </c>
      <c r="AM23" s="85">
        <f xml:space="preserve"> AF23 - AJ23</f>
        <v>38</v>
      </c>
      <c r="AN23" s="86">
        <f xml:space="preserve"> AG23 - AK23</f>
        <v>1E-3</v>
      </c>
    </row>
    <row r="24" spans="1:40" x14ac:dyDescent="0.25">
      <c r="A24" s="61" t="s">
        <v>69</v>
      </c>
      <c r="B24" s="62">
        <v>39005</v>
      </c>
      <c r="C24" s="63">
        <v>39</v>
      </c>
      <c r="D24" s="63">
        <v>10</v>
      </c>
      <c r="E24" s="63">
        <v>29</v>
      </c>
      <c r="F24" s="64">
        <v>3</v>
      </c>
      <c r="G24" s="65">
        <v>37715</v>
      </c>
      <c r="H24" s="66">
        <v>0.96699999999999997</v>
      </c>
      <c r="I24" s="67">
        <v>900</v>
      </c>
      <c r="J24" s="68">
        <v>2.3E-2</v>
      </c>
      <c r="K24" s="69">
        <v>0</v>
      </c>
      <c r="L24" s="68">
        <v>0</v>
      </c>
      <c r="M24" s="69">
        <v>390</v>
      </c>
      <c r="N24" s="70">
        <v>0.01</v>
      </c>
      <c r="O24" s="71">
        <v>123</v>
      </c>
      <c r="P24" s="72">
        <v>3.0000000000000001E-3</v>
      </c>
      <c r="Q24" s="73">
        <v>91</v>
      </c>
      <c r="R24" s="74">
        <v>2E-3</v>
      </c>
      <c r="S24" s="73">
        <v>105</v>
      </c>
      <c r="T24" s="74">
        <v>3.0000000000000001E-3</v>
      </c>
      <c r="U24" s="122">
        <v>102</v>
      </c>
      <c r="V24" s="74">
        <v>3.0000000000000001E-3</v>
      </c>
      <c r="W24" s="73">
        <v>35</v>
      </c>
      <c r="X24" s="75">
        <v>1E-3</v>
      </c>
      <c r="Y24" s="76">
        <v>7</v>
      </c>
      <c r="Z24" s="77">
        <v>0</v>
      </c>
      <c r="AA24" s="78">
        <v>15</v>
      </c>
      <c r="AB24" s="79">
        <v>0</v>
      </c>
      <c r="AC24" s="80">
        <v>565</v>
      </c>
      <c r="AD24" s="81">
        <v>38738</v>
      </c>
      <c r="AE24" s="82">
        <v>0.99299999999999999</v>
      </c>
      <c r="AF24" s="83">
        <v>123</v>
      </c>
      <c r="AG24" s="84">
        <v>3.0000000000000001E-3</v>
      </c>
      <c r="AJ24" s="118">
        <v>2210</v>
      </c>
      <c r="AK24" s="113">
        <v>5.7000000000000002E-2</v>
      </c>
      <c r="AM24" s="85">
        <f xml:space="preserve"> AF24 - AJ24</f>
        <v>-2087</v>
      </c>
      <c r="AN24" s="86">
        <f xml:space="preserve"> AG24 - AK24</f>
        <v>-5.3999999999999999E-2</v>
      </c>
    </row>
    <row r="25" spans="1:40" x14ac:dyDescent="0.25">
      <c r="A25" s="61" t="s">
        <v>56</v>
      </c>
      <c r="B25" s="62">
        <v>11784</v>
      </c>
      <c r="C25" s="63">
        <v>33</v>
      </c>
      <c r="D25" s="63">
        <v>0</v>
      </c>
      <c r="E25" s="63">
        <v>6</v>
      </c>
      <c r="F25" s="64">
        <v>4</v>
      </c>
      <c r="G25" s="65">
        <v>10029</v>
      </c>
      <c r="H25" s="66">
        <v>0.85099999999999998</v>
      </c>
      <c r="I25" s="67">
        <v>1409</v>
      </c>
      <c r="J25" s="68">
        <v>0.12</v>
      </c>
      <c r="K25" s="69">
        <v>341</v>
      </c>
      <c r="L25" s="68">
        <v>2.9000000000000001E-2</v>
      </c>
      <c r="M25" s="69">
        <v>5</v>
      </c>
      <c r="N25" s="70">
        <v>0</v>
      </c>
      <c r="O25" s="71">
        <v>449</v>
      </c>
      <c r="P25" s="72">
        <v>3.7999999999999999E-2</v>
      </c>
      <c r="Q25" s="73">
        <v>64</v>
      </c>
      <c r="R25" s="74">
        <v>5.0000000000000001E-3</v>
      </c>
      <c r="S25" s="73">
        <v>3056</v>
      </c>
      <c r="T25" s="74">
        <v>0.25900000000000001</v>
      </c>
      <c r="U25" s="122">
        <v>91</v>
      </c>
      <c r="V25" s="74">
        <v>8.0000000000000002E-3</v>
      </c>
      <c r="W25" s="73">
        <v>49</v>
      </c>
      <c r="X25" s="75">
        <v>4.0000000000000001E-3</v>
      </c>
      <c r="Y25" s="76">
        <v>15</v>
      </c>
      <c r="Z25" s="77">
        <v>1E-3</v>
      </c>
      <c r="AA25" s="78">
        <v>27</v>
      </c>
      <c r="AB25" s="79">
        <v>2E-3</v>
      </c>
      <c r="AC25" s="80">
        <v>3734</v>
      </c>
      <c r="AD25" s="81">
        <v>8184</v>
      </c>
      <c r="AE25" s="82">
        <v>0.69499999999999995</v>
      </c>
      <c r="AF25" s="83">
        <v>790</v>
      </c>
      <c r="AG25" s="84">
        <v>6.7000000000000004E-2</v>
      </c>
      <c r="AJ25" s="118">
        <v>861</v>
      </c>
      <c r="AK25" s="113">
        <v>7.2999999999999995E-2</v>
      </c>
      <c r="AM25" s="85">
        <f xml:space="preserve"> AF25 - AJ25</f>
        <v>-71</v>
      </c>
      <c r="AN25" s="86">
        <f xml:space="preserve"> AG25 - AK25</f>
        <v>-5.9999999999999915E-3</v>
      </c>
    </row>
    <row r="26" spans="1:40" x14ac:dyDescent="0.25">
      <c r="A26" s="61" t="s">
        <v>79</v>
      </c>
      <c r="B26" s="62">
        <v>26134</v>
      </c>
      <c r="C26" s="63">
        <v>38</v>
      </c>
      <c r="D26" s="63">
        <v>0</v>
      </c>
      <c r="E26" s="63">
        <v>22</v>
      </c>
      <c r="F26" s="64">
        <v>4</v>
      </c>
      <c r="G26" s="65">
        <v>24968</v>
      </c>
      <c r="H26" s="66">
        <v>0.95499999999999996</v>
      </c>
      <c r="I26" s="67">
        <v>1081</v>
      </c>
      <c r="J26" s="68">
        <v>4.1000000000000002E-2</v>
      </c>
      <c r="K26" s="69">
        <v>79</v>
      </c>
      <c r="L26" s="68">
        <v>3.0000000000000001E-3</v>
      </c>
      <c r="M26" s="69">
        <v>6</v>
      </c>
      <c r="N26" s="70">
        <v>0</v>
      </c>
      <c r="O26" s="71">
        <v>326</v>
      </c>
      <c r="P26" s="72">
        <v>1.2E-2</v>
      </c>
      <c r="Q26" s="73">
        <v>217</v>
      </c>
      <c r="R26" s="74">
        <v>8.0000000000000002E-3</v>
      </c>
      <c r="S26" s="73">
        <v>6776</v>
      </c>
      <c r="T26" s="74">
        <v>0.25900000000000001</v>
      </c>
      <c r="U26" s="122">
        <v>89</v>
      </c>
      <c r="V26" s="74">
        <v>3.0000000000000001E-3</v>
      </c>
      <c r="W26" s="73">
        <v>57</v>
      </c>
      <c r="X26" s="75">
        <v>2E-3</v>
      </c>
      <c r="Y26" s="76">
        <v>3</v>
      </c>
      <c r="Z26" s="77">
        <v>0</v>
      </c>
      <c r="AA26" s="78">
        <v>31</v>
      </c>
      <c r="AB26" s="79">
        <v>1E-3</v>
      </c>
      <c r="AC26" s="80">
        <v>7301</v>
      </c>
      <c r="AD26" s="81">
        <v>19128</v>
      </c>
      <c r="AE26" s="82">
        <v>0.73199999999999998</v>
      </c>
      <c r="AF26" s="83">
        <v>405</v>
      </c>
      <c r="AG26" s="84">
        <v>1.4999999999999999E-2</v>
      </c>
      <c r="AJ26" s="118">
        <v>475</v>
      </c>
      <c r="AK26" s="113">
        <v>1.7999999999999999E-2</v>
      </c>
      <c r="AM26" s="85">
        <f xml:space="preserve"> AF26 - AJ26</f>
        <v>-70</v>
      </c>
      <c r="AN26" s="86">
        <f xml:space="preserve"> AG26 - AK26</f>
        <v>-2.9999999999999992E-3</v>
      </c>
    </row>
    <row r="27" spans="1:40" x14ac:dyDescent="0.25">
      <c r="A27" s="61" t="s">
        <v>64</v>
      </c>
      <c r="B27" s="62">
        <v>27253</v>
      </c>
      <c r="C27" s="63">
        <v>41</v>
      </c>
      <c r="D27" s="63">
        <v>6</v>
      </c>
      <c r="E27" s="63">
        <v>29</v>
      </c>
      <c r="F27" s="64">
        <v>3</v>
      </c>
      <c r="G27" s="65">
        <v>26983</v>
      </c>
      <c r="H27" s="66">
        <v>0.99</v>
      </c>
      <c r="I27" s="67">
        <v>167</v>
      </c>
      <c r="J27" s="68">
        <v>6.0000000000000001E-3</v>
      </c>
      <c r="K27" s="69">
        <v>2</v>
      </c>
      <c r="L27" s="68">
        <v>0</v>
      </c>
      <c r="M27" s="69">
        <v>101</v>
      </c>
      <c r="N27" s="70">
        <v>4.0000000000000001E-3</v>
      </c>
      <c r="O27" s="71">
        <v>16</v>
      </c>
      <c r="P27" s="72">
        <v>1E-3</v>
      </c>
      <c r="Q27" s="73">
        <v>11</v>
      </c>
      <c r="R27" s="74">
        <v>0</v>
      </c>
      <c r="S27" s="73">
        <v>59</v>
      </c>
      <c r="T27" s="74">
        <v>2E-3</v>
      </c>
      <c r="U27" s="122">
        <v>84</v>
      </c>
      <c r="V27" s="74">
        <v>3.0000000000000001E-3</v>
      </c>
      <c r="W27" s="73">
        <v>20</v>
      </c>
      <c r="X27" s="75">
        <v>1E-3</v>
      </c>
      <c r="Y27" s="76">
        <v>3</v>
      </c>
      <c r="Z27" s="77">
        <v>0</v>
      </c>
      <c r="AA27" s="78">
        <v>0</v>
      </c>
      <c r="AB27" s="79">
        <v>0</v>
      </c>
      <c r="AC27" s="80">
        <v>251</v>
      </c>
      <c r="AD27" s="81">
        <v>27156</v>
      </c>
      <c r="AE27" s="82">
        <v>0.996</v>
      </c>
      <c r="AF27" s="83">
        <v>18</v>
      </c>
      <c r="AG27" s="84">
        <v>1E-3</v>
      </c>
      <c r="AJ27" s="118">
        <v>18</v>
      </c>
      <c r="AK27" s="113">
        <v>1E-3</v>
      </c>
      <c r="AM27" s="85">
        <f xml:space="preserve"> AF27 - AJ27</f>
        <v>0</v>
      </c>
      <c r="AN27" s="86">
        <f xml:space="preserve"> AG27 - AK27</f>
        <v>0</v>
      </c>
    </row>
    <row r="28" spans="1:40" x14ac:dyDescent="0.25">
      <c r="A28" s="61" t="s">
        <v>39</v>
      </c>
      <c r="B28" s="62">
        <v>25860</v>
      </c>
      <c r="C28" s="63">
        <v>40</v>
      </c>
      <c r="D28" s="63">
        <v>0</v>
      </c>
      <c r="E28" s="63">
        <v>31</v>
      </c>
      <c r="F28" s="64">
        <v>3</v>
      </c>
      <c r="G28" s="65">
        <v>24465</v>
      </c>
      <c r="H28" s="66">
        <v>0.94599999999999995</v>
      </c>
      <c r="I28" s="67">
        <v>1102</v>
      </c>
      <c r="J28" s="68">
        <v>4.2999999999999997E-2</v>
      </c>
      <c r="K28" s="69">
        <v>65</v>
      </c>
      <c r="L28" s="68">
        <v>3.0000000000000001E-3</v>
      </c>
      <c r="M28" s="69">
        <v>228</v>
      </c>
      <c r="N28" s="70">
        <v>8.9999999999999993E-3</v>
      </c>
      <c r="O28" s="71">
        <v>232</v>
      </c>
      <c r="P28" s="72">
        <v>8.9999999999999993E-3</v>
      </c>
      <c r="Q28" s="73">
        <v>137</v>
      </c>
      <c r="R28" s="74">
        <v>5.0000000000000001E-3</v>
      </c>
      <c r="S28" s="73">
        <v>2725</v>
      </c>
      <c r="T28" s="74">
        <v>0.105</v>
      </c>
      <c r="U28" s="122">
        <v>78</v>
      </c>
      <c r="V28" s="74">
        <v>3.0000000000000001E-3</v>
      </c>
      <c r="W28" s="73">
        <v>817</v>
      </c>
      <c r="X28" s="75">
        <v>3.2000000000000001E-2</v>
      </c>
      <c r="Y28" s="76">
        <v>7</v>
      </c>
      <c r="Z28" s="77">
        <v>0</v>
      </c>
      <c r="AA28" s="78">
        <v>12</v>
      </c>
      <c r="AB28" s="79">
        <v>0</v>
      </c>
      <c r="AC28" s="80">
        <v>3936</v>
      </c>
      <c r="AD28" s="81">
        <v>22103</v>
      </c>
      <c r="AE28" s="82">
        <v>0.85499999999999998</v>
      </c>
      <c r="AF28" s="83">
        <v>297</v>
      </c>
      <c r="AG28" s="84">
        <v>1.0999999999999999E-2</v>
      </c>
      <c r="AJ28" s="118">
        <v>309</v>
      </c>
      <c r="AK28" s="113">
        <v>1.2E-2</v>
      </c>
      <c r="AM28" s="85">
        <f xml:space="preserve"> AF28 - AJ28</f>
        <v>-12</v>
      </c>
      <c r="AN28" s="86">
        <f xml:space="preserve"> AG28 - AK28</f>
        <v>-1.0000000000000009E-3</v>
      </c>
    </row>
    <row r="29" spans="1:40" x14ac:dyDescent="0.25">
      <c r="A29" s="61" t="s">
        <v>34</v>
      </c>
      <c r="B29" s="62">
        <v>15092</v>
      </c>
      <c r="C29" s="63">
        <v>21</v>
      </c>
      <c r="D29" s="63">
        <v>0</v>
      </c>
      <c r="E29" s="63">
        <v>13</v>
      </c>
      <c r="F29" s="64">
        <v>3</v>
      </c>
      <c r="G29" s="65">
        <v>14804</v>
      </c>
      <c r="H29" s="66">
        <v>0.98099999999999998</v>
      </c>
      <c r="I29" s="67">
        <v>155</v>
      </c>
      <c r="J29" s="68">
        <v>0.01</v>
      </c>
      <c r="K29" s="69">
        <v>5</v>
      </c>
      <c r="L29" s="68">
        <v>0</v>
      </c>
      <c r="M29" s="69">
        <v>128</v>
      </c>
      <c r="N29" s="70">
        <v>8.0000000000000002E-3</v>
      </c>
      <c r="O29" s="71">
        <v>120</v>
      </c>
      <c r="P29" s="72">
        <v>8.0000000000000002E-3</v>
      </c>
      <c r="Q29" s="73">
        <v>75</v>
      </c>
      <c r="R29" s="74">
        <v>5.0000000000000001E-3</v>
      </c>
      <c r="S29" s="73">
        <v>107</v>
      </c>
      <c r="T29" s="74">
        <v>7.0000000000000001E-3</v>
      </c>
      <c r="U29" s="122">
        <v>69</v>
      </c>
      <c r="V29" s="74">
        <v>5.0000000000000001E-3</v>
      </c>
      <c r="W29" s="73">
        <v>5</v>
      </c>
      <c r="X29" s="75">
        <v>0</v>
      </c>
      <c r="Y29" s="76">
        <v>5</v>
      </c>
      <c r="Z29" s="77">
        <v>0</v>
      </c>
      <c r="AA29" s="78">
        <v>19</v>
      </c>
      <c r="AB29" s="79">
        <v>1E-3</v>
      </c>
      <c r="AC29" s="80">
        <v>413</v>
      </c>
      <c r="AD29" s="81">
        <v>14891</v>
      </c>
      <c r="AE29" s="82">
        <v>0.98699999999999999</v>
      </c>
      <c r="AF29" s="83">
        <v>125</v>
      </c>
      <c r="AG29" s="84">
        <v>8.0000000000000002E-3</v>
      </c>
      <c r="AJ29" s="118">
        <v>109</v>
      </c>
      <c r="AK29" s="113">
        <v>7.0000000000000001E-3</v>
      </c>
      <c r="AM29" s="85">
        <f xml:space="preserve"> AF29 - AJ29</f>
        <v>16</v>
      </c>
      <c r="AN29" s="86">
        <f xml:space="preserve"> AG29 - AK29</f>
        <v>1E-3</v>
      </c>
    </row>
    <row r="30" spans="1:40" x14ac:dyDescent="0.25">
      <c r="A30" s="61" t="s">
        <v>62</v>
      </c>
      <c r="B30" s="62">
        <v>14117</v>
      </c>
      <c r="C30" s="63">
        <v>13</v>
      </c>
      <c r="D30" s="63">
        <v>0</v>
      </c>
      <c r="E30" s="63">
        <v>5</v>
      </c>
      <c r="F30" s="64">
        <v>5</v>
      </c>
      <c r="G30" s="65">
        <v>13742</v>
      </c>
      <c r="H30" s="66">
        <v>0.97299999999999998</v>
      </c>
      <c r="I30" s="67">
        <v>352</v>
      </c>
      <c r="J30" s="68">
        <v>2.5000000000000001E-2</v>
      </c>
      <c r="K30" s="69">
        <v>15</v>
      </c>
      <c r="L30" s="68">
        <v>1E-3</v>
      </c>
      <c r="M30" s="69">
        <v>8</v>
      </c>
      <c r="N30" s="70">
        <v>1E-3</v>
      </c>
      <c r="O30" s="71">
        <v>340</v>
      </c>
      <c r="P30" s="72">
        <v>2.4E-2</v>
      </c>
      <c r="Q30" s="73">
        <v>97</v>
      </c>
      <c r="R30" s="74">
        <v>7.0000000000000001E-3</v>
      </c>
      <c r="S30" s="73">
        <v>2935</v>
      </c>
      <c r="T30" s="74">
        <v>0.20799999999999999</v>
      </c>
      <c r="U30" s="122">
        <v>68</v>
      </c>
      <c r="V30" s="74">
        <v>5.0000000000000001E-3</v>
      </c>
      <c r="W30" s="73">
        <v>4</v>
      </c>
      <c r="X30" s="75">
        <v>0</v>
      </c>
      <c r="Y30" s="76">
        <v>4</v>
      </c>
      <c r="Z30" s="77">
        <v>0</v>
      </c>
      <c r="AA30" s="78">
        <v>7</v>
      </c>
      <c r="AB30" s="79">
        <v>0</v>
      </c>
      <c r="AC30" s="80">
        <v>3363</v>
      </c>
      <c r="AD30" s="81">
        <v>11004</v>
      </c>
      <c r="AE30" s="82">
        <v>0.77900000000000003</v>
      </c>
      <c r="AF30" s="83">
        <v>355</v>
      </c>
      <c r="AG30" s="84">
        <v>2.5000000000000001E-2</v>
      </c>
      <c r="AJ30" s="118">
        <v>381</v>
      </c>
      <c r="AK30" s="113">
        <v>2.7E-2</v>
      </c>
      <c r="AM30" s="85">
        <f xml:space="preserve"> AF30 - AJ30</f>
        <v>-26</v>
      </c>
      <c r="AN30" s="86">
        <f xml:space="preserve"> AG30 - AK30</f>
        <v>-1.9999999999999983E-3</v>
      </c>
    </row>
    <row r="31" spans="1:40" x14ac:dyDescent="0.25">
      <c r="A31" s="61" t="s">
        <v>71</v>
      </c>
      <c r="B31" s="62">
        <v>17369</v>
      </c>
      <c r="C31" s="63">
        <v>27</v>
      </c>
      <c r="D31" s="63">
        <v>0</v>
      </c>
      <c r="E31" s="63">
        <v>16</v>
      </c>
      <c r="F31" s="64">
        <v>3</v>
      </c>
      <c r="G31" s="65">
        <v>16510</v>
      </c>
      <c r="H31" s="66">
        <v>0.95099999999999996</v>
      </c>
      <c r="I31" s="67">
        <v>828</v>
      </c>
      <c r="J31" s="68">
        <v>4.8000000000000001E-2</v>
      </c>
      <c r="K31" s="69">
        <v>29</v>
      </c>
      <c r="L31" s="68">
        <v>2E-3</v>
      </c>
      <c r="M31" s="69">
        <v>2</v>
      </c>
      <c r="N31" s="70">
        <v>0</v>
      </c>
      <c r="O31" s="71">
        <v>214</v>
      </c>
      <c r="P31" s="72">
        <v>1.2E-2</v>
      </c>
      <c r="Q31" s="73">
        <v>144</v>
      </c>
      <c r="R31" s="74">
        <v>8.0000000000000002E-3</v>
      </c>
      <c r="S31" s="73">
        <v>157</v>
      </c>
      <c r="T31" s="74">
        <v>8.9999999999999993E-3</v>
      </c>
      <c r="U31" s="122">
        <v>64</v>
      </c>
      <c r="V31" s="74">
        <v>4.0000000000000001E-3</v>
      </c>
      <c r="W31" s="73">
        <v>13</v>
      </c>
      <c r="X31" s="75">
        <v>1E-3</v>
      </c>
      <c r="Y31" s="76">
        <v>2</v>
      </c>
      <c r="Z31" s="77">
        <v>0</v>
      </c>
      <c r="AA31" s="78">
        <v>17</v>
      </c>
      <c r="AB31" s="79">
        <v>1E-3</v>
      </c>
      <c r="AC31" s="80">
        <v>470</v>
      </c>
      <c r="AD31" s="81">
        <v>17052</v>
      </c>
      <c r="AE31" s="82">
        <v>0.98199999999999998</v>
      </c>
      <c r="AF31" s="83">
        <v>243</v>
      </c>
      <c r="AG31" s="84">
        <v>1.4E-2</v>
      </c>
      <c r="AJ31" s="118">
        <v>241</v>
      </c>
      <c r="AK31" s="113">
        <v>1.4E-2</v>
      </c>
      <c r="AM31" s="85">
        <f xml:space="preserve"> AF31 - AJ31</f>
        <v>2</v>
      </c>
      <c r="AN31" s="86">
        <f xml:space="preserve"> AG31 - AK31</f>
        <v>0</v>
      </c>
    </row>
    <row r="32" spans="1:40" x14ac:dyDescent="0.25">
      <c r="A32" s="61" t="s">
        <v>51</v>
      </c>
      <c r="B32" s="62">
        <v>11758</v>
      </c>
      <c r="C32" s="63">
        <v>14</v>
      </c>
      <c r="D32" s="63">
        <v>0</v>
      </c>
      <c r="E32" s="63">
        <v>0</v>
      </c>
      <c r="F32" s="64">
        <v>3</v>
      </c>
      <c r="G32" s="65">
        <v>10925</v>
      </c>
      <c r="H32" s="66">
        <v>0.92900000000000005</v>
      </c>
      <c r="I32" s="67">
        <v>818</v>
      </c>
      <c r="J32" s="68">
        <v>7.0000000000000007E-2</v>
      </c>
      <c r="K32" s="69">
        <v>14</v>
      </c>
      <c r="L32" s="68">
        <v>1E-3</v>
      </c>
      <c r="M32" s="69">
        <v>1</v>
      </c>
      <c r="N32" s="70">
        <v>0</v>
      </c>
      <c r="O32" s="71">
        <v>162</v>
      </c>
      <c r="P32" s="72">
        <v>1.4E-2</v>
      </c>
      <c r="Q32" s="73">
        <v>11</v>
      </c>
      <c r="R32" s="74">
        <v>1E-3</v>
      </c>
      <c r="S32" s="73">
        <v>570</v>
      </c>
      <c r="T32" s="74">
        <v>4.8000000000000001E-2</v>
      </c>
      <c r="U32" s="122">
        <v>59</v>
      </c>
      <c r="V32" s="74">
        <v>5.0000000000000001E-3</v>
      </c>
      <c r="W32" s="73">
        <v>27</v>
      </c>
      <c r="X32" s="75">
        <v>2E-3</v>
      </c>
      <c r="Y32" s="76">
        <v>0</v>
      </c>
      <c r="Z32" s="77">
        <v>0</v>
      </c>
      <c r="AA32" s="78">
        <v>35</v>
      </c>
      <c r="AB32" s="79">
        <v>3.0000000000000001E-3</v>
      </c>
      <c r="AC32" s="80">
        <v>862</v>
      </c>
      <c r="AD32" s="81">
        <v>11125</v>
      </c>
      <c r="AE32" s="82">
        <v>0.94599999999999995</v>
      </c>
      <c r="AF32" s="83">
        <v>176</v>
      </c>
      <c r="AG32" s="84">
        <v>1.4999999999999999E-2</v>
      </c>
      <c r="AJ32" s="118">
        <v>178</v>
      </c>
      <c r="AK32" s="113">
        <v>1.4999999999999999E-2</v>
      </c>
      <c r="AM32" s="85">
        <f xml:space="preserve"> AF32 - AJ32</f>
        <v>-2</v>
      </c>
      <c r="AN32" s="86">
        <f xml:space="preserve"> AG32 - AK32</f>
        <v>0</v>
      </c>
    </row>
    <row r="33" spans="1:40" x14ac:dyDescent="0.25">
      <c r="A33" s="61" t="s">
        <v>83</v>
      </c>
      <c r="B33" s="62">
        <v>55647</v>
      </c>
      <c r="C33" s="63">
        <v>73</v>
      </c>
      <c r="D33" s="63">
        <v>0</v>
      </c>
      <c r="E33" s="63">
        <v>49</v>
      </c>
      <c r="F33" s="64">
        <v>3</v>
      </c>
      <c r="G33" s="65">
        <v>55282</v>
      </c>
      <c r="H33" s="66">
        <v>0.99299999999999999</v>
      </c>
      <c r="I33" s="67">
        <v>205</v>
      </c>
      <c r="J33" s="68">
        <v>4.0000000000000001E-3</v>
      </c>
      <c r="K33" s="69">
        <v>1</v>
      </c>
      <c r="L33" s="68">
        <v>0</v>
      </c>
      <c r="M33" s="69">
        <v>159</v>
      </c>
      <c r="N33" s="70">
        <v>3.0000000000000001E-3</v>
      </c>
      <c r="O33" s="71">
        <v>18</v>
      </c>
      <c r="P33" s="72">
        <v>0</v>
      </c>
      <c r="Q33" s="73">
        <v>6</v>
      </c>
      <c r="R33" s="74">
        <v>0</v>
      </c>
      <c r="S33" s="73">
        <v>16</v>
      </c>
      <c r="T33" s="74">
        <v>0</v>
      </c>
      <c r="U33" s="122">
        <v>57</v>
      </c>
      <c r="V33" s="74">
        <v>1E-3</v>
      </c>
      <c r="W33" s="73">
        <v>8</v>
      </c>
      <c r="X33" s="75">
        <v>0</v>
      </c>
      <c r="Y33" s="76">
        <v>7</v>
      </c>
      <c r="Z33" s="77">
        <v>0</v>
      </c>
      <c r="AA33" s="78">
        <v>0</v>
      </c>
      <c r="AB33" s="79">
        <v>0</v>
      </c>
      <c r="AC33" s="80">
        <v>198</v>
      </c>
      <c r="AD33" s="81">
        <v>55502</v>
      </c>
      <c r="AE33" s="82">
        <v>0.997</v>
      </c>
      <c r="AF33" s="83">
        <v>19</v>
      </c>
      <c r="AG33" s="84">
        <v>0</v>
      </c>
      <c r="AJ33" s="118">
        <v>45</v>
      </c>
      <c r="AK33" s="113">
        <v>1E-3</v>
      </c>
      <c r="AM33" s="85">
        <f xml:space="preserve"> AF33 - AJ33</f>
        <v>-26</v>
      </c>
      <c r="AN33" s="86">
        <f xml:space="preserve"> AG33 - AK33</f>
        <v>-1E-3</v>
      </c>
    </row>
    <row r="34" spans="1:40" x14ac:dyDescent="0.25">
      <c r="A34" s="61" t="s">
        <v>37</v>
      </c>
      <c r="B34" s="62">
        <v>5112</v>
      </c>
      <c r="C34" s="63">
        <v>11</v>
      </c>
      <c r="D34" s="63">
        <v>0</v>
      </c>
      <c r="E34" s="63">
        <v>0</v>
      </c>
      <c r="F34" s="64">
        <v>3</v>
      </c>
      <c r="G34" s="65">
        <v>4826</v>
      </c>
      <c r="H34" s="66">
        <v>0.94399999999999995</v>
      </c>
      <c r="I34" s="67">
        <v>281</v>
      </c>
      <c r="J34" s="68">
        <v>5.5E-2</v>
      </c>
      <c r="K34" s="69">
        <v>4</v>
      </c>
      <c r="L34" s="68">
        <v>1E-3</v>
      </c>
      <c r="M34" s="69">
        <v>1</v>
      </c>
      <c r="N34" s="70">
        <v>0</v>
      </c>
      <c r="O34" s="71">
        <v>82</v>
      </c>
      <c r="P34" s="72">
        <v>1.6E-2</v>
      </c>
      <c r="Q34" s="73">
        <v>1</v>
      </c>
      <c r="R34" s="74">
        <v>0</v>
      </c>
      <c r="S34" s="73">
        <v>67</v>
      </c>
      <c r="T34" s="74">
        <v>1.2999999999999999E-2</v>
      </c>
      <c r="U34" s="122">
        <v>54</v>
      </c>
      <c r="V34" s="74">
        <v>1.0999999999999999E-2</v>
      </c>
      <c r="W34" s="73">
        <v>56</v>
      </c>
      <c r="X34" s="75">
        <v>1.0999999999999999E-2</v>
      </c>
      <c r="Y34" s="76">
        <v>0</v>
      </c>
      <c r="Z34" s="77">
        <v>0</v>
      </c>
      <c r="AA34" s="78">
        <v>44</v>
      </c>
      <c r="AB34" s="79">
        <v>8.9999999999999993E-3</v>
      </c>
      <c r="AC34" s="80">
        <v>318</v>
      </c>
      <c r="AD34" s="81">
        <v>5026</v>
      </c>
      <c r="AE34" s="82">
        <v>0.98299999999999998</v>
      </c>
      <c r="AF34" s="83">
        <v>86</v>
      </c>
      <c r="AG34" s="84">
        <v>1.7000000000000001E-2</v>
      </c>
      <c r="AJ34" s="118">
        <v>90</v>
      </c>
      <c r="AK34" s="113">
        <v>1.7999999999999999E-2</v>
      </c>
      <c r="AM34" s="85">
        <f xml:space="preserve"> AF34 - AJ34</f>
        <v>-4</v>
      </c>
      <c r="AN34" s="86">
        <f xml:space="preserve"> AG34 - AK34</f>
        <v>-9.9999999999999742E-4</v>
      </c>
    </row>
    <row r="35" spans="1:40" x14ac:dyDescent="0.25">
      <c r="A35" s="61" t="s">
        <v>52</v>
      </c>
      <c r="B35" s="62">
        <v>21612</v>
      </c>
      <c r="C35" s="63">
        <v>34</v>
      </c>
      <c r="D35" s="63">
        <v>0</v>
      </c>
      <c r="E35" s="63">
        <v>20</v>
      </c>
      <c r="F35" s="64">
        <v>4</v>
      </c>
      <c r="G35" s="65">
        <v>19779</v>
      </c>
      <c r="H35" s="66">
        <v>0.91500000000000004</v>
      </c>
      <c r="I35" s="67">
        <v>1581</v>
      </c>
      <c r="J35" s="68">
        <v>7.2999999999999995E-2</v>
      </c>
      <c r="K35" s="69">
        <v>208</v>
      </c>
      <c r="L35" s="68">
        <v>0.01</v>
      </c>
      <c r="M35" s="69">
        <v>44</v>
      </c>
      <c r="N35" s="70">
        <v>2E-3</v>
      </c>
      <c r="O35" s="71">
        <v>172</v>
      </c>
      <c r="P35" s="72">
        <v>8.0000000000000002E-3</v>
      </c>
      <c r="Q35" s="73">
        <v>92</v>
      </c>
      <c r="R35" s="74">
        <v>4.0000000000000001E-3</v>
      </c>
      <c r="S35" s="73">
        <v>131</v>
      </c>
      <c r="T35" s="74">
        <v>6.0000000000000001E-3</v>
      </c>
      <c r="U35" s="122">
        <v>53</v>
      </c>
      <c r="V35" s="74">
        <v>2E-3</v>
      </c>
      <c r="W35" s="73">
        <v>7</v>
      </c>
      <c r="X35" s="75">
        <v>0</v>
      </c>
      <c r="Y35" s="76">
        <v>3</v>
      </c>
      <c r="Z35" s="77">
        <v>0</v>
      </c>
      <c r="AA35" s="78">
        <v>16</v>
      </c>
      <c r="AB35" s="79">
        <v>1E-3</v>
      </c>
      <c r="AC35" s="80">
        <v>419</v>
      </c>
      <c r="AD35" s="81">
        <v>21213</v>
      </c>
      <c r="AE35" s="82">
        <v>0.98199999999999998</v>
      </c>
      <c r="AF35" s="83">
        <v>380</v>
      </c>
      <c r="AG35" s="84">
        <v>1.7999999999999999E-2</v>
      </c>
      <c r="AJ35" s="118">
        <v>868</v>
      </c>
      <c r="AK35" s="113">
        <v>0.04</v>
      </c>
      <c r="AM35" s="85">
        <f xml:space="preserve"> AF35 - AJ35</f>
        <v>-488</v>
      </c>
      <c r="AN35" s="86">
        <f xml:space="preserve"> AG35 - AK35</f>
        <v>-2.2000000000000002E-2</v>
      </c>
    </row>
    <row r="36" spans="1:40" x14ac:dyDescent="0.25">
      <c r="A36" s="61" t="s">
        <v>47</v>
      </c>
      <c r="B36" s="62">
        <v>18508</v>
      </c>
      <c r="C36" s="63">
        <v>30</v>
      </c>
      <c r="D36" s="63">
        <v>0</v>
      </c>
      <c r="E36" s="63">
        <v>13</v>
      </c>
      <c r="F36" s="64">
        <v>3</v>
      </c>
      <c r="G36" s="65">
        <v>18269</v>
      </c>
      <c r="H36" s="66">
        <v>0.98699999999999999</v>
      </c>
      <c r="I36" s="67">
        <v>214</v>
      </c>
      <c r="J36" s="68">
        <v>1.2E-2</v>
      </c>
      <c r="K36" s="69">
        <v>4</v>
      </c>
      <c r="L36" s="68">
        <v>0</v>
      </c>
      <c r="M36" s="69">
        <v>21</v>
      </c>
      <c r="N36" s="70">
        <v>1E-3</v>
      </c>
      <c r="O36" s="71">
        <v>143</v>
      </c>
      <c r="P36" s="72">
        <v>8.0000000000000002E-3</v>
      </c>
      <c r="Q36" s="73">
        <v>54</v>
      </c>
      <c r="R36" s="74">
        <v>3.0000000000000001E-3</v>
      </c>
      <c r="S36" s="73">
        <v>75</v>
      </c>
      <c r="T36" s="74">
        <v>4.0000000000000001E-3</v>
      </c>
      <c r="U36" s="122">
        <v>46</v>
      </c>
      <c r="V36" s="74">
        <v>2E-3</v>
      </c>
      <c r="W36" s="73">
        <v>15</v>
      </c>
      <c r="X36" s="75">
        <v>1E-3</v>
      </c>
      <c r="Y36" s="76">
        <v>2</v>
      </c>
      <c r="Z36" s="77">
        <v>0</v>
      </c>
      <c r="AA36" s="78">
        <v>39</v>
      </c>
      <c r="AB36" s="79">
        <v>2E-3</v>
      </c>
      <c r="AC36" s="80">
        <v>324</v>
      </c>
      <c r="AD36" s="81">
        <v>18356</v>
      </c>
      <c r="AE36" s="82">
        <v>0.99199999999999999</v>
      </c>
      <c r="AF36" s="83">
        <v>147</v>
      </c>
      <c r="AG36" s="84">
        <v>8.0000000000000002E-3</v>
      </c>
      <c r="AJ36" s="118">
        <v>141</v>
      </c>
      <c r="AK36" s="113">
        <v>8.0000000000000002E-3</v>
      </c>
      <c r="AM36" s="85">
        <f xml:space="preserve"> AF36 - AJ36</f>
        <v>6</v>
      </c>
      <c r="AN36" s="86">
        <f xml:space="preserve"> AG36 - AK36</f>
        <v>0</v>
      </c>
    </row>
    <row r="37" spans="1:40" x14ac:dyDescent="0.25">
      <c r="A37" s="61" t="s">
        <v>77</v>
      </c>
      <c r="B37" s="62">
        <v>5623</v>
      </c>
      <c r="C37" s="63">
        <v>10</v>
      </c>
      <c r="D37" s="63">
        <v>0</v>
      </c>
      <c r="E37" s="63">
        <v>7</v>
      </c>
      <c r="F37" s="64">
        <v>4</v>
      </c>
      <c r="G37" s="65">
        <v>5248</v>
      </c>
      <c r="H37" s="66">
        <v>0.93300000000000005</v>
      </c>
      <c r="I37" s="67">
        <v>359</v>
      </c>
      <c r="J37" s="68">
        <v>6.4000000000000001E-2</v>
      </c>
      <c r="K37" s="69">
        <v>16</v>
      </c>
      <c r="L37" s="68">
        <v>3.0000000000000001E-3</v>
      </c>
      <c r="M37" s="69">
        <v>0</v>
      </c>
      <c r="N37" s="70">
        <v>0</v>
      </c>
      <c r="O37" s="71">
        <v>123</v>
      </c>
      <c r="P37" s="72">
        <v>2.1999999999999999E-2</v>
      </c>
      <c r="Q37" s="73">
        <v>74</v>
      </c>
      <c r="R37" s="74">
        <v>1.2999999999999999E-2</v>
      </c>
      <c r="S37" s="73">
        <v>89</v>
      </c>
      <c r="T37" s="74">
        <v>1.6E-2</v>
      </c>
      <c r="U37" s="122">
        <v>42</v>
      </c>
      <c r="V37" s="74">
        <v>7.0000000000000001E-3</v>
      </c>
      <c r="W37" s="73">
        <v>8</v>
      </c>
      <c r="X37" s="75">
        <v>1E-3</v>
      </c>
      <c r="Y37" s="76">
        <v>0</v>
      </c>
      <c r="Z37" s="77">
        <v>0</v>
      </c>
      <c r="AA37" s="78">
        <v>23</v>
      </c>
      <c r="AB37" s="79">
        <v>4.0000000000000001E-3</v>
      </c>
      <c r="AC37" s="80">
        <v>288</v>
      </c>
      <c r="AD37" s="81">
        <v>5484</v>
      </c>
      <c r="AE37" s="82">
        <v>0.97499999999999998</v>
      </c>
      <c r="AF37" s="83">
        <v>139</v>
      </c>
      <c r="AG37" s="84">
        <v>2.5000000000000001E-2</v>
      </c>
      <c r="AJ37" s="118">
        <v>137</v>
      </c>
      <c r="AK37" s="113">
        <v>2.4E-2</v>
      </c>
      <c r="AM37" s="85">
        <f xml:space="preserve"> AF37 - AJ37</f>
        <v>2</v>
      </c>
      <c r="AN37" s="86">
        <f xml:space="preserve"> AG37 - AK37</f>
        <v>1.0000000000000009E-3</v>
      </c>
    </row>
    <row r="38" spans="1:40" x14ac:dyDescent="0.25">
      <c r="A38" s="61" t="s">
        <v>75</v>
      </c>
      <c r="B38" s="62">
        <v>10580</v>
      </c>
      <c r="C38" s="63">
        <v>17</v>
      </c>
      <c r="D38" s="63">
        <v>0</v>
      </c>
      <c r="E38" s="63">
        <v>8</v>
      </c>
      <c r="F38" s="64">
        <v>3</v>
      </c>
      <c r="G38" s="65">
        <v>10209</v>
      </c>
      <c r="H38" s="66">
        <v>0.96499999999999997</v>
      </c>
      <c r="I38" s="67">
        <v>320</v>
      </c>
      <c r="J38" s="68">
        <v>0.03</v>
      </c>
      <c r="K38" s="69">
        <v>3</v>
      </c>
      <c r="L38" s="68">
        <v>0</v>
      </c>
      <c r="M38" s="69">
        <v>48</v>
      </c>
      <c r="N38" s="70">
        <v>5.0000000000000001E-3</v>
      </c>
      <c r="O38" s="71">
        <v>63</v>
      </c>
      <c r="P38" s="72">
        <v>6.0000000000000001E-3</v>
      </c>
      <c r="Q38" s="73">
        <v>40</v>
      </c>
      <c r="R38" s="74">
        <v>4.0000000000000001E-3</v>
      </c>
      <c r="S38" s="73">
        <v>246</v>
      </c>
      <c r="T38" s="74">
        <v>2.3E-2</v>
      </c>
      <c r="U38" s="122">
        <v>41</v>
      </c>
      <c r="V38" s="74">
        <v>4.0000000000000001E-3</v>
      </c>
      <c r="W38" s="73">
        <v>1820</v>
      </c>
      <c r="X38" s="75">
        <v>0.17199999999999999</v>
      </c>
      <c r="Y38" s="76">
        <v>0</v>
      </c>
      <c r="Z38" s="77">
        <v>0</v>
      </c>
      <c r="AA38" s="78">
        <v>20</v>
      </c>
      <c r="AB38" s="79">
        <v>2E-3</v>
      </c>
      <c r="AC38" s="80">
        <v>2219</v>
      </c>
      <c r="AD38" s="81">
        <v>8529</v>
      </c>
      <c r="AE38" s="82">
        <v>0.80600000000000005</v>
      </c>
      <c r="AF38" s="83">
        <v>66</v>
      </c>
      <c r="AG38" s="84">
        <v>6.0000000000000001E-3</v>
      </c>
      <c r="AJ38" s="118">
        <v>52</v>
      </c>
      <c r="AK38" s="113">
        <v>5.0000000000000001E-3</v>
      </c>
      <c r="AM38" s="85">
        <f xml:space="preserve"> AF38 - AJ38</f>
        <v>14</v>
      </c>
      <c r="AN38" s="86">
        <f xml:space="preserve"> AG38 - AK38</f>
        <v>1E-3</v>
      </c>
    </row>
    <row r="39" spans="1:40" x14ac:dyDescent="0.25">
      <c r="A39" s="61" t="s">
        <v>63</v>
      </c>
      <c r="B39" s="62">
        <v>15450</v>
      </c>
      <c r="C39" s="63">
        <v>28</v>
      </c>
      <c r="D39" s="63">
        <v>2</v>
      </c>
      <c r="E39" s="63">
        <v>7</v>
      </c>
      <c r="F39" s="64">
        <v>3</v>
      </c>
      <c r="G39" s="65">
        <v>12278</v>
      </c>
      <c r="H39" s="66">
        <v>0.79500000000000004</v>
      </c>
      <c r="I39" s="67">
        <v>3085</v>
      </c>
      <c r="J39" s="68">
        <v>0.2</v>
      </c>
      <c r="K39" s="69">
        <v>18</v>
      </c>
      <c r="L39" s="68">
        <v>1E-3</v>
      </c>
      <c r="M39" s="69">
        <v>69</v>
      </c>
      <c r="N39" s="70">
        <v>4.0000000000000001E-3</v>
      </c>
      <c r="O39" s="71">
        <v>88</v>
      </c>
      <c r="P39" s="72">
        <v>6.0000000000000001E-3</v>
      </c>
      <c r="Q39" s="73">
        <v>32</v>
      </c>
      <c r="R39" s="74">
        <v>2E-3</v>
      </c>
      <c r="S39" s="73">
        <v>42</v>
      </c>
      <c r="T39" s="74">
        <v>3.0000000000000001E-3</v>
      </c>
      <c r="U39" s="122">
        <v>38</v>
      </c>
      <c r="V39" s="74">
        <v>2E-3</v>
      </c>
      <c r="W39" s="73">
        <v>9</v>
      </c>
      <c r="X39" s="75">
        <v>1E-3</v>
      </c>
      <c r="Y39" s="76">
        <v>0</v>
      </c>
      <c r="Z39" s="77">
        <v>0</v>
      </c>
      <c r="AA39" s="78">
        <v>9</v>
      </c>
      <c r="AB39" s="79">
        <v>1E-3</v>
      </c>
      <c r="AC39" s="80">
        <v>239</v>
      </c>
      <c r="AD39" s="81">
        <v>15311</v>
      </c>
      <c r="AE39" s="82">
        <v>0.99099999999999999</v>
      </c>
      <c r="AF39" s="83">
        <v>106</v>
      </c>
      <c r="AG39" s="84">
        <v>7.0000000000000001E-3</v>
      </c>
      <c r="AJ39" s="118">
        <v>127</v>
      </c>
      <c r="AK39" s="113">
        <v>8.0000000000000002E-3</v>
      </c>
      <c r="AM39" s="85">
        <f xml:space="preserve"> AF39 - AJ39</f>
        <v>-21</v>
      </c>
      <c r="AN39" s="86">
        <f xml:space="preserve"> AG39 - AK39</f>
        <v>-1E-3</v>
      </c>
    </row>
    <row r="40" spans="1:40" x14ac:dyDescent="0.25">
      <c r="A40" s="61" t="s">
        <v>54</v>
      </c>
      <c r="B40" s="62">
        <v>19887</v>
      </c>
      <c r="C40" s="63">
        <v>35</v>
      </c>
      <c r="D40" s="63">
        <v>0</v>
      </c>
      <c r="E40" s="63">
        <v>23</v>
      </c>
      <c r="F40" s="64">
        <v>3</v>
      </c>
      <c r="G40" s="65">
        <v>19642</v>
      </c>
      <c r="H40" s="66">
        <v>0.98799999999999999</v>
      </c>
      <c r="I40" s="67">
        <v>151</v>
      </c>
      <c r="J40" s="68">
        <v>8.0000000000000002E-3</v>
      </c>
      <c r="K40" s="69">
        <v>1</v>
      </c>
      <c r="L40" s="68">
        <v>0</v>
      </c>
      <c r="M40" s="69">
        <v>93</v>
      </c>
      <c r="N40" s="70">
        <v>5.0000000000000001E-3</v>
      </c>
      <c r="O40" s="71">
        <v>114</v>
      </c>
      <c r="P40" s="72">
        <v>6.0000000000000001E-3</v>
      </c>
      <c r="Q40" s="73">
        <v>79</v>
      </c>
      <c r="R40" s="74">
        <v>4.0000000000000001E-3</v>
      </c>
      <c r="S40" s="73">
        <v>137</v>
      </c>
      <c r="T40" s="74">
        <v>7.0000000000000001E-3</v>
      </c>
      <c r="U40" s="122">
        <v>37</v>
      </c>
      <c r="V40" s="74">
        <v>2E-3</v>
      </c>
      <c r="W40" s="73">
        <v>135</v>
      </c>
      <c r="X40" s="75">
        <v>7.0000000000000001E-3</v>
      </c>
      <c r="Y40" s="76">
        <v>2</v>
      </c>
      <c r="Z40" s="77">
        <v>0</v>
      </c>
      <c r="AA40" s="78">
        <v>0</v>
      </c>
      <c r="AB40" s="79">
        <v>0</v>
      </c>
      <c r="AC40" s="80">
        <v>469</v>
      </c>
      <c r="AD40" s="81">
        <v>19619</v>
      </c>
      <c r="AE40" s="82">
        <v>0.98699999999999999</v>
      </c>
      <c r="AF40" s="83">
        <v>115</v>
      </c>
      <c r="AG40" s="84">
        <v>6.0000000000000001E-3</v>
      </c>
      <c r="AJ40" s="118">
        <v>132</v>
      </c>
      <c r="AK40" s="113">
        <v>7.0000000000000001E-3</v>
      </c>
      <c r="AM40" s="85">
        <f xml:space="preserve"> AF40 - AJ40</f>
        <v>-17</v>
      </c>
      <c r="AN40" s="86">
        <f xml:space="preserve"> AG40 - AK40</f>
        <v>-1E-3</v>
      </c>
    </row>
    <row r="41" spans="1:40" x14ac:dyDescent="0.25">
      <c r="A41" s="61" t="s">
        <v>84</v>
      </c>
      <c r="B41" s="62">
        <v>12537</v>
      </c>
      <c r="C41" s="63">
        <v>26</v>
      </c>
      <c r="D41" s="63">
        <v>0</v>
      </c>
      <c r="E41" s="63">
        <v>11</v>
      </c>
      <c r="F41" s="64">
        <v>3</v>
      </c>
      <c r="G41" s="65">
        <v>11157</v>
      </c>
      <c r="H41" s="66">
        <v>0.89</v>
      </c>
      <c r="I41" s="67">
        <v>1273</v>
      </c>
      <c r="J41" s="68">
        <v>0.10199999999999999</v>
      </c>
      <c r="K41" s="69">
        <v>1</v>
      </c>
      <c r="L41" s="68">
        <v>0</v>
      </c>
      <c r="M41" s="69">
        <v>106</v>
      </c>
      <c r="N41" s="70">
        <v>8.0000000000000002E-3</v>
      </c>
      <c r="O41" s="71">
        <v>46</v>
      </c>
      <c r="P41" s="72">
        <v>4.0000000000000001E-3</v>
      </c>
      <c r="Q41" s="73">
        <v>16</v>
      </c>
      <c r="R41" s="74">
        <v>1E-3</v>
      </c>
      <c r="S41" s="73">
        <v>23</v>
      </c>
      <c r="T41" s="74">
        <v>2E-3</v>
      </c>
      <c r="U41" s="122">
        <v>35</v>
      </c>
      <c r="V41" s="74">
        <v>3.0000000000000001E-3</v>
      </c>
      <c r="W41" s="73">
        <v>17</v>
      </c>
      <c r="X41" s="75">
        <v>1E-3</v>
      </c>
      <c r="Y41" s="76">
        <v>11</v>
      </c>
      <c r="Z41" s="77">
        <v>1E-3</v>
      </c>
      <c r="AA41" s="78">
        <v>0</v>
      </c>
      <c r="AB41" s="79">
        <v>0</v>
      </c>
      <c r="AC41" s="80">
        <v>207</v>
      </c>
      <c r="AD41" s="81">
        <v>12444</v>
      </c>
      <c r="AE41" s="82">
        <v>0.99299999999999999</v>
      </c>
      <c r="AF41" s="83">
        <v>47</v>
      </c>
      <c r="AG41" s="84">
        <v>4.0000000000000001E-3</v>
      </c>
      <c r="AJ41" s="118">
        <v>36</v>
      </c>
      <c r="AK41" s="113">
        <v>3.0000000000000001E-3</v>
      </c>
      <c r="AM41" s="85">
        <f xml:space="preserve"> AF41 - AJ41</f>
        <v>11</v>
      </c>
      <c r="AN41" s="86">
        <f xml:space="preserve"> AG41 - AK41</f>
        <v>1E-3</v>
      </c>
    </row>
    <row r="42" spans="1:40" x14ac:dyDescent="0.25">
      <c r="A42" s="61" t="s">
        <v>40</v>
      </c>
      <c r="B42" s="62">
        <v>3823</v>
      </c>
      <c r="C42" s="63">
        <v>10</v>
      </c>
      <c r="D42" s="63">
        <v>0</v>
      </c>
      <c r="E42" s="63">
        <v>7</v>
      </c>
      <c r="F42" s="64">
        <v>4</v>
      </c>
      <c r="G42" s="65">
        <v>3393</v>
      </c>
      <c r="H42" s="66">
        <v>0.88800000000000001</v>
      </c>
      <c r="I42" s="67">
        <v>387</v>
      </c>
      <c r="J42" s="68">
        <v>0.10100000000000001</v>
      </c>
      <c r="K42" s="69">
        <v>2</v>
      </c>
      <c r="L42" s="68">
        <v>1E-3</v>
      </c>
      <c r="M42" s="69">
        <v>41</v>
      </c>
      <c r="N42" s="70">
        <v>1.0999999999999999E-2</v>
      </c>
      <c r="O42" s="71">
        <v>63</v>
      </c>
      <c r="P42" s="72">
        <v>1.6E-2</v>
      </c>
      <c r="Q42" s="73">
        <v>39</v>
      </c>
      <c r="R42" s="74">
        <v>0.01</v>
      </c>
      <c r="S42" s="73">
        <v>60</v>
      </c>
      <c r="T42" s="74">
        <v>1.6E-2</v>
      </c>
      <c r="U42" s="122">
        <v>33</v>
      </c>
      <c r="V42" s="74">
        <v>8.9999999999999993E-3</v>
      </c>
      <c r="W42" s="73">
        <v>16</v>
      </c>
      <c r="X42" s="75">
        <v>4.0000000000000001E-3</v>
      </c>
      <c r="Y42" s="76">
        <v>4</v>
      </c>
      <c r="Z42" s="77">
        <v>1E-3</v>
      </c>
      <c r="AA42" s="78">
        <v>17</v>
      </c>
      <c r="AB42" s="79">
        <v>4.0000000000000001E-3</v>
      </c>
      <c r="AC42" s="80">
        <v>205</v>
      </c>
      <c r="AD42" s="81">
        <v>3749</v>
      </c>
      <c r="AE42" s="82">
        <v>0.98099999999999998</v>
      </c>
      <c r="AF42" s="83">
        <v>65</v>
      </c>
      <c r="AG42" s="84">
        <v>1.7000000000000001E-2</v>
      </c>
      <c r="AJ42" s="118">
        <v>274</v>
      </c>
      <c r="AK42" s="113">
        <v>7.1999999999999995E-2</v>
      </c>
      <c r="AM42" s="85">
        <f xml:space="preserve"> AF42 - AJ42</f>
        <v>-209</v>
      </c>
      <c r="AN42" s="86">
        <f xml:space="preserve"> AG42 - AK42</f>
        <v>-5.4999999999999993E-2</v>
      </c>
    </row>
    <row r="43" spans="1:40" x14ac:dyDescent="0.25">
      <c r="A43" s="61" t="s">
        <v>43</v>
      </c>
      <c r="B43" s="62">
        <v>15279</v>
      </c>
      <c r="C43" s="63">
        <v>25</v>
      </c>
      <c r="D43" s="63">
        <v>0</v>
      </c>
      <c r="E43" s="63">
        <v>16</v>
      </c>
      <c r="F43" s="64">
        <v>8</v>
      </c>
      <c r="G43" s="65">
        <v>14959</v>
      </c>
      <c r="H43" s="66">
        <v>0.97899999999999998</v>
      </c>
      <c r="I43" s="67">
        <v>293</v>
      </c>
      <c r="J43" s="68">
        <v>1.9E-2</v>
      </c>
      <c r="K43" s="69">
        <v>21</v>
      </c>
      <c r="L43" s="68">
        <v>1E-3</v>
      </c>
      <c r="M43" s="69">
        <v>6</v>
      </c>
      <c r="N43" s="70">
        <v>0</v>
      </c>
      <c r="O43" s="71">
        <v>43</v>
      </c>
      <c r="P43" s="72">
        <v>3.0000000000000001E-3</v>
      </c>
      <c r="Q43" s="73">
        <v>17</v>
      </c>
      <c r="R43" s="74">
        <v>1E-3</v>
      </c>
      <c r="S43" s="73">
        <v>42</v>
      </c>
      <c r="T43" s="74">
        <v>3.0000000000000001E-3</v>
      </c>
      <c r="U43" s="122">
        <v>33</v>
      </c>
      <c r="V43" s="74">
        <v>2E-3</v>
      </c>
      <c r="W43" s="73">
        <v>22</v>
      </c>
      <c r="X43" s="75">
        <v>1E-3</v>
      </c>
      <c r="Y43" s="76">
        <v>12</v>
      </c>
      <c r="Z43" s="77">
        <v>1E-3</v>
      </c>
      <c r="AA43" s="78">
        <v>19</v>
      </c>
      <c r="AB43" s="79">
        <v>1E-3</v>
      </c>
      <c r="AC43" s="80">
        <v>179</v>
      </c>
      <c r="AD43" s="81">
        <v>15205</v>
      </c>
      <c r="AE43" s="82">
        <v>0.995</v>
      </c>
      <c r="AF43" s="83">
        <v>64</v>
      </c>
      <c r="AG43" s="84">
        <v>4.0000000000000001E-3</v>
      </c>
      <c r="AJ43" s="118">
        <v>67</v>
      </c>
      <c r="AK43" s="113">
        <v>4.0000000000000001E-3</v>
      </c>
      <c r="AM43" s="85">
        <f xml:space="preserve"> AF43 - AJ43</f>
        <v>-3</v>
      </c>
      <c r="AN43" s="86">
        <f xml:space="preserve"> AG43 - AK43</f>
        <v>0</v>
      </c>
    </row>
    <row r="44" spans="1:40" x14ac:dyDescent="0.25">
      <c r="A44" s="61" t="s">
        <v>38</v>
      </c>
      <c r="B44" s="62">
        <v>4235</v>
      </c>
      <c r="C44" s="63">
        <v>12</v>
      </c>
      <c r="D44" s="63">
        <v>0</v>
      </c>
      <c r="E44" s="63">
        <v>0</v>
      </c>
      <c r="F44" s="64">
        <v>4</v>
      </c>
      <c r="G44" s="65">
        <v>4004</v>
      </c>
      <c r="H44" s="66">
        <v>0.94499999999999995</v>
      </c>
      <c r="I44" s="67">
        <v>214</v>
      </c>
      <c r="J44" s="68">
        <v>5.0999999999999997E-2</v>
      </c>
      <c r="K44" s="69">
        <v>11</v>
      </c>
      <c r="L44" s="68">
        <v>3.0000000000000001E-3</v>
      </c>
      <c r="M44" s="69">
        <v>6</v>
      </c>
      <c r="N44" s="70">
        <v>1E-3</v>
      </c>
      <c r="O44" s="71">
        <v>219</v>
      </c>
      <c r="P44" s="72">
        <v>5.1999999999999998E-2</v>
      </c>
      <c r="Q44" s="73">
        <v>17</v>
      </c>
      <c r="R44" s="74">
        <v>4.0000000000000001E-3</v>
      </c>
      <c r="S44" s="73">
        <v>208</v>
      </c>
      <c r="T44" s="74">
        <v>4.9000000000000002E-2</v>
      </c>
      <c r="U44" s="122">
        <v>26</v>
      </c>
      <c r="V44" s="74">
        <v>6.0000000000000001E-3</v>
      </c>
      <c r="W44" s="73">
        <v>22</v>
      </c>
      <c r="X44" s="75">
        <v>5.0000000000000001E-3</v>
      </c>
      <c r="Y44" s="76">
        <v>0</v>
      </c>
      <c r="Z44" s="77">
        <v>0</v>
      </c>
      <c r="AA44" s="78">
        <v>19</v>
      </c>
      <c r="AB44" s="79">
        <v>4.0000000000000001E-3</v>
      </c>
      <c r="AC44" s="80">
        <v>501</v>
      </c>
      <c r="AD44" s="81">
        <v>3953</v>
      </c>
      <c r="AE44" s="82">
        <v>0.93300000000000005</v>
      </c>
      <c r="AF44" s="83">
        <v>230</v>
      </c>
      <c r="AG44" s="84">
        <v>5.3999999999999999E-2</v>
      </c>
      <c r="AJ44" s="118">
        <v>243</v>
      </c>
      <c r="AK44" s="113">
        <v>5.8000000000000003E-2</v>
      </c>
      <c r="AM44" s="85">
        <f xml:space="preserve"> AF44 - AJ44</f>
        <v>-13</v>
      </c>
      <c r="AN44" s="86">
        <f xml:space="preserve"> AG44 - AK44</f>
        <v>-4.0000000000000036E-3</v>
      </c>
    </row>
    <row r="45" spans="1:40" x14ac:dyDescent="0.25">
      <c r="A45" s="61" t="s">
        <v>36</v>
      </c>
      <c r="B45" s="62">
        <v>4556</v>
      </c>
      <c r="C45" s="63">
        <v>10</v>
      </c>
      <c r="D45" s="63">
        <v>0</v>
      </c>
      <c r="E45" s="63">
        <v>0</v>
      </c>
      <c r="F45" s="64">
        <v>5</v>
      </c>
      <c r="G45" s="65">
        <v>4091</v>
      </c>
      <c r="H45" s="66">
        <v>0.89800000000000002</v>
      </c>
      <c r="I45" s="67">
        <v>448</v>
      </c>
      <c r="J45" s="68">
        <v>9.8000000000000004E-2</v>
      </c>
      <c r="K45" s="69">
        <v>17</v>
      </c>
      <c r="L45" s="68">
        <v>4.0000000000000001E-3</v>
      </c>
      <c r="M45" s="69">
        <v>0</v>
      </c>
      <c r="N45" s="70">
        <v>0</v>
      </c>
      <c r="O45" s="71">
        <v>196</v>
      </c>
      <c r="P45" s="72">
        <v>4.2999999999999997E-2</v>
      </c>
      <c r="Q45" s="73">
        <v>6</v>
      </c>
      <c r="R45" s="74">
        <v>1E-3</v>
      </c>
      <c r="S45" s="73">
        <v>165</v>
      </c>
      <c r="T45" s="74">
        <v>3.5999999999999997E-2</v>
      </c>
      <c r="U45" s="122">
        <v>24</v>
      </c>
      <c r="V45" s="74">
        <v>5.0000000000000001E-3</v>
      </c>
      <c r="W45" s="73">
        <v>30</v>
      </c>
      <c r="X45" s="75">
        <v>7.0000000000000001E-3</v>
      </c>
      <c r="Y45" s="76">
        <v>5</v>
      </c>
      <c r="Z45" s="77">
        <v>1E-3</v>
      </c>
      <c r="AA45" s="78">
        <v>24</v>
      </c>
      <c r="AB45" s="79">
        <v>5.0000000000000001E-3</v>
      </c>
      <c r="AC45" s="80">
        <v>465</v>
      </c>
      <c r="AD45" s="81">
        <v>4339</v>
      </c>
      <c r="AE45" s="82">
        <v>0.95199999999999996</v>
      </c>
      <c r="AF45" s="83">
        <v>213</v>
      </c>
      <c r="AG45" s="84">
        <v>4.7E-2</v>
      </c>
      <c r="AJ45" s="118">
        <v>195</v>
      </c>
      <c r="AK45" s="113">
        <v>4.2999999999999997E-2</v>
      </c>
      <c r="AM45" s="85">
        <f xml:space="preserve"> AF45 - AJ45</f>
        <v>18</v>
      </c>
      <c r="AN45" s="86">
        <f xml:space="preserve"> AG45 - AK45</f>
        <v>4.0000000000000036E-3</v>
      </c>
    </row>
    <row r="46" spans="1:40" x14ac:dyDescent="0.25">
      <c r="A46" s="61" t="s">
        <v>50</v>
      </c>
      <c r="B46" s="62">
        <v>10308</v>
      </c>
      <c r="C46" s="63">
        <v>23</v>
      </c>
      <c r="D46" s="63">
        <v>0</v>
      </c>
      <c r="E46" s="63">
        <v>7</v>
      </c>
      <c r="F46" s="64">
        <v>3</v>
      </c>
      <c r="G46" s="65">
        <v>9925</v>
      </c>
      <c r="H46" s="66">
        <v>0.96299999999999997</v>
      </c>
      <c r="I46" s="67">
        <v>221</v>
      </c>
      <c r="J46" s="68">
        <v>2.1000000000000001E-2</v>
      </c>
      <c r="K46" s="69">
        <v>6</v>
      </c>
      <c r="L46" s="68">
        <v>1E-3</v>
      </c>
      <c r="M46" s="69">
        <v>156</v>
      </c>
      <c r="N46" s="70">
        <v>1.4999999999999999E-2</v>
      </c>
      <c r="O46" s="71">
        <v>32</v>
      </c>
      <c r="P46" s="72">
        <v>3.0000000000000001E-3</v>
      </c>
      <c r="Q46" s="73">
        <v>17</v>
      </c>
      <c r="R46" s="74">
        <v>2E-3</v>
      </c>
      <c r="S46" s="73">
        <v>29</v>
      </c>
      <c r="T46" s="74">
        <v>3.0000000000000001E-3</v>
      </c>
      <c r="U46" s="122">
        <v>22</v>
      </c>
      <c r="V46" s="74">
        <v>2E-3</v>
      </c>
      <c r="W46" s="73">
        <v>9</v>
      </c>
      <c r="X46" s="75">
        <v>1E-3</v>
      </c>
      <c r="Y46" s="76">
        <v>5</v>
      </c>
      <c r="Z46" s="77">
        <v>0</v>
      </c>
      <c r="AA46" s="78">
        <v>10</v>
      </c>
      <c r="AB46" s="79">
        <v>1E-3</v>
      </c>
      <c r="AC46" s="80">
        <v>137</v>
      </c>
      <c r="AD46" s="81">
        <v>10252</v>
      </c>
      <c r="AE46" s="82">
        <v>0.995</v>
      </c>
      <c r="AF46" s="83">
        <v>38</v>
      </c>
      <c r="AG46" s="84">
        <v>4.0000000000000001E-3</v>
      </c>
      <c r="AJ46" s="118">
        <v>26</v>
      </c>
      <c r="AK46" s="113">
        <v>3.0000000000000001E-3</v>
      </c>
      <c r="AM46" s="85">
        <f xml:space="preserve"> AF46 - AJ46</f>
        <v>12</v>
      </c>
      <c r="AN46" s="86">
        <f xml:space="preserve"> AG46 - AK46</f>
        <v>1E-3</v>
      </c>
    </row>
    <row r="47" spans="1:40" x14ac:dyDescent="0.25">
      <c r="A47" s="61" t="s">
        <v>33</v>
      </c>
      <c r="B47" s="62">
        <v>7815</v>
      </c>
      <c r="C47" s="63">
        <v>18</v>
      </c>
      <c r="D47" s="63">
        <v>0</v>
      </c>
      <c r="E47" s="63">
        <v>0</v>
      </c>
      <c r="F47" s="64">
        <v>4</v>
      </c>
      <c r="G47" s="65">
        <v>7621</v>
      </c>
      <c r="H47" s="66">
        <v>0.97499999999999998</v>
      </c>
      <c r="I47" s="67">
        <v>154</v>
      </c>
      <c r="J47" s="68">
        <v>0.02</v>
      </c>
      <c r="K47" s="69">
        <v>10</v>
      </c>
      <c r="L47" s="68">
        <v>1E-3</v>
      </c>
      <c r="M47" s="69">
        <v>30</v>
      </c>
      <c r="N47" s="70">
        <v>4.0000000000000001E-3</v>
      </c>
      <c r="O47" s="71">
        <v>45</v>
      </c>
      <c r="P47" s="72">
        <v>6.0000000000000001E-3</v>
      </c>
      <c r="Q47" s="73">
        <v>0</v>
      </c>
      <c r="R47" s="74">
        <v>0</v>
      </c>
      <c r="S47" s="73">
        <v>51</v>
      </c>
      <c r="T47" s="74">
        <v>7.0000000000000001E-3</v>
      </c>
      <c r="U47" s="122">
        <v>20</v>
      </c>
      <c r="V47" s="74">
        <v>3.0000000000000001E-3</v>
      </c>
      <c r="W47" s="73">
        <v>22</v>
      </c>
      <c r="X47" s="75">
        <v>3.0000000000000001E-3</v>
      </c>
      <c r="Y47" s="76">
        <v>1</v>
      </c>
      <c r="Z47" s="77">
        <v>0</v>
      </c>
      <c r="AA47" s="78">
        <v>0</v>
      </c>
      <c r="AB47" s="79">
        <v>0</v>
      </c>
      <c r="AC47" s="80">
        <v>175</v>
      </c>
      <c r="AD47" s="81">
        <v>7728</v>
      </c>
      <c r="AE47" s="82">
        <v>0.98899999999999999</v>
      </c>
      <c r="AF47" s="83">
        <v>55</v>
      </c>
      <c r="AG47" s="84">
        <v>7.0000000000000001E-3</v>
      </c>
      <c r="AJ47" s="118">
        <v>58</v>
      </c>
      <c r="AK47" s="113">
        <v>7.0000000000000001E-3</v>
      </c>
      <c r="AM47" s="85">
        <f xml:space="preserve"> AF47 - AJ47</f>
        <v>-3</v>
      </c>
      <c r="AN47" s="86">
        <f xml:space="preserve"> AG47 - AK47</f>
        <v>0</v>
      </c>
    </row>
    <row r="48" spans="1:40" x14ac:dyDescent="0.25">
      <c r="A48" s="61" t="s">
        <v>73</v>
      </c>
      <c r="B48" s="62">
        <v>8500</v>
      </c>
      <c r="C48" s="63">
        <v>17</v>
      </c>
      <c r="D48" s="63">
        <v>0</v>
      </c>
      <c r="E48" s="63">
        <v>0</v>
      </c>
      <c r="F48" s="64">
        <v>3</v>
      </c>
      <c r="G48" s="65">
        <v>8128</v>
      </c>
      <c r="H48" s="66">
        <v>0.95599999999999996</v>
      </c>
      <c r="I48" s="67">
        <v>316</v>
      </c>
      <c r="J48" s="68">
        <v>3.6999999999999998E-2</v>
      </c>
      <c r="K48" s="69">
        <v>0</v>
      </c>
      <c r="L48" s="68">
        <v>0</v>
      </c>
      <c r="M48" s="69">
        <v>56</v>
      </c>
      <c r="N48" s="70">
        <v>7.0000000000000001E-3</v>
      </c>
      <c r="O48" s="71">
        <v>108</v>
      </c>
      <c r="P48" s="72">
        <v>1.2999999999999999E-2</v>
      </c>
      <c r="Q48" s="73">
        <v>5</v>
      </c>
      <c r="R48" s="74">
        <v>1E-3</v>
      </c>
      <c r="S48" s="73">
        <v>45</v>
      </c>
      <c r="T48" s="74">
        <v>5.0000000000000001E-3</v>
      </c>
      <c r="U48" s="122">
        <v>20</v>
      </c>
      <c r="V48" s="74">
        <v>2E-3</v>
      </c>
      <c r="W48" s="73">
        <v>13</v>
      </c>
      <c r="X48" s="75">
        <v>2E-3</v>
      </c>
      <c r="Y48" s="76">
        <v>1</v>
      </c>
      <c r="Z48" s="77">
        <v>0</v>
      </c>
      <c r="AA48" s="78">
        <v>18</v>
      </c>
      <c r="AB48" s="79">
        <v>2E-3</v>
      </c>
      <c r="AC48" s="80">
        <v>211</v>
      </c>
      <c r="AD48" s="81">
        <v>8391</v>
      </c>
      <c r="AE48" s="82">
        <v>0.98699999999999999</v>
      </c>
      <c r="AF48" s="83">
        <v>108</v>
      </c>
      <c r="AG48" s="84">
        <v>1.2999999999999999E-2</v>
      </c>
      <c r="AJ48" s="118">
        <v>153</v>
      </c>
      <c r="AK48" s="113">
        <v>1.7999999999999999E-2</v>
      </c>
      <c r="AM48" s="85">
        <f xml:space="preserve"> AF48 - AJ48</f>
        <v>-45</v>
      </c>
      <c r="AN48" s="86">
        <f xml:space="preserve"> AG48 - AK48</f>
        <v>-4.9999999999999992E-3</v>
      </c>
    </row>
    <row r="49" spans="1:40" x14ac:dyDescent="0.25">
      <c r="A49" s="61" t="s">
        <v>72</v>
      </c>
      <c r="B49" s="62">
        <v>5796</v>
      </c>
      <c r="C49" s="63">
        <v>9</v>
      </c>
      <c r="D49" s="63">
        <v>0</v>
      </c>
      <c r="E49" s="63">
        <v>0</v>
      </c>
      <c r="F49" s="64">
        <v>3</v>
      </c>
      <c r="G49" s="65">
        <v>5310</v>
      </c>
      <c r="H49" s="66">
        <v>0.91600000000000004</v>
      </c>
      <c r="I49" s="67">
        <v>474</v>
      </c>
      <c r="J49" s="68">
        <v>8.2000000000000003E-2</v>
      </c>
      <c r="K49" s="69">
        <v>11</v>
      </c>
      <c r="L49" s="68">
        <v>2E-3</v>
      </c>
      <c r="M49" s="69">
        <v>1</v>
      </c>
      <c r="N49" s="70">
        <v>0</v>
      </c>
      <c r="O49" s="71">
        <v>87</v>
      </c>
      <c r="P49" s="72">
        <v>1.4999999999999999E-2</v>
      </c>
      <c r="Q49" s="73">
        <v>5</v>
      </c>
      <c r="R49" s="74">
        <v>1E-3</v>
      </c>
      <c r="S49" s="73">
        <v>57</v>
      </c>
      <c r="T49" s="74">
        <v>0.01</v>
      </c>
      <c r="U49" s="122">
        <v>19</v>
      </c>
      <c r="V49" s="74">
        <v>3.0000000000000001E-3</v>
      </c>
      <c r="W49" s="73">
        <v>23</v>
      </c>
      <c r="X49" s="75">
        <v>4.0000000000000001E-3</v>
      </c>
      <c r="Y49" s="76">
        <v>3</v>
      </c>
      <c r="Z49" s="77">
        <v>1E-3</v>
      </c>
      <c r="AA49" s="78">
        <v>22</v>
      </c>
      <c r="AB49" s="79">
        <v>4.0000000000000001E-3</v>
      </c>
      <c r="AC49" s="80">
        <v>216</v>
      </c>
      <c r="AD49" s="81">
        <v>5693</v>
      </c>
      <c r="AE49" s="82">
        <v>0.98199999999999998</v>
      </c>
      <c r="AF49" s="83">
        <v>98</v>
      </c>
      <c r="AG49" s="84">
        <v>1.7000000000000001E-2</v>
      </c>
      <c r="AJ49" s="118">
        <v>189</v>
      </c>
      <c r="AK49" s="113">
        <v>3.2000000000000001E-2</v>
      </c>
      <c r="AM49" s="85">
        <f xml:space="preserve"> AF49 - AJ49</f>
        <v>-91</v>
      </c>
      <c r="AN49" s="86">
        <f xml:space="preserve"> AG49 - AK49</f>
        <v>-1.4999999999999999E-2</v>
      </c>
    </row>
    <row r="50" spans="1:40" x14ac:dyDescent="0.25">
      <c r="A50" s="61" t="s">
        <v>55</v>
      </c>
      <c r="B50" s="62">
        <v>15578</v>
      </c>
      <c r="C50" s="63">
        <v>30</v>
      </c>
      <c r="D50" s="63">
        <v>0</v>
      </c>
      <c r="E50" s="63">
        <v>10</v>
      </c>
      <c r="F50" s="64">
        <v>4</v>
      </c>
      <c r="G50" s="65">
        <v>15331</v>
      </c>
      <c r="H50" s="66">
        <v>0.98399999999999999</v>
      </c>
      <c r="I50" s="67">
        <v>232</v>
      </c>
      <c r="J50" s="68">
        <v>1.4999999999999999E-2</v>
      </c>
      <c r="K50" s="69">
        <v>3</v>
      </c>
      <c r="L50" s="68">
        <v>0</v>
      </c>
      <c r="M50" s="69">
        <v>12</v>
      </c>
      <c r="N50" s="70">
        <v>1E-3</v>
      </c>
      <c r="O50" s="71">
        <v>57</v>
      </c>
      <c r="P50" s="72">
        <v>4.0000000000000001E-3</v>
      </c>
      <c r="Q50" s="73">
        <v>25</v>
      </c>
      <c r="R50" s="74">
        <v>2E-3</v>
      </c>
      <c r="S50" s="73">
        <v>31</v>
      </c>
      <c r="T50" s="74">
        <v>2E-3</v>
      </c>
      <c r="U50" s="122">
        <v>19</v>
      </c>
      <c r="V50" s="74">
        <v>1E-3</v>
      </c>
      <c r="W50" s="73">
        <v>9</v>
      </c>
      <c r="X50" s="75">
        <v>1E-3</v>
      </c>
      <c r="Y50" s="76">
        <v>0</v>
      </c>
      <c r="Z50" s="77">
        <v>0</v>
      </c>
      <c r="AA50" s="78">
        <v>13</v>
      </c>
      <c r="AB50" s="79">
        <v>1E-3</v>
      </c>
      <c r="AC50" s="80">
        <v>147</v>
      </c>
      <c r="AD50" s="81">
        <v>15510</v>
      </c>
      <c r="AE50" s="82">
        <v>0.996</v>
      </c>
      <c r="AF50" s="83">
        <v>60</v>
      </c>
      <c r="AG50" s="84">
        <v>4.0000000000000001E-3</v>
      </c>
      <c r="AJ50" s="118">
        <v>73</v>
      </c>
      <c r="AK50" s="113">
        <v>5.0000000000000001E-3</v>
      </c>
      <c r="AM50" s="85">
        <f xml:space="preserve"> AF50 - AJ50</f>
        <v>-13</v>
      </c>
      <c r="AN50" s="86">
        <f xml:space="preserve"> AG50 - AK50</f>
        <v>-1E-3</v>
      </c>
    </row>
    <row r="51" spans="1:40" x14ac:dyDescent="0.25">
      <c r="A51" s="61" t="s">
        <v>45</v>
      </c>
      <c r="B51" s="62">
        <v>9212</v>
      </c>
      <c r="C51" s="63">
        <v>14</v>
      </c>
      <c r="D51" s="63">
        <v>5</v>
      </c>
      <c r="E51" s="63">
        <v>0</v>
      </c>
      <c r="F51" s="64">
        <v>5</v>
      </c>
      <c r="G51" s="65">
        <v>9050</v>
      </c>
      <c r="H51" s="66">
        <v>0.98199999999999998</v>
      </c>
      <c r="I51" s="67">
        <v>120</v>
      </c>
      <c r="J51" s="68">
        <v>1.2999999999999999E-2</v>
      </c>
      <c r="K51" s="69">
        <v>3</v>
      </c>
      <c r="L51" s="68">
        <v>0</v>
      </c>
      <c r="M51" s="69">
        <v>39</v>
      </c>
      <c r="N51" s="70">
        <v>4.0000000000000001E-3</v>
      </c>
      <c r="O51" s="71">
        <v>18</v>
      </c>
      <c r="P51" s="72">
        <v>2E-3</v>
      </c>
      <c r="Q51" s="73">
        <v>0</v>
      </c>
      <c r="R51" s="74">
        <v>0</v>
      </c>
      <c r="S51" s="73">
        <v>35</v>
      </c>
      <c r="T51" s="74">
        <v>4.0000000000000001E-3</v>
      </c>
      <c r="U51" s="122">
        <v>17</v>
      </c>
      <c r="V51" s="74">
        <v>2E-3</v>
      </c>
      <c r="W51" s="73">
        <v>17</v>
      </c>
      <c r="X51" s="75">
        <v>2E-3</v>
      </c>
      <c r="Y51" s="76">
        <v>2</v>
      </c>
      <c r="Z51" s="77">
        <v>0</v>
      </c>
      <c r="AA51" s="78">
        <v>12</v>
      </c>
      <c r="AB51" s="79">
        <v>1E-3</v>
      </c>
      <c r="AC51" s="80">
        <v>114</v>
      </c>
      <c r="AD51" s="81">
        <v>9167</v>
      </c>
      <c r="AE51" s="82">
        <v>0.995</v>
      </c>
      <c r="AF51" s="83">
        <v>21</v>
      </c>
      <c r="AG51" s="84">
        <v>2E-3</v>
      </c>
      <c r="AJ51" s="118">
        <v>26</v>
      </c>
      <c r="AK51" s="113">
        <v>3.0000000000000001E-3</v>
      </c>
      <c r="AM51" s="85">
        <f xml:space="preserve"> AF51 - AJ51</f>
        <v>-5</v>
      </c>
      <c r="AN51" s="86">
        <f xml:space="preserve"> AG51 - AK51</f>
        <v>-1E-3</v>
      </c>
    </row>
    <row r="52" spans="1:40" x14ac:dyDescent="0.25">
      <c r="A52" s="61" t="s">
        <v>81</v>
      </c>
      <c r="B52" s="62">
        <v>9910</v>
      </c>
      <c r="C52" s="63">
        <v>20</v>
      </c>
      <c r="D52" s="63">
        <v>0</v>
      </c>
      <c r="E52" s="63">
        <v>10</v>
      </c>
      <c r="F52" s="64">
        <v>3</v>
      </c>
      <c r="G52" s="65">
        <v>9661</v>
      </c>
      <c r="H52" s="66">
        <v>0.97499999999999998</v>
      </c>
      <c r="I52" s="67">
        <v>223</v>
      </c>
      <c r="J52" s="68">
        <v>2.3E-2</v>
      </c>
      <c r="K52" s="69">
        <v>5</v>
      </c>
      <c r="L52" s="68">
        <v>1E-3</v>
      </c>
      <c r="M52" s="69">
        <v>21</v>
      </c>
      <c r="N52" s="70">
        <v>2E-3</v>
      </c>
      <c r="O52" s="71">
        <v>114</v>
      </c>
      <c r="P52" s="72">
        <v>1.2E-2</v>
      </c>
      <c r="Q52" s="73">
        <v>104</v>
      </c>
      <c r="R52" s="74">
        <v>0.01</v>
      </c>
      <c r="S52" s="73">
        <v>267</v>
      </c>
      <c r="T52" s="74">
        <v>2.7E-2</v>
      </c>
      <c r="U52" s="122">
        <v>13</v>
      </c>
      <c r="V52" s="74">
        <v>1E-3</v>
      </c>
      <c r="W52" s="73">
        <v>0</v>
      </c>
      <c r="X52" s="75">
        <v>0</v>
      </c>
      <c r="Y52" s="76">
        <v>0</v>
      </c>
      <c r="Z52" s="77">
        <v>0</v>
      </c>
      <c r="AA52" s="78">
        <v>3</v>
      </c>
      <c r="AB52" s="79">
        <v>0</v>
      </c>
      <c r="AC52" s="80">
        <v>422</v>
      </c>
      <c r="AD52" s="81">
        <v>9618</v>
      </c>
      <c r="AE52" s="82">
        <v>0.97099999999999997</v>
      </c>
      <c r="AF52" s="83">
        <v>119</v>
      </c>
      <c r="AG52" s="84">
        <v>1.2E-2</v>
      </c>
      <c r="AJ52" s="118">
        <v>21</v>
      </c>
      <c r="AK52" s="113">
        <v>2E-3</v>
      </c>
      <c r="AM52" s="85">
        <f xml:space="preserve"> AF52 - AJ52</f>
        <v>98</v>
      </c>
      <c r="AN52" s="86">
        <f xml:space="preserve"> AG52 - AK52</f>
        <v>0.01</v>
      </c>
    </row>
    <row r="53" spans="1:40" x14ac:dyDescent="0.25">
      <c r="A53" s="61" t="s">
        <v>58</v>
      </c>
      <c r="B53" s="62">
        <v>19532</v>
      </c>
      <c r="C53" s="63">
        <v>24</v>
      </c>
      <c r="D53" s="63">
        <v>0</v>
      </c>
      <c r="E53" s="63">
        <v>19</v>
      </c>
      <c r="F53" s="64">
        <v>3</v>
      </c>
      <c r="G53" s="65">
        <v>19150</v>
      </c>
      <c r="H53" s="66">
        <v>0.98</v>
      </c>
      <c r="I53" s="67">
        <v>371</v>
      </c>
      <c r="J53" s="68">
        <v>1.9E-2</v>
      </c>
      <c r="K53" s="69">
        <v>11</v>
      </c>
      <c r="L53" s="68">
        <v>1E-3</v>
      </c>
      <c r="M53" s="69">
        <v>0</v>
      </c>
      <c r="N53" s="70">
        <v>0</v>
      </c>
      <c r="O53" s="71">
        <v>34</v>
      </c>
      <c r="P53" s="72">
        <v>2E-3</v>
      </c>
      <c r="Q53" s="73">
        <v>31</v>
      </c>
      <c r="R53" s="74">
        <v>2E-3</v>
      </c>
      <c r="S53" s="73">
        <v>14</v>
      </c>
      <c r="T53" s="74">
        <v>1E-3</v>
      </c>
      <c r="U53" s="122">
        <v>12</v>
      </c>
      <c r="V53" s="74">
        <v>1E-3</v>
      </c>
      <c r="W53" s="73">
        <v>4</v>
      </c>
      <c r="X53" s="75">
        <v>0</v>
      </c>
      <c r="Y53" s="76">
        <v>1</v>
      </c>
      <c r="Z53" s="77">
        <v>0</v>
      </c>
      <c r="AA53" s="78">
        <v>2</v>
      </c>
      <c r="AB53" s="79">
        <v>0</v>
      </c>
      <c r="AC53" s="80">
        <v>68</v>
      </c>
      <c r="AD53" s="81">
        <v>19485</v>
      </c>
      <c r="AE53" s="82">
        <v>0.998</v>
      </c>
      <c r="AF53" s="83">
        <v>45</v>
      </c>
      <c r="AG53" s="84">
        <v>2E-3</v>
      </c>
      <c r="AJ53" s="118">
        <v>39</v>
      </c>
      <c r="AK53" s="113">
        <v>2E-3</v>
      </c>
      <c r="AM53" s="85">
        <f xml:space="preserve"> AF53 - AJ53</f>
        <v>6</v>
      </c>
      <c r="AN53" s="86">
        <f xml:space="preserve"> AG53 - AK53</f>
        <v>0</v>
      </c>
    </row>
    <row r="54" spans="1:40" x14ac:dyDescent="0.25">
      <c r="A54" s="61" t="s">
        <v>65</v>
      </c>
      <c r="B54" s="62">
        <v>4871</v>
      </c>
      <c r="C54" s="63">
        <v>9</v>
      </c>
      <c r="D54" s="63">
        <v>1</v>
      </c>
      <c r="E54" s="63">
        <v>4</v>
      </c>
      <c r="F54" s="64">
        <v>3</v>
      </c>
      <c r="G54" s="65">
        <v>4765</v>
      </c>
      <c r="H54" s="66">
        <v>0.97799999999999998</v>
      </c>
      <c r="I54" s="67">
        <v>88</v>
      </c>
      <c r="J54" s="68">
        <v>1.7999999999999999E-2</v>
      </c>
      <c r="K54" s="69">
        <v>7</v>
      </c>
      <c r="L54" s="68">
        <v>1E-3</v>
      </c>
      <c r="M54" s="69">
        <v>11</v>
      </c>
      <c r="N54" s="70">
        <v>2E-3</v>
      </c>
      <c r="O54" s="71">
        <v>102</v>
      </c>
      <c r="P54" s="72">
        <v>2.1000000000000001E-2</v>
      </c>
      <c r="Q54" s="73">
        <v>26</v>
      </c>
      <c r="R54" s="74">
        <v>5.0000000000000001E-3</v>
      </c>
      <c r="S54" s="73">
        <v>23</v>
      </c>
      <c r="T54" s="74">
        <v>5.0000000000000001E-3</v>
      </c>
      <c r="U54" s="122">
        <v>10</v>
      </c>
      <c r="V54" s="74">
        <v>2E-3</v>
      </c>
      <c r="W54" s="73">
        <v>0</v>
      </c>
      <c r="X54" s="75">
        <v>0</v>
      </c>
      <c r="Y54" s="76">
        <v>0</v>
      </c>
      <c r="Z54" s="77">
        <v>0</v>
      </c>
      <c r="AA54" s="78">
        <v>1</v>
      </c>
      <c r="AB54" s="79">
        <v>0</v>
      </c>
      <c r="AC54" s="80">
        <v>137</v>
      </c>
      <c r="AD54" s="81">
        <v>4760</v>
      </c>
      <c r="AE54" s="82">
        <v>0.97699999999999998</v>
      </c>
      <c r="AF54" s="83">
        <v>109</v>
      </c>
      <c r="AG54" s="84">
        <v>2.1999999999999999E-2</v>
      </c>
      <c r="AJ54" s="118">
        <v>105</v>
      </c>
      <c r="AK54" s="113">
        <v>2.1999999999999999E-2</v>
      </c>
      <c r="AM54" s="85">
        <f xml:space="preserve"> AF54 - AJ54</f>
        <v>4</v>
      </c>
      <c r="AN54" s="86">
        <f xml:space="preserve"> AG54 - AK54</f>
        <v>0</v>
      </c>
    </row>
    <row r="55" spans="1:40" x14ac:dyDescent="0.25">
      <c r="A55" s="61" t="s">
        <v>82</v>
      </c>
      <c r="B55" s="62">
        <v>3457</v>
      </c>
      <c r="C55" s="63">
        <v>10</v>
      </c>
      <c r="D55" s="63">
        <v>0</v>
      </c>
      <c r="E55" s="63">
        <v>8</v>
      </c>
      <c r="F55" s="64">
        <v>3</v>
      </c>
      <c r="G55" s="65">
        <v>3395</v>
      </c>
      <c r="H55" s="66">
        <v>0.98199999999999998</v>
      </c>
      <c r="I55" s="67">
        <v>59</v>
      </c>
      <c r="J55" s="68">
        <v>1.7000000000000001E-2</v>
      </c>
      <c r="K55" s="69">
        <v>0</v>
      </c>
      <c r="L55" s="68">
        <v>0</v>
      </c>
      <c r="M55" s="69">
        <v>3</v>
      </c>
      <c r="N55" s="70">
        <v>1E-3</v>
      </c>
      <c r="O55" s="71">
        <v>22</v>
      </c>
      <c r="P55" s="72">
        <v>6.0000000000000001E-3</v>
      </c>
      <c r="Q55" s="73">
        <v>13</v>
      </c>
      <c r="R55" s="74">
        <v>4.0000000000000001E-3</v>
      </c>
      <c r="S55" s="73">
        <v>19</v>
      </c>
      <c r="T55" s="74">
        <v>5.0000000000000001E-3</v>
      </c>
      <c r="U55" s="122">
        <v>9</v>
      </c>
      <c r="V55" s="74">
        <v>3.0000000000000001E-3</v>
      </c>
      <c r="W55" s="73">
        <v>4</v>
      </c>
      <c r="X55" s="75">
        <v>1E-3</v>
      </c>
      <c r="Y55" s="76">
        <v>4</v>
      </c>
      <c r="Z55" s="77">
        <v>1E-3</v>
      </c>
      <c r="AA55" s="78">
        <v>8</v>
      </c>
      <c r="AB55" s="79">
        <v>2E-3</v>
      </c>
      <c r="AC55" s="80">
        <v>66</v>
      </c>
      <c r="AD55" s="81">
        <v>3434</v>
      </c>
      <c r="AE55" s="82">
        <v>0.99299999999999999</v>
      </c>
      <c r="AF55" s="83">
        <v>22</v>
      </c>
      <c r="AG55" s="84">
        <v>6.0000000000000001E-3</v>
      </c>
      <c r="AJ55" s="118">
        <v>19</v>
      </c>
      <c r="AK55" s="113">
        <v>6.0000000000000001E-3</v>
      </c>
      <c r="AM55" s="85">
        <f xml:space="preserve"> AF55 - AJ55</f>
        <v>3</v>
      </c>
      <c r="AN55" s="86">
        <f xml:space="preserve"> AG55 - AK55</f>
        <v>0</v>
      </c>
    </row>
    <row r="56" spans="1:40" x14ac:dyDescent="0.25">
      <c r="A56" s="61" t="s">
        <v>30</v>
      </c>
      <c r="B56" s="62">
        <v>9598</v>
      </c>
      <c r="C56" s="63">
        <v>13</v>
      </c>
      <c r="D56" s="63">
        <v>0</v>
      </c>
      <c r="E56" s="63">
        <v>3</v>
      </c>
      <c r="F56" s="64">
        <v>3</v>
      </c>
      <c r="G56" s="65">
        <v>9317</v>
      </c>
      <c r="H56" s="66">
        <v>0.97099999999999997</v>
      </c>
      <c r="I56" s="67">
        <v>276</v>
      </c>
      <c r="J56" s="68">
        <v>2.9000000000000001E-2</v>
      </c>
      <c r="K56" s="69">
        <v>3</v>
      </c>
      <c r="L56" s="68">
        <v>0</v>
      </c>
      <c r="M56" s="69">
        <v>2</v>
      </c>
      <c r="N56" s="70">
        <v>0</v>
      </c>
      <c r="O56" s="71">
        <v>62</v>
      </c>
      <c r="P56" s="72">
        <v>6.0000000000000001E-3</v>
      </c>
      <c r="Q56" s="73">
        <v>18</v>
      </c>
      <c r="R56" s="74">
        <v>2E-3</v>
      </c>
      <c r="S56" s="73">
        <v>440</v>
      </c>
      <c r="T56" s="74">
        <v>4.5999999999999999E-2</v>
      </c>
      <c r="U56" s="122">
        <v>9</v>
      </c>
      <c r="V56" s="74">
        <v>1E-3</v>
      </c>
      <c r="W56" s="73">
        <v>4</v>
      </c>
      <c r="X56" s="75">
        <v>0</v>
      </c>
      <c r="Y56" s="76">
        <v>0</v>
      </c>
      <c r="Z56" s="77">
        <v>0</v>
      </c>
      <c r="AA56" s="78">
        <v>11</v>
      </c>
      <c r="AB56" s="79">
        <v>1E-3</v>
      </c>
      <c r="AC56" s="80">
        <v>528</v>
      </c>
      <c r="AD56" s="81">
        <v>9120</v>
      </c>
      <c r="AE56" s="82">
        <v>0.95</v>
      </c>
      <c r="AF56" s="83">
        <v>65</v>
      </c>
      <c r="AG56" s="84">
        <v>7.0000000000000001E-3</v>
      </c>
      <c r="AJ56" s="118">
        <v>59</v>
      </c>
      <c r="AK56" s="113">
        <v>6.0000000000000001E-3</v>
      </c>
      <c r="AM56" s="85">
        <f xml:space="preserve"> AF56 - AJ56</f>
        <v>6</v>
      </c>
      <c r="AN56" s="86">
        <f xml:space="preserve"> AG56 - AK56</f>
        <v>1E-3</v>
      </c>
    </row>
    <row r="57" spans="1:40" x14ac:dyDescent="0.25">
      <c r="A57" s="61" t="s">
        <v>74</v>
      </c>
      <c r="B57" s="62">
        <v>8079</v>
      </c>
      <c r="C57" s="63">
        <v>15</v>
      </c>
      <c r="D57" s="63">
        <v>0</v>
      </c>
      <c r="E57" s="63">
        <v>13</v>
      </c>
      <c r="F57" s="64">
        <v>3</v>
      </c>
      <c r="G57" s="65">
        <v>7853</v>
      </c>
      <c r="H57" s="66">
        <v>0.97199999999999998</v>
      </c>
      <c r="I57" s="67">
        <v>185</v>
      </c>
      <c r="J57" s="68">
        <v>2.3E-2</v>
      </c>
      <c r="K57" s="69">
        <v>5</v>
      </c>
      <c r="L57" s="68">
        <v>1E-3</v>
      </c>
      <c r="M57" s="69">
        <v>36</v>
      </c>
      <c r="N57" s="70">
        <v>4.0000000000000001E-3</v>
      </c>
      <c r="O57" s="71">
        <v>10</v>
      </c>
      <c r="P57" s="72">
        <v>1E-3</v>
      </c>
      <c r="Q57" s="73">
        <v>10</v>
      </c>
      <c r="R57" s="74">
        <v>1E-3</v>
      </c>
      <c r="S57" s="73">
        <v>17</v>
      </c>
      <c r="T57" s="74">
        <v>2E-3</v>
      </c>
      <c r="U57" s="122">
        <v>9</v>
      </c>
      <c r="V57" s="74">
        <v>1E-3</v>
      </c>
      <c r="W57" s="73">
        <v>7</v>
      </c>
      <c r="X57" s="75">
        <v>1E-3</v>
      </c>
      <c r="Y57" s="76">
        <v>0</v>
      </c>
      <c r="Z57" s="77">
        <v>0</v>
      </c>
      <c r="AA57" s="78">
        <v>2</v>
      </c>
      <c r="AB57" s="79">
        <v>0</v>
      </c>
      <c r="AC57" s="80">
        <v>62</v>
      </c>
      <c r="AD57" s="81">
        <v>8057</v>
      </c>
      <c r="AE57" s="82">
        <v>0.997</v>
      </c>
      <c r="AF57" s="83">
        <v>15</v>
      </c>
      <c r="AG57" s="84">
        <v>2E-3</v>
      </c>
      <c r="AJ57" s="118">
        <v>11</v>
      </c>
      <c r="AK57" s="113">
        <v>1E-3</v>
      </c>
      <c r="AM57" s="85">
        <f xml:space="preserve"> AF57 - AJ57</f>
        <v>4</v>
      </c>
      <c r="AN57" s="86">
        <f xml:space="preserve"> AG57 - AK57</f>
        <v>1E-3</v>
      </c>
    </row>
    <row r="58" spans="1:40" x14ac:dyDescent="0.25">
      <c r="A58" s="61" t="s">
        <v>80</v>
      </c>
      <c r="B58" s="62">
        <v>5101</v>
      </c>
      <c r="C58" s="63">
        <v>12</v>
      </c>
      <c r="D58" s="63">
        <v>0</v>
      </c>
      <c r="E58" s="63">
        <v>0</v>
      </c>
      <c r="F58" s="64">
        <v>3</v>
      </c>
      <c r="G58" s="65">
        <v>4690</v>
      </c>
      <c r="H58" s="66">
        <v>0.91900000000000004</v>
      </c>
      <c r="I58" s="67">
        <v>394</v>
      </c>
      <c r="J58" s="68">
        <v>7.6999999999999999E-2</v>
      </c>
      <c r="K58" s="69">
        <v>16</v>
      </c>
      <c r="L58" s="68">
        <v>3.0000000000000001E-3</v>
      </c>
      <c r="M58" s="69">
        <v>1</v>
      </c>
      <c r="N58" s="70">
        <v>0</v>
      </c>
      <c r="O58" s="71">
        <v>163</v>
      </c>
      <c r="P58" s="72">
        <v>3.2000000000000001E-2</v>
      </c>
      <c r="Q58" s="73">
        <v>1</v>
      </c>
      <c r="R58" s="74">
        <v>0</v>
      </c>
      <c r="S58" s="73">
        <v>840</v>
      </c>
      <c r="T58" s="74">
        <v>0.16500000000000001</v>
      </c>
      <c r="U58" s="122">
        <v>8</v>
      </c>
      <c r="V58" s="74">
        <v>2E-3</v>
      </c>
      <c r="W58" s="73">
        <v>14</v>
      </c>
      <c r="X58" s="75">
        <v>3.0000000000000001E-3</v>
      </c>
      <c r="Y58" s="76">
        <v>1</v>
      </c>
      <c r="Z58" s="77">
        <v>0</v>
      </c>
      <c r="AA58" s="78">
        <v>10</v>
      </c>
      <c r="AB58" s="79">
        <v>2E-3</v>
      </c>
      <c r="AC58" s="80">
        <v>1044</v>
      </c>
      <c r="AD58" s="81">
        <v>4147</v>
      </c>
      <c r="AE58" s="82">
        <v>0.81299999999999994</v>
      </c>
      <c r="AF58" s="83">
        <v>179</v>
      </c>
      <c r="AG58" s="84">
        <v>3.5000000000000003E-2</v>
      </c>
      <c r="AJ58" s="118">
        <v>187</v>
      </c>
      <c r="AK58" s="113">
        <v>3.6999999999999998E-2</v>
      </c>
      <c r="AM58" s="85">
        <f xml:space="preserve"> AF58 - AJ58</f>
        <v>-8</v>
      </c>
      <c r="AN58" s="86">
        <f xml:space="preserve"> AG58 - AK58</f>
        <v>-1.9999999999999948E-3</v>
      </c>
    </row>
    <row r="59" spans="1:40" x14ac:dyDescent="0.25">
      <c r="A59" s="61" t="s">
        <v>78</v>
      </c>
      <c r="B59" s="62">
        <v>14380</v>
      </c>
      <c r="C59" s="63">
        <v>20</v>
      </c>
      <c r="D59" s="63">
        <v>0</v>
      </c>
      <c r="E59" s="63">
        <v>14</v>
      </c>
      <c r="F59" s="64">
        <v>3</v>
      </c>
      <c r="G59" s="65">
        <v>14153</v>
      </c>
      <c r="H59" s="66">
        <v>0.98399999999999999</v>
      </c>
      <c r="I59" s="67">
        <v>223</v>
      </c>
      <c r="J59" s="68">
        <v>1.6E-2</v>
      </c>
      <c r="K59" s="69">
        <v>1</v>
      </c>
      <c r="L59" s="68">
        <v>0</v>
      </c>
      <c r="M59" s="69">
        <v>3</v>
      </c>
      <c r="N59" s="70">
        <v>0</v>
      </c>
      <c r="O59" s="71">
        <v>17</v>
      </c>
      <c r="P59" s="72">
        <v>1E-3</v>
      </c>
      <c r="Q59" s="73">
        <v>2</v>
      </c>
      <c r="R59" s="74">
        <v>0</v>
      </c>
      <c r="S59" s="73">
        <v>5</v>
      </c>
      <c r="T59" s="74">
        <v>0</v>
      </c>
      <c r="U59" s="122">
        <v>4</v>
      </c>
      <c r="V59" s="74">
        <v>0</v>
      </c>
      <c r="W59" s="73">
        <v>2</v>
      </c>
      <c r="X59" s="75">
        <v>0</v>
      </c>
      <c r="Y59" s="76">
        <v>0</v>
      </c>
      <c r="Z59" s="77">
        <v>0</v>
      </c>
      <c r="AA59" s="78">
        <v>0</v>
      </c>
      <c r="AB59" s="79">
        <v>0</v>
      </c>
      <c r="AC59" s="80">
        <v>30</v>
      </c>
      <c r="AD59" s="81">
        <v>14362</v>
      </c>
      <c r="AE59" s="82">
        <v>0.999</v>
      </c>
      <c r="AF59" s="83">
        <v>18</v>
      </c>
      <c r="AG59" s="84">
        <v>1E-3</v>
      </c>
      <c r="AJ59" s="118">
        <v>27</v>
      </c>
      <c r="AK59" s="113">
        <v>2E-3</v>
      </c>
      <c r="AM59" s="85">
        <f xml:space="preserve"> AF59 - AJ59</f>
        <v>-9</v>
      </c>
      <c r="AN59" s="86">
        <f xml:space="preserve"> AG59 - AK59</f>
        <v>-1E-3</v>
      </c>
    </row>
    <row r="60" spans="1:40" x14ac:dyDescent="0.25">
      <c r="A60" s="61" t="s">
        <v>76</v>
      </c>
      <c r="B60" s="62">
        <v>5137</v>
      </c>
      <c r="C60" s="63">
        <v>9</v>
      </c>
      <c r="D60" s="63">
        <v>0</v>
      </c>
      <c r="E60" s="63">
        <v>0</v>
      </c>
      <c r="F60" s="64">
        <v>3</v>
      </c>
      <c r="G60" s="65">
        <v>4964</v>
      </c>
      <c r="H60" s="66">
        <v>0.96599999999999997</v>
      </c>
      <c r="I60" s="67">
        <v>148</v>
      </c>
      <c r="J60" s="68">
        <v>2.9000000000000001E-2</v>
      </c>
      <c r="K60" s="69">
        <v>1</v>
      </c>
      <c r="L60" s="68">
        <v>0</v>
      </c>
      <c r="M60" s="69">
        <v>24</v>
      </c>
      <c r="N60" s="70">
        <v>5.0000000000000001E-3</v>
      </c>
      <c r="O60" s="71">
        <v>4</v>
      </c>
      <c r="P60" s="72">
        <v>1E-3</v>
      </c>
      <c r="Q60" s="73">
        <v>0</v>
      </c>
      <c r="R60" s="74">
        <v>0</v>
      </c>
      <c r="S60" s="73">
        <v>100</v>
      </c>
      <c r="T60" s="74">
        <v>1.9E-2</v>
      </c>
      <c r="U60" s="122">
        <v>3</v>
      </c>
      <c r="V60" s="74">
        <v>1E-3</v>
      </c>
      <c r="W60" s="73">
        <v>3</v>
      </c>
      <c r="X60" s="75">
        <v>1E-3</v>
      </c>
      <c r="Y60" s="76">
        <v>0</v>
      </c>
      <c r="Z60" s="77">
        <v>0</v>
      </c>
      <c r="AA60" s="78">
        <v>0</v>
      </c>
      <c r="AB60" s="79">
        <v>0</v>
      </c>
      <c r="AC60" s="80">
        <v>120</v>
      </c>
      <c r="AD60" s="81">
        <v>5031</v>
      </c>
      <c r="AE60" s="82">
        <v>0.97899999999999998</v>
      </c>
      <c r="AF60" s="83">
        <v>5</v>
      </c>
      <c r="AG60" s="84">
        <v>1E-3</v>
      </c>
      <c r="AJ60" s="118">
        <v>4</v>
      </c>
      <c r="AK60" s="113">
        <v>1E-3</v>
      </c>
      <c r="AM60" s="85">
        <f xml:space="preserve"> AF60 - AJ60</f>
        <v>1</v>
      </c>
      <c r="AN60" s="86">
        <f xml:space="preserve"> AG60 - AK60</f>
        <v>0</v>
      </c>
    </row>
    <row r="61" spans="1:40" x14ac:dyDescent="0.25">
      <c r="A61" s="61" t="s">
        <v>44</v>
      </c>
      <c r="B61" s="62">
        <v>18807</v>
      </c>
      <c r="C61" s="63">
        <v>24</v>
      </c>
      <c r="D61" s="63">
        <v>0</v>
      </c>
      <c r="E61" s="63">
        <v>9</v>
      </c>
      <c r="F61" s="64">
        <v>3</v>
      </c>
      <c r="G61" s="65">
        <v>18676</v>
      </c>
      <c r="H61" s="66">
        <v>0.99299999999999999</v>
      </c>
      <c r="I61" s="67">
        <v>92</v>
      </c>
      <c r="J61" s="68">
        <v>5.0000000000000001E-3</v>
      </c>
      <c r="K61" s="69">
        <v>16</v>
      </c>
      <c r="L61" s="68">
        <v>1E-3</v>
      </c>
      <c r="M61" s="69">
        <v>23</v>
      </c>
      <c r="N61" s="70">
        <v>1E-3</v>
      </c>
      <c r="O61" s="71">
        <v>11</v>
      </c>
      <c r="P61" s="72">
        <v>1E-3</v>
      </c>
      <c r="Q61" s="73">
        <v>7</v>
      </c>
      <c r="R61" s="74">
        <v>0</v>
      </c>
      <c r="S61" s="73">
        <v>142</v>
      </c>
      <c r="T61" s="74">
        <v>8.0000000000000002E-3</v>
      </c>
      <c r="U61" s="122">
        <v>3</v>
      </c>
      <c r="V61" s="74">
        <v>0</v>
      </c>
      <c r="W61" s="73">
        <v>0</v>
      </c>
      <c r="X61" s="75">
        <v>0</v>
      </c>
      <c r="Y61" s="76">
        <v>0</v>
      </c>
      <c r="Z61" s="77">
        <v>0</v>
      </c>
      <c r="AA61" s="78">
        <v>1</v>
      </c>
      <c r="AB61" s="79">
        <v>0</v>
      </c>
      <c r="AC61" s="80">
        <v>172</v>
      </c>
      <c r="AD61" s="81">
        <v>18640</v>
      </c>
      <c r="AE61" s="82">
        <v>0.99099999999999999</v>
      </c>
      <c r="AF61" s="83">
        <v>27</v>
      </c>
      <c r="AG61" s="84">
        <v>1E-3</v>
      </c>
      <c r="AJ61" s="118">
        <v>28</v>
      </c>
      <c r="AK61" s="113">
        <v>1E-3</v>
      </c>
      <c r="AM61" s="85">
        <f xml:space="preserve"> AF61 - AJ61</f>
        <v>-1</v>
      </c>
      <c r="AN61" s="86">
        <f xml:space="preserve"> AG61 - AK61</f>
        <v>0</v>
      </c>
    </row>
    <row r="62" spans="1:40" x14ac:dyDescent="0.25">
      <c r="A62" s="61" t="s">
        <v>41</v>
      </c>
      <c r="B62" s="62">
        <v>7480</v>
      </c>
      <c r="C62" s="63">
        <v>14</v>
      </c>
      <c r="D62" s="63">
        <v>0</v>
      </c>
      <c r="E62" s="63">
        <v>0</v>
      </c>
      <c r="F62" s="64">
        <v>3</v>
      </c>
      <c r="G62" s="65">
        <v>7449</v>
      </c>
      <c r="H62" s="66">
        <v>0.996</v>
      </c>
      <c r="I62" s="67">
        <v>30</v>
      </c>
      <c r="J62" s="68">
        <v>4.0000000000000001E-3</v>
      </c>
      <c r="K62" s="69">
        <v>0</v>
      </c>
      <c r="L62" s="68">
        <v>0</v>
      </c>
      <c r="M62" s="69">
        <v>1</v>
      </c>
      <c r="N62" s="70">
        <v>0</v>
      </c>
      <c r="O62" s="71">
        <v>26</v>
      </c>
      <c r="P62" s="72">
        <v>3.0000000000000001E-3</v>
      </c>
      <c r="Q62" s="73">
        <v>0</v>
      </c>
      <c r="R62" s="74">
        <v>0</v>
      </c>
      <c r="S62" s="73">
        <v>18</v>
      </c>
      <c r="T62" s="74">
        <v>2E-3</v>
      </c>
      <c r="U62" s="122">
        <v>2</v>
      </c>
      <c r="V62" s="74">
        <v>0</v>
      </c>
      <c r="W62" s="73">
        <v>0</v>
      </c>
      <c r="X62" s="75">
        <v>0</v>
      </c>
      <c r="Y62" s="76">
        <v>0</v>
      </c>
      <c r="Z62" s="77">
        <v>0</v>
      </c>
      <c r="AA62" s="78">
        <v>2</v>
      </c>
      <c r="AB62" s="79">
        <v>0</v>
      </c>
      <c r="AC62" s="80">
        <v>48</v>
      </c>
      <c r="AD62" s="81">
        <v>7454</v>
      </c>
      <c r="AE62" s="82">
        <v>0.997</v>
      </c>
      <c r="AF62" s="83">
        <v>26</v>
      </c>
      <c r="AG62" s="84">
        <v>3.0000000000000001E-3</v>
      </c>
      <c r="AJ62" s="118">
        <v>29</v>
      </c>
      <c r="AK62" s="113">
        <v>4.0000000000000001E-3</v>
      </c>
      <c r="AM62" s="85">
        <f xml:space="preserve"> AF62 - AJ62</f>
        <v>-3</v>
      </c>
      <c r="AN62" s="86">
        <f xml:space="preserve"> AG62 - AK62</f>
        <v>-1E-3</v>
      </c>
    </row>
    <row r="63" spans="1:40" ht="15.75" thickBot="1" x14ac:dyDescent="0.3">
      <c r="A63" s="61" t="s">
        <v>67</v>
      </c>
      <c r="B63" s="62">
        <v>5548</v>
      </c>
      <c r="C63" s="63">
        <v>16</v>
      </c>
      <c r="D63" s="63">
        <v>0</v>
      </c>
      <c r="E63" s="63">
        <v>7</v>
      </c>
      <c r="F63" s="64">
        <v>3</v>
      </c>
      <c r="G63" s="65">
        <v>5314</v>
      </c>
      <c r="H63" s="66">
        <v>0.95799999999999996</v>
      </c>
      <c r="I63" s="67">
        <v>216</v>
      </c>
      <c r="J63" s="68">
        <v>3.9E-2</v>
      </c>
      <c r="K63" s="69">
        <v>11</v>
      </c>
      <c r="L63" s="68">
        <v>2E-3</v>
      </c>
      <c r="M63" s="69">
        <v>7</v>
      </c>
      <c r="N63" s="70">
        <v>1E-3</v>
      </c>
      <c r="O63" s="71">
        <v>13</v>
      </c>
      <c r="P63" s="72">
        <v>2E-3</v>
      </c>
      <c r="Q63" s="73">
        <v>6</v>
      </c>
      <c r="R63" s="74">
        <v>1E-3</v>
      </c>
      <c r="S63" s="73">
        <v>190</v>
      </c>
      <c r="T63" s="74">
        <v>3.4000000000000002E-2</v>
      </c>
      <c r="U63" s="122">
        <v>1</v>
      </c>
      <c r="V63" s="74">
        <v>0</v>
      </c>
      <c r="W63" s="73">
        <v>3</v>
      </c>
      <c r="X63" s="75">
        <v>1E-3</v>
      </c>
      <c r="Y63" s="76">
        <v>1</v>
      </c>
      <c r="Z63" s="77">
        <v>0</v>
      </c>
      <c r="AA63" s="78">
        <v>3</v>
      </c>
      <c r="AB63" s="79">
        <v>1E-3</v>
      </c>
      <c r="AC63" s="80">
        <v>219</v>
      </c>
      <c r="AD63" s="81">
        <v>5333</v>
      </c>
      <c r="AE63" s="82">
        <v>0.96099999999999997</v>
      </c>
      <c r="AF63" s="83">
        <v>24</v>
      </c>
      <c r="AG63" s="84">
        <v>4.0000000000000001E-3</v>
      </c>
      <c r="AJ63" s="119">
        <v>25</v>
      </c>
      <c r="AK63" s="120">
        <v>5.0000000000000001E-3</v>
      </c>
      <c r="AM63" s="85">
        <f xml:space="preserve"> AF63 - AJ63</f>
        <v>-1</v>
      </c>
      <c r="AN63" s="86">
        <f xml:space="preserve"> AG63 - AK63</f>
        <v>-1E-3</v>
      </c>
    </row>
    <row r="65" spans="1:33" x14ac:dyDescent="0.25">
      <c r="A65" s="87" t="s">
        <v>103</v>
      </c>
      <c r="B65" s="7"/>
      <c r="C65" s="4"/>
      <c r="D65" s="4"/>
      <c r="E65" s="4"/>
      <c r="F65" s="4"/>
      <c r="G65" s="7"/>
      <c r="H65" s="6"/>
      <c r="I65" s="7"/>
      <c r="J65" s="19"/>
      <c r="K65" s="4"/>
      <c r="L65" s="19"/>
      <c r="M65" s="19"/>
      <c r="N65" s="19"/>
      <c r="O65" s="19"/>
      <c r="P65" s="19" t="s">
        <v>104</v>
      </c>
      <c r="Q65" s="19"/>
      <c r="R65" s="19"/>
      <c r="S65" s="19"/>
      <c r="T65" s="19"/>
      <c r="U65" s="19"/>
      <c r="V65" s="19"/>
      <c r="W65" s="19"/>
      <c r="X65" s="6"/>
      <c r="Y65" s="19"/>
      <c r="Z65" s="19"/>
      <c r="AA65" s="12"/>
      <c r="AB65" s="12"/>
      <c r="AC65" s="12"/>
      <c r="AD65" s="88"/>
      <c r="AE65" s="89"/>
      <c r="AF65" s="12"/>
      <c r="AG65" s="19" t="s">
        <v>104</v>
      </c>
    </row>
    <row r="66" spans="1:33" x14ac:dyDescent="0.25">
      <c r="A66" s="90" t="s">
        <v>105</v>
      </c>
      <c r="B66" s="91">
        <f t="shared" ref="B66:G66" si="0">SUM(B9:B63)</f>
        <v>1202001</v>
      </c>
      <c r="C66" s="92">
        <f t="shared" si="0"/>
        <v>1651</v>
      </c>
      <c r="D66" s="91">
        <f t="shared" si="0"/>
        <v>42</v>
      </c>
      <c r="E66" s="91">
        <f t="shared" si="0"/>
        <v>961</v>
      </c>
      <c r="F66" s="92">
        <f t="shared" si="0"/>
        <v>195</v>
      </c>
      <c r="G66" s="93">
        <f t="shared" si="0"/>
        <v>1159045</v>
      </c>
      <c r="H66" s="94">
        <f xml:space="preserve"> G66 / B66</f>
        <v>0.96426292490605248</v>
      </c>
      <c r="I66" s="93">
        <f>SUM(I9:I63)</f>
        <v>36472</v>
      </c>
      <c r="J66" s="95">
        <f xml:space="preserve"> I66 / B66</f>
        <v>3.0342736819686505E-2</v>
      </c>
      <c r="K66" s="93">
        <f>SUM(K9:K63)</f>
        <v>2340</v>
      </c>
      <c r="L66" s="95">
        <f xml:space="preserve"> K66 / B66</f>
        <v>1.9467537880584126E-3</v>
      </c>
      <c r="M66" s="93">
        <f>SUM(M9:M63)</f>
        <v>4144</v>
      </c>
      <c r="N66" s="94">
        <f xml:space="preserve"> M66 / B66</f>
        <v>3.4475844862025904E-3</v>
      </c>
      <c r="O66" s="96">
        <f>SUM(O9:O63)</f>
        <v>9749</v>
      </c>
      <c r="P66" s="97">
        <f xml:space="preserve"> O66 / ($G$66 + $I$66)</f>
        <v>8.1546310090111641E-3</v>
      </c>
      <c r="Q66" s="96">
        <f>SUM(Q9:Q63)</f>
        <v>4859</v>
      </c>
      <c r="R66" s="97">
        <f xml:space="preserve"> Q66 / ($G$66 + $I$66)</f>
        <v>4.064350402378218E-3</v>
      </c>
      <c r="S66" s="96">
        <f>SUM(S9:S63)</f>
        <v>31155</v>
      </c>
      <c r="T66" s="97">
        <f xml:space="preserve"> S66 /  ($G$66 + $I$66)</f>
        <v>2.6059855276001929E-2</v>
      </c>
      <c r="U66" s="96">
        <f>SUM(U9:U63)</f>
        <v>12403</v>
      </c>
      <c r="V66" s="97">
        <f xml:space="preserve"> U66 /  ($G$66 + $I$66)</f>
        <v>1.0374591076496612E-2</v>
      </c>
      <c r="W66" s="96">
        <f>SUM(W9:W63)</f>
        <v>6349</v>
      </c>
      <c r="X66" s="97">
        <f xml:space="preserve"> W66 / ($G$66 + $I$66)</f>
        <v>5.3106731230087066E-3</v>
      </c>
      <c r="Y66" s="96">
        <f>SUM(Y9:Y63)</f>
        <v>212</v>
      </c>
      <c r="Z66" s="97">
        <f xml:space="preserve"> Y66 /  ($G$66 + $I$66)</f>
        <v>1.7732913877427088E-4</v>
      </c>
      <c r="AA66" s="98">
        <f>SUM(AA9:AA63)</f>
        <v>980</v>
      </c>
      <c r="AB66" s="99">
        <f xml:space="preserve"> AA66 /  ($G$66 + $I$66)</f>
        <v>8.1972903773012008E-4</v>
      </c>
      <c r="AC66" s="100">
        <f>SUM(AC9:AC63)</f>
        <v>62709</v>
      </c>
      <c r="AD66" s="100">
        <f>SUM(AD9:AD63)</f>
        <v>1154275</v>
      </c>
      <c r="AE66" s="101">
        <f xml:space="preserve"> AD66 /  ($G$66 + $I$66)</f>
        <v>0.96550279084279023</v>
      </c>
      <c r="AF66" s="102">
        <f>SUM(AF9:AF63)</f>
        <v>12089</v>
      </c>
      <c r="AG66" s="103">
        <f xml:space="preserve"> AF66 / $B$66</f>
        <v>1.0057395958905192E-2</v>
      </c>
    </row>
    <row r="67" spans="1:33" x14ac:dyDescent="0.25">
      <c r="A67" s="104" t="s">
        <v>106</v>
      </c>
      <c r="B67" s="91">
        <f t="shared" ref="B67:AG67" si="1">MIN(B9:B63)</f>
        <v>3457</v>
      </c>
      <c r="C67" s="91">
        <f t="shared" si="1"/>
        <v>9</v>
      </c>
      <c r="D67" s="91">
        <f t="shared" si="1"/>
        <v>0</v>
      </c>
      <c r="E67" s="91">
        <f t="shared" si="1"/>
        <v>0</v>
      </c>
      <c r="F67" s="91">
        <f t="shared" si="1"/>
        <v>3</v>
      </c>
      <c r="G67" s="93">
        <f t="shared" si="1"/>
        <v>3393</v>
      </c>
      <c r="H67" s="105">
        <f t="shared" si="1"/>
        <v>0.68400000000000005</v>
      </c>
      <c r="I67" s="93">
        <f t="shared" si="1"/>
        <v>30</v>
      </c>
      <c r="J67" s="106">
        <f t="shared" si="1"/>
        <v>3.0000000000000001E-3</v>
      </c>
      <c r="K67" s="93">
        <f t="shared" si="1"/>
        <v>0</v>
      </c>
      <c r="L67" s="106">
        <f t="shared" si="1"/>
        <v>0</v>
      </c>
      <c r="M67" s="93">
        <f t="shared" si="1"/>
        <v>0</v>
      </c>
      <c r="N67" s="105">
        <f t="shared" si="1"/>
        <v>0</v>
      </c>
      <c r="O67" s="96">
        <f t="shared" si="1"/>
        <v>4</v>
      </c>
      <c r="P67" s="107">
        <f t="shared" si="1"/>
        <v>0</v>
      </c>
      <c r="Q67" s="96">
        <f t="shared" si="1"/>
        <v>0</v>
      </c>
      <c r="R67" s="107">
        <f t="shared" si="1"/>
        <v>0</v>
      </c>
      <c r="S67" s="96">
        <f t="shared" si="1"/>
        <v>5</v>
      </c>
      <c r="T67" s="107">
        <f t="shared" si="1"/>
        <v>0</v>
      </c>
      <c r="U67" s="96">
        <f t="shared" si="1"/>
        <v>1</v>
      </c>
      <c r="V67" s="107">
        <f t="shared" si="1"/>
        <v>0</v>
      </c>
      <c r="W67" s="96">
        <f t="shared" si="1"/>
        <v>0</v>
      </c>
      <c r="X67" s="108">
        <f t="shared" si="1"/>
        <v>0</v>
      </c>
      <c r="Y67" s="96">
        <f t="shared" si="1"/>
        <v>0</v>
      </c>
      <c r="Z67" s="107">
        <f t="shared" si="1"/>
        <v>0</v>
      </c>
      <c r="AA67" s="98">
        <f t="shared" si="1"/>
        <v>0</v>
      </c>
      <c r="AB67" s="109">
        <f t="shared" si="1"/>
        <v>0</v>
      </c>
      <c r="AC67" s="100">
        <f t="shared" si="1"/>
        <v>30</v>
      </c>
      <c r="AD67" s="100">
        <f t="shared" si="1"/>
        <v>3434</v>
      </c>
      <c r="AE67" s="110">
        <f t="shared" si="1"/>
        <v>0.69499999999999995</v>
      </c>
      <c r="AF67" s="102">
        <f t="shared" si="1"/>
        <v>5</v>
      </c>
      <c r="AG67" s="111">
        <f t="shared" si="1"/>
        <v>0</v>
      </c>
    </row>
    <row r="68" spans="1:33" x14ac:dyDescent="0.25">
      <c r="A68" s="104" t="s">
        <v>107</v>
      </c>
      <c r="B68" s="91">
        <f t="shared" ref="B68:AG68" si="2">MAX(B9:B63)</f>
        <v>120222</v>
      </c>
      <c r="C68" s="91">
        <f t="shared" si="2"/>
        <v>183</v>
      </c>
      <c r="D68" s="91">
        <f t="shared" si="2"/>
        <v>10</v>
      </c>
      <c r="E68" s="91">
        <f t="shared" si="2"/>
        <v>162</v>
      </c>
      <c r="F68" s="91">
        <f t="shared" si="2"/>
        <v>8</v>
      </c>
      <c r="G68" s="93">
        <f t="shared" si="2"/>
        <v>118176</v>
      </c>
      <c r="H68" s="105">
        <f t="shared" si="2"/>
        <v>0.997</v>
      </c>
      <c r="I68" s="93">
        <f t="shared" si="2"/>
        <v>4465</v>
      </c>
      <c r="J68" s="106">
        <f t="shared" si="2"/>
        <v>0.26100000000000001</v>
      </c>
      <c r="K68" s="93">
        <f t="shared" si="2"/>
        <v>935</v>
      </c>
      <c r="L68" s="106">
        <f t="shared" si="2"/>
        <v>5.5E-2</v>
      </c>
      <c r="M68" s="93">
        <f t="shared" si="2"/>
        <v>1004</v>
      </c>
      <c r="N68" s="106">
        <f t="shared" si="2"/>
        <v>1.7999999999999999E-2</v>
      </c>
      <c r="O68" s="96">
        <f t="shared" si="2"/>
        <v>1302</v>
      </c>
      <c r="P68" s="107">
        <f t="shared" si="2"/>
        <v>7.5999999999999998E-2</v>
      </c>
      <c r="Q68" s="96">
        <f t="shared" si="2"/>
        <v>800</v>
      </c>
      <c r="R68" s="107">
        <f t="shared" si="2"/>
        <v>2.3E-2</v>
      </c>
      <c r="S68" s="96">
        <f t="shared" si="2"/>
        <v>6776</v>
      </c>
      <c r="T68" s="107">
        <f t="shared" si="2"/>
        <v>0.25900000000000001</v>
      </c>
      <c r="U68" s="96">
        <f t="shared" si="2"/>
        <v>3361</v>
      </c>
      <c r="V68" s="107">
        <f t="shared" si="2"/>
        <v>6.9000000000000006E-2</v>
      </c>
      <c r="W68" s="96">
        <f t="shared" si="2"/>
        <v>2000</v>
      </c>
      <c r="X68" s="108">
        <f t="shared" si="2"/>
        <v>0.17199999999999999</v>
      </c>
      <c r="Y68" s="96">
        <f t="shared" si="2"/>
        <v>20</v>
      </c>
      <c r="Z68" s="107">
        <f t="shared" si="2"/>
        <v>2E-3</v>
      </c>
      <c r="AA68" s="98">
        <f t="shared" si="2"/>
        <v>184</v>
      </c>
      <c r="AB68" s="109">
        <f t="shared" si="2"/>
        <v>8.9999999999999993E-3</v>
      </c>
      <c r="AC68" s="100">
        <f t="shared" si="2"/>
        <v>7301</v>
      </c>
      <c r="AD68" s="100">
        <f t="shared" si="2"/>
        <v>118520</v>
      </c>
      <c r="AE68" s="110">
        <f t="shared" si="2"/>
        <v>0.999</v>
      </c>
      <c r="AF68" s="102">
        <f t="shared" si="2"/>
        <v>2237</v>
      </c>
      <c r="AG68" s="111">
        <f t="shared" si="2"/>
        <v>0.13100000000000001</v>
      </c>
    </row>
    <row r="70" spans="1:33" x14ac:dyDescent="0.25">
      <c r="G70" s="88">
        <f xml:space="preserve"> '[1]2 Jan 2024'!G65 + '[1]2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descending="1" ref="U8"/>
    </sortState>
  </autoFilter>
  <mergeCells count="7">
    <mergeCell ref="AM7:AN7"/>
    <mergeCell ref="G7:N7"/>
    <mergeCell ref="O7:Z7"/>
    <mergeCell ref="AA7:AB7"/>
    <mergeCell ref="AC7:AE7"/>
    <mergeCell ref="AF7:AG7"/>
    <mergeCell ref="AJ7:AK7"/>
  </mergeCells>
  <hyperlinks>
    <hyperlink ref="AG1" r:id="rId1" xr:uid="{9CCC87F2-B332-4E01-A901-279CDDC36F8E}"/>
    <hyperlink ref="H1" r:id="rId2" xr:uid="{8AA3D9A9-93AB-4779-8314-7AD9267122E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A831-1799-4E03-95D5-0E093375CED1}">
  <dimension ref="A1:AN7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13.28515625" customWidth="1"/>
    <col min="2" max="2" width="11.42578125" customWidth="1"/>
    <col min="3" max="3" width="14.140625" bestFit="1" customWidth="1"/>
    <col min="4" max="4" width="14.140625" hidden="1" customWidth="1"/>
    <col min="5" max="5" width="20.42578125" hidden="1" customWidth="1"/>
    <col min="6" max="6" width="13.140625" hidden="1" customWidth="1"/>
    <col min="7" max="7" width="12.85546875" hidden="1" customWidth="1"/>
    <col min="8" max="8" width="12.140625" style="1" hidden="1" customWidth="1"/>
    <col min="9" max="9" width="12.28515625" hidden="1" customWidth="1"/>
    <col min="10" max="10" width="19.42578125" style="1" hidden="1" customWidth="1"/>
    <col min="11" max="11" width="15.42578125" hidden="1" customWidth="1"/>
    <col min="12" max="12" width="15.42578125" style="1" hidden="1" customWidth="1"/>
    <col min="13" max="13" width="15.140625" hidden="1" customWidth="1"/>
    <col min="14" max="14" width="14.85546875" style="1" hidden="1" customWidth="1"/>
    <col min="15" max="15" width="15.140625" hidden="1" customWidth="1"/>
    <col min="16" max="16" width="14.85546875" style="1" hidden="1" customWidth="1"/>
    <col min="17" max="17" width="16.140625" hidden="1" customWidth="1"/>
    <col min="18" max="18" width="13.7109375" style="1" hidden="1" customWidth="1"/>
    <col min="19" max="19" width="13.42578125" bestFit="1" customWidth="1"/>
    <col min="20" max="20" width="16.42578125" style="1" bestFit="1" customWidth="1"/>
    <col min="21" max="21" width="12.85546875" hidden="1" customWidth="1"/>
    <col min="22" max="22" width="12.7109375" style="1" hidden="1" customWidth="1"/>
    <col min="23" max="23" width="10.42578125" hidden="1" customWidth="1"/>
    <col min="24" max="24" width="12.140625" style="1" hidden="1" customWidth="1"/>
    <col min="25" max="25" width="13.140625" hidden="1" customWidth="1"/>
    <col min="26" max="26" width="14.7109375" style="1" hidden="1" customWidth="1"/>
    <col min="27" max="27" width="12.28515625" hidden="1" customWidth="1"/>
    <col min="28" max="28" width="11.5703125" style="1" hidden="1" customWidth="1"/>
    <col min="29" max="29" width="13.7109375" hidden="1" customWidth="1"/>
    <col min="30" max="30" width="12.7109375" hidden="1" customWidth="1"/>
    <col min="31" max="31" width="13" style="1" hidden="1" customWidth="1"/>
    <col min="32" max="32" width="12.7109375" hidden="1" customWidth="1"/>
    <col min="33" max="33" width="13" style="1" hidden="1" customWidth="1"/>
    <col min="34" max="34" width="14.28515625" hidden="1" customWidth="1"/>
    <col min="35" max="35" width="12.85546875" hidden="1" customWidth="1"/>
    <col min="36" max="36" width="12.7109375" hidden="1" customWidth="1"/>
    <col min="37" max="37" width="10.42578125" hidden="1" customWidth="1"/>
    <col min="38" max="38" width="12.140625" hidden="1" customWidth="1"/>
    <col min="39" max="39" width="13.140625" hidden="1" customWidth="1"/>
    <col min="40" max="40" width="14.7109375" hidden="1" customWidth="1"/>
    <col min="41" max="41" width="12.28515625" customWidth="1"/>
    <col min="42" max="42" width="11.5703125" customWidth="1"/>
    <col min="43" max="43" width="13.7109375" customWidth="1"/>
    <col min="44" max="44" width="12.7109375" customWidth="1"/>
    <col min="45" max="45" width="13" customWidth="1"/>
    <col min="46" max="46" width="12.7109375" customWidth="1"/>
    <col min="47" max="47" width="13" customWidth="1"/>
  </cols>
  <sheetData>
    <row r="1" spans="1:40" x14ac:dyDescent="0.25">
      <c r="A1" s="2" t="s">
        <v>108</v>
      </c>
      <c r="B1" s="3"/>
      <c r="C1" s="4"/>
      <c r="D1" s="4"/>
      <c r="E1" s="4"/>
      <c r="F1" s="4"/>
      <c r="G1" s="4"/>
      <c r="H1" s="5" t="s">
        <v>85</v>
      </c>
      <c r="I1" s="6"/>
      <c r="J1" s="4"/>
      <c r="K1" s="6"/>
      <c r="L1" s="4"/>
      <c r="M1" s="6"/>
      <c r="N1" s="4"/>
      <c r="O1" s="6"/>
      <c r="P1" s="4"/>
      <c r="R1" s="4"/>
      <c r="S1" s="6"/>
      <c r="T1" s="4"/>
      <c r="U1" s="6"/>
      <c r="V1" s="4"/>
      <c r="W1" s="6"/>
      <c r="X1" s="4"/>
      <c r="Y1" s="6"/>
      <c r="Z1" s="4"/>
      <c r="AA1" s="6"/>
      <c r="AB1" s="7"/>
      <c r="AC1" s="4"/>
      <c r="AD1" s="4"/>
      <c r="AE1" s="7"/>
      <c r="AF1" s="6"/>
      <c r="AG1" s="5" t="s">
        <v>85</v>
      </c>
    </row>
    <row r="2" spans="1:40" x14ac:dyDescent="0.25">
      <c r="A2" s="8" t="s">
        <v>113</v>
      </c>
      <c r="B2" s="9"/>
      <c r="C2" s="4"/>
      <c r="D2" s="4"/>
      <c r="E2" s="4"/>
      <c r="F2" s="4"/>
      <c r="G2" s="4"/>
      <c r="H2" s="4"/>
      <c r="I2" s="6"/>
      <c r="J2" s="4"/>
      <c r="K2" s="6"/>
      <c r="L2" s="4"/>
      <c r="M2" s="6"/>
      <c r="N2" s="4"/>
      <c r="O2" s="6"/>
      <c r="P2" s="4"/>
      <c r="Q2" s="6"/>
      <c r="R2" s="4"/>
      <c r="S2" s="6"/>
      <c r="T2" s="4"/>
      <c r="U2" s="6"/>
      <c r="V2" s="4"/>
      <c r="W2" s="6"/>
      <c r="X2" s="4"/>
      <c r="Y2" s="6"/>
      <c r="Z2" s="4"/>
      <c r="AA2" s="6"/>
      <c r="AB2" s="7"/>
      <c r="AC2" s="4"/>
      <c r="AD2" s="4"/>
      <c r="AE2" s="7"/>
      <c r="AF2" s="6"/>
      <c r="AG2" s="4"/>
      <c r="AH2" s="4"/>
    </row>
    <row r="3" spans="1:40" x14ac:dyDescent="0.25">
      <c r="A3" s="8" t="s">
        <v>86</v>
      </c>
      <c r="B3" s="9"/>
      <c r="C3" s="4"/>
      <c r="D3" s="4"/>
      <c r="E3" s="4"/>
      <c r="F3" s="4"/>
      <c r="G3" s="4"/>
      <c r="H3" s="4"/>
      <c r="I3" s="6"/>
      <c r="J3" s="4"/>
      <c r="K3" s="6"/>
      <c r="L3" s="4"/>
      <c r="M3" s="6"/>
      <c r="N3" s="4"/>
      <c r="O3" s="6"/>
      <c r="P3" s="4"/>
      <c r="Q3" s="6"/>
      <c r="R3" s="4"/>
      <c r="S3" s="6"/>
      <c r="T3" s="4"/>
      <c r="U3" s="6"/>
      <c r="V3" s="4"/>
      <c r="W3" s="6"/>
      <c r="X3" s="4"/>
      <c r="Y3" s="6"/>
      <c r="Z3" s="4"/>
      <c r="AA3" s="6"/>
      <c r="AB3" s="7"/>
      <c r="AC3" s="4"/>
      <c r="AD3" s="4"/>
      <c r="AE3" s="7"/>
      <c r="AF3" s="6"/>
      <c r="AG3" s="4"/>
      <c r="AH3" s="4"/>
    </row>
    <row r="4" spans="1:40" x14ac:dyDescent="0.25">
      <c r="A4" s="123" t="s">
        <v>116</v>
      </c>
      <c r="B4" s="9"/>
      <c r="C4" s="4"/>
      <c r="D4" s="4"/>
      <c r="E4" s="4"/>
      <c r="F4" s="4"/>
      <c r="G4" s="4"/>
      <c r="H4" s="4"/>
      <c r="I4" s="6"/>
      <c r="J4" s="4"/>
      <c r="K4" s="6"/>
      <c r="L4" s="4"/>
      <c r="M4" s="6"/>
      <c r="N4" s="4"/>
      <c r="O4" s="6"/>
      <c r="P4" s="4"/>
      <c r="Q4" s="6"/>
      <c r="R4" s="4"/>
      <c r="S4" s="6"/>
      <c r="T4" s="4"/>
      <c r="U4" s="6"/>
      <c r="V4" s="4"/>
      <c r="W4" s="6"/>
      <c r="X4" s="4"/>
      <c r="Y4" s="6"/>
      <c r="Z4" s="4"/>
      <c r="AA4" s="6"/>
      <c r="AB4" s="7"/>
      <c r="AC4" s="7">
        <f>SUM(O10,,U10,W10,Y10,AA10,S10)</f>
        <v>5744</v>
      </c>
      <c r="AD4" s="4"/>
      <c r="AE4" s="7"/>
      <c r="AF4" s="6"/>
      <c r="AG4" s="4"/>
      <c r="AH4" s="4"/>
    </row>
    <row r="5" spans="1:40" x14ac:dyDescent="0.25">
      <c r="A5" s="9"/>
      <c r="B5" s="4"/>
      <c r="C5" s="4"/>
      <c r="D5" s="4"/>
      <c r="E5" s="10" t="s">
        <v>87</v>
      </c>
      <c r="F5" s="4"/>
      <c r="G5" s="4"/>
      <c r="H5" s="11" t="s">
        <v>88</v>
      </c>
      <c r="I5" s="4"/>
      <c r="J5" s="6"/>
      <c r="K5" s="4"/>
      <c r="L5" s="6"/>
      <c r="M5" s="4"/>
      <c r="N5" s="6"/>
      <c r="O5" s="4"/>
      <c r="P5" s="11" t="s">
        <v>109</v>
      </c>
      <c r="Q5" s="4"/>
      <c r="R5" s="6"/>
      <c r="S5" s="4"/>
      <c r="T5" s="6"/>
      <c r="U5" s="4"/>
      <c r="V5" s="6"/>
      <c r="W5" s="4"/>
      <c r="X5" s="6"/>
      <c r="Y5" s="4"/>
      <c r="Z5" s="6"/>
      <c r="AA5" s="4"/>
      <c r="AB5" s="6"/>
      <c r="AC5" s="7">
        <f>SUM(O11,,U11,W11,Y11,AA11,S11)</f>
        <v>3687</v>
      </c>
      <c r="AD5" s="7"/>
      <c r="AE5" s="6"/>
      <c r="AF5" s="4"/>
      <c r="AG5" s="11" t="s">
        <v>110</v>
      </c>
      <c r="AH5" s="12"/>
      <c r="AM5" t="s">
        <v>89</v>
      </c>
    </row>
    <row r="6" spans="1:40" ht="15.75" thickBot="1" x14ac:dyDescent="0.3">
      <c r="A6" s="13"/>
      <c r="B6" s="7"/>
      <c r="C6" s="4"/>
      <c r="D6" s="4"/>
      <c r="E6" s="14" t="s">
        <v>90</v>
      </c>
      <c r="F6" s="15"/>
      <c r="G6" s="16"/>
      <c r="H6" s="17" t="s">
        <v>91</v>
      </c>
      <c r="I6" s="15"/>
      <c r="J6" s="18"/>
      <c r="K6" s="15"/>
      <c r="L6" s="18"/>
      <c r="M6" s="4"/>
      <c r="N6" s="6"/>
      <c r="O6" s="18"/>
      <c r="P6" s="17" t="s">
        <v>92</v>
      </c>
      <c r="Q6" s="18"/>
      <c r="R6" s="18" t="s">
        <v>92</v>
      </c>
      <c r="S6" s="19"/>
      <c r="T6" s="19"/>
      <c r="U6" s="19"/>
      <c r="V6" s="19"/>
      <c r="W6" s="19"/>
      <c r="X6" s="6"/>
      <c r="Y6" s="19"/>
      <c r="Z6" s="19"/>
      <c r="AA6" s="19"/>
      <c r="AB6" s="19"/>
      <c r="AC6" s="20">
        <f xml:space="preserve"> SUM(O9,Q9,U9,W9,Y9,AA9)</f>
        <v>723</v>
      </c>
      <c r="AD6" s="7"/>
      <c r="AE6" s="6"/>
      <c r="AF6" s="8">
        <v>46204</v>
      </c>
      <c r="AG6" s="4" t="s">
        <v>92</v>
      </c>
      <c r="AH6" s="12"/>
      <c r="AJ6" s="12" t="s">
        <v>111</v>
      </c>
      <c r="AM6" s="13" t="s">
        <v>112</v>
      </c>
    </row>
    <row r="7" spans="1:40" ht="15.75" thickBot="1" x14ac:dyDescent="0.3">
      <c r="A7" s="13"/>
      <c r="B7" s="7"/>
      <c r="C7" s="4"/>
      <c r="D7" s="4"/>
      <c r="E7" s="4"/>
      <c r="F7" s="4"/>
      <c r="G7" s="21" t="s">
        <v>93</v>
      </c>
      <c r="H7" s="22"/>
      <c r="I7" s="22"/>
      <c r="J7" s="22"/>
      <c r="K7" s="22"/>
      <c r="L7" s="22"/>
      <c r="M7" s="22"/>
      <c r="N7" s="23"/>
      <c r="O7" s="24" t="s">
        <v>94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6"/>
      <c r="AA7" s="27" t="s">
        <v>95</v>
      </c>
      <c r="AB7" s="28"/>
      <c r="AC7" s="29" t="s">
        <v>96</v>
      </c>
      <c r="AD7" s="30"/>
      <c r="AE7" s="31"/>
      <c r="AF7" s="32" t="s">
        <v>97</v>
      </c>
      <c r="AG7" s="33"/>
      <c r="AH7" s="12"/>
      <c r="AJ7" s="34" t="s">
        <v>97</v>
      </c>
      <c r="AK7" s="35"/>
      <c r="AM7" s="36" t="s">
        <v>97</v>
      </c>
      <c r="AN7" s="37"/>
    </row>
    <row r="8" spans="1:40" s="112" customFormat="1" ht="51.75" thickBot="1" x14ac:dyDescent="0.3">
      <c r="A8" s="38" t="s">
        <v>0</v>
      </c>
      <c r="B8" s="39" t="s">
        <v>1</v>
      </c>
      <c r="C8" s="39" t="s">
        <v>2</v>
      </c>
      <c r="D8" s="39" t="s">
        <v>98</v>
      </c>
      <c r="E8" s="39" t="s">
        <v>3</v>
      </c>
      <c r="F8" s="40" t="s">
        <v>4</v>
      </c>
      <c r="G8" s="41" t="s">
        <v>5</v>
      </c>
      <c r="H8" s="42" t="s">
        <v>6</v>
      </c>
      <c r="I8" s="43" t="s">
        <v>7</v>
      </c>
      <c r="J8" s="44" t="s">
        <v>8</v>
      </c>
      <c r="K8" s="43" t="s">
        <v>9</v>
      </c>
      <c r="L8" s="44" t="s">
        <v>10</v>
      </c>
      <c r="M8" s="43" t="s">
        <v>99</v>
      </c>
      <c r="N8" s="45" t="s">
        <v>100</v>
      </c>
      <c r="O8" s="46" t="s">
        <v>11</v>
      </c>
      <c r="P8" s="47" t="s">
        <v>12</v>
      </c>
      <c r="Q8" s="48" t="s">
        <v>13</v>
      </c>
      <c r="R8" s="49" t="s">
        <v>14</v>
      </c>
      <c r="S8" s="48" t="s">
        <v>15</v>
      </c>
      <c r="T8" s="49" t="s">
        <v>16</v>
      </c>
      <c r="U8" s="48" t="s">
        <v>17</v>
      </c>
      <c r="V8" s="49" t="s">
        <v>18</v>
      </c>
      <c r="W8" s="48" t="s">
        <v>19</v>
      </c>
      <c r="X8" s="49" t="s">
        <v>20</v>
      </c>
      <c r="Y8" s="48" t="s">
        <v>21</v>
      </c>
      <c r="Z8" s="50" t="s">
        <v>22</v>
      </c>
      <c r="AA8" s="51" t="s">
        <v>23</v>
      </c>
      <c r="AB8" s="52" t="s">
        <v>24</v>
      </c>
      <c r="AC8" s="53" t="s">
        <v>25</v>
      </c>
      <c r="AD8" s="54" t="s">
        <v>26</v>
      </c>
      <c r="AE8" s="55" t="s">
        <v>27</v>
      </c>
      <c r="AF8" s="56" t="s">
        <v>28</v>
      </c>
      <c r="AG8" s="57" t="s">
        <v>29</v>
      </c>
      <c r="AH8" s="58"/>
      <c r="AJ8" s="114" t="s">
        <v>28</v>
      </c>
      <c r="AK8" s="115" t="s">
        <v>29</v>
      </c>
      <c r="AM8" s="59" t="s">
        <v>101</v>
      </c>
      <c r="AN8" s="60" t="s">
        <v>102</v>
      </c>
    </row>
    <row r="9" spans="1:40" x14ac:dyDescent="0.25">
      <c r="A9" s="61" t="s">
        <v>79</v>
      </c>
      <c r="B9" s="62">
        <v>26134</v>
      </c>
      <c r="C9" s="63">
        <v>38</v>
      </c>
      <c r="D9" s="63">
        <v>0</v>
      </c>
      <c r="E9" s="63">
        <v>22</v>
      </c>
      <c r="F9" s="64">
        <v>4</v>
      </c>
      <c r="G9" s="65">
        <v>24968</v>
      </c>
      <c r="H9" s="66">
        <v>0.95499999999999996</v>
      </c>
      <c r="I9" s="67">
        <v>1081</v>
      </c>
      <c r="J9" s="68">
        <v>4.1000000000000002E-2</v>
      </c>
      <c r="K9" s="69">
        <v>79</v>
      </c>
      <c r="L9" s="68">
        <v>3.0000000000000001E-3</v>
      </c>
      <c r="M9" s="69">
        <v>6</v>
      </c>
      <c r="N9" s="70">
        <v>0</v>
      </c>
      <c r="O9" s="71">
        <v>326</v>
      </c>
      <c r="P9" s="72">
        <v>1.2E-2</v>
      </c>
      <c r="Q9" s="73">
        <v>217</v>
      </c>
      <c r="R9" s="74">
        <v>8.0000000000000002E-3</v>
      </c>
      <c r="S9" s="73">
        <v>6776</v>
      </c>
      <c r="T9" s="74">
        <v>0.25900000000000001</v>
      </c>
      <c r="U9" s="73">
        <v>89</v>
      </c>
      <c r="V9" s="74">
        <v>3.0000000000000001E-3</v>
      </c>
      <c r="W9" s="73">
        <v>57</v>
      </c>
      <c r="X9" s="75">
        <v>2E-3</v>
      </c>
      <c r="Y9" s="76">
        <v>3</v>
      </c>
      <c r="Z9" s="77">
        <v>0</v>
      </c>
      <c r="AA9" s="78">
        <v>31</v>
      </c>
      <c r="AB9" s="79">
        <v>1E-3</v>
      </c>
      <c r="AC9" s="80">
        <v>7301</v>
      </c>
      <c r="AD9" s="81">
        <v>19128</v>
      </c>
      <c r="AE9" s="82">
        <v>0.73199999999999998</v>
      </c>
      <c r="AF9" s="83">
        <v>405</v>
      </c>
      <c r="AG9" s="84">
        <v>1.4999999999999999E-2</v>
      </c>
      <c r="AJ9" s="116">
        <v>475</v>
      </c>
      <c r="AK9" s="117">
        <v>1.7999999999999999E-2</v>
      </c>
      <c r="AM9" s="85">
        <f xml:space="preserve"> AF9 - AJ9</f>
        <v>-70</v>
      </c>
      <c r="AN9" s="86">
        <f xml:space="preserve"> AG9 - AK9</f>
        <v>-2.9999999999999992E-3</v>
      </c>
    </row>
    <row r="10" spans="1:40" x14ac:dyDescent="0.25">
      <c r="A10" s="61" t="s">
        <v>35</v>
      </c>
      <c r="B10" s="62">
        <v>55893</v>
      </c>
      <c r="C10" s="63">
        <v>69</v>
      </c>
      <c r="D10" s="63">
        <v>0</v>
      </c>
      <c r="E10" s="63">
        <v>54</v>
      </c>
      <c r="F10" s="64">
        <v>3</v>
      </c>
      <c r="G10" s="65">
        <v>53047</v>
      </c>
      <c r="H10" s="66">
        <v>0.94899999999999995</v>
      </c>
      <c r="I10" s="67">
        <v>1827</v>
      </c>
      <c r="J10" s="68">
        <v>3.3000000000000002E-2</v>
      </c>
      <c r="K10" s="69">
        <v>15</v>
      </c>
      <c r="L10" s="68">
        <v>0</v>
      </c>
      <c r="M10" s="69">
        <v>1004</v>
      </c>
      <c r="N10" s="70">
        <v>1.7999999999999999E-2</v>
      </c>
      <c r="O10" s="71">
        <v>402</v>
      </c>
      <c r="P10" s="72">
        <v>7.0000000000000001E-3</v>
      </c>
      <c r="Q10" s="73">
        <v>260</v>
      </c>
      <c r="R10" s="74">
        <v>5.0000000000000001E-3</v>
      </c>
      <c r="S10" s="73">
        <v>4612</v>
      </c>
      <c r="T10" s="74">
        <v>8.3000000000000004E-2</v>
      </c>
      <c r="U10" s="73">
        <v>611</v>
      </c>
      <c r="V10" s="74">
        <v>1.0999999999999999E-2</v>
      </c>
      <c r="W10" s="73">
        <v>99</v>
      </c>
      <c r="X10" s="75">
        <v>2E-3</v>
      </c>
      <c r="Y10" s="76">
        <v>4</v>
      </c>
      <c r="Z10" s="77">
        <v>0</v>
      </c>
      <c r="AA10" s="78">
        <v>16</v>
      </c>
      <c r="AB10" s="79">
        <v>0</v>
      </c>
      <c r="AC10" s="80">
        <v>5872</v>
      </c>
      <c r="AD10" s="81">
        <v>50865</v>
      </c>
      <c r="AE10" s="82">
        <v>0.91</v>
      </c>
      <c r="AF10" s="83">
        <v>417</v>
      </c>
      <c r="AG10" s="84">
        <v>7.0000000000000001E-3</v>
      </c>
      <c r="AJ10" s="118">
        <v>335</v>
      </c>
      <c r="AK10" s="113">
        <v>6.0000000000000001E-3</v>
      </c>
      <c r="AM10" s="85">
        <f xml:space="preserve"> AF10 - AJ10</f>
        <v>82</v>
      </c>
      <c r="AN10" s="86">
        <f xml:space="preserve"> AG10 - AK10</f>
        <v>1E-3</v>
      </c>
    </row>
    <row r="11" spans="1:40" x14ac:dyDescent="0.25">
      <c r="A11" s="61" t="s">
        <v>56</v>
      </c>
      <c r="B11" s="62">
        <v>11784</v>
      </c>
      <c r="C11" s="63">
        <v>33</v>
      </c>
      <c r="D11" s="63">
        <v>0</v>
      </c>
      <c r="E11" s="63">
        <v>6</v>
      </c>
      <c r="F11" s="64">
        <v>4</v>
      </c>
      <c r="G11" s="65">
        <v>10029</v>
      </c>
      <c r="H11" s="66">
        <v>0.85099999999999998</v>
      </c>
      <c r="I11" s="67">
        <v>1409</v>
      </c>
      <c r="J11" s="68">
        <v>0.12</v>
      </c>
      <c r="K11" s="69">
        <v>341</v>
      </c>
      <c r="L11" s="68">
        <v>2.9000000000000001E-2</v>
      </c>
      <c r="M11" s="69">
        <v>5</v>
      </c>
      <c r="N11" s="70">
        <v>0</v>
      </c>
      <c r="O11" s="71">
        <v>449</v>
      </c>
      <c r="P11" s="72">
        <v>3.7999999999999999E-2</v>
      </c>
      <c r="Q11" s="73">
        <v>64</v>
      </c>
      <c r="R11" s="74">
        <v>5.0000000000000001E-3</v>
      </c>
      <c r="S11" s="73">
        <v>3056</v>
      </c>
      <c r="T11" s="74">
        <v>0.25900000000000001</v>
      </c>
      <c r="U11" s="73">
        <v>91</v>
      </c>
      <c r="V11" s="74">
        <v>8.0000000000000002E-3</v>
      </c>
      <c r="W11" s="73">
        <v>49</v>
      </c>
      <c r="X11" s="75">
        <v>4.0000000000000001E-3</v>
      </c>
      <c r="Y11" s="76">
        <v>15</v>
      </c>
      <c r="Z11" s="77">
        <v>1E-3</v>
      </c>
      <c r="AA11" s="78">
        <v>27</v>
      </c>
      <c r="AB11" s="79">
        <v>2E-3</v>
      </c>
      <c r="AC11" s="121">
        <v>3734</v>
      </c>
      <c r="AD11" s="81">
        <v>8184</v>
      </c>
      <c r="AE11" s="82">
        <v>0.69499999999999995</v>
      </c>
      <c r="AF11" s="83">
        <v>790</v>
      </c>
      <c r="AG11" s="84">
        <v>6.7000000000000004E-2</v>
      </c>
      <c r="AJ11" s="118">
        <v>861</v>
      </c>
      <c r="AK11" s="113">
        <v>7.2999999999999995E-2</v>
      </c>
      <c r="AM11" s="85">
        <f xml:space="preserve"> AF11 - AJ11</f>
        <v>-71</v>
      </c>
      <c r="AN11" s="86">
        <f xml:space="preserve"> AG11 - AK11</f>
        <v>-5.9999999999999915E-3</v>
      </c>
    </row>
    <row r="12" spans="1:40" x14ac:dyDescent="0.25">
      <c r="A12" s="61" t="s">
        <v>62</v>
      </c>
      <c r="B12" s="62">
        <v>14117</v>
      </c>
      <c r="C12" s="63">
        <v>13</v>
      </c>
      <c r="D12" s="63">
        <v>0</v>
      </c>
      <c r="E12" s="63">
        <v>5</v>
      </c>
      <c r="F12" s="64">
        <v>5</v>
      </c>
      <c r="G12" s="65">
        <v>13742</v>
      </c>
      <c r="H12" s="66">
        <v>0.97299999999999998</v>
      </c>
      <c r="I12" s="67">
        <v>352</v>
      </c>
      <c r="J12" s="68">
        <v>2.5000000000000001E-2</v>
      </c>
      <c r="K12" s="69">
        <v>15</v>
      </c>
      <c r="L12" s="68">
        <v>1E-3</v>
      </c>
      <c r="M12" s="69">
        <v>8</v>
      </c>
      <c r="N12" s="70">
        <v>1E-3</v>
      </c>
      <c r="O12" s="71">
        <v>340</v>
      </c>
      <c r="P12" s="72">
        <v>2.4E-2</v>
      </c>
      <c r="Q12" s="73">
        <v>97</v>
      </c>
      <c r="R12" s="74">
        <v>7.0000000000000001E-3</v>
      </c>
      <c r="S12" s="73">
        <v>2935</v>
      </c>
      <c r="T12" s="74">
        <v>0.20799999999999999</v>
      </c>
      <c r="U12" s="73">
        <v>68</v>
      </c>
      <c r="V12" s="74">
        <v>5.0000000000000001E-3</v>
      </c>
      <c r="W12" s="73">
        <v>4</v>
      </c>
      <c r="X12" s="75">
        <v>0</v>
      </c>
      <c r="Y12" s="76">
        <v>4</v>
      </c>
      <c r="Z12" s="77">
        <v>0</v>
      </c>
      <c r="AA12" s="78">
        <v>7</v>
      </c>
      <c r="AB12" s="79">
        <v>0</v>
      </c>
      <c r="AC12" s="80">
        <v>3363</v>
      </c>
      <c r="AD12" s="81">
        <v>11004</v>
      </c>
      <c r="AE12" s="82">
        <v>0.77900000000000003</v>
      </c>
      <c r="AF12" s="83">
        <v>355</v>
      </c>
      <c r="AG12" s="84">
        <v>2.5000000000000001E-2</v>
      </c>
      <c r="AJ12" s="118">
        <v>381</v>
      </c>
      <c r="AK12" s="113">
        <v>2.7E-2</v>
      </c>
      <c r="AM12" s="85">
        <f xml:space="preserve"> AF12 - AJ12</f>
        <v>-26</v>
      </c>
      <c r="AN12" s="86">
        <f xml:space="preserve"> AG12 - AK12</f>
        <v>-1.9999999999999983E-3</v>
      </c>
    </row>
    <row r="13" spans="1:40" x14ac:dyDescent="0.25">
      <c r="A13" s="61" t="s">
        <v>39</v>
      </c>
      <c r="B13" s="62">
        <v>25860</v>
      </c>
      <c r="C13" s="63">
        <v>40</v>
      </c>
      <c r="D13" s="63">
        <v>0</v>
      </c>
      <c r="E13" s="63">
        <v>31</v>
      </c>
      <c r="F13" s="64">
        <v>3</v>
      </c>
      <c r="G13" s="65">
        <v>24465</v>
      </c>
      <c r="H13" s="66">
        <v>0.94599999999999995</v>
      </c>
      <c r="I13" s="67">
        <v>1102</v>
      </c>
      <c r="J13" s="68">
        <v>4.2999999999999997E-2</v>
      </c>
      <c r="K13" s="69">
        <v>65</v>
      </c>
      <c r="L13" s="68">
        <v>3.0000000000000001E-3</v>
      </c>
      <c r="M13" s="69">
        <v>228</v>
      </c>
      <c r="N13" s="70">
        <v>8.9999999999999993E-3</v>
      </c>
      <c r="O13" s="71">
        <v>232</v>
      </c>
      <c r="P13" s="72">
        <v>8.9999999999999993E-3</v>
      </c>
      <c r="Q13" s="73">
        <v>137</v>
      </c>
      <c r="R13" s="74">
        <v>5.0000000000000001E-3</v>
      </c>
      <c r="S13" s="73">
        <v>2725</v>
      </c>
      <c r="T13" s="74">
        <v>0.105</v>
      </c>
      <c r="U13" s="73">
        <v>78</v>
      </c>
      <c r="V13" s="74">
        <v>3.0000000000000001E-3</v>
      </c>
      <c r="W13" s="73">
        <v>817</v>
      </c>
      <c r="X13" s="75">
        <v>3.2000000000000001E-2</v>
      </c>
      <c r="Y13" s="76">
        <v>7</v>
      </c>
      <c r="Z13" s="77">
        <v>0</v>
      </c>
      <c r="AA13" s="78">
        <v>12</v>
      </c>
      <c r="AB13" s="79">
        <v>0</v>
      </c>
      <c r="AC13" s="80">
        <v>3936</v>
      </c>
      <c r="AD13" s="81">
        <v>22103</v>
      </c>
      <c r="AE13" s="82">
        <v>0.85499999999999998</v>
      </c>
      <c r="AF13" s="83">
        <v>297</v>
      </c>
      <c r="AG13" s="84">
        <v>1.0999999999999999E-2</v>
      </c>
      <c r="AJ13" s="118">
        <v>309</v>
      </c>
      <c r="AK13" s="113">
        <v>1.2E-2</v>
      </c>
      <c r="AM13" s="85">
        <f xml:space="preserve"> AF13 - AJ13</f>
        <v>-12</v>
      </c>
      <c r="AN13" s="86">
        <f xml:space="preserve"> AG13 - AK13</f>
        <v>-1.0000000000000009E-3</v>
      </c>
    </row>
    <row r="14" spans="1:40" x14ac:dyDescent="0.25">
      <c r="A14" s="61" t="s">
        <v>48</v>
      </c>
      <c r="B14" s="62">
        <v>48496</v>
      </c>
      <c r="C14" s="63">
        <v>28</v>
      </c>
      <c r="D14" s="63">
        <v>6</v>
      </c>
      <c r="E14" s="63">
        <v>23</v>
      </c>
      <c r="F14" s="64">
        <v>5</v>
      </c>
      <c r="G14" s="65">
        <v>48337</v>
      </c>
      <c r="H14" s="66">
        <v>0.997</v>
      </c>
      <c r="I14" s="67">
        <v>129</v>
      </c>
      <c r="J14" s="68">
        <v>3.0000000000000001E-3</v>
      </c>
      <c r="K14" s="69">
        <v>5</v>
      </c>
      <c r="L14" s="68">
        <v>0</v>
      </c>
      <c r="M14" s="69">
        <v>25</v>
      </c>
      <c r="N14" s="70">
        <v>1E-3</v>
      </c>
      <c r="O14" s="71">
        <v>12</v>
      </c>
      <c r="P14" s="72">
        <v>0</v>
      </c>
      <c r="Q14" s="73">
        <v>12</v>
      </c>
      <c r="R14" s="74">
        <v>0</v>
      </c>
      <c r="S14" s="73">
        <v>2418</v>
      </c>
      <c r="T14" s="74">
        <v>0.05</v>
      </c>
      <c r="U14" s="73">
        <v>3361</v>
      </c>
      <c r="V14" s="74">
        <v>6.9000000000000006E-2</v>
      </c>
      <c r="W14" s="73">
        <v>0</v>
      </c>
      <c r="X14" s="75">
        <v>0</v>
      </c>
      <c r="Y14" s="76">
        <v>0</v>
      </c>
      <c r="Z14" s="77">
        <v>0</v>
      </c>
      <c r="AA14" s="78">
        <v>2</v>
      </c>
      <c r="AB14" s="79">
        <v>0</v>
      </c>
      <c r="AC14" s="80">
        <v>5794</v>
      </c>
      <c r="AD14" s="81">
        <v>45117</v>
      </c>
      <c r="AE14" s="82">
        <v>0.93</v>
      </c>
      <c r="AF14" s="83">
        <v>17</v>
      </c>
      <c r="AG14" s="84">
        <v>0</v>
      </c>
      <c r="AJ14" s="118">
        <v>47</v>
      </c>
      <c r="AK14" s="113">
        <v>1E-3</v>
      </c>
      <c r="AM14" s="85">
        <f xml:space="preserve"> AF14 - AJ14</f>
        <v>-30</v>
      </c>
      <c r="AN14" s="86">
        <f xml:space="preserve"> AG14 - AK14</f>
        <v>-1E-3</v>
      </c>
    </row>
    <row r="15" spans="1:40" x14ac:dyDescent="0.25">
      <c r="A15" s="61" t="s">
        <v>49</v>
      </c>
      <c r="B15" s="62">
        <v>120222</v>
      </c>
      <c r="C15" s="63">
        <v>183</v>
      </c>
      <c r="D15" s="63">
        <v>0</v>
      </c>
      <c r="E15" s="63">
        <v>162</v>
      </c>
      <c r="F15" s="64">
        <v>4</v>
      </c>
      <c r="G15" s="65">
        <v>118176</v>
      </c>
      <c r="H15" s="66">
        <v>0.98299999999999998</v>
      </c>
      <c r="I15" s="67">
        <v>1886</v>
      </c>
      <c r="J15" s="68">
        <v>1.6E-2</v>
      </c>
      <c r="K15" s="69">
        <v>122</v>
      </c>
      <c r="L15" s="68">
        <v>1E-3</v>
      </c>
      <c r="M15" s="69">
        <v>38</v>
      </c>
      <c r="N15" s="70">
        <v>0</v>
      </c>
      <c r="O15" s="71">
        <v>1052</v>
      </c>
      <c r="P15" s="72">
        <v>8.9999999999999993E-3</v>
      </c>
      <c r="Q15" s="73">
        <v>800</v>
      </c>
      <c r="R15" s="74">
        <v>7.0000000000000001E-3</v>
      </c>
      <c r="S15" s="73">
        <v>884</v>
      </c>
      <c r="T15" s="74">
        <v>7.0000000000000001E-3</v>
      </c>
      <c r="U15" s="73">
        <v>683</v>
      </c>
      <c r="V15" s="74">
        <v>6.0000000000000001E-3</v>
      </c>
      <c r="W15" s="73">
        <v>332</v>
      </c>
      <c r="X15" s="75">
        <v>3.0000000000000001E-3</v>
      </c>
      <c r="Y15" s="76">
        <v>4</v>
      </c>
      <c r="Z15" s="77">
        <v>0</v>
      </c>
      <c r="AA15" s="78">
        <v>184</v>
      </c>
      <c r="AB15" s="79">
        <v>2E-3</v>
      </c>
      <c r="AC15" s="80">
        <v>3189</v>
      </c>
      <c r="AD15" s="81">
        <v>118520</v>
      </c>
      <c r="AE15" s="82">
        <v>0.98599999999999999</v>
      </c>
      <c r="AF15" s="83">
        <v>1174</v>
      </c>
      <c r="AG15" s="84">
        <v>0.01</v>
      </c>
      <c r="AJ15" s="118">
        <v>1520</v>
      </c>
      <c r="AK15" s="113">
        <v>1.2999999999999999E-2</v>
      </c>
      <c r="AM15" s="85">
        <f xml:space="preserve"> AF15 - AJ15</f>
        <v>-346</v>
      </c>
      <c r="AN15" s="86">
        <f xml:space="preserve"> AG15 - AK15</f>
        <v>-2.9999999999999992E-3</v>
      </c>
    </row>
    <row r="16" spans="1:40" x14ac:dyDescent="0.25">
      <c r="A16" s="61" t="s">
        <v>80</v>
      </c>
      <c r="B16" s="62">
        <v>5101</v>
      </c>
      <c r="C16" s="63">
        <v>12</v>
      </c>
      <c r="D16" s="63">
        <v>0</v>
      </c>
      <c r="E16" s="63">
        <v>0</v>
      </c>
      <c r="F16" s="64">
        <v>3</v>
      </c>
      <c r="G16" s="65">
        <v>4690</v>
      </c>
      <c r="H16" s="66">
        <v>0.91900000000000004</v>
      </c>
      <c r="I16" s="67">
        <v>394</v>
      </c>
      <c r="J16" s="68">
        <v>7.6999999999999999E-2</v>
      </c>
      <c r="K16" s="69">
        <v>16</v>
      </c>
      <c r="L16" s="68">
        <v>3.0000000000000001E-3</v>
      </c>
      <c r="M16" s="69">
        <v>1</v>
      </c>
      <c r="N16" s="70">
        <v>0</v>
      </c>
      <c r="O16" s="71">
        <v>163</v>
      </c>
      <c r="P16" s="72">
        <v>3.2000000000000001E-2</v>
      </c>
      <c r="Q16" s="73">
        <v>1</v>
      </c>
      <c r="R16" s="74">
        <v>0</v>
      </c>
      <c r="S16" s="73">
        <v>840</v>
      </c>
      <c r="T16" s="74">
        <v>0.16500000000000001</v>
      </c>
      <c r="U16" s="73">
        <v>8</v>
      </c>
      <c r="V16" s="74">
        <v>2E-3</v>
      </c>
      <c r="W16" s="73">
        <v>14</v>
      </c>
      <c r="X16" s="75">
        <v>3.0000000000000001E-3</v>
      </c>
      <c r="Y16" s="76">
        <v>1</v>
      </c>
      <c r="Z16" s="77">
        <v>0</v>
      </c>
      <c r="AA16" s="78">
        <v>10</v>
      </c>
      <c r="AB16" s="79">
        <v>2E-3</v>
      </c>
      <c r="AC16" s="80">
        <v>1044</v>
      </c>
      <c r="AD16" s="81">
        <v>4147</v>
      </c>
      <c r="AE16" s="82">
        <v>0.81299999999999994</v>
      </c>
      <c r="AF16" s="83">
        <v>179</v>
      </c>
      <c r="AG16" s="84">
        <v>3.5000000000000003E-2</v>
      </c>
      <c r="AJ16" s="118">
        <v>187</v>
      </c>
      <c r="AK16" s="113">
        <v>3.6999999999999998E-2</v>
      </c>
      <c r="AM16" s="85">
        <f xml:space="preserve"> AF16 - AJ16</f>
        <v>-8</v>
      </c>
      <c r="AN16" s="86">
        <f xml:space="preserve"> AG16 - AK16</f>
        <v>-1.9999999999999948E-3</v>
      </c>
    </row>
    <row r="17" spans="1:40" x14ac:dyDescent="0.25">
      <c r="A17" s="61" t="s">
        <v>70</v>
      </c>
      <c r="B17" s="62">
        <v>49890</v>
      </c>
      <c r="C17" s="63">
        <v>60</v>
      </c>
      <c r="D17" s="63">
        <v>0</v>
      </c>
      <c r="E17" s="63">
        <v>44</v>
      </c>
      <c r="F17" s="64">
        <v>3</v>
      </c>
      <c r="G17" s="65">
        <v>49096</v>
      </c>
      <c r="H17" s="66">
        <v>0.98399999999999999</v>
      </c>
      <c r="I17" s="67">
        <v>661</v>
      </c>
      <c r="J17" s="68">
        <v>1.2999999999999999E-2</v>
      </c>
      <c r="K17" s="69">
        <v>39</v>
      </c>
      <c r="L17" s="68">
        <v>1E-3</v>
      </c>
      <c r="M17" s="69">
        <v>94</v>
      </c>
      <c r="N17" s="70">
        <v>2E-3</v>
      </c>
      <c r="O17" s="71">
        <v>248</v>
      </c>
      <c r="P17" s="72">
        <v>5.0000000000000001E-3</v>
      </c>
      <c r="Q17" s="73">
        <v>203</v>
      </c>
      <c r="R17" s="74">
        <v>4.0000000000000001E-3</v>
      </c>
      <c r="S17" s="73">
        <v>644</v>
      </c>
      <c r="T17" s="74">
        <v>1.2999999999999999E-2</v>
      </c>
      <c r="U17" s="73">
        <v>210</v>
      </c>
      <c r="V17" s="74">
        <v>4.0000000000000001E-3</v>
      </c>
      <c r="W17" s="73">
        <v>55</v>
      </c>
      <c r="X17" s="75">
        <v>1E-3</v>
      </c>
      <c r="Y17" s="76">
        <v>0</v>
      </c>
      <c r="Z17" s="77">
        <v>0</v>
      </c>
      <c r="AA17" s="78">
        <v>52</v>
      </c>
      <c r="AB17" s="79">
        <v>1E-3</v>
      </c>
      <c r="AC17" s="80">
        <v>1232</v>
      </c>
      <c r="AD17" s="81">
        <v>49081</v>
      </c>
      <c r="AE17" s="82">
        <v>0.98399999999999999</v>
      </c>
      <c r="AF17" s="83">
        <v>287</v>
      </c>
      <c r="AG17" s="84">
        <v>6.0000000000000001E-3</v>
      </c>
      <c r="AJ17" s="118">
        <v>460</v>
      </c>
      <c r="AK17" s="113">
        <v>8.9999999999999993E-3</v>
      </c>
      <c r="AM17" s="85">
        <f xml:space="preserve"> AF17 - AJ17</f>
        <v>-173</v>
      </c>
      <c r="AN17" s="86">
        <f xml:space="preserve"> AG17 - AK17</f>
        <v>-2.9999999999999992E-3</v>
      </c>
    </row>
    <row r="18" spans="1:40" x14ac:dyDescent="0.25">
      <c r="A18" s="61" t="s">
        <v>51</v>
      </c>
      <c r="B18" s="62">
        <v>11758</v>
      </c>
      <c r="C18" s="63">
        <v>14</v>
      </c>
      <c r="D18" s="63">
        <v>0</v>
      </c>
      <c r="E18" s="63">
        <v>0</v>
      </c>
      <c r="F18" s="64">
        <v>3</v>
      </c>
      <c r="G18" s="65">
        <v>10925</v>
      </c>
      <c r="H18" s="66">
        <v>0.92900000000000005</v>
      </c>
      <c r="I18" s="67">
        <v>818</v>
      </c>
      <c r="J18" s="68">
        <v>7.0000000000000007E-2</v>
      </c>
      <c r="K18" s="69">
        <v>14</v>
      </c>
      <c r="L18" s="68">
        <v>1E-3</v>
      </c>
      <c r="M18" s="69">
        <v>1</v>
      </c>
      <c r="N18" s="70">
        <v>0</v>
      </c>
      <c r="O18" s="71">
        <v>162</v>
      </c>
      <c r="P18" s="72">
        <v>1.4E-2</v>
      </c>
      <c r="Q18" s="73">
        <v>11</v>
      </c>
      <c r="R18" s="74">
        <v>1E-3</v>
      </c>
      <c r="S18" s="73">
        <v>570</v>
      </c>
      <c r="T18" s="74">
        <v>4.8000000000000001E-2</v>
      </c>
      <c r="U18" s="73">
        <v>59</v>
      </c>
      <c r="V18" s="74">
        <v>5.0000000000000001E-3</v>
      </c>
      <c r="W18" s="73">
        <v>27</v>
      </c>
      <c r="X18" s="75">
        <v>2E-3</v>
      </c>
      <c r="Y18" s="76">
        <v>0</v>
      </c>
      <c r="Z18" s="77">
        <v>0</v>
      </c>
      <c r="AA18" s="78">
        <v>35</v>
      </c>
      <c r="AB18" s="79">
        <v>3.0000000000000001E-3</v>
      </c>
      <c r="AC18" s="80">
        <v>862</v>
      </c>
      <c r="AD18" s="81">
        <v>11125</v>
      </c>
      <c r="AE18" s="82">
        <v>0.94599999999999995</v>
      </c>
      <c r="AF18" s="83">
        <v>176</v>
      </c>
      <c r="AG18" s="84">
        <v>1.4999999999999999E-2</v>
      </c>
      <c r="AJ18" s="118">
        <v>178</v>
      </c>
      <c r="AK18" s="113">
        <v>1.4999999999999999E-2</v>
      </c>
      <c r="AM18" s="85">
        <f xml:space="preserve"> AF18 - AJ18</f>
        <v>-2</v>
      </c>
      <c r="AN18" s="86">
        <f xml:space="preserve"> AG18 - AK18</f>
        <v>0</v>
      </c>
    </row>
    <row r="19" spans="1:40" x14ac:dyDescent="0.25">
      <c r="A19" s="61" t="s">
        <v>59</v>
      </c>
      <c r="B19" s="62">
        <v>17114</v>
      </c>
      <c r="C19" s="63">
        <v>28</v>
      </c>
      <c r="D19" s="63">
        <v>0</v>
      </c>
      <c r="E19" s="63">
        <v>4</v>
      </c>
      <c r="F19" s="64">
        <v>5</v>
      </c>
      <c r="G19" s="65">
        <v>11714</v>
      </c>
      <c r="H19" s="66">
        <v>0.68400000000000005</v>
      </c>
      <c r="I19" s="67">
        <v>4465</v>
      </c>
      <c r="J19" s="68">
        <v>0.26100000000000001</v>
      </c>
      <c r="K19" s="69">
        <v>935</v>
      </c>
      <c r="L19" s="68">
        <v>5.5E-2</v>
      </c>
      <c r="M19" s="69">
        <v>0</v>
      </c>
      <c r="N19" s="70">
        <v>0</v>
      </c>
      <c r="O19" s="71">
        <v>1302</v>
      </c>
      <c r="P19" s="72">
        <v>7.5999999999999998E-2</v>
      </c>
      <c r="Q19" s="73">
        <v>324</v>
      </c>
      <c r="R19" s="74">
        <v>1.9E-2</v>
      </c>
      <c r="S19" s="73">
        <v>560</v>
      </c>
      <c r="T19" s="74">
        <v>3.3000000000000002E-2</v>
      </c>
      <c r="U19" s="73">
        <v>182</v>
      </c>
      <c r="V19" s="74">
        <v>1.0999999999999999E-2</v>
      </c>
      <c r="W19" s="73">
        <v>43</v>
      </c>
      <c r="X19" s="75">
        <v>3.0000000000000001E-3</v>
      </c>
      <c r="Y19" s="76">
        <v>20</v>
      </c>
      <c r="Z19" s="77">
        <v>1E-3</v>
      </c>
      <c r="AA19" s="78">
        <v>83</v>
      </c>
      <c r="AB19" s="79">
        <v>5.0000000000000001E-3</v>
      </c>
      <c r="AC19" s="80">
        <v>2266</v>
      </c>
      <c r="AD19" s="81">
        <v>14873</v>
      </c>
      <c r="AE19" s="82">
        <v>0.86899999999999999</v>
      </c>
      <c r="AF19" s="83">
        <v>2237</v>
      </c>
      <c r="AG19" s="84">
        <v>0.13100000000000001</v>
      </c>
      <c r="AJ19" s="118">
        <v>2399</v>
      </c>
      <c r="AK19" s="113">
        <v>0.13900000000000001</v>
      </c>
      <c r="AM19" s="85">
        <f xml:space="preserve"> AF19 - AJ19</f>
        <v>-162</v>
      </c>
      <c r="AN19" s="86">
        <f xml:space="preserve"> AG19 - AK19</f>
        <v>-8.0000000000000071E-3</v>
      </c>
    </row>
    <row r="20" spans="1:40" x14ac:dyDescent="0.25">
      <c r="A20" s="61" t="s">
        <v>68</v>
      </c>
      <c r="B20" s="62">
        <v>19882</v>
      </c>
      <c r="C20" s="63">
        <v>28</v>
      </c>
      <c r="D20" s="63">
        <v>9</v>
      </c>
      <c r="E20" s="63">
        <v>11</v>
      </c>
      <c r="F20" s="64">
        <v>3</v>
      </c>
      <c r="G20" s="65">
        <v>19705</v>
      </c>
      <c r="H20" s="66">
        <v>0.99099999999999999</v>
      </c>
      <c r="I20" s="67">
        <v>107</v>
      </c>
      <c r="J20" s="68">
        <v>5.0000000000000001E-3</v>
      </c>
      <c r="K20" s="69">
        <v>1</v>
      </c>
      <c r="L20" s="68">
        <v>0</v>
      </c>
      <c r="M20" s="69">
        <v>69</v>
      </c>
      <c r="N20" s="70">
        <v>3.0000000000000001E-3</v>
      </c>
      <c r="O20" s="71">
        <v>18</v>
      </c>
      <c r="P20" s="72">
        <v>1E-3</v>
      </c>
      <c r="Q20" s="73">
        <v>4</v>
      </c>
      <c r="R20" s="74">
        <v>0</v>
      </c>
      <c r="S20" s="73">
        <v>476</v>
      </c>
      <c r="T20" s="74">
        <v>2.4E-2</v>
      </c>
      <c r="U20" s="73">
        <v>578</v>
      </c>
      <c r="V20" s="74">
        <v>2.9000000000000001E-2</v>
      </c>
      <c r="W20" s="73">
        <v>8</v>
      </c>
      <c r="X20" s="75">
        <v>0</v>
      </c>
      <c r="Y20" s="76">
        <v>2</v>
      </c>
      <c r="Z20" s="77">
        <v>0</v>
      </c>
      <c r="AA20" s="78">
        <v>2</v>
      </c>
      <c r="AB20" s="79">
        <v>0</v>
      </c>
      <c r="AC20" s="80">
        <v>1145</v>
      </c>
      <c r="AD20" s="81">
        <v>18783</v>
      </c>
      <c r="AE20" s="82">
        <v>0.94499999999999995</v>
      </c>
      <c r="AF20" s="83">
        <v>19</v>
      </c>
      <c r="AG20" s="84">
        <v>1E-3</v>
      </c>
      <c r="AJ20" s="118">
        <v>58</v>
      </c>
      <c r="AK20" s="113">
        <v>3.0000000000000001E-3</v>
      </c>
      <c r="AM20" s="85">
        <f xml:space="preserve"> AF20 - AJ20</f>
        <v>-39</v>
      </c>
      <c r="AN20" s="86">
        <f xml:space="preserve"> AG20 - AK20</f>
        <v>-2E-3</v>
      </c>
    </row>
    <row r="21" spans="1:40" x14ac:dyDescent="0.25">
      <c r="A21" s="61" t="s">
        <v>30</v>
      </c>
      <c r="B21" s="62">
        <v>9598</v>
      </c>
      <c r="C21" s="63">
        <v>13</v>
      </c>
      <c r="D21" s="63">
        <v>0</v>
      </c>
      <c r="E21" s="63">
        <v>3</v>
      </c>
      <c r="F21" s="64">
        <v>3</v>
      </c>
      <c r="G21" s="65">
        <v>9317</v>
      </c>
      <c r="H21" s="66">
        <v>0.97099999999999997</v>
      </c>
      <c r="I21" s="67">
        <v>276</v>
      </c>
      <c r="J21" s="68">
        <v>2.9000000000000001E-2</v>
      </c>
      <c r="K21" s="69">
        <v>3</v>
      </c>
      <c r="L21" s="68">
        <v>0</v>
      </c>
      <c r="M21" s="69">
        <v>2</v>
      </c>
      <c r="N21" s="70">
        <v>0</v>
      </c>
      <c r="O21" s="71">
        <v>62</v>
      </c>
      <c r="P21" s="72">
        <v>6.0000000000000001E-3</v>
      </c>
      <c r="Q21" s="73">
        <v>18</v>
      </c>
      <c r="R21" s="74">
        <v>2E-3</v>
      </c>
      <c r="S21" s="73">
        <v>440</v>
      </c>
      <c r="T21" s="74">
        <v>4.5999999999999999E-2</v>
      </c>
      <c r="U21" s="73">
        <v>9</v>
      </c>
      <c r="V21" s="74">
        <v>1E-3</v>
      </c>
      <c r="W21" s="73">
        <v>4</v>
      </c>
      <c r="X21" s="75">
        <v>0</v>
      </c>
      <c r="Y21" s="76">
        <v>0</v>
      </c>
      <c r="Z21" s="77">
        <v>0</v>
      </c>
      <c r="AA21" s="78">
        <v>11</v>
      </c>
      <c r="AB21" s="79">
        <v>1E-3</v>
      </c>
      <c r="AC21" s="80">
        <v>528</v>
      </c>
      <c r="AD21" s="81">
        <v>9120</v>
      </c>
      <c r="AE21" s="82">
        <v>0.95</v>
      </c>
      <c r="AF21" s="83">
        <v>65</v>
      </c>
      <c r="AG21" s="84">
        <v>7.0000000000000001E-3</v>
      </c>
      <c r="AJ21" s="118">
        <v>59</v>
      </c>
      <c r="AK21" s="113">
        <v>6.0000000000000001E-3</v>
      </c>
      <c r="AM21" s="85">
        <f xml:space="preserve"> AF21 - AJ21</f>
        <v>6</v>
      </c>
      <c r="AN21" s="86">
        <f xml:space="preserve"> AG21 - AK21</f>
        <v>1E-3</v>
      </c>
    </row>
    <row r="22" spans="1:40" x14ac:dyDescent="0.25">
      <c r="A22" s="61" t="s">
        <v>53</v>
      </c>
      <c r="B22" s="62">
        <v>37493</v>
      </c>
      <c r="C22" s="63">
        <v>66</v>
      </c>
      <c r="D22" s="63">
        <v>0</v>
      </c>
      <c r="E22" s="63">
        <v>54</v>
      </c>
      <c r="F22" s="64">
        <v>3</v>
      </c>
      <c r="G22" s="65">
        <v>35863</v>
      </c>
      <c r="H22" s="66">
        <v>0.95699999999999996</v>
      </c>
      <c r="I22" s="67">
        <v>1276</v>
      </c>
      <c r="J22" s="68">
        <v>3.4000000000000002E-2</v>
      </c>
      <c r="K22" s="69">
        <v>35</v>
      </c>
      <c r="L22" s="68">
        <v>1E-3</v>
      </c>
      <c r="M22" s="69">
        <v>319</v>
      </c>
      <c r="N22" s="70">
        <v>8.9999999999999993E-3</v>
      </c>
      <c r="O22" s="71">
        <v>608</v>
      </c>
      <c r="P22" s="72">
        <v>1.6E-2</v>
      </c>
      <c r="Q22" s="73">
        <v>461</v>
      </c>
      <c r="R22" s="74">
        <v>1.2E-2</v>
      </c>
      <c r="S22" s="73">
        <v>301</v>
      </c>
      <c r="T22" s="74">
        <v>8.0000000000000002E-3</v>
      </c>
      <c r="U22" s="73">
        <v>361</v>
      </c>
      <c r="V22" s="74">
        <v>0.01</v>
      </c>
      <c r="W22" s="73">
        <v>254</v>
      </c>
      <c r="X22" s="75">
        <v>7.0000000000000001E-3</v>
      </c>
      <c r="Y22" s="76">
        <v>16</v>
      </c>
      <c r="Z22" s="77">
        <v>0</v>
      </c>
      <c r="AA22" s="78">
        <v>29</v>
      </c>
      <c r="AB22" s="79">
        <v>1E-3</v>
      </c>
      <c r="AC22" s="80">
        <v>1726</v>
      </c>
      <c r="AD22" s="81">
        <v>36674</v>
      </c>
      <c r="AE22" s="82">
        <v>0.97799999999999998</v>
      </c>
      <c r="AF22" s="83">
        <v>643</v>
      </c>
      <c r="AG22" s="84">
        <v>1.7000000000000001E-2</v>
      </c>
      <c r="AJ22" s="118">
        <v>627</v>
      </c>
      <c r="AK22" s="113">
        <v>1.7000000000000001E-2</v>
      </c>
      <c r="AM22" s="85">
        <f xml:space="preserve"> AF22 - AJ22</f>
        <v>16</v>
      </c>
      <c r="AN22" s="86">
        <f xml:space="preserve"> AG22 - AK22</f>
        <v>0</v>
      </c>
    </row>
    <row r="23" spans="1:40" x14ac:dyDescent="0.25">
      <c r="A23" s="61" t="s">
        <v>42</v>
      </c>
      <c r="B23" s="62">
        <v>23857</v>
      </c>
      <c r="C23" s="63">
        <v>28</v>
      </c>
      <c r="D23" s="63">
        <v>0</v>
      </c>
      <c r="E23" s="63">
        <v>18</v>
      </c>
      <c r="F23" s="64">
        <v>3</v>
      </c>
      <c r="G23" s="65">
        <v>22391</v>
      </c>
      <c r="H23" s="66">
        <v>0.93899999999999995</v>
      </c>
      <c r="I23" s="67">
        <v>1327</v>
      </c>
      <c r="J23" s="68">
        <v>5.6000000000000001E-2</v>
      </c>
      <c r="K23" s="69">
        <v>137</v>
      </c>
      <c r="L23" s="68">
        <v>6.0000000000000001E-3</v>
      </c>
      <c r="M23" s="69">
        <v>2</v>
      </c>
      <c r="N23" s="70">
        <v>0</v>
      </c>
      <c r="O23" s="71">
        <v>774</v>
      </c>
      <c r="P23" s="72">
        <v>3.2000000000000001E-2</v>
      </c>
      <c r="Q23" s="73">
        <v>557</v>
      </c>
      <c r="R23" s="74">
        <v>2.3E-2</v>
      </c>
      <c r="S23" s="73">
        <v>271</v>
      </c>
      <c r="T23" s="74">
        <v>1.0999999999999999E-2</v>
      </c>
      <c r="U23" s="73">
        <v>277</v>
      </c>
      <c r="V23" s="74">
        <v>1.2E-2</v>
      </c>
      <c r="W23" s="73">
        <v>6</v>
      </c>
      <c r="X23" s="75">
        <v>0</v>
      </c>
      <c r="Y23" s="76">
        <v>3</v>
      </c>
      <c r="Z23" s="77">
        <v>0</v>
      </c>
      <c r="AA23" s="78">
        <v>23</v>
      </c>
      <c r="AB23" s="79">
        <v>1E-3</v>
      </c>
      <c r="AC23" s="80">
        <v>1397</v>
      </c>
      <c r="AD23" s="81">
        <v>22927</v>
      </c>
      <c r="AE23" s="82">
        <v>0.96099999999999997</v>
      </c>
      <c r="AF23" s="83">
        <v>911</v>
      </c>
      <c r="AG23" s="84">
        <v>3.7999999999999999E-2</v>
      </c>
      <c r="AJ23" s="118">
        <v>964</v>
      </c>
      <c r="AK23" s="113">
        <v>0.04</v>
      </c>
      <c r="AM23" s="85">
        <f xml:space="preserve"> AF23 - AJ23</f>
        <v>-53</v>
      </c>
      <c r="AN23" s="86">
        <f xml:space="preserve"> AG23 - AK23</f>
        <v>-2.0000000000000018E-3</v>
      </c>
    </row>
    <row r="24" spans="1:40" x14ac:dyDescent="0.25">
      <c r="A24" s="61" t="s">
        <v>81</v>
      </c>
      <c r="B24" s="62">
        <v>9910</v>
      </c>
      <c r="C24" s="63">
        <v>20</v>
      </c>
      <c r="D24" s="63">
        <v>0</v>
      </c>
      <c r="E24" s="63">
        <v>10</v>
      </c>
      <c r="F24" s="64">
        <v>3</v>
      </c>
      <c r="G24" s="65">
        <v>9661</v>
      </c>
      <c r="H24" s="66">
        <v>0.97499999999999998</v>
      </c>
      <c r="I24" s="67">
        <v>223</v>
      </c>
      <c r="J24" s="68">
        <v>2.3E-2</v>
      </c>
      <c r="K24" s="69">
        <v>5</v>
      </c>
      <c r="L24" s="68">
        <v>1E-3</v>
      </c>
      <c r="M24" s="69">
        <v>21</v>
      </c>
      <c r="N24" s="70">
        <v>2E-3</v>
      </c>
      <c r="O24" s="71">
        <v>114</v>
      </c>
      <c r="P24" s="72">
        <v>1.2E-2</v>
      </c>
      <c r="Q24" s="73">
        <v>104</v>
      </c>
      <c r="R24" s="74">
        <v>0.01</v>
      </c>
      <c r="S24" s="73">
        <v>267</v>
      </c>
      <c r="T24" s="74">
        <v>2.7E-2</v>
      </c>
      <c r="U24" s="73">
        <v>13</v>
      </c>
      <c r="V24" s="74">
        <v>1E-3</v>
      </c>
      <c r="W24" s="73">
        <v>0</v>
      </c>
      <c r="X24" s="75">
        <v>0</v>
      </c>
      <c r="Y24" s="76">
        <v>0</v>
      </c>
      <c r="Z24" s="77">
        <v>0</v>
      </c>
      <c r="AA24" s="78">
        <v>3</v>
      </c>
      <c r="AB24" s="79">
        <v>0</v>
      </c>
      <c r="AC24" s="80">
        <v>422</v>
      </c>
      <c r="AD24" s="81">
        <v>9618</v>
      </c>
      <c r="AE24" s="82">
        <v>0.97099999999999997</v>
      </c>
      <c r="AF24" s="83">
        <v>119</v>
      </c>
      <c r="AG24" s="84">
        <v>1.2E-2</v>
      </c>
      <c r="AJ24" s="118">
        <v>21</v>
      </c>
      <c r="AK24" s="113">
        <v>2E-3</v>
      </c>
      <c r="AM24" s="85">
        <f xml:space="preserve"> AF24 - AJ24</f>
        <v>98</v>
      </c>
      <c r="AN24" s="86">
        <f xml:space="preserve"> AG24 - AK24</f>
        <v>0.01</v>
      </c>
    </row>
    <row r="25" spans="1:40" x14ac:dyDescent="0.25">
      <c r="A25" s="61" t="s">
        <v>75</v>
      </c>
      <c r="B25" s="62">
        <v>10580</v>
      </c>
      <c r="C25" s="63">
        <v>17</v>
      </c>
      <c r="D25" s="63">
        <v>0</v>
      </c>
      <c r="E25" s="63">
        <v>8</v>
      </c>
      <c r="F25" s="64">
        <v>3</v>
      </c>
      <c r="G25" s="65">
        <v>10209</v>
      </c>
      <c r="H25" s="66">
        <v>0.96499999999999997</v>
      </c>
      <c r="I25" s="67">
        <v>320</v>
      </c>
      <c r="J25" s="68">
        <v>0.03</v>
      </c>
      <c r="K25" s="69">
        <v>3</v>
      </c>
      <c r="L25" s="68">
        <v>0</v>
      </c>
      <c r="M25" s="69">
        <v>48</v>
      </c>
      <c r="N25" s="70">
        <v>5.0000000000000001E-3</v>
      </c>
      <c r="O25" s="71">
        <v>63</v>
      </c>
      <c r="P25" s="72">
        <v>6.0000000000000001E-3</v>
      </c>
      <c r="Q25" s="73">
        <v>40</v>
      </c>
      <c r="R25" s="74">
        <v>4.0000000000000001E-3</v>
      </c>
      <c r="S25" s="73">
        <v>246</v>
      </c>
      <c r="T25" s="74">
        <v>2.3E-2</v>
      </c>
      <c r="U25" s="73">
        <v>41</v>
      </c>
      <c r="V25" s="74">
        <v>4.0000000000000001E-3</v>
      </c>
      <c r="W25" s="73">
        <v>1820</v>
      </c>
      <c r="X25" s="75">
        <v>0.17199999999999999</v>
      </c>
      <c r="Y25" s="76">
        <v>0</v>
      </c>
      <c r="Z25" s="77">
        <v>0</v>
      </c>
      <c r="AA25" s="78">
        <v>20</v>
      </c>
      <c r="AB25" s="79">
        <v>2E-3</v>
      </c>
      <c r="AC25" s="80">
        <v>2219</v>
      </c>
      <c r="AD25" s="81">
        <v>8529</v>
      </c>
      <c r="AE25" s="82">
        <v>0.80600000000000005</v>
      </c>
      <c r="AF25" s="83">
        <v>66</v>
      </c>
      <c r="AG25" s="84">
        <v>6.0000000000000001E-3</v>
      </c>
      <c r="AJ25" s="118">
        <v>52</v>
      </c>
      <c r="AK25" s="113">
        <v>5.0000000000000001E-3</v>
      </c>
      <c r="AM25" s="85">
        <f xml:space="preserve"> AF25 - AJ25</f>
        <v>14</v>
      </c>
      <c r="AN25" s="86">
        <f xml:space="preserve"> AG25 - AK25</f>
        <v>1E-3</v>
      </c>
    </row>
    <row r="26" spans="1:40" x14ac:dyDescent="0.25">
      <c r="A26" s="61" t="s">
        <v>46</v>
      </c>
      <c r="B26" s="62">
        <v>43559</v>
      </c>
      <c r="C26" s="63">
        <v>63</v>
      </c>
      <c r="D26" s="63">
        <v>2</v>
      </c>
      <c r="E26" s="63">
        <v>31</v>
      </c>
      <c r="F26" s="64">
        <v>6</v>
      </c>
      <c r="G26" s="65">
        <v>41921</v>
      </c>
      <c r="H26" s="66">
        <v>0.96199999999999997</v>
      </c>
      <c r="I26" s="67">
        <v>1240</v>
      </c>
      <c r="J26" s="68">
        <v>2.8000000000000001E-2</v>
      </c>
      <c r="K26" s="69">
        <v>18</v>
      </c>
      <c r="L26" s="68">
        <v>0</v>
      </c>
      <c r="M26" s="69">
        <v>380</v>
      </c>
      <c r="N26" s="70">
        <v>8.9999999999999993E-3</v>
      </c>
      <c r="O26" s="71">
        <v>489</v>
      </c>
      <c r="P26" s="72">
        <v>1.0999999999999999E-2</v>
      </c>
      <c r="Q26" s="73">
        <v>256</v>
      </c>
      <c r="R26" s="74">
        <v>6.0000000000000001E-3</v>
      </c>
      <c r="S26" s="73">
        <v>236</v>
      </c>
      <c r="T26" s="74">
        <v>5.0000000000000001E-3</v>
      </c>
      <c r="U26" s="73">
        <v>222</v>
      </c>
      <c r="V26" s="74">
        <v>5.0000000000000001E-3</v>
      </c>
      <c r="W26" s="73">
        <v>55</v>
      </c>
      <c r="X26" s="75">
        <v>1E-3</v>
      </c>
      <c r="Y26" s="76">
        <v>13</v>
      </c>
      <c r="Z26" s="77">
        <v>0</v>
      </c>
      <c r="AA26" s="78">
        <v>7</v>
      </c>
      <c r="AB26" s="79">
        <v>0</v>
      </c>
      <c r="AC26" s="80">
        <v>1120</v>
      </c>
      <c r="AD26" s="81">
        <v>42991</v>
      </c>
      <c r="AE26" s="82">
        <v>0.98699999999999999</v>
      </c>
      <c r="AF26" s="83">
        <v>507</v>
      </c>
      <c r="AG26" s="84">
        <v>1.2E-2</v>
      </c>
      <c r="AJ26" s="118">
        <v>502</v>
      </c>
      <c r="AK26" s="113">
        <v>1.2E-2</v>
      </c>
      <c r="AM26" s="85">
        <f xml:space="preserve"> AF26 - AJ26</f>
        <v>5</v>
      </c>
      <c r="AN26" s="86">
        <f xml:space="preserve"> AG26 - AK26</f>
        <v>0</v>
      </c>
    </row>
    <row r="27" spans="1:40" x14ac:dyDescent="0.25">
      <c r="A27" s="61" t="s">
        <v>60</v>
      </c>
      <c r="B27" s="62">
        <v>66308</v>
      </c>
      <c r="C27" s="63">
        <v>44</v>
      </c>
      <c r="D27" s="63">
        <v>1</v>
      </c>
      <c r="E27" s="63">
        <v>32</v>
      </c>
      <c r="F27" s="64">
        <v>3</v>
      </c>
      <c r="G27" s="65">
        <v>64790</v>
      </c>
      <c r="H27" s="66">
        <v>0.97699999999999998</v>
      </c>
      <c r="I27" s="67">
        <v>1475</v>
      </c>
      <c r="J27" s="68">
        <v>2.1999999999999999E-2</v>
      </c>
      <c r="K27" s="69">
        <v>28</v>
      </c>
      <c r="L27" s="68">
        <v>0</v>
      </c>
      <c r="M27" s="69">
        <v>15</v>
      </c>
      <c r="N27" s="70">
        <v>0</v>
      </c>
      <c r="O27" s="71">
        <v>343</v>
      </c>
      <c r="P27" s="72">
        <v>5.0000000000000001E-3</v>
      </c>
      <c r="Q27" s="73">
        <v>266</v>
      </c>
      <c r="R27" s="74">
        <v>4.0000000000000001E-3</v>
      </c>
      <c r="S27" s="73">
        <v>227</v>
      </c>
      <c r="T27" s="74">
        <v>3.0000000000000001E-3</v>
      </c>
      <c r="U27" s="73">
        <v>235</v>
      </c>
      <c r="V27" s="74">
        <v>4.0000000000000001E-3</v>
      </c>
      <c r="W27" s="73">
        <v>110</v>
      </c>
      <c r="X27" s="75">
        <v>2E-3</v>
      </c>
      <c r="Y27" s="76">
        <v>14</v>
      </c>
      <c r="Z27" s="77">
        <v>0</v>
      </c>
      <c r="AA27" s="78">
        <v>19</v>
      </c>
      <c r="AB27" s="79">
        <v>0</v>
      </c>
      <c r="AC27" s="80">
        <v>981</v>
      </c>
      <c r="AD27" s="81">
        <v>65847</v>
      </c>
      <c r="AE27" s="82">
        <v>0.99299999999999999</v>
      </c>
      <c r="AF27" s="83">
        <v>371</v>
      </c>
      <c r="AG27" s="84">
        <v>6.0000000000000001E-3</v>
      </c>
      <c r="AJ27" s="118">
        <v>383</v>
      </c>
      <c r="AK27" s="113">
        <v>6.0000000000000001E-3</v>
      </c>
      <c r="AM27" s="85">
        <f xml:space="preserve"> AF27 - AJ27</f>
        <v>-12</v>
      </c>
      <c r="AN27" s="86">
        <f xml:space="preserve"> AG27 - AK27</f>
        <v>0</v>
      </c>
    </row>
    <row r="28" spans="1:40" x14ac:dyDescent="0.25">
      <c r="A28" s="61" t="s">
        <v>38</v>
      </c>
      <c r="B28" s="62">
        <v>4235</v>
      </c>
      <c r="C28" s="63">
        <v>12</v>
      </c>
      <c r="D28" s="63">
        <v>0</v>
      </c>
      <c r="E28" s="63">
        <v>0</v>
      </c>
      <c r="F28" s="64">
        <v>4</v>
      </c>
      <c r="G28" s="65">
        <v>4004</v>
      </c>
      <c r="H28" s="66">
        <v>0.94499999999999995</v>
      </c>
      <c r="I28" s="67">
        <v>214</v>
      </c>
      <c r="J28" s="68">
        <v>5.0999999999999997E-2</v>
      </c>
      <c r="K28" s="69">
        <v>11</v>
      </c>
      <c r="L28" s="68">
        <v>3.0000000000000001E-3</v>
      </c>
      <c r="M28" s="69">
        <v>6</v>
      </c>
      <c r="N28" s="70">
        <v>1E-3</v>
      </c>
      <c r="O28" s="71">
        <v>219</v>
      </c>
      <c r="P28" s="72">
        <v>5.1999999999999998E-2</v>
      </c>
      <c r="Q28" s="73">
        <v>17</v>
      </c>
      <c r="R28" s="74">
        <v>4.0000000000000001E-3</v>
      </c>
      <c r="S28" s="73">
        <v>208</v>
      </c>
      <c r="T28" s="74">
        <v>4.9000000000000002E-2</v>
      </c>
      <c r="U28" s="73">
        <v>26</v>
      </c>
      <c r="V28" s="74">
        <v>6.0000000000000001E-3</v>
      </c>
      <c r="W28" s="73">
        <v>22</v>
      </c>
      <c r="X28" s="75">
        <v>5.0000000000000001E-3</v>
      </c>
      <c r="Y28" s="76">
        <v>0</v>
      </c>
      <c r="Z28" s="77">
        <v>0</v>
      </c>
      <c r="AA28" s="78">
        <v>19</v>
      </c>
      <c r="AB28" s="79">
        <v>4.0000000000000001E-3</v>
      </c>
      <c r="AC28" s="80">
        <v>501</v>
      </c>
      <c r="AD28" s="81">
        <v>3953</v>
      </c>
      <c r="AE28" s="82">
        <v>0.93300000000000005</v>
      </c>
      <c r="AF28" s="83">
        <v>230</v>
      </c>
      <c r="AG28" s="84">
        <v>5.3999999999999999E-2</v>
      </c>
      <c r="AJ28" s="118">
        <v>243</v>
      </c>
      <c r="AK28" s="113">
        <v>5.8000000000000003E-2</v>
      </c>
      <c r="AM28" s="85">
        <f xml:space="preserve"> AF28 - AJ28</f>
        <v>-13</v>
      </c>
      <c r="AN28" s="86">
        <f xml:space="preserve"> AG28 - AK28</f>
        <v>-4.0000000000000036E-3</v>
      </c>
    </row>
    <row r="29" spans="1:40" x14ac:dyDescent="0.25">
      <c r="A29" s="61" t="s">
        <v>67</v>
      </c>
      <c r="B29" s="62">
        <v>5548</v>
      </c>
      <c r="C29" s="63">
        <v>16</v>
      </c>
      <c r="D29" s="63">
        <v>0</v>
      </c>
      <c r="E29" s="63">
        <v>7</v>
      </c>
      <c r="F29" s="64">
        <v>3</v>
      </c>
      <c r="G29" s="65">
        <v>5314</v>
      </c>
      <c r="H29" s="66">
        <v>0.95799999999999996</v>
      </c>
      <c r="I29" s="67">
        <v>216</v>
      </c>
      <c r="J29" s="68">
        <v>3.9E-2</v>
      </c>
      <c r="K29" s="69">
        <v>11</v>
      </c>
      <c r="L29" s="68">
        <v>2E-3</v>
      </c>
      <c r="M29" s="69">
        <v>7</v>
      </c>
      <c r="N29" s="70">
        <v>1E-3</v>
      </c>
      <c r="O29" s="71">
        <v>13</v>
      </c>
      <c r="P29" s="72">
        <v>2E-3</v>
      </c>
      <c r="Q29" s="73">
        <v>6</v>
      </c>
      <c r="R29" s="74">
        <v>1E-3</v>
      </c>
      <c r="S29" s="73">
        <v>190</v>
      </c>
      <c r="T29" s="74">
        <v>3.4000000000000002E-2</v>
      </c>
      <c r="U29" s="73">
        <v>1</v>
      </c>
      <c r="V29" s="74">
        <v>0</v>
      </c>
      <c r="W29" s="73">
        <v>3</v>
      </c>
      <c r="X29" s="75">
        <v>1E-3</v>
      </c>
      <c r="Y29" s="76">
        <v>1</v>
      </c>
      <c r="Z29" s="77">
        <v>0</v>
      </c>
      <c r="AA29" s="78">
        <v>3</v>
      </c>
      <c r="AB29" s="79">
        <v>1E-3</v>
      </c>
      <c r="AC29" s="80">
        <v>219</v>
      </c>
      <c r="AD29" s="81">
        <v>5333</v>
      </c>
      <c r="AE29" s="82">
        <v>0.96099999999999997</v>
      </c>
      <c r="AF29" s="83">
        <v>24</v>
      </c>
      <c r="AG29" s="84">
        <v>4.0000000000000001E-3</v>
      </c>
      <c r="AJ29" s="118">
        <v>25</v>
      </c>
      <c r="AK29" s="113">
        <v>5.0000000000000001E-3</v>
      </c>
      <c r="AM29" s="85">
        <f xml:space="preserve"> AF29 - AJ29</f>
        <v>-1</v>
      </c>
      <c r="AN29" s="86">
        <f xml:space="preserve"> AG29 - AK29</f>
        <v>-1E-3</v>
      </c>
    </row>
    <row r="30" spans="1:40" x14ac:dyDescent="0.25">
      <c r="A30" s="61" t="s">
        <v>36</v>
      </c>
      <c r="B30" s="62">
        <v>4556</v>
      </c>
      <c r="C30" s="63">
        <v>10</v>
      </c>
      <c r="D30" s="63">
        <v>0</v>
      </c>
      <c r="E30" s="63">
        <v>0</v>
      </c>
      <c r="F30" s="64">
        <v>5</v>
      </c>
      <c r="G30" s="65">
        <v>4091</v>
      </c>
      <c r="H30" s="66">
        <v>0.89800000000000002</v>
      </c>
      <c r="I30" s="67">
        <v>448</v>
      </c>
      <c r="J30" s="68">
        <v>9.8000000000000004E-2</v>
      </c>
      <c r="K30" s="69">
        <v>17</v>
      </c>
      <c r="L30" s="68">
        <v>4.0000000000000001E-3</v>
      </c>
      <c r="M30" s="69">
        <v>0</v>
      </c>
      <c r="N30" s="70">
        <v>0</v>
      </c>
      <c r="O30" s="71">
        <v>196</v>
      </c>
      <c r="P30" s="72">
        <v>4.2999999999999997E-2</v>
      </c>
      <c r="Q30" s="73">
        <v>6</v>
      </c>
      <c r="R30" s="74">
        <v>1E-3</v>
      </c>
      <c r="S30" s="73">
        <v>165</v>
      </c>
      <c r="T30" s="74">
        <v>3.5999999999999997E-2</v>
      </c>
      <c r="U30" s="73">
        <v>24</v>
      </c>
      <c r="V30" s="74">
        <v>5.0000000000000001E-3</v>
      </c>
      <c r="W30" s="73">
        <v>30</v>
      </c>
      <c r="X30" s="75">
        <v>7.0000000000000001E-3</v>
      </c>
      <c r="Y30" s="76">
        <v>5</v>
      </c>
      <c r="Z30" s="77">
        <v>1E-3</v>
      </c>
      <c r="AA30" s="78">
        <v>24</v>
      </c>
      <c r="AB30" s="79">
        <v>5.0000000000000001E-3</v>
      </c>
      <c r="AC30" s="80">
        <v>465</v>
      </c>
      <c r="AD30" s="81">
        <v>4339</v>
      </c>
      <c r="AE30" s="82">
        <v>0.95199999999999996</v>
      </c>
      <c r="AF30" s="83">
        <v>213</v>
      </c>
      <c r="AG30" s="84">
        <v>4.7E-2</v>
      </c>
      <c r="AJ30" s="118">
        <v>195</v>
      </c>
      <c r="AK30" s="113">
        <v>4.2999999999999997E-2</v>
      </c>
      <c r="AM30" s="85">
        <f xml:space="preserve"> AF30 - AJ30</f>
        <v>18</v>
      </c>
      <c r="AN30" s="86">
        <f xml:space="preserve"> AG30 - AK30</f>
        <v>4.0000000000000036E-3</v>
      </c>
    </row>
    <row r="31" spans="1:40" x14ac:dyDescent="0.25">
      <c r="A31" s="61" t="s">
        <v>32</v>
      </c>
      <c r="B31" s="62">
        <v>13606</v>
      </c>
      <c r="C31" s="63">
        <v>26</v>
      </c>
      <c r="D31" s="63">
        <v>0</v>
      </c>
      <c r="E31" s="63">
        <v>5</v>
      </c>
      <c r="F31" s="64">
        <v>3</v>
      </c>
      <c r="G31" s="65">
        <v>13246</v>
      </c>
      <c r="H31" s="66">
        <v>0.97399999999999998</v>
      </c>
      <c r="I31" s="67">
        <v>269</v>
      </c>
      <c r="J31" s="68">
        <v>0.02</v>
      </c>
      <c r="K31" s="69">
        <v>5</v>
      </c>
      <c r="L31" s="68">
        <v>0</v>
      </c>
      <c r="M31" s="69">
        <v>86</v>
      </c>
      <c r="N31" s="70">
        <v>6.0000000000000001E-3</v>
      </c>
      <c r="O31" s="71">
        <v>10</v>
      </c>
      <c r="P31" s="72">
        <v>1E-3</v>
      </c>
      <c r="Q31" s="73">
        <v>3</v>
      </c>
      <c r="R31" s="74">
        <v>0</v>
      </c>
      <c r="S31" s="73">
        <v>161</v>
      </c>
      <c r="T31" s="74">
        <v>1.2E-2</v>
      </c>
      <c r="U31" s="73">
        <v>817</v>
      </c>
      <c r="V31" s="74">
        <v>0.06</v>
      </c>
      <c r="W31" s="73">
        <v>1</v>
      </c>
      <c r="X31" s="75">
        <v>0</v>
      </c>
      <c r="Y31" s="76">
        <v>0</v>
      </c>
      <c r="Z31" s="77">
        <v>0</v>
      </c>
      <c r="AA31" s="78">
        <v>3</v>
      </c>
      <c r="AB31" s="79">
        <v>0</v>
      </c>
      <c r="AC31" s="80">
        <v>994</v>
      </c>
      <c r="AD31" s="81">
        <v>12621</v>
      </c>
      <c r="AE31" s="82">
        <v>0.92800000000000005</v>
      </c>
      <c r="AF31" s="83">
        <v>15</v>
      </c>
      <c r="AG31" s="84">
        <v>1E-3</v>
      </c>
      <c r="AJ31" s="118">
        <v>13</v>
      </c>
      <c r="AK31" s="113">
        <v>1E-3</v>
      </c>
      <c r="AM31" s="85">
        <f xml:space="preserve"> AF31 - AJ31</f>
        <v>2</v>
      </c>
      <c r="AN31" s="86">
        <f xml:space="preserve"> AG31 - AK31</f>
        <v>0</v>
      </c>
    </row>
    <row r="32" spans="1:40" x14ac:dyDescent="0.25">
      <c r="A32" s="61" t="s">
        <v>71</v>
      </c>
      <c r="B32" s="62">
        <v>17369</v>
      </c>
      <c r="C32" s="63">
        <v>27</v>
      </c>
      <c r="D32" s="63">
        <v>0</v>
      </c>
      <c r="E32" s="63">
        <v>16</v>
      </c>
      <c r="F32" s="64">
        <v>3</v>
      </c>
      <c r="G32" s="65">
        <v>16510</v>
      </c>
      <c r="H32" s="66">
        <v>0.95099999999999996</v>
      </c>
      <c r="I32" s="67">
        <v>828</v>
      </c>
      <c r="J32" s="68">
        <v>4.8000000000000001E-2</v>
      </c>
      <c r="K32" s="69">
        <v>29</v>
      </c>
      <c r="L32" s="68">
        <v>2E-3</v>
      </c>
      <c r="M32" s="69">
        <v>2</v>
      </c>
      <c r="N32" s="70">
        <v>0</v>
      </c>
      <c r="O32" s="71">
        <v>214</v>
      </c>
      <c r="P32" s="72">
        <v>1.2E-2</v>
      </c>
      <c r="Q32" s="73">
        <v>144</v>
      </c>
      <c r="R32" s="74">
        <v>8.0000000000000002E-3</v>
      </c>
      <c r="S32" s="73">
        <v>157</v>
      </c>
      <c r="T32" s="74">
        <v>8.9999999999999993E-3</v>
      </c>
      <c r="U32" s="73">
        <v>64</v>
      </c>
      <c r="V32" s="74">
        <v>4.0000000000000001E-3</v>
      </c>
      <c r="W32" s="73">
        <v>13</v>
      </c>
      <c r="X32" s="75">
        <v>1E-3</v>
      </c>
      <c r="Y32" s="76">
        <v>2</v>
      </c>
      <c r="Z32" s="77">
        <v>0</v>
      </c>
      <c r="AA32" s="78">
        <v>17</v>
      </c>
      <c r="AB32" s="79">
        <v>1E-3</v>
      </c>
      <c r="AC32" s="80">
        <v>470</v>
      </c>
      <c r="AD32" s="81">
        <v>17052</v>
      </c>
      <c r="AE32" s="82">
        <v>0.98199999999999998</v>
      </c>
      <c r="AF32" s="83">
        <v>243</v>
      </c>
      <c r="AG32" s="84">
        <v>1.4E-2</v>
      </c>
      <c r="AJ32" s="118">
        <v>241</v>
      </c>
      <c r="AK32" s="113">
        <v>1.4E-2</v>
      </c>
      <c r="AM32" s="85">
        <f xml:space="preserve"> AF32 - AJ32</f>
        <v>2</v>
      </c>
      <c r="AN32" s="86">
        <f xml:space="preserve"> AG32 - AK32</f>
        <v>0</v>
      </c>
    </row>
    <row r="33" spans="1:40" x14ac:dyDescent="0.25">
      <c r="A33" s="61" t="s">
        <v>44</v>
      </c>
      <c r="B33" s="62">
        <v>18807</v>
      </c>
      <c r="C33" s="63">
        <v>24</v>
      </c>
      <c r="D33" s="63">
        <v>0</v>
      </c>
      <c r="E33" s="63">
        <v>9</v>
      </c>
      <c r="F33" s="64">
        <v>3</v>
      </c>
      <c r="G33" s="65">
        <v>18676</v>
      </c>
      <c r="H33" s="66">
        <v>0.99299999999999999</v>
      </c>
      <c r="I33" s="67">
        <v>92</v>
      </c>
      <c r="J33" s="68">
        <v>5.0000000000000001E-3</v>
      </c>
      <c r="K33" s="69">
        <v>16</v>
      </c>
      <c r="L33" s="68">
        <v>1E-3</v>
      </c>
      <c r="M33" s="69">
        <v>23</v>
      </c>
      <c r="N33" s="70">
        <v>1E-3</v>
      </c>
      <c r="O33" s="71">
        <v>11</v>
      </c>
      <c r="P33" s="72">
        <v>1E-3</v>
      </c>
      <c r="Q33" s="73">
        <v>7</v>
      </c>
      <c r="R33" s="74">
        <v>0</v>
      </c>
      <c r="S33" s="73">
        <v>142</v>
      </c>
      <c r="T33" s="74">
        <v>8.0000000000000002E-3</v>
      </c>
      <c r="U33" s="73">
        <v>3</v>
      </c>
      <c r="V33" s="74">
        <v>0</v>
      </c>
      <c r="W33" s="73">
        <v>0</v>
      </c>
      <c r="X33" s="75">
        <v>0</v>
      </c>
      <c r="Y33" s="76">
        <v>0</v>
      </c>
      <c r="Z33" s="77">
        <v>0</v>
      </c>
      <c r="AA33" s="78">
        <v>1</v>
      </c>
      <c r="AB33" s="79">
        <v>0</v>
      </c>
      <c r="AC33" s="80">
        <v>172</v>
      </c>
      <c r="AD33" s="81">
        <v>18640</v>
      </c>
      <c r="AE33" s="82">
        <v>0.99099999999999999</v>
      </c>
      <c r="AF33" s="83">
        <v>27</v>
      </c>
      <c r="AG33" s="84">
        <v>1E-3</v>
      </c>
      <c r="AJ33" s="118">
        <v>28</v>
      </c>
      <c r="AK33" s="113">
        <v>1E-3</v>
      </c>
      <c r="AM33" s="85">
        <f xml:space="preserve"> AF33 - AJ33</f>
        <v>-1</v>
      </c>
      <c r="AN33" s="86">
        <f xml:space="preserve"> AG33 - AK33</f>
        <v>0</v>
      </c>
    </row>
    <row r="34" spans="1:40" x14ac:dyDescent="0.25">
      <c r="A34" s="61" t="s">
        <v>54</v>
      </c>
      <c r="B34" s="62">
        <v>19887</v>
      </c>
      <c r="C34" s="63">
        <v>35</v>
      </c>
      <c r="D34" s="63">
        <v>0</v>
      </c>
      <c r="E34" s="63">
        <v>23</v>
      </c>
      <c r="F34" s="64">
        <v>3</v>
      </c>
      <c r="G34" s="65">
        <v>19642</v>
      </c>
      <c r="H34" s="66">
        <v>0.98799999999999999</v>
      </c>
      <c r="I34" s="67">
        <v>151</v>
      </c>
      <c r="J34" s="68">
        <v>8.0000000000000002E-3</v>
      </c>
      <c r="K34" s="69">
        <v>1</v>
      </c>
      <c r="L34" s="68">
        <v>0</v>
      </c>
      <c r="M34" s="69">
        <v>93</v>
      </c>
      <c r="N34" s="70">
        <v>5.0000000000000001E-3</v>
      </c>
      <c r="O34" s="71">
        <v>114</v>
      </c>
      <c r="P34" s="72">
        <v>6.0000000000000001E-3</v>
      </c>
      <c r="Q34" s="73">
        <v>79</v>
      </c>
      <c r="R34" s="74">
        <v>4.0000000000000001E-3</v>
      </c>
      <c r="S34" s="73">
        <v>137</v>
      </c>
      <c r="T34" s="74">
        <v>7.0000000000000001E-3</v>
      </c>
      <c r="U34" s="73">
        <v>37</v>
      </c>
      <c r="V34" s="74">
        <v>2E-3</v>
      </c>
      <c r="W34" s="73">
        <v>135</v>
      </c>
      <c r="X34" s="75">
        <v>7.0000000000000001E-3</v>
      </c>
      <c r="Y34" s="76">
        <v>2</v>
      </c>
      <c r="Z34" s="77">
        <v>0</v>
      </c>
      <c r="AA34" s="78">
        <v>0</v>
      </c>
      <c r="AB34" s="79">
        <v>0</v>
      </c>
      <c r="AC34" s="80">
        <v>469</v>
      </c>
      <c r="AD34" s="81">
        <v>19619</v>
      </c>
      <c r="AE34" s="82">
        <v>0.98699999999999999</v>
      </c>
      <c r="AF34" s="83">
        <v>115</v>
      </c>
      <c r="AG34" s="84">
        <v>6.0000000000000001E-3</v>
      </c>
      <c r="AJ34" s="118">
        <v>132</v>
      </c>
      <c r="AK34" s="113">
        <v>7.0000000000000001E-3</v>
      </c>
      <c r="AM34" s="85">
        <f xml:space="preserve"> AF34 - AJ34</f>
        <v>-17</v>
      </c>
      <c r="AN34" s="86">
        <f xml:space="preserve"> AG34 - AK34</f>
        <v>-1E-3</v>
      </c>
    </row>
    <row r="35" spans="1:40" x14ac:dyDescent="0.25">
      <c r="A35" s="61" t="s">
        <v>52</v>
      </c>
      <c r="B35" s="62">
        <v>21612</v>
      </c>
      <c r="C35" s="63">
        <v>34</v>
      </c>
      <c r="D35" s="63">
        <v>0</v>
      </c>
      <c r="E35" s="63">
        <v>20</v>
      </c>
      <c r="F35" s="64">
        <v>4</v>
      </c>
      <c r="G35" s="65">
        <v>19779</v>
      </c>
      <c r="H35" s="66">
        <v>0.91500000000000004</v>
      </c>
      <c r="I35" s="67">
        <v>1581</v>
      </c>
      <c r="J35" s="68">
        <v>7.2999999999999995E-2</v>
      </c>
      <c r="K35" s="69">
        <v>208</v>
      </c>
      <c r="L35" s="68">
        <v>0.01</v>
      </c>
      <c r="M35" s="69">
        <v>44</v>
      </c>
      <c r="N35" s="70">
        <v>2E-3</v>
      </c>
      <c r="O35" s="71">
        <v>172</v>
      </c>
      <c r="P35" s="72">
        <v>8.0000000000000002E-3</v>
      </c>
      <c r="Q35" s="73">
        <v>92</v>
      </c>
      <c r="R35" s="74">
        <v>4.0000000000000001E-3</v>
      </c>
      <c r="S35" s="73">
        <v>131</v>
      </c>
      <c r="T35" s="74">
        <v>6.0000000000000001E-3</v>
      </c>
      <c r="U35" s="73">
        <v>53</v>
      </c>
      <c r="V35" s="74">
        <v>2E-3</v>
      </c>
      <c r="W35" s="73">
        <v>7</v>
      </c>
      <c r="X35" s="75">
        <v>0</v>
      </c>
      <c r="Y35" s="76">
        <v>3</v>
      </c>
      <c r="Z35" s="77">
        <v>0</v>
      </c>
      <c r="AA35" s="78">
        <v>16</v>
      </c>
      <c r="AB35" s="79">
        <v>1E-3</v>
      </c>
      <c r="AC35" s="80">
        <v>419</v>
      </c>
      <c r="AD35" s="81">
        <v>21213</v>
      </c>
      <c r="AE35" s="82">
        <v>0.98199999999999998</v>
      </c>
      <c r="AF35" s="83">
        <v>380</v>
      </c>
      <c r="AG35" s="84">
        <v>1.7999999999999999E-2</v>
      </c>
      <c r="AJ35" s="118">
        <v>868</v>
      </c>
      <c r="AK35" s="113">
        <v>0.04</v>
      </c>
      <c r="AM35" s="85">
        <f xml:space="preserve"> AF35 - AJ35</f>
        <v>-488</v>
      </c>
      <c r="AN35" s="86">
        <f xml:space="preserve"> AG35 - AK35</f>
        <v>-2.2000000000000002E-2</v>
      </c>
    </row>
    <row r="36" spans="1:40" x14ac:dyDescent="0.25">
      <c r="A36" s="61" t="s">
        <v>34</v>
      </c>
      <c r="B36" s="62">
        <v>15092</v>
      </c>
      <c r="C36" s="63">
        <v>21</v>
      </c>
      <c r="D36" s="63">
        <v>0</v>
      </c>
      <c r="E36" s="63">
        <v>13</v>
      </c>
      <c r="F36" s="64">
        <v>3</v>
      </c>
      <c r="G36" s="65">
        <v>14804</v>
      </c>
      <c r="H36" s="66">
        <v>0.98099999999999998</v>
      </c>
      <c r="I36" s="67">
        <v>155</v>
      </c>
      <c r="J36" s="68">
        <v>0.01</v>
      </c>
      <c r="K36" s="69">
        <v>5</v>
      </c>
      <c r="L36" s="68">
        <v>0</v>
      </c>
      <c r="M36" s="69">
        <v>128</v>
      </c>
      <c r="N36" s="70">
        <v>8.0000000000000002E-3</v>
      </c>
      <c r="O36" s="71">
        <v>120</v>
      </c>
      <c r="P36" s="72">
        <v>8.0000000000000002E-3</v>
      </c>
      <c r="Q36" s="73">
        <v>75</v>
      </c>
      <c r="R36" s="74">
        <v>5.0000000000000001E-3</v>
      </c>
      <c r="S36" s="73">
        <v>107</v>
      </c>
      <c r="T36" s="74">
        <v>7.0000000000000001E-3</v>
      </c>
      <c r="U36" s="73">
        <v>69</v>
      </c>
      <c r="V36" s="74">
        <v>5.0000000000000001E-3</v>
      </c>
      <c r="W36" s="73">
        <v>5</v>
      </c>
      <c r="X36" s="75">
        <v>0</v>
      </c>
      <c r="Y36" s="76">
        <v>5</v>
      </c>
      <c r="Z36" s="77">
        <v>0</v>
      </c>
      <c r="AA36" s="78">
        <v>19</v>
      </c>
      <c r="AB36" s="79">
        <v>1E-3</v>
      </c>
      <c r="AC36" s="80">
        <v>413</v>
      </c>
      <c r="AD36" s="81">
        <v>14891</v>
      </c>
      <c r="AE36" s="82">
        <v>0.98699999999999999</v>
      </c>
      <c r="AF36" s="83">
        <v>125</v>
      </c>
      <c r="AG36" s="84">
        <v>8.0000000000000002E-3</v>
      </c>
      <c r="AJ36" s="118">
        <v>109</v>
      </c>
      <c r="AK36" s="113">
        <v>7.0000000000000001E-3</v>
      </c>
      <c r="AM36" s="85">
        <f xml:space="preserve"> AF36 - AJ36</f>
        <v>16</v>
      </c>
      <c r="AN36" s="86">
        <f xml:space="preserve"> AG36 - AK36</f>
        <v>1E-3</v>
      </c>
    </row>
    <row r="37" spans="1:40" x14ac:dyDescent="0.25">
      <c r="A37" s="61" t="s">
        <v>69</v>
      </c>
      <c r="B37" s="62">
        <v>39005</v>
      </c>
      <c r="C37" s="63">
        <v>39</v>
      </c>
      <c r="D37" s="63">
        <v>10</v>
      </c>
      <c r="E37" s="63">
        <v>29</v>
      </c>
      <c r="F37" s="64">
        <v>3</v>
      </c>
      <c r="G37" s="65">
        <v>37715</v>
      </c>
      <c r="H37" s="66">
        <v>0.96699999999999997</v>
      </c>
      <c r="I37" s="67">
        <v>900</v>
      </c>
      <c r="J37" s="68">
        <v>2.3E-2</v>
      </c>
      <c r="K37" s="69">
        <v>0</v>
      </c>
      <c r="L37" s="68">
        <v>0</v>
      </c>
      <c r="M37" s="69">
        <v>390</v>
      </c>
      <c r="N37" s="70">
        <v>0.01</v>
      </c>
      <c r="O37" s="71">
        <v>123</v>
      </c>
      <c r="P37" s="72">
        <v>3.0000000000000001E-3</v>
      </c>
      <c r="Q37" s="73">
        <v>91</v>
      </c>
      <c r="R37" s="74">
        <v>2E-3</v>
      </c>
      <c r="S37" s="73">
        <v>105</v>
      </c>
      <c r="T37" s="74">
        <v>3.0000000000000001E-3</v>
      </c>
      <c r="U37" s="73">
        <v>102</v>
      </c>
      <c r="V37" s="74">
        <v>3.0000000000000001E-3</v>
      </c>
      <c r="W37" s="73">
        <v>35</v>
      </c>
      <c r="X37" s="75">
        <v>1E-3</v>
      </c>
      <c r="Y37" s="76">
        <v>7</v>
      </c>
      <c r="Z37" s="77">
        <v>0</v>
      </c>
      <c r="AA37" s="78">
        <v>15</v>
      </c>
      <c r="AB37" s="79">
        <v>0</v>
      </c>
      <c r="AC37" s="80">
        <v>565</v>
      </c>
      <c r="AD37" s="81">
        <v>38738</v>
      </c>
      <c r="AE37" s="82">
        <v>0.99299999999999999</v>
      </c>
      <c r="AF37" s="83">
        <v>123</v>
      </c>
      <c r="AG37" s="84">
        <v>3.0000000000000001E-3</v>
      </c>
      <c r="AJ37" s="118">
        <v>2210</v>
      </c>
      <c r="AK37" s="113">
        <v>5.7000000000000002E-2</v>
      </c>
      <c r="AM37" s="85">
        <f xml:space="preserve"> AF37 - AJ37</f>
        <v>-2087</v>
      </c>
      <c r="AN37" s="86">
        <f xml:space="preserve"> AG37 - AK37</f>
        <v>-5.3999999999999999E-2</v>
      </c>
    </row>
    <row r="38" spans="1:40" x14ac:dyDescent="0.25">
      <c r="A38" s="61" t="s">
        <v>76</v>
      </c>
      <c r="B38" s="62">
        <v>5137</v>
      </c>
      <c r="C38" s="63">
        <v>9</v>
      </c>
      <c r="D38" s="63">
        <v>0</v>
      </c>
      <c r="E38" s="63">
        <v>0</v>
      </c>
      <c r="F38" s="64">
        <v>3</v>
      </c>
      <c r="G38" s="65">
        <v>4964</v>
      </c>
      <c r="H38" s="66">
        <v>0.96599999999999997</v>
      </c>
      <c r="I38" s="67">
        <v>148</v>
      </c>
      <c r="J38" s="68">
        <v>2.9000000000000001E-2</v>
      </c>
      <c r="K38" s="69">
        <v>1</v>
      </c>
      <c r="L38" s="68">
        <v>0</v>
      </c>
      <c r="M38" s="69">
        <v>24</v>
      </c>
      <c r="N38" s="70">
        <v>5.0000000000000001E-3</v>
      </c>
      <c r="O38" s="71">
        <v>4</v>
      </c>
      <c r="P38" s="72">
        <v>1E-3</v>
      </c>
      <c r="Q38" s="73">
        <v>0</v>
      </c>
      <c r="R38" s="74">
        <v>0</v>
      </c>
      <c r="S38" s="73">
        <v>100</v>
      </c>
      <c r="T38" s="74">
        <v>1.9E-2</v>
      </c>
      <c r="U38" s="73">
        <v>3</v>
      </c>
      <c r="V38" s="74">
        <v>1E-3</v>
      </c>
      <c r="W38" s="73">
        <v>3</v>
      </c>
      <c r="X38" s="75">
        <v>1E-3</v>
      </c>
      <c r="Y38" s="76">
        <v>0</v>
      </c>
      <c r="Z38" s="77">
        <v>0</v>
      </c>
      <c r="AA38" s="78">
        <v>0</v>
      </c>
      <c r="AB38" s="79">
        <v>0</v>
      </c>
      <c r="AC38" s="80">
        <v>120</v>
      </c>
      <c r="AD38" s="81">
        <v>5031</v>
      </c>
      <c r="AE38" s="82">
        <v>0.97899999999999998</v>
      </c>
      <c r="AF38" s="83">
        <v>5</v>
      </c>
      <c r="AG38" s="84">
        <v>1E-3</v>
      </c>
      <c r="AJ38" s="118">
        <v>4</v>
      </c>
      <c r="AK38" s="113">
        <v>1E-3</v>
      </c>
      <c r="AM38" s="85">
        <f xml:space="preserve"> AF38 - AJ38</f>
        <v>1</v>
      </c>
      <c r="AN38" s="86">
        <f xml:space="preserve"> AG38 - AK38</f>
        <v>0</v>
      </c>
    </row>
    <row r="39" spans="1:40" x14ac:dyDescent="0.25">
      <c r="A39" s="61" t="s">
        <v>77</v>
      </c>
      <c r="B39" s="62">
        <v>5623</v>
      </c>
      <c r="C39" s="63">
        <v>10</v>
      </c>
      <c r="D39" s="63">
        <v>0</v>
      </c>
      <c r="E39" s="63">
        <v>7</v>
      </c>
      <c r="F39" s="64">
        <v>4</v>
      </c>
      <c r="G39" s="65">
        <v>5248</v>
      </c>
      <c r="H39" s="66">
        <v>0.93300000000000005</v>
      </c>
      <c r="I39" s="67">
        <v>359</v>
      </c>
      <c r="J39" s="68">
        <v>6.4000000000000001E-2</v>
      </c>
      <c r="K39" s="69">
        <v>16</v>
      </c>
      <c r="L39" s="68">
        <v>3.0000000000000001E-3</v>
      </c>
      <c r="M39" s="69">
        <v>0</v>
      </c>
      <c r="N39" s="70">
        <v>0</v>
      </c>
      <c r="O39" s="71">
        <v>123</v>
      </c>
      <c r="P39" s="72">
        <v>2.1999999999999999E-2</v>
      </c>
      <c r="Q39" s="73">
        <v>74</v>
      </c>
      <c r="R39" s="74">
        <v>1.2999999999999999E-2</v>
      </c>
      <c r="S39" s="73">
        <v>89</v>
      </c>
      <c r="T39" s="74">
        <v>1.6E-2</v>
      </c>
      <c r="U39" s="73">
        <v>42</v>
      </c>
      <c r="V39" s="74">
        <v>7.0000000000000001E-3</v>
      </c>
      <c r="W39" s="73">
        <v>8</v>
      </c>
      <c r="X39" s="75">
        <v>1E-3</v>
      </c>
      <c r="Y39" s="76">
        <v>0</v>
      </c>
      <c r="Z39" s="77">
        <v>0</v>
      </c>
      <c r="AA39" s="78">
        <v>23</v>
      </c>
      <c r="AB39" s="79">
        <v>4.0000000000000001E-3</v>
      </c>
      <c r="AC39" s="80">
        <v>288</v>
      </c>
      <c r="AD39" s="81">
        <v>5484</v>
      </c>
      <c r="AE39" s="82">
        <v>0.97499999999999998</v>
      </c>
      <c r="AF39" s="83">
        <v>139</v>
      </c>
      <c r="AG39" s="84">
        <v>2.5000000000000001E-2</v>
      </c>
      <c r="AJ39" s="118">
        <v>137</v>
      </c>
      <c r="AK39" s="113">
        <v>2.4E-2</v>
      </c>
      <c r="AM39" s="85">
        <f xml:space="preserve"> AF39 - AJ39</f>
        <v>2</v>
      </c>
      <c r="AN39" s="86">
        <f xml:space="preserve"> AG39 - AK39</f>
        <v>1.0000000000000009E-3</v>
      </c>
    </row>
    <row r="40" spans="1:40" x14ac:dyDescent="0.25">
      <c r="A40" s="61" t="s">
        <v>61</v>
      </c>
      <c r="B40" s="62">
        <v>9806</v>
      </c>
      <c r="C40" s="63">
        <v>11</v>
      </c>
      <c r="D40" s="63">
        <v>0</v>
      </c>
      <c r="E40" s="63">
        <v>2</v>
      </c>
      <c r="F40" s="64">
        <v>3</v>
      </c>
      <c r="G40" s="65">
        <v>9233</v>
      </c>
      <c r="H40" s="66">
        <v>0.94199999999999995</v>
      </c>
      <c r="I40" s="67">
        <v>552</v>
      </c>
      <c r="J40" s="68">
        <v>5.6000000000000001E-2</v>
      </c>
      <c r="K40" s="69">
        <v>21</v>
      </c>
      <c r="L40" s="68">
        <v>2E-3</v>
      </c>
      <c r="M40" s="69">
        <v>0</v>
      </c>
      <c r="N40" s="70">
        <v>0</v>
      </c>
      <c r="O40" s="71">
        <v>51</v>
      </c>
      <c r="P40" s="72">
        <v>5.0000000000000001E-3</v>
      </c>
      <c r="Q40" s="73">
        <v>13</v>
      </c>
      <c r="R40" s="74">
        <v>1E-3</v>
      </c>
      <c r="S40" s="73">
        <v>87</v>
      </c>
      <c r="T40" s="74">
        <v>8.9999999999999993E-3</v>
      </c>
      <c r="U40" s="73">
        <v>149</v>
      </c>
      <c r="V40" s="74">
        <v>1.4999999999999999E-2</v>
      </c>
      <c r="W40" s="73">
        <v>17</v>
      </c>
      <c r="X40" s="75">
        <v>2E-3</v>
      </c>
      <c r="Y40" s="76">
        <v>17</v>
      </c>
      <c r="Z40" s="77">
        <v>2E-3</v>
      </c>
      <c r="AA40" s="78">
        <v>9</v>
      </c>
      <c r="AB40" s="79">
        <v>1E-3</v>
      </c>
      <c r="AC40" s="80">
        <v>334</v>
      </c>
      <c r="AD40" s="81">
        <v>9596</v>
      </c>
      <c r="AE40" s="82">
        <v>0.97899999999999998</v>
      </c>
      <c r="AF40" s="83">
        <v>72</v>
      </c>
      <c r="AG40" s="84">
        <v>7.0000000000000001E-3</v>
      </c>
      <c r="AJ40" s="118">
        <v>75</v>
      </c>
      <c r="AK40" s="113">
        <v>8.0000000000000002E-3</v>
      </c>
      <c r="AM40" s="85">
        <f xml:space="preserve"> AF40 - AJ40</f>
        <v>-3</v>
      </c>
      <c r="AN40" s="86">
        <f xml:space="preserve"> AG40 - AK40</f>
        <v>-1E-3</v>
      </c>
    </row>
    <row r="41" spans="1:40" x14ac:dyDescent="0.25">
      <c r="A41" s="61" t="s">
        <v>57</v>
      </c>
      <c r="B41" s="62">
        <v>38743</v>
      </c>
      <c r="C41" s="63">
        <v>43</v>
      </c>
      <c r="D41" s="63">
        <v>0</v>
      </c>
      <c r="E41" s="63">
        <v>28</v>
      </c>
      <c r="F41" s="64">
        <v>3</v>
      </c>
      <c r="G41" s="65">
        <v>37347</v>
      </c>
      <c r="H41" s="66">
        <v>0.96399999999999997</v>
      </c>
      <c r="I41" s="67">
        <v>1218</v>
      </c>
      <c r="J41" s="68">
        <v>3.1E-2</v>
      </c>
      <c r="K41" s="69">
        <v>9</v>
      </c>
      <c r="L41" s="68">
        <v>0</v>
      </c>
      <c r="M41" s="69">
        <v>169</v>
      </c>
      <c r="N41" s="70">
        <v>4.0000000000000001E-3</v>
      </c>
      <c r="O41" s="71">
        <v>102</v>
      </c>
      <c r="P41" s="72">
        <v>3.0000000000000001E-3</v>
      </c>
      <c r="Q41" s="73">
        <v>80</v>
      </c>
      <c r="R41" s="74">
        <v>2E-3</v>
      </c>
      <c r="S41" s="73">
        <v>86</v>
      </c>
      <c r="T41" s="74">
        <v>2E-3</v>
      </c>
      <c r="U41" s="73">
        <v>110</v>
      </c>
      <c r="V41" s="74">
        <v>3.0000000000000001E-3</v>
      </c>
      <c r="W41" s="73">
        <v>43</v>
      </c>
      <c r="X41" s="75">
        <v>1E-3</v>
      </c>
      <c r="Y41" s="76">
        <v>8</v>
      </c>
      <c r="Z41" s="77">
        <v>0</v>
      </c>
      <c r="AA41" s="78">
        <v>30</v>
      </c>
      <c r="AB41" s="79">
        <v>1E-3</v>
      </c>
      <c r="AC41" s="80">
        <v>472</v>
      </c>
      <c r="AD41" s="81">
        <v>38547</v>
      </c>
      <c r="AE41" s="82">
        <v>0.995</v>
      </c>
      <c r="AF41" s="83">
        <v>111</v>
      </c>
      <c r="AG41" s="84">
        <v>3.0000000000000001E-3</v>
      </c>
      <c r="AJ41" s="118">
        <v>73</v>
      </c>
      <c r="AK41" s="113">
        <v>2E-3</v>
      </c>
      <c r="AM41" s="85">
        <f xml:space="preserve"> AF41 - AJ41</f>
        <v>38</v>
      </c>
      <c r="AN41" s="86">
        <f xml:space="preserve"> AG41 - AK41</f>
        <v>1E-3</v>
      </c>
    </row>
    <row r="42" spans="1:40" x14ac:dyDescent="0.25">
      <c r="A42" s="61" t="s">
        <v>47</v>
      </c>
      <c r="B42" s="62">
        <v>18508</v>
      </c>
      <c r="C42" s="63">
        <v>30</v>
      </c>
      <c r="D42" s="63">
        <v>0</v>
      </c>
      <c r="E42" s="63">
        <v>13</v>
      </c>
      <c r="F42" s="64">
        <v>3</v>
      </c>
      <c r="G42" s="65">
        <v>18269</v>
      </c>
      <c r="H42" s="66">
        <v>0.98699999999999999</v>
      </c>
      <c r="I42" s="67">
        <v>214</v>
      </c>
      <c r="J42" s="68">
        <v>1.2E-2</v>
      </c>
      <c r="K42" s="69">
        <v>4</v>
      </c>
      <c r="L42" s="68">
        <v>0</v>
      </c>
      <c r="M42" s="69">
        <v>21</v>
      </c>
      <c r="N42" s="70">
        <v>1E-3</v>
      </c>
      <c r="O42" s="71">
        <v>143</v>
      </c>
      <c r="P42" s="72">
        <v>8.0000000000000002E-3</v>
      </c>
      <c r="Q42" s="73">
        <v>54</v>
      </c>
      <c r="R42" s="74">
        <v>3.0000000000000001E-3</v>
      </c>
      <c r="S42" s="73">
        <v>75</v>
      </c>
      <c r="T42" s="74">
        <v>4.0000000000000001E-3</v>
      </c>
      <c r="U42" s="73">
        <v>46</v>
      </c>
      <c r="V42" s="74">
        <v>2E-3</v>
      </c>
      <c r="W42" s="73">
        <v>15</v>
      </c>
      <c r="X42" s="75">
        <v>1E-3</v>
      </c>
      <c r="Y42" s="76">
        <v>2</v>
      </c>
      <c r="Z42" s="77">
        <v>0</v>
      </c>
      <c r="AA42" s="78">
        <v>39</v>
      </c>
      <c r="AB42" s="79">
        <v>2E-3</v>
      </c>
      <c r="AC42" s="80">
        <v>324</v>
      </c>
      <c r="AD42" s="81">
        <v>18356</v>
      </c>
      <c r="AE42" s="82">
        <v>0.99199999999999999</v>
      </c>
      <c r="AF42" s="83">
        <v>147</v>
      </c>
      <c r="AG42" s="84">
        <v>8.0000000000000002E-3</v>
      </c>
      <c r="AJ42" s="118">
        <v>141</v>
      </c>
      <c r="AK42" s="113">
        <v>8.0000000000000002E-3</v>
      </c>
      <c r="AM42" s="85">
        <f xml:space="preserve"> AF42 - AJ42</f>
        <v>6</v>
      </c>
      <c r="AN42" s="86">
        <f xml:space="preserve"> AG42 - AK42</f>
        <v>0</v>
      </c>
    </row>
    <row r="43" spans="1:40" x14ac:dyDescent="0.25">
      <c r="A43" s="61" t="s">
        <v>66</v>
      </c>
      <c r="B43" s="62">
        <v>4759</v>
      </c>
      <c r="C43" s="63">
        <v>10</v>
      </c>
      <c r="D43" s="63">
        <v>0</v>
      </c>
      <c r="E43" s="63">
        <v>0</v>
      </c>
      <c r="F43" s="64">
        <v>3</v>
      </c>
      <c r="G43" s="65">
        <v>4644</v>
      </c>
      <c r="H43" s="66">
        <v>0.97599999999999998</v>
      </c>
      <c r="I43" s="67">
        <v>111</v>
      </c>
      <c r="J43" s="68">
        <v>2.3E-2</v>
      </c>
      <c r="K43" s="69">
        <v>3</v>
      </c>
      <c r="L43" s="68">
        <v>1E-3</v>
      </c>
      <c r="M43" s="69">
        <v>1</v>
      </c>
      <c r="N43" s="70">
        <v>0</v>
      </c>
      <c r="O43" s="71">
        <v>31</v>
      </c>
      <c r="P43" s="72">
        <v>7.0000000000000001E-3</v>
      </c>
      <c r="Q43" s="73">
        <v>0</v>
      </c>
      <c r="R43" s="74">
        <v>0</v>
      </c>
      <c r="S43" s="73">
        <v>67</v>
      </c>
      <c r="T43" s="74">
        <v>1.4E-2</v>
      </c>
      <c r="U43" s="73">
        <v>137</v>
      </c>
      <c r="V43" s="74">
        <v>2.9000000000000001E-2</v>
      </c>
      <c r="W43" s="73">
        <v>0</v>
      </c>
      <c r="X43" s="75">
        <v>0</v>
      </c>
      <c r="Y43" s="76">
        <v>0</v>
      </c>
      <c r="Z43" s="77">
        <v>0</v>
      </c>
      <c r="AA43" s="78">
        <v>10</v>
      </c>
      <c r="AB43" s="79">
        <v>2E-3</v>
      </c>
      <c r="AC43" s="80">
        <v>248</v>
      </c>
      <c r="AD43" s="81">
        <v>4590</v>
      </c>
      <c r="AE43" s="82">
        <v>0.96399999999999997</v>
      </c>
      <c r="AF43" s="83">
        <v>34</v>
      </c>
      <c r="AG43" s="84">
        <v>7.0000000000000001E-3</v>
      </c>
      <c r="AJ43" s="118">
        <v>29</v>
      </c>
      <c r="AK43" s="113">
        <v>6.0000000000000001E-3</v>
      </c>
      <c r="AM43" s="85">
        <f xml:space="preserve"> AF43 - AJ43</f>
        <v>5</v>
      </c>
      <c r="AN43" s="86">
        <f xml:space="preserve"> AG43 - AK43</f>
        <v>1E-3</v>
      </c>
    </row>
    <row r="44" spans="1:40" x14ac:dyDescent="0.25">
      <c r="A44" s="61" t="s">
        <v>37</v>
      </c>
      <c r="B44" s="62">
        <v>5112</v>
      </c>
      <c r="C44" s="63">
        <v>11</v>
      </c>
      <c r="D44" s="63">
        <v>0</v>
      </c>
      <c r="E44" s="63">
        <v>0</v>
      </c>
      <c r="F44" s="64">
        <v>3</v>
      </c>
      <c r="G44" s="65">
        <v>4826</v>
      </c>
      <c r="H44" s="66">
        <v>0.94399999999999995</v>
      </c>
      <c r="I44" s="67">
        <v>281</v>
      </c>
      <c r="J44" s="68">
        <v>5.5E-2</v>
      </c>
      <c r="K44" s="69">
        <v>4</v>
      </c>
      <c r="L44" s="68">
        <v>1E-3</v>
      </c>
      <c r="M44" s="69">
        <v>1</v>
      </c>
      <c r="N44" s="70">
        <v>0</v>
      </c>
      <c r="O44" s="71">
        <v>82</v>
      </c>
      <c r="P44" s="72">
        <v>1.6E-2</v>
      </c>
      <c r="Q44" s="73">
        <v>1</v>
      </c>
      <c r="R44" s="74">
        <v>0</v>
      </c>
      <c r="S44" s="73">
        <v>67</v>
      </c>
      <c r="T44" s="74">
        <v>1.2999999999999999E-2</v>
      </c>
      <c r="U44" s="73">
        <v>54</v>
      </c>
      <c r="V44" s="74">
        <v>1.0999999999999999E-2</v>
      </c>
      <c r="W44" s="73">
        <v>56</v>
      </c>
      <c r="X44" s="75">
        <v>1.0999999999999999E-2</v>
      </c>
      <c r="Y44" s="76">
        <v>0</v>
      </c>
      <c r="Z44" s="77">
        <v>0</v>
      </c>
      <c r="AA44" s="78">
        <v>44</v>
      </c>
      <c r="AB44" s="79">
        <v>8.9999999999999993E-3</v>
      </c>
      <c r="AC44" s="80">
        <v>318</v>
      </c>
      <c r="AD44" s="81">
        <v>5026</v>
      </c>
      <c r="AE44" s="82">
        <v>0.98299999999999998</v>
      </c>
      <c r="AF44" s="83">
        <v>86</v>
      </c>
      <c r="AG44" s="84">
        <v>1.7000000000000001E-2</v>
      </c>
      <c r="AJ44" s="118">
        <v>90</v>
      </c>
      <c r="AK44" s="113">
        <v>1.7999999999999999E-2</v>
      </c>
      <c r="AM44" s="85">
        <f xml:space="preserve"> AF44 - AJ44</f>
        <v>-4</v>
      </c>
      <c r="AN44" s="86">
        <f xml:space="preserve"> AG44 - AK44</f>
        <v>-9.9999999999999742E-4</v>
      </c>
    </row>
    <row r="45" spans="1:40" x14ac:dyDescent="0.25">
      <c r="A45" s="61" t="s">
        <v>40</v>
      </c>
      <c r="B45" s="62">
        <v>3823</v>
      </c>
      <c r="C45" s="63">
        <v>10</v>
      </c>
      <c r="D45" s="63">
        <v>0</v>
      </c>
      <c r="E45" s="63">
        <v>7</v>
      </c>
      <c r="F45" s="64">
        <v>4</v>
      </c>
      <c r="G45" s="65">
        <v>3393</v>
      </c>
      <c r="H45" s="66">
        <v>0.88800000000000001</v>
      </c>
      <c r="I45" s="67">
        <v>387</v>
      </c>
      <c r="J45" s="68">
        <v>0.10100000000000001</v>
      </c>
      <c r="K45" s="69">
        <v>2</v>
      </c>
      <c r="L45" s="68">
        <v>1E-3</v>
      </c>
      <c r="M45" s="69">
        <v>41</v>
      </c>
      <c r="N45" s="70">
        <v>1.0999999999999999E-2</v>
      </c>
      <c r="O45" s="71">
        <v>63</v>
      </c>
      <c r="P45" s="72">
        <v>1.6E-2</v>
      </c>
      <c r="Q45" s="73">
        <v>39</v>
      </c>
      <c r="R45" s="74">
        <v>0.01</v>
      </c>
      <c r="S45" s="73">
        <v>60</v>
      </c>
      <c r="T45" s="74">
        <v>1.6E-2</v>
      </c>
      <c r="U45" s="73">
        <v>33</v>
      </c>
      <c r="V45" s="74">
        <v>8.9999999999999993E-3</v>
      </c>
      <c r="W45" s="73">
        <v>16</v>
      </c>
      <c r="X45" s="75">
        <v>4.0000000000000001E-3</v>
      </c>
      <c r="Y45" s="76">
        <v>4</v>
      </c>
      <c r="Z45" s="77">
        <v>1E-3</v>
      </c>
      <c r="AA45" s="78">
        <v>17</v>
      </c>
      <c r="AB45" s="79">
        <v>4.0000000000000001E-3</v>
      </c>
      <c r="AC45" s="80">
        <v>205</v>
      </c>
      <c r="AD45" s="81">
        <v>3749</v>
      </c>
      <c r="AE45" s="82">
        <v>0.98099999999999998</v>
      </c>
      <c r="AF45" s="83">
        <v>65</v>
      </c>
      <c r="AG45" s="84">
        <v>1.7000000000000001E-2</v>
      </c>
      <c r="AJ45" s="118">
        <v>274</v>
      </c>
      <c r="AK45" s="113">
        <v>7.1999999999999995E-2</v>
      </c>
      <c r="AM45" s="85">
        <f xml:space="preserve"> AF45 - AJ45</f>
        <v>-209</v>
      </c>
      <c r="AN45" s="86">
        <f xml:space="preserve"> AG45 - AK45</f>
        <v>-5.4999999999999993E-2</v>
      </c>
    </row>
    <row r="46" spans="1:40" x14ac:dyDescent="0.25">
      <c r="A46" s="61" t="s">
        <v>64</v>
      </c>
      <c r="B46" s="62">
        <v>27253</v>
      </c>
      <c r="C46" s="63">
        <v>41</v>
      </c>
      <c r="D46" s="63">
        <v>6</v>
      </c>
      <c r="E46" s="63">
        <v>29</v>
      </c>
      <c r="F46" s="64">
        <v>3</v>
      </c>
      <c r="G46" s="65">
        <v>26983</v>
      </c>
      <c r="H46" s="66">
        <v>0.99</v>
      </c>
      <c r="I46" s="67">
        <v>167</v>
      </c>
      <c r="J46" s="68">
        <v>6.0000000000000001E-3</v>
      </c>
      <c r="K46" s="69">
        <v>2</v>
      </c>
      <c r="L46" s="68">
        <v>0</v>
      </c>
      <c r="M46" s="69">
        <v>101</v>
      </c>
      <c r="N46" s="70">
        <v>4.0000000000000001E-3</v>
      </c>
      <c r="O46" s="71">
        <v>16</v>
      </c>
      <c r="P46" s="72">
        <v>1E-3</v>
      </c>
      <c r="Q46" s="73">
        <v>11</v>
      </c>
      <c r="R46" s="74">
        <v>0</v>
      </c>
      <c r="S46" s="73">
        <v>59</v>
      </c>
      <c r="T46" s="74">
        <v>2E-3</v>
      </c>
      <c r="U46" s="73">
        <v>84</v>
      </c>
      <c r="V46" s="74">
        <v>3.0000000000000001E-3</v>
      </c>
      <c r="W46" s="73">
        <v>20</v>
      </c>
      <c r="X46" s="75">
        <v>1E-3</v>
      </c>
      <c r="Y46" s="76">
        <v>3</v>
      </c>
      <c r="Z46" s="77">
        <v>0</v>
      </c>
      <c r="AA46" s="78">
        <v>0</v>
      </c>
      <c r="AB46" s="79">
        <v>0</v>
      </c>
      <c r="AC46" s="80">
        <v>251</v>
      </c>
      <c r="AD46" s="81">
        <v>27156</v>
      </c>
      <c r="AE46" s="82">
        <v>0.996</v>
      </c>
      <c r="AF46" s="83">
        <v>18</v>
      </c>
      <c r="AG46" s="84">
        <v>1E-3</v>
      </c>
      <c r="AJ46" s="118">
        <v>18</v>
      </c>
      <c r="AK46" s="113">
        <v>1E-3</v>
      </c>
      <c r="AM46" s="85">
        <f xml:space="preserve"> AF46 - AJ46</f>
        <v>0</v>
      </c>
      <c r="AN46" s="86">
        <f xml:space="preserve"> AG46 - AK46</f>
        <v>0</v>
      </c>
    </row>
    <row r="47" spans="1:40" x14ac:dyDescent="0.25">
      <c r="A47" s="61" t="s">
        <v>72</v>
      </c>
      <c r="B47" s="62">
        <v>5796</v>
      </c>
      <c r="C47" s="63">
        <v>9</v>
      </c>
      <c r="D47" s="63">
        <v>0</v>
      </c>
      <c r="E47" s="63">
        <v>0</v>
      </c>
      <c r="F47" s="64">
        <v>3</v>
      </c>
      <c r="G47" s="65">
        <v>5310</v>
      </c>
      <c r="H47" s="66">
        <v>0.91600000000000004</v>
      </c>
      <c r="I47" s="67">
        <v>474</v>
      </c>
      <c r="J47" s="68">
        <v>8.2000000000000003E-2</v>
      </c>
      <c r="K47" s="69">
        <v>11</v>
      </c>
      <c r="L47" s="68">
        <v>2E-3</v>
      </c>
      <c r="M47" s="69">
        <v>1</v>
      </c>
      <c r="N47" s="70">
        <v>0</v>
      </c>
      <c r="O47" s="71">
        <v>87</v>
      </c>
      <c r="P47" s="72">
        <v>1.4999999999999999E-2</v>
      </c>
      <c r="Q47" s="73">
        <v>5</v>
      </c>
      <c r="R47" s="74">
        <v>1E-3</v>
      </c>
      <c r="S47" s="73">
        <v>57</v>
      </c>
      <c r="T47" s="74">
        <v>0.01</v>
      </c>
      <c r="U47" s="73">
        <v>19</v>
      </c>
      <c r="V47" s="74">
        <v>3.0000000000000001E-3</v>
      </c>
      <c r="W47" s="73">
        <v>23</v>
      </c>
      <c r="X47" s="75">
        <v>4.0000000000000001E-3</v>
      </c>
      <c r="Y47" s="76">
        <v>3</v>
      </c>
      <c r="Z47" s="77">
        <v>1E-3</v>
      </c>
      <c r="AA47" s="78">
        <v>22</v>
      </c>
      <c r="AB47" s="79">
        <v>4.0000000000000001E-3</v>
      </c>
      <c r="AC47" s="80">
        <v>216</v>
      </c>
      <c r="AD47" s="81">
        <v>5693</v>
      </c>
      <c r="AE47" s="82">
        <v>0.98199999999999998</v>
      </c>
      <c r="AF47" s="83">
        <v>98</v>
      </c>
      <c r="AG47" s="84">
        <v>1.7000000000000001E-2</v>
      </c>
      <c r="AJ47" s="118">
        <v>189</v>
      </c>
      <c r="AK47" s="113">
        <v>3.2000000000000001E-2</v>
      </c>
      <c r="AM47" s="85">
        <f xml:space="preserve"> AF47 - AJ47</f>
        <v>-91</v>
      </c>
      <c r="AN47" s="86">
        <f xml:space="preserve"> AG47 - AK47</f>
        <v>-1.4999999999999999E-2</v>
      </c>
    </row>
    <row r="48" spans="1:40" x14ac:dyDescent="0.25">
      <c r="A48" s="61" t="s">
        <v>33</v>
      </c>
      <c r="B48" s="62">
        <v>7815</v>
      </c>
      <c r="C48" s="63">
        <v>18</v>
      </c>
      <c r="D48" s="63">
        <v>0</v>
      </c>
      <c r="E48" s="63">
        <v>0</v>
      </c>
      <c r="F48" s="64">
        <v>4</v>
      </c>
      <c r="G48" s="65">
        <v>7621</v>
      </c>
      <c r="H48" s="66">
        <v>0.97499999999999998</v>
      </c>
      <c r="I48" s="67">
        <v>154</v>
      </c>
      <c r="J48" s="68">
        <v>0.02</v>
      </c>
      <c r="K48" s="69">
        <v>10</v>
      </c>
      <c r="L48" s="68">
        <v>1E-3</v>
      </c>
      <c r="M48" s="69">
        <v>30</v>
      </c>
      <c r="N48" s="70">
        <v>4.0000000000000001E-3</v>
      </c>
      <c r="O48" s="71">
        <v>45</v>
      </c>
      <c r="P48" s="72">
        <v>6.0000000000000001E-3</v>
      </c>
      <c r="Q48" s="73">
        <v>0</v>
      </c>
      <c r="R48" s="74">
        <v>0</v>
      </c>
      <c r="S48" s="73">
        <v>51</v>
      </c>
      <c r="T48" s="74">
        <v>7.0000000000000001E-3</v>
      </c>
      <c r="U48" s="73">
        <v>20</v>
      </c>
      <c r="V48" s="74">
        <v>3.0000000000000001E-3</v>
      </c>
      <c r="W48" s="73">
        <v>22</v>
      </c>
      <c r="X48" s="75">
        <v>3.0000000000000001E-3</v>
      </c>
      <c r="Y48" s="76">
        <v>1</v>
      </c>
      <c r="Z48" s="77">
        <v>0</v>
      </c>
      <c r="AA48" s="78">
        <v>0</v>
      </c>
      <c r="AB48" s="79">
        <v>0</v>
      </c>
      <c r="AC48" s="80">
        <v>175</v>
      </c>
      <c r="AD48" s="81">
        <v>7728</v>
      </c>
      <c r="AE48" s="82">
        <v>0.98899999999999999</v>
      </c>
      <c r="AF48" s="83">
        <v>55</v>
      </c>
      <c r="AG48" s="84">
        <v>7.0000000000000001E-3</v>
      </c>
      <c r="AJ48" s="118">
        <v>58</v>
      </c>
      <c r="AK48" s="113">
        <v>7.0000000000000001E-3</v>
      </c>
      <c r="AM48" s="85">
        <f xml:space="preserve"> AF48 - AJ48</f>
        <v>-3</v>
      </c>
      <c r="AN48" s="86">
        <f xml:space="preserve"> AG48 - AK48</f>
        <v>0</v>
      </c>
    </row>
    <row r="49" spans="1:40" x14ac:dyDescent="0.25">
      <c r="A49" s="61" t="s">
        <v>73</v>
      </c>
      <c r="B49" s="62">
        <v>8500</v>
      </c>
      <c r="C49" s="63">
        <v>17</v>
      </c>
      <c r="D49" s="63">
        <v>0</v>
      </c>
      <c r="E49" s="63">
        <v>0</v>
      </c>
      <c r="F49" s="64">
        <v>3</v>
      </c>
      <c r="G49" s="65">
        <v>8128</v>
      </c>
      <c r="H49" s="66">
        <v>0.95599999999999996</v>
      </c>
      <c r="I49" s="67">
        <v>316</v>
      </c>
      <c r="J49" s="68">
        <v>3.6999999999999998E-2</v>
      </c>
      <c r="K49" s="69">
        <v>0</v>
      </c>
      <c r="L49" s="68">
        <v>0</v>
      </c>
      <c r="M49" s="69">
        <v>56</v>
      </c>
      <c r="N49" s="70">
        <v>7.0000000000000001E-3</v>
      </c>
      <c r="O49" s="71">
        <v>108</v>
      </c>
      <c r="P49" s="72">
        <v>1.2999999999999999E-2</v>
      </c>
      <c r="Q49" s="73">
        <v>5</v>
      </c>
      <c r="R49" s="74">
        <v>1E-3</v>
      </c>
      <c r="S49" s="73">
        <v>45</v>
      </c>
      <c r="T49" s="74">
        <v>5.0000000000000001E-3</v>
      </c>
      <c r="U49" s="73">
        <v>20</v>
      </c>
      <c r="V49" s="74">
        <v>2E-3</v>
      </c>
      <c r="W49" s="73">
        <v>13</v>
      </c>
      <c r="X49" s="75">
        <v>2E-3</v>
      </c>
      <c r="Y49" s="76">
        <v>1</v>
      </c>
      <c r="Z49" s="77">
        <v>0</v>
      </c>
      <c r="AA49" s="78">
        <v>18</v>
      </c>
      <c r="AB49" s="79">
        <v>2E-3</v>
      </c>
      <c r="AC49" s="80">
        <v>211</v>
      </c>
      <c r="AD49" s="81">
        <v>8391</v>
      </c>
      <c r="AE49" s="82">
        <v>0.98699999999999999</v>
      </c>
      <c r="AF49" s="83">
        <v>108</v>
      </c>
      <c r="AG49" s="84">
        <v>1.2999999999999999E-2</v>
      </c>
      <c r="AJ49" s="118">
        <v>153</v>
      </c>
      <c r="AK49" s="113">
        <v>1.7999999999999999E-2</v>
      </c>
      <c r="AM49" s="85">
        <f xml:space="preserve"> AF49 - AJ49</f>
        <v>-45</v>
      </c>
      <c r="AN49" s="86">
        <f xml:space="preserve"> AG49 - AK49</f>
        <v>-4.9999999999999992E-3</v>
      </c>
    </row>
    <row r="50" spans="1:40" x14ac:dyDescent="0.25">
      <c r="A50" s="61" t="s">
        <v>43</v>
      </c>
      <c r="B50" s="62">
        <v>15279</v>
      </c>
      <c r="C50" s="63">
        <v>25</v>
      </c>
      <c r="D50" s="63">
        <v>0</v>
      </c>
      <c r="E50" s="63">
        <v>16</v>
      </c>
      <c r="F50" s="64">
        <v>8</v>
      </c>
      <c r="G50" s="65">
        <v>14959</v>
      </c>
      <c r="H50" s="66">
        <v>0.97899999999999998</v>
      </c>
      <c r="I50" s="67">
        <v>293</v>
      </c>
      <c r="J50" s="68">
        <v>1.9E-2</v>
      </c>
      <c r="K50" s="69">
        <v>21</v>
      </c>
      <c r="L50" s="68">
        <v>1E-3</v>
      </c>
      <c r="M50" s="69">
        <v>6</v>
      </c>
      <c r="N50" s="70">
        <v>0</v>
      </c>
      <c r="O50" s="71">
        <v>43</v>
      </c>
      <c r="P50" s="72">
        <v>3.0000000000000001E-3</v>
      </c>
      <c r="Q50" s="73">
        <v>17</v>
      </c>
      <c r="R50" s="74">
        <v>1E-3</v>
      </c>
      <c r="S50" s="73">
        <v>42</v>
      </c>
      <c r="T50" s="74">
        <v>3.0000000000000001E-3</v>
      </c>
      <c r="U50" s="73">
        <v>33</v>
      </c>
      <c r="V50" s="74">
        <v>2E-3</v>
      </c>
      <c r="W50" s="73">
        <v>22</v>
      </c>
      <c r="X50" s="75">
        <v>1E-3</v>
      </c>
      <c r="Y50" s="76">
        <v>12</v>
      </c>
      <c r="Z50" s="77">
        <v>1E-3</v>
      </c>
      <c r="AA50" s="78">
        <v>19</v>
      </c>
      <c r="AB50" s="79">
        <v>1E-3</v>
      </c>
      <c r="AC50" s="80">
        <v>179</v>
      </c>
      <c r="AD50" s="81">
        <v>15205</v>
      </c>
      <c r="AE50" s="82">
        <v>0.995</v>
      </c>
      <c r="AF50" s="83">
        <v>64</v>
      </c>
      <c r="AG50" s="84">
        <v>4.0000000000000001E-3</v>
      </c>
      <c r="AJ50" s="118">
        <v>67</v>
      </c>
      <c r="AK50" s="113">
        <v>4.0000000000000001E-3</v>
      </c>
      <c r="AM50" s="85">
        <f xml:space="preserve"> AF50 - AJ50</f>
        <v>-3</v>
      </c>
      <c r="AN50" s="86">
        <f xml:space="preserve"> AG50 - AK50</f>
        <v>0</v>
      </c>
    </row>
    <row r="51" spans="1:40" x14ac:dyDescent="0.25">
      <c r="A51" s="61" t="s">
        <v>63</v>
      </c>
      <c r="B51" s="62">
        <v>15450</v>
      </c>
      <c r="C51" s="63">
        <v>28</v>
      </c>
      <c r="D51" s="63">
        <v>2</v>
      </c>
      <c r="E51" s="63">
        <v>7</v>
      </c>
      <c r="F51" s="64">
        <v>3</v>
      </c>
      <c r="G51" s="65">
        <v>12278</v>
      </c>
      <c r="H51" s="66">
        <v>0.79500000000000004</v>
      </c>
      <c r="I51" s="67">
        <v>3085</v>
      </c>
      <c r="J51" s="68">
        <v>0.2</v>
      </c>
      <c r="K51" s="69">
        <v>18</v>
      </c>
      <c r="L51" s="68">
        <v>1E-3</v>
      </c>
      <c r="M51" s="69">
        <v>69</v>
      </c>
      <c r="N51" s="70">
        <v>4.0000000000000001E-3</v>
      </c>
      <c r="O51" s="71">
        <v>88</v>
      </c>
      <c r="P51" s="72">
        <v>6.0000000000000001E-3</v>
      </c>
      <c r="Q51" s="73">
        <v>32</v>
      </c>
      <c r="R51" s="74">
        <v>2E-3</v>
      </c>
      <c r="S51" s="73">
        <v>42</v>
      </c>
      <c r="T51" s="74">
        <v>3.0000000000000001E-3</v>
      </c>
      <c r="U51" s="73">
        <v>38</v>
      </c>
      <c r="V51" s="74">
        <v>2E-3</v>
      </c>
      <c r="W51" s="73">
        <v>9</v>
      </c>
      <c r="X51" s="75">
        <v>1E-3</v>
      </c>
      <c r="Y51" s="76">
        <v>0</v>
      </c>
      <c r="Z51" s="77">
        <v>0</v>
      </c>
      <c r="AA51" s="78">
        <v>9</v>
      </c>
      <c r="AB51" s="79">
        <v>1E-3</v>
      </c>
      <c r="AC51" s="80">
        <v>239</v>
      </c>
      <c r="AD51" s="81">
        <v>15311</v>
      </c>
      <c r="AE51" s="82">
        <v>0.99099999999999999</v>
      </c>
      <c r="AF51" s="83">
        <v>106</v>
      </c>
      <c r="AG51" s="84">
        <v>7.0000000000000001E-3</v>
      </c>
      <c r="AJ51" s="118">
        <v>127</v>
      </c>
      <c r="AK51" s="113">
        <v>8.0000000000000002E-3</v>
      </c>
      <c r="AM51" s="85">
        <f xml:space="preserve"> AF51 - AJ51</f>
        <v>-21</v>
      </c>
      <c r="AN51" s="86">
        <f xml:space="preserve"> AG51 - AK51</f>
        <v>-1E-3</v>
      </c>
    </row>
    <row r="52" spans="1:40" x14ac:dyDescent="0.25">
      <c r="A52" s="61" t="s">
        <v>45</v>
      </c>
      <c r="B52" s="62">
        <v>9212</v>
      </c>
      <c r="C52" s="63">
        <v>14</v>
      </c>
      <c r="D52" s="63">
        <v>5</v>
      </c>
      <c r="E52" s="63">
        <v>0</v>
      </c>
      <c r="F52" s="64">
        <v>5</v>
      </c>
      <c r="G52" s="65">
        <v>9050</v>
      </c>
      <c r="H52" s="66">
        <v>0.98199999999999998</v>
      </c>
      <c r="I52" s="67">
        <v>120</v>
      </c>
      <c r="J52" s="68">
        <v>1.2999999999999999E-2</v>
      </c>
      <c r="K52" s="69">
        <v>3</v>
      </c>
      <c r="L52" s="68">
        <v>0</v>
      </c>
      <c r="M52" s="69">
        <v>39</v>
      </c>
      <c r="N52" s="70">
        <v>4.0000000000000001E-3</v>
      </c>
      <c r="O52" s="71">
        <v>18</v>
      </c>
      <c r="P52" s="72">
        <v>2E-3</v>
      </c>
      <c r="Q52" s="73">
        <v>0</v>
      </c>
      <c r="R52" s="74">
        <v>0</v>
      </c>
      <c r="S52" s="73">
        <v>35</v>
      </c>
      <c r="T52" s="74">
        <v>4.0000000000000001E-3</v>
      </c>
      <c r="U52" s="73">
        <v>17</v>
      </c>
      <c r="V52" s="74">
        <v>2E-3</v>
      </c>
      <c r="W52" s="73">
        <v>17</v>
      </c>
      <c r="X52" s="75">
        <v>2E-3</v>
      </c>
      <c r="Y52" s="76">
        <v>2</v>
      </c>
      <c r="Z52" s="77">
        <v>0</v>
      </c>
      <c r="AA52" s="78">
        <v>12</v>
      </c>
      <c r="AB52" s="79">
        <v>1E-3</v>
      </c>
      <c r="AC52" s="80">
        <v>114</v>
      </c>
      <c r="AD52" s="81">
        <v>9167</v>
      </c>
      <c r="AE52" s="82">
        <v>0.995</v>
      </c>
      <c r="AF52" s="83">
        <v>21</v>
      </c>
      <c r="AG52" s="84">
        <v>2E-3</v>
      </c>
      <c r="AJ52" s="118">
        <v>26</v>
      </c>
      <c r="AK52" s="113">
        <v>3.0000000000000001E-3</v>
      </c>
      <c r="AM52" s="85">
        <f xml:space="preserve"> AF52 - AJ52</f>
        <v>-5</v>
      </c>
      <c r="AN52" s="86">
        <f xml:space="preserve"> AG52 - AK52</f>
        <v>-1E-3</v>
      </c>
    </row>
    <row r="53" spans="1:40" x14ac:dyDescent="0.25">
      <c r="A53" s="61" t="s">
        <v>55</v>
      </c>
      <c r="B53" s="62">
        <v>15578</v>
      </c>
      <c r="C53" s="63">
        <v>30</v>
      </c>
      <c r="D53" s="63">
        <v>0</v>
      </c>
      <c r="E53" s="63">
        <v>10</v>
      </c>
      <c r="F53" s="64">
        <v>4</v>
      </c>
      <c r="G53" s="65">
        <v>15331</v>
      </c>
      <c r="H53" s="66">
        <v>0.98399999999999999</v>
      </c>
      <c r="I53" s="67">
        <v>232</v>
      </c>
      <c r="J53" s="68">
        <v>1.4999999999999999E-2</v>
      </c>
      <c r="K53" s="69">
        <v>3</v>
      </c>
      <c r="L53" s="68">
        <v>0</v>
      </c>
      <c r="M53" s="69">
        <v>12</v>
      </c>
      <c r="N53" s="70">
        <v>1E-3</v>
      </c>
      <c r="O53" s="71">
        <v>57</v>
      </c>
      <c r="P53" s="72">
        <v>4.0000000000000001E-3</v>
      </c>
      <c r="Q53" s="73">
        <v>25</v>
      </c>
      <c r="R53" s="74">
        <v>2E-3</v>
      </c>
      <c r="S53" s="73">
        <v>31</v>
      </c>
      <c r="T53" s="74">
        <v>2E-3</v>
      </c>
      <c r="U53" s="73">
        <v>19</v>
      </c>
      <c r="V53" s="74">
        <v>1E-3</v>
      </c>
      <c r="W53" s="73">
        <v>9</v>
      </c>
      <c r="X53" s="75">
        <v>1E-3</v>
      </c>
      <c r="Y53" s="76">
        <v>0</v>
      </c>
      <c r="Z53" s="77">
        <v>0</v>
      </c>
      <c r="AA53" s="78">
        <v>13</v>
      </c>
      <c r="AB53" s="79">
        <v>1E-3</v>
      </c>
      <c r="AC53" s="80">
        <v>147</v>
      </c>
      <c r="AD53" s="81">
        <v>15510</v>
      </c>
      <c r="AE53" s="82">
        <v>0.996</v>
      </c>
      <c r="AF53" s="83">
        <v>60</v>
      </c>
      <c r="AG53" s="84">
        <v>4.0000000000000001E-3</v>
      </c>
      <c r="AJ53" s="118">
        <v>73</v>
      </c>
      <c r="AK53" s="113">
        <v>5.0000000000000001E-3</v>
      </c>
      <c r="AM53" s="85">
        <f xml:space="preserve"> AF53 - AJ53</f>
        <v>-13</v>
      </c>
      <c r="AN53" s="86">
        <f xml:space="preserve"> AG53 - AK53</f>
        <v>-1E-3</v>
      </c>
    </row>
    <row r="54" spans="1:40" x14ac:dyDescent="0.25">
      <c r="A54" s="61" t="s">
        <v>50</v>
      </c>
      <c r="B54" s="62">
        <v>10308</v>
      </c>
      <c r="C54" s="63">
        <v>23</v>
      </c>
      <c r="D54" s="63">
        <v>0</v>
      </c>
      <c r="E54" s="63">
        <v>7</v>
      </c>
      <c r="F54" s="64">
        <v>3</v>
      </c>
      <c r="G54" s="65">
        <v>9925</v>
      </c>
      <c r="H54" s="66">
        <v>0.96299999999999997</v>
      </c>
      <c r="I54" s="67">
        <v>221</v>
      </c>
      <c r="J54" s="68">
        <v>2.1000000000000001E-2</v>
      </c>
      <c r="K54" s="69">
        <v>6</v>
      </c>
      <c r="L54" s="68">
        <v>1E-3</v>
      </c>
      <c r="M54" s="69">
        <v>156</v>
      </c>
      <c r="N54" s="70">
        <v>1.4999999999999999E-2</v>
      </c>
      <c r="O54" s="71">
        <v>32</v>
      </c>
      <c r="P54" s="72">
        <v>3.0000000000000001E-3</v>
      </c>
      <c r="Q54" s="73">
        <v>17</v>
      </c>
      <c r="R54" s="74">
        <v>2E-3</v>
      </c>
      <c r="S54" s="73">
        <v>29</v>
      </c>
      <c r="T54" s="74">
        <v>3.0000000000000001E-3</v>
      </c>
      <c r="U54" s="73">
        <v>22</v>
      </c>
      <c r="V54" s="74">
        <v>2E-3</v>
      </c>
      <c r="W54" s="73">
        <v>9</v>
      </c>
      <c r="X54" s="75">
        <v>1E-3</v>
      </c>
      <c r="Y54" s="76">
        <v>5</v>
      </c>
      <c r="Z54" s="77">
        <v>0</v>
      </c>
      <c r="AA54" s="78">
        <v>10</v>
      </c>
      <c r="AB54" s="79">
        <v>1E-3</v>
      </c>
      <c r="AC54" s="80">
        <v>137</v>
      </c>
      <c r="AD54" s="81">
        <v>10252</v>
      </c>
      <c r="AE54" s="82">
        <v>0.995</v>
      </c>
      <c r="AF54" s="83">
        <v>38</v>
      </c>
      <c r="AG54" s="84">
        <v>4.0000000000000001E-3</v>
      </c>
      <c r="AJ54" s="118">
        <v>26</v>
      </c>
      <c r="AK54" s="113">
        <v>3.0000000000000001E-3</v>
      </c>
      <c r="AM54" s="85">
        <f xml:space="preserve"> AF54 - AJ54</f>
        <v>12</v>
      </c>
      <c r="AN54" s="86">
        <f xml:space="preserve"> AG54 - AK54</f>
        <v>1E-3</v>
      </c>
    </row>
    <row r="55" spans="1:40" x14ac:dyDescent="0.25">
      <c r="A55" s="61" t="s">
        <v>84</v>
      </c>
      <c r="B55" s="62">
        <v>12537</v>
      </c>
      <c r="C55" s="63">
        <v>26</v>
      </c>
      <c r="D55" s="63">
        <v>0</v>
      </c>
      <c r="E55" s="63">
        <v>11</v>
      </c>
      <c r="F55" s="64">
        <v>3</v>
      </c>
      <c r="G55" s="65">
        <v>11157</v>
      </c>
      <c r="H55" s="66">
        <v>0.89</v>
      </c>
      <c r="I55" s="67">
        <v>1273</v>
      </c>
      <c r="J55" s="68">
        <v>0.10199999999999999</v>
      </c>
      <c r="K55" s="69">
        <v>1</v>
      </c>
      <c r="L55" s="68">
        <v>0</v>
      </c>
      <c r="M55" s="69">
        <v>106</v>
      </c>
      <c r="N55" s="70">
        <v>8.0000000000000002E-3</v>
      </c>
      <c r="O55" s="71">
        <v>46</v>
      </c>
      <c r="P55" s="72">
        <v>4.0000000000000001E-3</v>
      </c>
      <c r="Q55" s="73">
        <v>16</v>
      </c>
      <c r="R55" s="74">
        <v>1E-3</v>
      </c>
      <c r="S55" s="73">
        <v>23</v>
      </c>
      <c r="T55" s="74">
        <v>2E-3</v>
      </c>
      <c r="U55" s="73">
        <v>35</v>
      </c>
      <c r="V55" s="74">
        <v>3.0000000000000001E-3</v>
      </c>
      <c r="W55" s="73">
        <v>17</v>
      </c>
      <c r="X55" s="75">
        <v>1E-3</v>
      </c>
      <c r="Y55" s="76">
        <v>11</v>
      </c>
      <c r="Z55" s="77">
        <v>1E-3</v>
      </c>
      <c r="AA55" s="78">
        <v>0</v>
      </c>
      <c r="AB55" s="79">
        <v>0</v>
      </c>
      <c r="AC55" s="80">
        <v>207</v>
      </c>
      <c r="AD55" s="81">
        <v>12444</v>
      </c>
      <c r="AE55" s="82">
        <v>0.99299999999999999</v>
      </c>
      <c r="AF55" s="83">
        <v>47</v>
      </c>
      <c r="AG55" s="84">
        <v>4.0000000000000001E-3</v>
      </c>
      <c r="AJ55" s="118">
        <v>36</v>
      </c>
      <c r="AK55" s="113">
        <v>3.0000000000000001E-3</v>
      </c>
      <c r="AM55" s="85">
        <f xml:space="preserve"> AF55 - AJ55</f>
        <v>11</v>
      </c>
      <c r="AN55" s="86">
        <f xml:space="preserve"> AG55 - AK55</f>
        <v>1E-3</v>
      </c>
    </row>
    <row r="56" spans="1:40" x14ac:dyDescent="0.25">
      <c r="A56" s="61" t="s">
        <v>65</v>
      </c>
      <c r="B56" s="62">
        <v>4871</v>
      </c>
      <c r="C56" s="63">
        <v>9</v>
      </c>
      <c r="D56" s="63">
        <v>1</v>
      </c>
      <c r="E56" s="63">
        <v>4</v>
      </c>
      <c r="F56" s="64">
        <v>3</v>
      </c>
      <c r="G56" s="65">
        <v>4765</v>
      </c>
      <c r="H56" s="66">
        <v>0.97799999999999998</v>
      </c>
      <c r="I56" s="67">
        <v>88</v>
      </c>
      <c r="J56" s="68">
        <v>1.7999999999999999E-2</v>
      </c>
      <c r="K56" s="69">
        <v>7</v>
      </c>
      <c r="L56" s="68">
        <v>1E-3</v>
      </c>
      <c r="M56" s="69">
        <v>11</v>
      </c>
      <c r="N56" s="70">
        <v>2E-3</v>
      </c>
      <c r="O56" s="71">
        <v>102</v>
      </c>
      <c r="P56" s="72">
        <v>2.1000000000000001E-2</v>
      </c>
      <c r="Q56" s="73">
        <v>26</v>
      </c>
      <c r="R56" s="74">
        <v>5.0000000000000001E-3</v>
      </c>
      <c r="S56" s="73">
        <v>23</v>
      </c>
      <c r="T56" s="74">
        <v>5.0000000000000001E-3</v>
      </c>
      <c r="U56" s="73">
        <v>10</v>
      </c>
      <c r="V56" s="74">
        <v>2E-3</v>
      </c>
      <c r="W56" s="73">
        <v>0</v>
      </c>
      <c r="X56" s="75">
        <v>0</v>
      </c>
      <c r="Y56" s="76">
        <v>0</v>
      </c>
      <c r="Z56" s="77">
        <v>0</v>
      </c>
      <c r="AA56" s="78">
        <v>1</v>
      </c>
      <c r="AB56" s="79">
        <v>0</v>
      </c>
      <c r="AC56" s="80">
        <v>137</v>
      </c>
      <c r="AD56" s="81">
        <v>4760</v>
      </c>
      <c r="AE56" s="82">
        <v>0.97699999999999998</v>
      </c>
      <c r="AF56" s="83">
        <v>109</v>
      </c>
      <c r="AG56" s="84">
        <v>2.1999999999999999E-2</v>
      </c>
      <c r="AJ56" s="118">
        <v>105</v>
      </c>
      <c r="AK56" s="113">
        <v>2.1999999999999999E-2</v>
      </c>
      <c r="AM56" s="85">
        <f xml:space="preserve"> AF56 - AJ56</f>
        <v>4</v>
      </c>
      <c r="AN56" s="86">
        <f xml:space="preserve"> AG56 - AK56</f>
        <v>0</v>
      </c>
    </row>
    <row r="57" spans="1:40" x14ac:dyDescent="0.25">
      <c r="A57" s="61" t="s">
        <v>82</v>
      </c>
      <c r="B57" s="62">
        <v>3457</v>
      </c>
      <c r="C57" s="63">
        <v>10</v>
      </c>
      <c r="D57" s="63">
        <v>0</v>
      </c>
      <c r="E57" s="63">
        <v>8</v>
      </c>
      <c r="F57" s="64">
        <v>3</v>
      </c>
      <c r="G57" s="65">
        <v>3395</v>
      </c>
      <c r="H57" s="66">
        <v>0.98199999999999998</v>
      </c>
      <c r="I57" s="67">
        <v>59</v>
      </c>
      <c r="J57" s="68">
        <v>1.7000000000000001E-2</v>
      </c>
      <c r="K57" s="69">
        <v>0</v>
      </c>
      <c r="L57" s="68">
        <v>0</v>
      </c>
      <c r="M57" s="69">
        <v>3</v>
      </c>
      <c r="N57" s="70">
        <v>1E-3</v>
      </c>
      <c r="O57" s="71">
        <v>22</v>
      </c>
      <c r="P57" s="72">
        <v>6.0000000000000001E-3</v>
      </c>
      <c r="Q57" s="73">
        <v>13</v>
      </c>
      <c r="R57" s="74">
        <v>4.0000000000000001E-3</v>
      </c>
      <c r="S57" s="73">
        <v>19</v>
      </c>
      <c r="T57" s="74">
        <v>5.0000000000000001E-3</v>
      </c>
      <c r="U57" s="73">
        <v>9</v>
      </c>
      <c r="V57" s="74">
        <v>3.0000000000000001E-3</v>
      </c>
      <c r="W57" s="73">
        <v>4</v>
      </c>
      <c r="X57" s="75">
        <v>1E-3</v>
      </c>
      <c r="Y57" s="76">
        <v>4</v>
      </c>
      <c r="Z57" s="77">
        <v>1E-3</v>
      </c>
      <c r="AA57" s="78">
        <v>8</v>
      </c>
      <c r="AB57" s="79">
        <v>2E-3</v>
      </c>
      <c r="AC57" s="80">
        <v>66</v>
      </c>
      <c r="AD57" s="81">
        <v>3434</v>
      </c>
      <c r="AE57" s="82">
        <v>0.99299999999999999</v>
      </c>
      <c r="AF57" s="83">
        <v>22</v>
      </c>
      <c r="AG57" s="84">
        <v>6.0000000000000001E-3</v>
      </c>
      <c r="AJ57" s="118">
        <v>19</v>
      </c>
      <c r="AK57" s="113">
        <v>6.0000000000000001E-3</v>
      </c>
      <c r="AM57" s="85">
        <f xml:space="preserve"> AF57 - AJ57</f>
        <v>3</v>
      </c>
      <c r="AN57" s="86">
        <f xml:space="preserve"> AG57 - AK57</f>
        <v>0</v>
      </c>
    </row>
    <row r="58" spans="1:40" x14ac:dyDescent="0.25">
      <c r="A58" s="61" t="s">
        <v>41</v>
      </c>
      <c r="B58" s="62">
        <v>7480</v>
      </c>
      <c r="C58" s="63">
        <v>14</v>
      </c>
      <c r="D58" s="63">
        <v>0</v>
      </c>
      <c r="E58" s="63">
        <v>0</v>
      </c>
      <c r="F58" s="64">
        <v>3</v>
      </c>
      <c r="G58" s="65">
        <v>7449</v>
      </c>
      <c r="H58" s="66">
        <v>0.996</v>
      </c>
      <c r="I58" s="67">
        <v>30</v>
      </c>
      <c r="J58" s="68">
        <v>4.0000000000000001E-3</v>
      </c>
      <c r="K58" s="69">
        <v>0</v>
      </c>
      <c r="L58" s="68">
        <v>0</v>
      </c>
      <c r="M58" s="69">
        <v>1</v>
      </c>
      <c r="N58" s="70">
        <v>0</v>
      </c>
      <c r="O58" s="71">
        <v>26</v>
      </c>
      <c r="P58" s="72">
        <v>3.0000000000000001E-3</v>
      </c>
      <c r="Q58" s="73">
        <v>0</v>
      </c>
      <c r="R58" s="74">
        <v>0</v>
      </c>
      <c r="S58" s="73">
        <v>18</v>
      </c>
      <c r="T58" s="74">
        <v>2E-3</v>
      </c>
      <c r="U58" s="73">
        <v>2</v>
      </c>
      <c r="V58" s="74">
        <v>0</v>
      </c>
      <c r="W58" s="73">
        <v>0</v>
      </c>
      <c r="X58" s="75">
        <v>0</v>
      </c>
      <c r="Y58" s="76">
        <v>0</v>
      </c>
      <c r="Z58" s="77">
        <v>0</v>
      </c>
      <c r="AA58" s="78">
        <v>2</v>
      </c>
      <c r="AB58" s="79">
        <v>0</v>
      </c>
      <c r="AC58" s="80">
        <v>48</v>
      </c>
      <c r="AD58" s="81">
        <v>7454</v>
      </c>
      <c r="AE58" s="82">
        <v>0.997</v>
      </c>
      <c r="AF58" s="83">
        <v>26</v>
      </c>
      <c r="AG58" s="84">
        <v>3.0000000000000001E-3</v>
      </c>
      <c r="AJ58" s="118">
        <v>29</v>
      </c>
      <c r="AK58" s="113">
        <v>4.0000000000000001E-3</v>
      </c>
      <c r="AM58" s="85">
        <f xml:space="preserve"> AF58 - AJ58</f>
        <v>-3</v>
      </c>
      <c r="AN58" s="86">
        <f xml:space="preserve"> AG58 - AK58</f>
        <v>-1E-3</v>
      </c>
    </row>
    <row r="59" spans="1:40" x14ac:dyDescent="0.25">
      <c r="A59" s="61" t="s">
        <v>74</v>
      </c>
      <c r="B59" s="62">
        <v>8079</v>
      </c>
      <c r="C59" s="63">
        <v>15</v>
      </c>
      <c r="D59" s="63">
        <v>0</v>
      </c>
      <c r="E59" s="63">
        <v>13</v>
      </c>
      <c r="F59" s="64">
        <v>3</v>
      </c>
      <c r="G59" s="65">
        <v>7853</v>
      </c>
      <c r="H59" s="66">
        <v>0.97199999999999998</v>
      </c>
      <c r="I59" s="67">
        <v>185</v>
      </c>
      <c r="J59" s="68">
        <v>2.3E-2</v>
      </c>
      <c r="K59" s="69">
        <v>5</v>
      </c>
      <c r="L59" s="68">
        <v>1E-3</v>
      </c>
      <c r="M59" s="69">
        <v>36</v>
      </c>
      <c r="N59" s="70">
        <v>4.0000000000000001E-3</v>
      </c>
      <c r="O59" s="71">
        <v>10</v>
      </c>
      <c r="P59" s="72">
        <v>1E-3</v>
      </c>
      <c r="Q59" s="73">
        <v>10</v>
      </c>
      <c r="R59" s="74">
        <v>1E-3</v>
      </c>
      <c r="S59" s="73">
        <v>17</v>
      </c>
      <c r="T59" s="74">
        <v>2E-3</v>
      </c>
      <c r="U59" s="73">
        <v>9</v>
      </c>
      <c r="V59" s="74">
        <v>1E-3</v>
      </c>
      <c r="W59" s="73">
        <v>7</v>
      </c>
      <c r="X59" s="75">
        <v>1E-3</v>
      </c>
      <c r="Y59" s="76">
        <v>0</v>
      </c>
      <c r="Z59" s="77">
        <v>0</v>
      </c>
      <c r="AA59" s="78">
        <v>2</v>
      </c>
      <c r="AB59" s="79">
        <v>0</v>
      </c>
      <c r="AC59" s="80">
        <v>62</v>
      </c>
      <c r="AD59" s="81">
        <v>8057</v>
      </c>
      <c r="AE59" s="82">
        <v>0.997</v>
      </c>
      <c r="AF59" s="83">
        <v>15</v>
      </c>
      <c r="AG59" s="84">
        <v>2E-3</v>
      </c>
      <c r="AJ59" s="118">
        <v>11</v>
      </c>
      <c r="AK59" s="113">
        <v>1E-3</v>
      </c>
      <c r="AM59" s="85">
        <f xml:space="preserve"> AF59 - AJ59</f>
        <v>4</v>
      </c>
      <c r="AN59" s="86">
        <f xml:space="preserve"> AG59 - AK59</f>
        <v>1E-3</v>
      </c>
    </row>
    <row r="60" spans="1:40" x14ac:dyDescent="0.25">
      <c r="A60" s="61" t="s">
        <v>83</v>
      </c>
      <c r="B60" s="62">
        <v>55647</v>
      </c>
      <c r="C60" s="63">
        <v>73</v>
      </c>
      <c r="D60" s="63">
        <v>0</v>
      </c>
      <c r="E60" s="63">
        <v>49</v>
      </c>
      <c r="F60" s="64">
        <v>3</v>
      </c>
      <c r="G60" s="65">
        <v>55282</v>
      </c>
      <c r="H60" s="66">
        <v>0.99299999999999999</v>
      </c>
      <c r="I60" s="67">
        <v>205</v>
      </c>
      <c r="J60" s="68">
        <v>4.0000000000000001E-3</v>
      </c>
      <c r="K60" s="69">
        <v>1</v>
      </c>
      <c r="L60" s="68">
        <v>0</v>
      </c>
      <c r="M60" s="69">
        <v>159</v>
      </c>
      <c r="N60" s="70">
        <v>3.0000000000000001E-3</v>
      </c>
      <c r="O60" s="71">
        <v>18</v>
      </c>
      <c r="P60" s="72">
        <v>0</v>
      </c>
      <c r="Q60" s="73">
        <v>6</v>
      </c>
      <c r="R60" s="74">
        <v>0</v>
      </c>
      <c r="S60" s="73">
        <v>16</v>
      </c>
      <c r="T60" s="74">
        <v>0</v>
      </c>
      <c r="U60" s="73">
        <v>57</v>
      </c>
      <c r="V60" s="74">
        <v>1E-3</v>
      </c>
      <c r="W60" s="73">
        <v>8</v>
      </c>
      <c r="X60" s="75">
        <v>0</v>
      </c>
      <c r="Y60" s="76">
        <v>7</v>
      </c>
      <c r="Z60" s="77">
        <v>0</v>
      </c>
      <c r="AA60" s="78">
        <v>0</v>
      </c>
      <c r="AB60" s="79">
        <v>0</v>
      </c>
      <c r="AC60" s="80">
        <v>198</v>
      </c>
      <c r="AD60" s="81">
        <v>55502</v>
      </c>
      <c r="AE60" s="82">
        <v>0.997</v>
      </c>
      <c r="AF60" s="83">
        <v>19</v>
      </c>
      <c r="AG60" s="84">
        <v>0</v>
      </c>
      <c r="AJ60" s="118">
        <v>45</v>
      </c>
      <c r="AK60" s="113">
        <v>1E-3</v>
      </c>
      <c r="AM60" s="85">
        <f xml:space="preserve"> AF60 - AJ60</f>
        <v>-26</v>
      </c>
      <c r="AN60" s="86">
        <f xml:space="preserve"> AG60 - AK60</f>
        <v>-1E-3</v>
      </c>
    </row>
    <row r="61" spans="1:40" x14ac:dyDescent="0.25">
      <c r="A61" s="61" t="s">
        <v>58</v>
      </c>
      <c r="B61" s="62">
        <v>19532</v>
      </c>
      <c r="C61" s="63">
        <v>24</v>
      </c>
      <c r="D61" s="63">
        <v>0</v>
      </c>
      <c r="E61" s="63">
        <v>19</v>
      </c>
      <c r="F61" s="64">
        <v>3</v>
      </c>
      <c r="G61" s="65">
        <v>19150</v>
      </c>
      <c r="H61" s="66">
        <v>0.98</v>
      </c>
      <c r="I61" s="67">
        <v>371</v>
      </c>
      <c r="J61" s="68">
        <v>1.9E-2</v>
      </c>
      <c r="K61" s="69">
        <v>11</v>
      </c>
      <c r="L61" s="68">
        <v>1E-3</v>
      </c>
      <c r="M61" s="69">
        <v>0</v>
      </c>
      <c r="N61" s="70">
        <v>0</v>
      </c>
      <c r="O61" s="71">
        <v>34</v>
      </c>
      <c r="P61" s="72">
        <v>2E-3</v>
      </c>
      <c r="Q61" s="73">
        <v>31</v>
      </c>
      <c r="R61" s="74">
        <v>2E-3</v>
      </c>
      <c r="S61" s="73">
        <v>14</v>
      </c>
      <c r="T61" s="74">
        <v>1E-3</v>
      </c>
      <c r="U61" s="73">
        <v>12</v>
      </c>
      <c r="V61" s="74">
        <v>1E-3</v>
      </c>
      <c r="W61" s="73">
        <v>4</v>
      </c>
      <c r="X61" s="75">
        <v>0</v>
      </c>
      <c r="Y61" s="76">
        <v>1</v>
      </c>
      <c r="Z61" s="77">
        <v>0</v>
      </c>
      <c r="AA61" s="78">
        <v>2</v>
      </c>
      <c r="AB61" s="79">
        <v>0</v>
      </c>
      <c r="AC61" s="80">
        <v>68</v>
      </c>
      <c r="AD61" s="81">
        <v>19485</v>
      </c>
      <c r="AE61" s="82">
        <v>0.998</v>
      </c>
      <c r="AF61" s="83">
        <v>45</v>
      </c>
      <c r="AG61" s="84">
        <v>2E-3</v>
      </c>
      <c r="AJ61" s="118">
        <v>39</v>
      </c>
      <c r="AK61" s="113">
        <v>2E-3</v>
      </c>
      <c r="AM61" s="85">
        <f xml:space="preserve"> AF61 - AJ61</f>
        <v>6</v>
      </c>
      <c r="AN61" s="86">
        <f xml:space="preserve"> AG61 - AK61</f>
        <v>0</v>
      </c>
    </row>
    <row r="62" spans="1:40" x14ac:dyDescent="0.25">
      <c r="A62" s="61" t="s">
        <v>31</v>
      </c>
      <c r="B62" s="62">
        <v>102043</v>
      </c>
      <c r="C62" s="63">
        <v>80</v>
      </c>
      <c r="D62" s="63">
        <v>0</v>
      </c>
      <c r="E62" s="63">
        <v>77</v>
      </c>
      <c r="F62" s="64">
        <v>6</v>
      </c>
      <c r="G62" s="65">
        <v>101505</v>
      </c>
      <c r="H62" s="66">
        <v>0.995</v>
      </c>
      <c r="I62" s="67">
        <v>484</v>
      </c>
      <c r="J62" s="68">
        <v>5.0000000000000001E-3</v>
      </c>
      <c r="K62" s="69">
        <v>1</v>
      </c>
      <c r="L62" s="68">
        <v>0</v>
      </c>
      <c r="M62" s="69">
        <v>53</v>
      </c>
      <c r="N62" s="70">
        <v>1E-3</v>
      </c>
      <c r="O62" s="71">
        <v>30</v>
      </c>
      <c r="P62" s="72">
        <v>0</v>
      </c>
      <c r="Q62" s="73">
        <v>30</v>
      </c>
      <c r="R62" s="74">
        <v>0</v>
      </c>
      <c r="S62" s="73">
        <v>11</v>
      </c>
      <c r="T62" s="74">
        <v>0</v>
      </c>
      <c r="U62" s="73">
        <v>3047</v>
      </c>
      <c r="V62" s="74">
        <v>0.03</v>
      </c>
      <c r="W62" s="73">
        <v>2000</v>
      </c>
      <c r="X62" s="75">
        <v>0.02</v>
      </c>
      <c r="Y62" s="76">
        <v>0</v>
      </c>
      <c r="Z62" s="77">
        <v>0</v>
      </c>
      <c r="AA62" s="78">
        <v>0</v>
      </c>
      <c r="AB62" s="79">
        <v>0</v>
      </c>
      <c r="AC62" s="80">
        <v>5097</v>
      </c>
      <c r="AD62" s="81">
        <v>98950</v>
      </c>
      <c r="AE62" s="82">
        <v>0.97</v>
      </c>
      <c r="AF62" s="83">
        <v>31</v>
      </c>
      <c r="AG62" s="84">
        <v>0</v>
      </c>
      <c r="AJ62" s="118">
        <v>173</v>
      </c>
      <c r="AK62" s="113">
        <v>2E-3</v>
      </c>
      <c r="AM62" s="85">
        <f xml:space="preserve"> AF62 - AJ62</f>
        <v>-142</v>
      </c>
      <c r="AN62" s="86">
        <f xml:space="preserve"> AG62 - AK62</f>
        <v>-2E-3</v>
      </c>
    </row>
    <row r="63" spans="1:40" ht="15.75" thickBot="1" x14ac:dyDescent="0.3">
      <c r="A63" s="61" t="s">
        <v>78</v>
      </c>
      <c r="B63" s="62">
        <v>14380</v>
      </c>
      <c r="C63" s="63">
        <v>20</v>
      </c>
      <c r="D63" s="63">
        <v>0</v>
      </c>
      <c r="E63" s="63">
        <v>14</v>
      </c>
      <c r="F63" s="64">
        <v>3</v>
      </c>
      <c r="G63" s="65">
        <v>14153</v>
      </c>
      <c r="H63" s="66">
        <v>0.98399999999999999</v>
      </c>
      <c r="I63" s="67">
        <v>223</v>
      </c>
      <c r="J63" s="68">
        <v>1.6E-2</v>
      </c>
      <c r="K63" s="69">
        <v>1</v>
      </c>
      <c r="L63" s="68">
        <v>0</v>
      </c>
      <c r="M63" s="69">
        <v>3</v>
      </c>
      <c r="N63" s="70">
        <v>0</v>
      </c>
      <c r="O63" s="71">
        <v>17</v>
      </c>
      <c r="P63" s="72">
        <v>1E-3</v>
      </c>
      <c r="Q63" s="73">
        <v>2</v>
      </c>
      <c r="R63" s="74">
        <v>0</v>
      </c>
      <c r="S63" s="73">
        <v>5</v>
      </c>
      <c r="T63" s="74">
        <v>0</v>
      </c>
      <c r="U63" s="73">
        <v>4</v>
      </c>
      <c r="V63" s="74">
        <v>0</v>
      </c>
      <c r="W63" s="73">
        <v>2</v>
      </c>
      <c r="X63" s="75">
        <v>0</v>
      </c>
      <c r="Y63" s="76">
        <v>0</v>
      </c>
      <c r="Z63" s="77">
        <v>0</v>
      </c>
      <c r="AA63" s="78">
        <v>0</v>
      </c>
      <c r="AB63" s="79">
        <v>0</v>
      </c>
      <c r="AC63" s="80">
        <v>30</v>
      </c>
      <c r="AD63" s="81">
        <v>14362</v>
      </c>
      <c r="AE63" s="82">
        <v>0.999</v>
      </c>
      <c r="AF63" s="83">
        <v>18</v>
      </c>
      <c r="AG63" s="84">
        <v>1E-3</v>
      </c>
      <c r="AJ63" s="119">
        <v>27</v>
      </c>
      <c r="AK63" s="120">
        <v>2E-3</v>
      </c>
      <c r="AM63" s="85">
        <f xml:space="preserve"> AF63 - AJ63</f>
        <v>-9</v>
      </c>
      <c r="AN63" s="86">
        <f xml:space="preserve"> AG63 - AK63</f>
        <v>-1E-3</v>
      </c>
    </row>
    <row r="65" spans="1:33" x14ac:dyDescent="0.25">
      <c r="A65" s="87" t="s">
        <v>103</v>
      </c>
      <c r="B65" s="7"/>
      <c r="C65" s="4"/>
      <c r="D65" s="4"/>
      <c r="E65" s="4"/>
      <c r="F65" s="4"/>
      <c r="G65" s="7"/>
      <c r="H65" s="6"/>
      <c r="I65" s="7"/>
      <c r="J65" s="19"/>
      <c r="K65" s="4"/>
      <c r="L65" s="19"/>
      <c r="M65" s="19"/>
      <c r="N65" s="19"/>
      <c r="O65" s="19"/>
      <c r="P65" s="19" t="s">
        <v>104</v>
      </c>
      <c r="Q65" s="19"/>
      <c r="R65" s="19"/>
      <c r="S65" s="19"/>
      <c r="T65" s="19"/>
      <c r="U65" s="19"/>
      <c r="V65" s="19"/>
      <c r="W65" s="19"/>
      <c r="X65" s="6"/>
      <c r="Y65" s="19"/>
      <c r="Z65" s="19"/>
      <c r="AA65" s="12"/>
      <c r="AB65" s="12"/>
      <c r="AC65" s="12"/>
      <c r="AD65" s="88"/>
      <c r="AE65" s="89"/>
      <c r="AF65" s="12"/>
      <c r="AG65" s="19" t="s">
        <v>104</v>
      </c>
    </row>
    <row r="66" spans="1:33" x14ac:dyDescent="0.25">
      <c r="A66" s="90" t="s">
        <v>105</v>
      </c>
      <c r="B66" s="91">
        <f>SUM(B9:B63)</f>
        <v>1202001</v>
      </c>
      <c r="C66" s="92">
        <f>SUM(C9:C63)</f>
        <v>1651</v>
      </c>
      <c r="D66" s="91">
        <f>SUM(D9:D63)</f>
        <v>42</v>
      </c>
      <c r="E66" s="91">
        <f>SUM(E9:E63)</f>
        <v>961</v>
      </c>
      <c r="F66" s="92">
        <f>SUM(F9:F63)</f>
        <v>195</v>
      </c>
      <c r="G66" s="93">
        <f>SUM(G9:G63)</f>
        <v>1159045</v>
      </c>
      <c r="H66" s="94">
        <f xml:space="preserve"> G66 / B66</f>
        <v>0.96426292490605248</v>
      </c>
      <c r="I66" s="93">
        <f>SUM(I9:I63)</f>
        <v>36472</v>
      </c>
      <c r="J66" s="95">
        <f xml:space="preserve"> I66 / B66</f>
        <v>3.0342736819686505E-2</v>
      </c>
      <c r="K66" s="93">
        <f>SUM(K9:K63)</f>
        <v>2340</v>
      </c>
      <c r="L66" s="95">
        <f xml:space="preserve"> K66 / B66</f>
        <v>1.9467537880584126E-3</v>
      </c>
      <c r="M66" s="93">
        <f>SUM(M9:M63)</f>
        <v>4144</v>
      </c>
      <c r="N66" s="94">
        <f xml:space="preserve"> M66 / B66</f>
        <v>3.4475844862025904E-3</v>
      </c>
      <c r="O66" s="96">
        <f>SUM(O9:O63)</f>
        <v>9749</v>
      </c>
      <c r="P66" s="97">
        <f xml:space="preserve"> O66 / ($G$66 + $I$66)</f>
        <v>8.1546310090111641E-3</v>
      </c>
      <c r="Q66" s="96">
        <f>SUM(Q9:Q63)</f>
        <v>4859</v>
      </c>
      <c r="R66" s="97">
        <f xml:space="preserve"> Q66 / ($G$66 + $I$66)</f>
        <v>4.064350402378218E-3</v>
      </c>
      <c r="S66" s="96">
        <f>SUM(S9:S63)</f>
        <v>31155</v>
      </c>
      <c r="T66" s="97">
        <f xml:space="preserve"> S66 /  ($G$66 + $I$66)</f>
        <v>2.6059855276001929E-2</v>
      </c>
      <c r="U66" s="96">
        <f>SUM(U9:U63)</f>
        <v>12403</v>
      </c>
      <c r="V66" s="97">
        <f xml:space="preserve"> U66 /  ($G$66 + $I$66)</f>
        <v>1.0374591076496612E-2</v>
      </c>
      <c r="W66" s="96">
        <f>SUM(W9:W63)</f>
        <v>6349</v>
      </c>
      <c r="X66" s="97">
        <f xml:space="preserve"> W66 / ($G$66 + $I$66)</f>
        <v>5.3106731230087066E-3</v>
      </c>
      <c r="Y66" s="96">
        <f>SUM(Y9:Y63)</f>
        <v>212</v>
      </c>
      <c r="Z66" s="97">
        <f xml:space="preserve"> Y66 /  ($G$66 + $I$66)</f>
        <v>1.7732913877427088E-4</v>
      </c>
      <c r="AA66" s="98">
        <f>SUM(AA9:AA63)</f>
        <v>980</v>
      </c>
      <c r="AB66" s="99">
        <f xml:space="preserve"> AA66 /  ($G$66 + $I$66)</f>
        <v>8.1972903773012008E-4</v>
      </c>
      <c r="AC66" s="100">
        <f>SUM(AC9:AC63)</f>
        <v>62709</v>
      </c>
      <c r="AD66" s="100">
        <f>SUM(AD9:AD63)</f>
        <v>1154275</v>
      </c>
      <c r="AE66" s="101">
        <f xml:space="preserve"> AD66 /  ($G$66 + $I$66)</f>
        <v>0.96550279084279023</v>
      </c>
      <c r="AF66" s="102">
        <f>SUM(AF9:AF63)</f>
        <v>12089</v>
      </c>
      <c r="AG66" s="103">
        <f xml:space="preserve"> AF66 / $B$66</f>
        <v>1.0057395958905192E-2</v>
      </c>
    </row>
    <row r="67" spans="1:33" x14ac:dyDescent="0.25">
      <c r="A67" s="104" t="s">
        <v>106</v>
      </c>
      <c r="B67" s="91">
        <f>MIN(B9:B63)</f>
        <v>3457</v>
      </c>
      <c r="C67" s="91">
        <f>MIN(C9:C63)</f>
        <v>9</v>
      </c>
      <c r="D67" s="91">
        <f>MIN(D9:D63)</f>
        <v>0</v>
      </c>
      <c r="E67" s="91">
        <f>MIN(E9:E63)</f>
        <v>0</v>
      </c>
      <c r="F67" s="91">
        <f>MIN(F9:F63)</f>
        <v>3</v>
      </c>
      <c r="G67" s="93">
        <f>MIN(G9:G63)</f>
        <v>3393</v>
      </c>
      <c r="H67" s="105">
        <f>MIN(H9:H63)</f>
        <v>0.68400000000000005</v>
      </c>
      <c r="I67" s="93">
        <f>MIN(I9:I63)</f>
        <v>30</v>
      </c>
      <c r="J67" s="106">
        <f>MIN(J9:J63)</f>
        <v>3.0000000000000001E-3</v>
      </c>
      <c r="K67" s="93">
        <f>MIN(K9:K63)</f>
        <v>0</v>
      </c>
      <c r="L67" s="106">
        <f>MIN(L9:L63)</f>
        <v>0</v>
      </c>
      <c r="M67" s="93">
        <f>MIN(M9:M63)</f>
        <v>0</v>
      </c>
      <c r="N67" s="105">
        <f>MIN(N9:N63)</f>
        <v>0</v>
      </c>
      <c r="O67" s="96">
        <f>MIN(O9:O63)</f>
        <v>4</v>
      </c>
      <c r="P67" s="107">
        <f>MIN(P9:P63)</f>
        <v>0</v>
      </c>
      <c r="Q67" s="96">
        <f>MIN(Q9:Q63)</f>
        <v>0</v>
      </c>
      <c r="R67" s="107">
        <f>MIN(R9:R63)</f>
        <v>0</v>
      </c>
      <c r="S67" s="96">
        <f>MIN(S9:S63)</f>
        <v>5</v>
      </c>
      <c r="T67" s="107">
        <f>MIN(T9:T63)</f>
        <v>0</v>
      </c>
      <c r="U67" s="96">
        <f>MIN(U9:U63)</f>
        <v>1</v>
      </c>
      <c r="V67" s="107">
        <f>MIN(V9:V63)</f>
        <v>0</v>
      </c>
      <c r="W67" s="96">
        <f>MIN(W9:W63)</f>
        <v>0</v>
      </c>
      <c r="X67" s="108">
        <f>MIN(X9:X63)</f>
        <v>0</v>
      </c>
      <c r="Y67" s="96">
        <f>MIN(Y9:Y63)</f>
        <v>0</v>
      </c>
      <c r="Z67" s="107">
        <f>MIN(Z9:Z63)</f>
        <v>0</v>
      </c>
      <c r="AA67" s="98">
        <f>MIN(AA9:AA63)</f>
        <v>0</v>
      </c>
      <c r="AB67" s="109">
        <f>MIN(AB9:AB63)</f>
        <v>0</v>
      </c>
      <c r="AC67" s="100">
        <f>MIN(AC9:AC63)</f>
        <v>30</v>
      </c>
      <c r="AD67" s="100">
        <f>MIN(AD9:AD63)</f>
        <v>3434</v>
      </c>
      <c r="AE67" s="110">
        <f>MIN(AE9:AE63)</f>
        <v>0.69499999999999995</v>
      </c>
      <c r="AF67" s="102">
        <f>MIN(AF9:AF63)</f>
        <v>5</v>
      </c>
      <c r="AG67" s="111">
        <f>MIN(AG9:AG63)</f>
        <v>0</v>
      </c>
    </row>
    <row r="68" spans="1:33" x14ac:dyDescent="0.25">
      <c r="A68" s="104" t="s">
        <v>107</v>
      </c>
      <c r="B68" s="91">
        <f>MAX(B9:B63)</f>
        <v>120222</v>
      </c>
      <c r="C68" s="91">
        <f>MAX(C9:C63)</f>
        <v>183</v>
      </c>
      <c r="D68" s="91">
        <f>MAX(D9:D63)</f>
        <v>10</v>
      </c>
      <c r="E68" s="91">
        <f>MAX(E9:E63)</f>
        <v>162</v>
      </c>
      <c r="F68" s="91">
        <f>MAX(F9:F63)</f>
        <v>8</v>
      </c>
      <c r="G68" s="93">
        <f>MAX(G9:G63)</f>
        <v>118176</v>
      </c>
      <c r="H68" s="105">
        <f>MAX(H9:H63)</f>
        <v>0.997</v>
      </c>
      <c r="I68" s="93">
        <f>MAX(I9:I63)</f>
        <v>4465</v>
      </c>
      <c r="J68" s="106">
        <f>MAX(J9:J63)</f>
        <v>0.26100000000000001</v>
      </c>
      <c r="K68" s="93">
        <f>MAX(K9:K63)</f>
        <v>935</v>
      </c>
      <c r="L68" s="106">
        <f>MAX(L9:L63)</f>
        <v>5.5E-2</v>
      </c>
      <c r="M68" s="93">
        <f>MAX(M9:M63)</f>
        <v>1004</v>
      </c>
      <c r="N68" s="106">
        <f>MAX(N9:N63)</f>
        <v>1.7999999999999999E-2</v>
      </c>
      <c r="O68" s="96">
        <f>MAX(O9:O63)</f>
        <v>1302</v>
      </c>
      <c r="P68" s="107">
        <f>MAX(P9:P63)</f>
        <v>7.5999999999999998E-2</v>
      </c>
      <c r="Q68" s="96">
        <f>MAX(Q9:Q63)</f>
        <v>800</v>
      </c>
      <c r="R68" s="107">
        <f>MAX(R9:R63)</f>
        <v>2.3E-2</v>
      </c>
      <c r="S68" s="96">
        <f>MAX(S9:S63)</f>
        <v>6776</v>
      </c>
      <c r="T68" s="107">
        <f>MAX(T9:T63)</f>
        <v>0.25900000000000001</v>
      </c>
      <c r="U68" s="96">
        <f>MAX(U9:U63)</f>
        <v>3361</v>
      </c>
      <c r="V68" s="107">
        <f>MAX(V9:V63)</f>
        <v>6.9000000000000006E-2</v>
      </c>
      <c r="W68" s="96">
        <f>MAX(W9:W63)</f>
        <v>2000</v>
      </c>
      <c r="X68" s="108">
        <f>MAX(X9:X63)</f>
        <v>0.17199999999999999</v>
      </c>
      <c r="Y68" s="96">
        <f>MAX(Y9:Y63)</f>
        <v>20</v>
      </c>
      <c r="Z68" s="107">
        <f>MAX(Z9:Z63)</f>
        <v>2E-3</v>
      </c>
      <c r="AA68" s="98">
        <f>MAX(AA9:AA63)</f>
        <v>184</v>
      </c>
      <c r="AB68" s="109">
        <f>MAX(AB9:AB63)</f>
        <v>8.9999999999999993E-3</v>
      </c>
      <c r="AC68" s="100">
        <f>MAX(AC9:AC63)</f>
        <v>7301</v>
      </c>
      <c r="AD68" s="100">
        <f>MAX(AD9:AD63)</f>
        <v>118520</v>
      </c>
      <c r="AE68" s="110">
        <f>MAX(AE9:AE63)</f>
        <v>0.999</v>
      </c>
      <c r="AF68" s="102">
        <f>MAX(AF9:AF63)</f>
        <v>2237</v>
      </c>
      <c r="AG68" s="111">
        <f>MAX(AG9:AG63)</f>
        <v>0.13100000000000001</v>
      </c>
    </row>
    <row r="70" spans="1:33" x14ac:dyDescent="0.25">
      <c r="G70" s="88">
        <f xml:space="preserve"> '[1]2 Jan 2024'!G65 + '[1]2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descending="1" ref="S8"/>
    </sortState>
  </autoFilter>
  <mergeCells count="7">
    <mergeCell ref="AM7:AN7"/>
    <mergeCell ref="G7:N7"/>
    <mergeCell ref="O7:Z7"/>
    <mergeCell ref="AA7:AB7"/>
    <mergeCell ref="AC7:AE7"/>
    <mergeCell ref="AF7:AG7"/>
    <mergeCell ref="AJ7:AK7"/>
  </mergeCells>
  <hyperlinks>
    <hyperlink ref="AG1" r:id="rId1" xr:uid="{04E992A4-2367-4855-87ED-191159AD2F61}"/>
    <hyperlink ref="H1" r:id="rId2" xr:uid="{38CC63BC-0053-4456-A36E-A3A1A60E591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8" sqref="A8"/>
    </sheetView>
  </sheetViews>
  <sheetFormatPr defaultRowHeight="15" x14ac:dyDescent="0.25"/>
  <cols>
    <col min="1" max="1" width="13.28515625" customWidth="1"/>
    <col min="2" max="2" width="11.42578125" customWidth="1"/>
    <col min="3" max="3" width="14.140625" bestFit="1" customWidth="1"/>
    <col min="4" max="4" width="14.140625" customWidth="1"/>
    <col min="5" max="5" width="20.42578125" hidden="1" customWidth="1"/>
    <col min="6" max="6" width="13.140625" customWidth="1"/>
    <col min="7" max="7" width="12.85546875" customWidth="1"/>
    <col min="8" max="8" width="12.140625" style="1" customWidth="1"/>
    <col min="9" max="9" width="12.28515625" customWidth="1"/>
    <col min="10" max="10" width="16.7109375" style="1" customWidth="1"/>
    <col min="11" max="11" width="15.42578125" customWidth="1"/>
    <col min="12" max="12" width="15.42578125" style="1" customWidth="1"/>
    <col min="13" max="13" width="15.140625" customWidth="1"/>
    <col min="14" max="14" width="14.85546875" style="1" customWidth="1"/>
    <col min="15" max="15" width="15.140625" customWidth="1"/>
    <col min="16" max="16" width="14.85546875" style="1" customWidth="1"/>
    <col min="17" max="17" width="16.140625" hidden="1" customWidth="1"/>
    <col min="18" max="18" width="13.7109375" style="1" hidden="1" customWidth="1"/>
    <col min="19" max="19" width="13.42578125" bestFit="1" customWidth="1"/>
    <col min="20" max="20" width="16.42578125" style="1" bestFit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  <col min="34" max="34" width="14.28515625" customWidth="1"/>
    <col min="35" max="35" width="12.85546875" customWidth="1"/>
    <col min="36" max="36" width="12.7109375" customWidth="1"/>
    <col min="37" max="37" width="10.42578125" customWidth="1"/>
    <col min="38" max="38" width="12.140625" customWidth="1"/>
    <col min="39" max="39" width="13.140625" customWidth="1"/>
    <col min="40" max="40" width="14.7109375" customWidth="1"/>
    <col min="41" max="41" width="12.28515625" customWidth="1"/>
    <col min="42" max="42" width="11.5703125" customWidth="1"/>
    <col min="43" max="43" width="13.7109375" customWidth="1"/>
    <col min="44" max="44" width="12.7109375" customWidth="1"/>
    <col min="45" max="45" width="13" customWidth="1"/>
    <col min="46" max="46" width="12.7109375" customWidth="1"/>
    <col min="47" max="47" width="13" customWidth="1"/>
  </cols>
  <sheetData>
    <row r="1" spans="1:40" x14ac:dyDescent="0.25">
      <c r="A1" s="2" t="s">
        <v>108</v>
      </c>
      <c r="B1" s="3"/>
      <c r="C1" s="4"/>
      <c r="D1" s="4"/>
      <c r="E1" s="4"/>
      <c r="F1" s="4"/>
      <c r="G1" s="4"/>
      <c r="H1" s="5" t="s">
        <v>85</v>
      </c>
      <c r="I1" s="6"/>
      <c r="J1" s="4"/>
      <c r="K1" s="6"/>
      <c r="L1" s="4"/>
      <c r="M1" s="6"/>
      <c r="N1" s="4"/>
      <c r="O1" s="6"/>
      <c r="P1" s="4"/>
      <c r="R1" s="4"/>
      <c r="S1" s="6"/>
      <c r="T1" s="4"/>
      <c r="U1" s="6"/>
      <c r="V1" s="4"/>
      <c r="W1" s="6"/>
      <c r="X1" s="4"/>
      <c r="Y1" s="6"/>
      <c r="Z1" s="4"/>
      <c r="AA1" s="6"/>
      <c r="AB1" s="7"/>
      <c r="AC1" s="4"/>
      <c r="AD1" s="4"/>
      <c r="AE1" s="7"/>
      <c r="AF1" s="6"/>
      <c r="AG1" s="5" t="s">
        <v>85</v>
      </c>
    </row>
    <row r="2" spans="1:40" x14ac:dyDescent="0.25">
      <c r="A2" s="8" t="s">
        <v>113</v>
      </c>
      <c r="B2" s="9"/>
      <c r="C2" s="4"/>
      <c r="D2" s="4"/>
      <c r="E2" s="4"/>
      <c r="F2" s="4"/>
      <c r="G2" s="4"/>
      <c r="H2" s="4"/>
      <c r="I2" s="6"/>
      <c r="J2" s="4"/>
      <c r="K2" s="6"/>
      <c r="L2" s="4"/>
      <c r="M2" s="6"/>
      <c r="N2" s="4"/>
      <c r="O2" s="6"/>
      <c r="P2" s="4"/>
      <c r="Q2" s="6"/>
      <c r="R2" s="4"/>
      <c r="S2" s="6"/>
      <c r="T2" s="4"/>
      <c r="U2" s="6"/>
      <c r="V2" s="4"/>
      <c r="W2" s="6"/>
      <c r="X2" s="4"/>
      <c r="Y2" s="6"/>
      <c r="Z2" s="4"/>
      <c r="AA2" s="6"/>
      <c r="AB2" s="7"/>
      <c r="AC2" s="4"/>
      <c r="AD2" s="4"/>
      <c r="AE2" s="7"/>
      <c r="AF2" s="6"/>
      <c r="AG2" s="4"/>
      <c r="AH2" s="4"/>
    </row>
    <row r="3" spans="1:40" x14ac:dyDescent="0.25">
      <c r="A3" s="8" t="s">
        <v>86</v>
      </c>
      <c r="B3" s="9"/>
      <c r="C3" s="4"/>
      <c r="D3" s="4"/>
      <c r="E3" s="4"/>
      <c r="F3" s="4"/>
      <c r="G3" s="4"/>
      <c r="H3" s="4"/>
      <c r="I3" s="6"/>
      <c r="J3" s="4"/>
      <c r="K3" s="6"/>
      <c r="L3" s="4"/>
      <c r="M3" s="6"/>
      <c r="N3" s="4"/>
      <c r="O3" s="6"/>
      <c r="P3" s="4"/>
      <c r="Q3" s="6"/>
      <c r="R3" s="4"/>
      <c r="S3" s="6"/>
      <c r="T3" s="4"/>
      <c r="U3" s="6"/>
      <c r="V3" s="4"/>
      <c r="W3" s="6"/>
      <c r="X3" s="4"/>
      <c r="Y3" s="6"/>
      <c r="Z3" s="4"/>
      <c r="AA3" s="6"/>
      <c r="AB3" s="7"/>
      <c r="AC3" s="4"/>
      <c r="AD3" s="4"/>
      <c r="AE3" s="7"/>
      <c r="AF3" s="6"/>
      <c r="AG3" s="4"/>
      <c r="AH3" s="4"/>
    </row>
    <row r="4" spans="1:40" x14ac:dyDescent="0.25">
      <c r="A4" s="8"/>
      <c r="B4" s="9"/>
      <c r="C4" s="4"/>
      <c r="D4" s="4"/>
      <c r="E4" s="4"/>
      <c r="F4" s="4"/>
      <c r="G4" s="4"/>
      <c r="H4" s="4"/>
      <c r="I4" s="6"/>
      <c r="J4" s="4"/>
      <c r="K4" s="6"/>
      <c r="L4" s="4"/>
      <c r="M4" s="6"/>
      <c r="N4" s="4"/>
      <c r="O4" s="6"/>
      <c r="P4" s="4"/>
      <c r="Q4" s="6"/>
      <c r="R4" s="4"/>
      <c r="S4" s="6"/>
      <c r="T4" s="4"/>
      <c r="U4" s="6"/>
      <c r="V4" s="4"/>
      <c r="W4" s="6"/>
      <c r="X4" s="4"/>
      <c r="Y4" s="6"/>
      <c r="Z4" s="4"/>
      <c r="AA4" s="6"/>
      <c r="AB4" s="7"/>
      <c r="AC4" s="7">
        <f>SUM(O10,,U10,W10,Y10,AA10,S10)</f>
        <v>5088</v>
      </c>
      <c r="AD4" s="4"/>
      <c r="AE4" s="7"/>
      <c r="AF4" s="6"/>
      <c r="AG4" s="4"/>
      <c r="AH4" s="4"/>
    </row>
    <row r="5" spans="1:40" x14ac:dyDescent="0.25">
      <c r="A5" s="9"/>
      <c r="B5" s="4"/>
      <c r="C5" s="4"/>
      <c r="D5" s="4"/>
      <c r="E5" s="10" t="s">
        <v>87</v>
      </c>
      <c r="F5" s="4"/>
      <c r="G5" s="4"/>
      <c r="H5" s="11" t="s">
        <v>88</v>
      </c>
      <c r="I5" s="4"/>
      <c r="J5" s="6"/>
      <c r="K5" s="4"/>
      <c r="L5" s="6"/>
      <c r="M5" s="4"/>
      <c r="N5" s="6"/>
      <c r="O5" s="4"/>
      <c r="P5" s="11" t="s">
        <v>109</v>
      </c>
      <c r="Q5" s="4"/>
      <c r="R5" s="6"/>
      <c r="S5" s="4"/>
      <c r="T5" s="6"/>
      <c r="U5" s="4"/>
      <c r="V5" s="6"/>
      <c r="W5" s="4"/>
      <c r="X5" s="6"/>
      <c r="Y5" s="4"/>
      <c r="Z5" s="6"/>
      <c r="AA5" s="4"/>
      <c r="AB5" s="6"/>
      <c r="AC5" s="7">
        <f>SUM(O11,,U11,W11,Y11,AA11,S11)</f>
        <v>992</v>
      </c>
      <c r="AD5" s="7"/>
      <c r="AE5" s="6"/>
      <c r="AF5" s="4"/>
      <c r="AG5" s="11" t="s">
        <v>110</v>
      </c>
      <c r="AH5" s="12"/>
      <c r="AM5" t="s">
        <v>89</v>
      </c>
    </row>
    <row r="6" spans="1:40" ht="15.75" thickBot="1" x14ac:dyDescent="0.3">
      <c r="A6" s="13"/>
      <c r="B6" s="7"/>
      <c r="C6" s="4"/>
      <c r="D6" s="4"/>
      <c r="E6" s="14" t="s">
        <v>90</v>
      </c>
      <c r="F6" s="15"/>
      <c r="G6" s="16"/>
      <c r="H6" s="17" t="s">
        <v>91</v>
      </c>
      <c r="I6" s="15"/>
      <c r="J6" s="18"/>
      <c r="K6" s="15"/>
      <c r="L6" s="18"/>
      <c r="M6" s="4"/>
      <c r="N6" s="6"/>
      <c r="O6" s="18"/>
      <c r="P6" s="17" t="s">
        <v>92</v>
      </c>
      <c r="Q6" s="18"/>
      <c r="R6" s="18" t="s">
        <v>92</v>
      </c>
      <c r="S6" s="19"/>
      <c r="T6" s="19"/>
      <c r="U6" s="19"/>
      <c r="V6" s="19"/>
      <c r="W6" s="19"/>
      <c r="X6" s="6"/>
      <c r="Y6" s="19"/>
      <c r="Z6" s="19"/>
      <c r="AA6" s="19"/>
      <c r="AB6" s="19"/>
      <c r="AC6" s="20">
        <f xml:space="preserve"> SUM(O9,Q9,U9,W9,Y9,AA9)</f>
        <v>104</v>
      </c>
      <c r="AD6" s="7"/>
      <c r="AE6" s="6"/>
      <c r="AF6" s="8">
        <v>46204</v>
      </c>
      <c r="AG6" s="4" t="s">
        <v>92</v>
      </c>
      <c r="AH6" s="12"/>
      <c r="AJ6" s="12" t="s">
        <v>111</v>
      </c>
      <c r="AM6" s="13" t="s">
        <v>112</v>
      </c>
    </row>
    <row r="7" spans="1:40" ht="15.75" thickBot="1" x14ac:dyDescent="0.3">
      <c r="A7" s="13"/>
      <c r="B7" s="7"/>
      <c r="C7" s="4"/>
      <c r="D7" s="4"/>
      <c r="E7" s="4"/>
      <c r="F7" s="4"/>
      <c r="G7" s="21" t="s">
        <v>93</v>
      </c>
      <c r="H7" s="22"/>
      <c r="I7" s="22"/>
      <c r="J7" s="22"/>
      <c r="K7" s="22"/>
      <c r="L7" s="22"/>
      <c r="M7" s="22"/>
      <c r="N7" s="23"/>
      <c r="O7" s="24" t="s">
        <v>94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6"/>
      <c r="AA7" s="27" t="s">
        <v>95</v>
      </c>
      <c r="AB7" s="28"/>
      <c r="AC7" s="29" t="s">
        <v>96</v>
      </c>
      <c r="AD7" s="30"/>
      <c r="AE7" s="31"/>
      <c r="AF7" s="32" t="s">
        <v>97</v>
      </c>
      <c r="AG7" s="33"/>
      <c r="AH7" s="12"/>
      <c r="AJ7" s="34" t="s">
        <v>97</v>
      </c>
      <c r="AK7" s="35"/>
      <c r="AM7" s="36" t="s">
        <v>97</v>
      </c>
      <c r="AN7" s="37"/>
    </row>
    <row r="8" spans="1:40" s="112" customFormat="1" ht="51.75" thickBot="1" x14ac:dyDescent="0.3">
      <c r="A8" s="38" t="s">
        <v>0</v>
      </c>
      <c r="B8" s="39" t="s">
        <v>1</v>
      </c>
      <c r="C8" s="39" t="s">
        <v>2</v>
      </c>
      <c r="D8" s="39" t="s">
        <v>98</v>
      </c>
      <c r="E8" s="39" t="s">
        <v>3</v>
      </c>
      <c r="F8" s="40" t="s">
        <v>4</v>
      </c>
      <c r="G8" s="41" t="s">
        <v>5</v>
      </c>
      <c r="H8" s="42" t="s">
        <v>6</v>
      </c>
      <c r="I8" s="43" t="s">
        <v>7</v>
      </c>
      <c r="J8" s="44" t="s">
        <v>8</v>
      </c>
      <c r="K8" s="43" t="s">
        <v>9</v>
      </c>
      <c r="L8" s="44" t="s">
        <v>10</v>
      </c>
      <c r="M8" s="43" t="s">
        <v>99</v>
      </c>
      <c r="N8" s="45" t="s">
        <v>100</v>
      </c>
      <c r="O8" s="46" t="s">
        <v>11</v>
      </c>
      <c r="P8" s="47" t="s">
        <v>12</v>
      </c>
      <c r="Q8" s="48" t="s">
        <v>13</v>
      </c>
      <c r="R8" s="49" t="s">
        <v>14</v>
      </c>
      <c r="S8" s="48" t="s">
        <v>15</v>
      </c>
      <c r="T8" s="49" t="s">
        <v>16</v>
      </c>
      <c r="U8" s="48" t="s">
        <v>17</v>
      </c>
      <c r="V8" s="49" t="s">
        <v>18</v>
      </c>
      <c r="W8" s="48" t="s">
        <v>19</v>
      </c>
      <c r="X8" s="49" t="s">
        <v>20</v>
      </c>
      <c r="Y8" s="48" t="s">
        <v>21</v>
      </c>
      <c r="Z8" s="50" t="s">
        <v>22</v>
      </c>
      <c r="AA8" s="51" t="s">
        <v>23</v>
      </c>
      <c r="AB8" s="52" t="s">
        <v>24</v>
      </c>
      <c r="AC8" s="53" t="s">
        <v>25</v>
      </c>
      <c r="AD8" s="54" t="s">
        <v>26</v>
      </c>
      <c r="AE8" s="55" t="s">
        <v>27</v>
      </c>
      <c r="AF8" s="56" t="s">
        <v>28</v>
      </c>
      <c r="AG8" s="57" t="s">
        <v>29</v>
      </c>
      <c r="AH8" s="58"/>
      <c r="AJ8" s="114" t="s">
        <v>28</v>
      </c>
      <c r="AK8" s="115" t="s">
        <v>29</v>
      </c>
      <c r="AM8" s="59" t="s">
        <v>101</v>
      </c>
      <c r="AN8" s="60" t="s">
        <v>102</v>
      </c>
    </row>
    <row r="9" spans="1:40" x14ac:dyDescent="0.25">
      <c r="A9" s="61" t="s">
        <v>30</v>
      </c>
      <c r="B9" s="62">
        <v>9598</v>
      </c>
      <c r="C9" s="63">
        <v>13</v>
      </c>
      <c r="D9" s="63">
        <v>0</v>
      </c>
      <c r="E9" s="63">
        <v>3</v>
      </c>
      <c r="F9" s="64">
        <v>3</v>
      </c>
      <c r="G9" s="65">
        <v>9317</v>
      </c>
      <c r="H9" s="66">
        <v>0.97099999999999997</v>
      </c>
      <c r="I9" s="67">
        <v>276</v>
      </c>
      <c r="J9" s="68">
        <v>2.9000000000000001E-2</v>
      </c>
      <c r="K9" s="69">
        <v>3</v>
      </c>
      <c r="L9" s="68">
        <v>0</v>
      </c>
      <c r="M9" s="69">
        <v>2</v>
      </c>
      <c r="N9" s="70">
        <v>0</v>
      </c>
      <c r="O9" s="71">
        <v>62</v>
      </c>
      <c r="P9" s="72">
        <v>6.0000000000000001E-3</v>
      </c>
      <c r="Q9" s="73">
        <v>18</v>
      </c>
      <c r="R9" s="74">
        <v>2E-3</v>
      </c>
      <c r="S9" s="73">
        <v>440</v>
      </c>
      <c r="T9" s="74">
        <v>4.5999999999999999E-2</v>
      </c>
      <c r="U9" s="73">
        <v>9</v>
      </c>
      <c r="V9" s="74">
        <v>1E-3</v>
      </c>
      <c r="W9" s="73">
        <v>4</v>
      </c>
      <c r="X9" s="75">
        <v>0</v>
      </c>
      <c r="Y9" s="76">
        <v>0</v>
      </c>
      <c r="Z9" s="77">
        <v>0</v>
      </c>
      <c r="AA9" s="78">
        <v>11</v>
      </c>
      <c r="AB9" s="79">
        <v>1E-3</v>
      </c>
      <c r="AC9" s="80">
        <v>528</v>
      </c>
      <c r="AD9" s="81">
        <v>9120</v>
      </c>
      <c r="AE9" s="82">
        <v>0.95</v>
      </c>
      <c r="AF9" s="83">
        <v>65</v>
      </c>
      <c r="AG9" s="84">
        <v>7.0000000000000001E-3</v>
      </c>
      <c r="AJ9" s="116">
        <v>59</v>
      </c>
      <c r="AK9" s="117">
        <v>6.0000000000000001E-3</v>
      </c>
      <c r="AM9" s="85">
        <f xml:space="preserve"> AF9 - AJ9</f>
        <v>6</v>
      </c>
      <c r="AN9" s="86">
        <f xml:space="preserve"> AG9 - AK9</f>
        <v>1E-3</v>
      </c>
    </row>
    <row r="10" spans="1:40" x14ac:dyDescent="0.25">
      <c r="A10" s="61" t="s">
        <v>31</v>
      </c>
      <c r="B10" s="62">
        <v>102043</v>
      </c>
      <c r="C10" s="63">
        <v>80</v>
      </c>
      <c r="D10" s="63">
        <v>0</v>
      </c>
      <c r="E10" s="63">
        <v>77</v>
      </c>
      <c r="F10" s="64">
        <v>6</v>
      </c>
      <c r="G10" s="65">
        <v>101505</v>
      </c>
      <c r="H10" s="66">
        <v>0.995</v>
      </c>
      <c r="I10" s="67">
        <v>484</v>
      </c>
      <c r="J10" s="68">
        <v>5.0000000000000001E-3</v>
      </c>
      <c r="K10" s="69">
        <v>1</v>
      </c>
      <c r="L10" s="68">
        <v>0</v>
      </c>
      <c r="M10" s="69">
        <v>53</v>
      </c>
      <c r="N10" s="70">
        <v>1E-3</v>
      </c>
      <c r="O10" s="71">
        <v>30</v>
      </c>
      <c r="P10" s="72">
        <v>0</v>
      </c>
      <c r="Q10" s="73">
        <v>30</v>
      </c>
      <c r="R10" s="74">
        <v>0</v>
      </c>
      <c r="S10" s="73">
        <v>11</v>
      </c>
      <c r="T10" s="74">
        <v>0</v>
      </c>
      <c r="U10" s="73">
        <v>3047</v>
      </c>
      <c r="V10" s="74">
        <v>0.03</v>
      </c>
      <c r="W10" s="73">
        <v>2000</v>
      </c>
      <c r="X10" s="75">
        <v>0.02</v>
      </c>
      <c r="Y10" s="76">
        <v>0</v>
      </c>
      <c r="Z10" s="77">
        <v>0</v>
      </c>
      <c r="AA10" s="78">
        <v>0</v>
      </c>
      <c r="AB10" s="79">
        <v>0</v>
      </c>
      <c r="AC10" s="80">
        <v>5097</v>
      </c>
      <c r="AD10" s="81">
        <v>98950</v>
      </c>
      <c r="AE10" s="82">
        <v>0.97</v>
      </c>
      <c r="AF10" s="83">
        <v>31</v>
      </c>
      <c r="AG10" s="84">
        <v>0</v>
      </c>
      <c r="AJ10" s="118">
        <v>173</v>
      </c>
      <c r="AK10" s="113">
        <v>2E-3</v>
      </c>
      <c r="AM10" s="85">
        <f xml:space="preserve"> AF10 - AJ10</f>
        <v>-142</v>
      </c>
      <c r="AN10" s="86">
        <f xml:space="preserve"> AG10 - AK10</f>
        <v>-2E-3</v>
      </c>
    </row>
    <row r="11" spans="1:40" x14ac:dyDescent="0.25">
      <c r="A11" s="61" t="s">
        <v>32</v>
      </c>
      <c r="B11" s="62">
        <v>13606</v>
      </c>
      <c r="C11" s="63">
        <v>26</v>
      </c>
      <c r="D11" s="63">
        <v>0</v>
      </c>
      <c r="E11" s="63">
        <v>5</v>
      </c>
      <c r="F11" s="64">
        <v>3</v>
      </c>
      <c r="G11" s="65">
        <v>13246</v>
      </c>
      <c r="H11" s="66">
        <v>0.97399999999999998</v>
      </c>
      <c r="I11" s="67">
        <v>269</v>
      </c>
      <c r="J11" s="68">
        <v>0.02</v>
      </c>
      <c r="K11" s="69">
        <v>5</v>
      </c>
      <c r="L11" s="68">
        <v>0</v>
      </c>
      <c r="M11" s="69">
        <v>86</v>
      </c>
      <c r="N11" s="70">
        <v>6.0000000000000001E-3</v>
      </c>
      <c r="O11" s="71">
        <v>10</v>
      </c>
      <c r="P11" s="72">
        <v>1E-3</v>
      </c>
      <c r="Q11" s="73">
        <v>3</v>
      </c>
      <c r="R11" s="74">
        <v>0</v>
      </c>
      <c r="S11" s="73">
        <v>161</v>
      </c>
      <c r="T11" s="74">
        <v>1.2E-2</v>
      </c>
      <c r="U11" s="73">
        <v>817</v>
      </c>
      <c r="V11" s="74">
        <v>0.06</v>
      </c>
      <c r="W11" s="73">
        <v>1</v>
      </c>
      <c r="X11" s="75">
        <v>0</v>
      </c>
      <c r="Y11" s="76">
        <v>0</v>
      </c>
      <c r="Z11" s="77">
        <v>0</v>
      </c>
      <c r="AA11" s="78">
        <v>3</v>
      </c>
      <c r="AB11" s="79">
        <v>0</v>
      </c>
      <c r="AC11" s="80">
        <v>994</v>
      </c>
      <c r="AD11" s="81">
        <v>12621</v>
      </c>
      <c r="AE11" s="82">
        <v>0.92800000000000005</v>
      </c>
      <c r="AF11" s="83">
        <v>15</v>
      </c>
      <c r="AG11" s="84">
        <v>1E-3</v>
      </c>
      <c r="AJ11" s="118">
        <v>13</v>
      </c>
      <c r="AK11" s="113">
        <v>1E-3</v>
      </c>
      <c r="AM11" s="85">
        <f xml:space="preserve"> AF11 - AJ11</f>
        <v>2</v>
      </c>
      <c r="AN11" s="86">
        <f xml:space="preserve"> AG11 - AK11</f>
        <v>0</v>
      </c>
    </row>
    <row r="12" spans="1:40" x14ac:dyDescent="0.25">
      <c r="A12" s="61" t="s">
        <v>33</v>
      </c>
      <c r="B12" s="62">
        <v>7815</v>
      </c>
      <c r="C12" s="63">
        <v>18</v>
      </c>
      <c r="D12" s="63">
        <v>0</v>
      </c>
      <c r="E12" s="63">
        <v>0</v>
      </c>
      <c r="F12" s="64">
        <v>4</v>
      </c>
      <c r="G12" s="65">
        <v>7621</v>
      </c>
      <c r="H12" s="66">
        <v>0.97499999999999998</v>
      </c>
      <c r="I12" s="67">
        <v>154</v>
      </c>
      <c r="J12" s="68">
        <v>0.02</v>
      </c>
      <c r="K12" s="69">
        <v>10</v>
      </c>
      <c r="L12" s="68">
        <v>1E-3</v>
      </c>
      <c r="M12" s="69">
        <v>30</v>
      </c>
      <c r="N12" s="70">
        <v>4.0000000000000001E-3</v>
      </c>
      <c r="O12" s="71">
        <v>45</v>
      </c>
      <c r="P12" s="72">
        <v>6.0000000000000001E-3</v>
      </c>
      <c r="Q12" s="73">
        <v>0</v>
      </c>
      <c r="R12" s="74">
        <v>0</v>
      </c>
      <c r="S12" s="73">
        <v>51</v>
      </c>
      <c r="T12" s="74">
        <v>7.0000000000000001E-3</v>
      </c>
      <c r="U12" s="73">
        <v>20</v>
      </c>
      <c r="V12" s="74">
        <v>3.0000000000000001E-3</v>
      </c>
      <c r="W12" s="73">
        <v>22</v>
      </c>
      <c r="X12" s="75">
        <v>3.0000000000000001E-3</v>
      </c>
      <c r="Y12" s="76">
        <v>1</v>
      </c>
      <c r="Z12" s="77">
        <v>0</v>
      </c>
      <c r="AA12" s="78">
        <v>0</v>
      </c>
      <c r="AB12" s="79">
        <v>0</v>
      </c>
      <c r="AC12" s="80">
        <v>175</v>
      </c>
      <c r="AD12" s="81">
        <v>7728</v>
      </c>
      <c r="AE12" s="82">
        <v>0.98899999999999999</v>
      </c>
      <c r="AF12" s="83">
        <v>55</v>
      </c>
      <c r="AG12" s="84">
        <v>7.0000000000000001E-3</v>
      </c>
      <c r="AJ12" s="118">
        <v>58</v>
      </c>
      <c r="AK12" s="113">
        <v>7.0000000000000001E-3</v>
      </c>
      <c r="AM12" s="85">
        <f xml:space="preserve"> AF12 - AJ12</f>
        <v>-3</v>
      </c>
      <c r="AN12" s="86">
        <f xml:space="preserve"> AG12 - AK12</f>
        <v>0</v>
      </c>
    </row>
    <row r="13" spans="1:40" x14ac:dyDescent="0.25">
      <c r="A13" s="61" t="s">
        <v>34</v>
      </c>
      <c r="B13" s="62">
        <v>15092</v>
      </c>
      <c r="C13" s="63">
        <v>21</v>
      </c>
      <c r="D13" s="63">
        <v>0</v>
      </c>
      <c r="E13" s="63">
        <v>13</v>
      </c>
      <c r="F13" s="64">
        <v>3</v>
      </c>
      <c r="G13" s="65">
        <v>14804</v>
      </c>
      <c r="H13" s="66">
        <v>0.98099999999999998</v>
      </c>
      <c r="I13" s="67">
        <v>155</v>
      </c>
      <c r="J13" s="68">
        <v>0.01</v>
      </c>
      <c r="K13" s="69">
        <v>5</v>
      </c>
      <c r="L13" s="68">
        <v>0</v>
      </c>
      <c r="M13" s="69">
        <v>128</v>
      </c>
      <c r="N13" s="70">
        <v>8.0000000000000002E-3</v>
      </c>
      <c r="O13" s="71">
        <v>120</v>
      </c>
      <c r="P13" s="72">
        <v>8.0000000000000002E-3</v>
      </c>
      <c r="Q13" s="73">
        <v>75</v>
      </c>
      <c r="R13" s="74">
        <v>5.0000000000000001E-3</v>
      </c>
      <c r="S13" s="73">
        <v>107</v>
      </c>
      <c r="T13" s="74">
        <v>7.0000000000000001E-3</v>
      </c>
      <c r="U13" s="73">
        <v>69</v>
      </c>
      <c r="V13" s="74">
        <v>5.0000000000000001E-3</v>
      </c>
      <c r="W13" s="73">
        <v>5</v>
      </c>
      <c r="X13" s="75">
        <v>0</v>
      </c>
      <c r="Y13" s="76">
        <v>5</v>
      </c>
      <c r="Z13" s="77">
        <v>0</v>
      </c>
      <c r="AA13" s="78">
        <v>19</v>
      </c>
      <c r="AB13" s="79">
        <v>1E-3</v>
      </c>
      <c r="AC13" s="80">
        <v>413</v>
      </c>
      <c r="AD13" s="81">
        <v>14891</v>
      </c>
      <c r="AE13" s="82">
        <v>0.98699999999999999</v>
      </c>
      <c r="AF13" s="83">
        <v>125</v>
      </c>
      <c r="AG13" s="84">
        <v>8.0000000000000002E-3</v>
      </c>
      <c r="AJ13" s="118">
        <v>109</v>
      </c>
      <c r="AK13" s="113">
        <v>7.0000000000000001E-3</v>
      </c>
      <c r="AM13" s="85">
        <f xml:space="preserve"> AF13 - AJ13</f>
        <v>16</v>
      </c>
      <c r="AN13" s="86">
        <f xml:space="preserve"> AG13 - AK13</f>
        <v>1E-3</v>
      </c>
    </row>
    <row r="14" spans="1:40" x14ac:dyDescent="0.25">
      <c r="A14" s="61" t="s">
        <v>35</v>
      </c>
      <c r="B14" s="62">
        <v>55893</v>
      </c>
      <c r="C14" s="63">
        <v>69</v>
      </c>
      <c r="D14" s="63">
        <v>0</v>
      </c>
      <c r="E14" s="63">
        <v>54</v>
      </c>
      <c r="F14" s="64">
        <v>3</v>
      </c>
      <c r="G14" s="65">
        <v>53047</v>
      </c>
      <c r="H14" s="66">
        <v>0.94899999999999995</v>
      </c>
      <c r="I14" s="67">
        <v>1827</v>
      </c>
      <c r="J14" s="68">
        <v>3.3000000000000002E-2</v>
      </c>
      <c r="K14" s="69">
        <v>15</v>
      </c>
      <c r="L14" s="68">
        <v>0</v>
      </c>
      <c r="M14" s="69">
        <v>1004</v>
      </c>
      <c r="N14" s="70">
        <v>1.7999999999999999E-2</v>
      </c>
      <c r="O14" s="71">
        <v>402</v>
      </c>
      <c r="P14" s="72">
        <v>7.0000000000000001E-3</v>
      </c>
      <c r="Q14" s="73">
        <v>260</v>
      </c>
      <c r="R14" s="74">
        <v>5.0000000000000001E-3</v>
      </c>
      <c r="S14" s="73">
        <v>4612</v>
      </c>
      <c r="T14" s="74">
        <v>8.3000000000000004E-2</v>
      </c>
      <c r="U14" s="73">
        <v>611</v>
      </c>
      <c r="V14" s="74">
        <v>1.0999999999999999E-2</v>
      </c>
      <c r="W14" s="73">
        <v>99</v>
      </c>
      <c r="X14" s="75">
        <v>2E-3</v>
      </c>
      <c r="Y14" s="76">
        <v>4</v>
      </c>
      <c r="Z14" s="77">
        <v>0</v>
      </c>
      <c r="AA14" s="78">
        <v>16</v>
      </c>
      <c r="AB14" s="79">
        <v>0</v>
      </c>
      <c r="AC14" s="80">
        <v>5872</v>
      </c>
      <c r="AD14" s="81">
        <v>50865</v>
      </c>
      <c r="AE14" s="82">
        <v>0.91</v>
      </c>
      <c r="AF14" s="83">
        <v>417</v>
      </c>
      <c r="AG14" s="84">
        <v>7.0000000000000001E-3</v>
      </c>
      <c r="AJ14" s="118">
        <v>335</v>
      </c>
      <c r="AK14" s="113">
        <v>6.0000000000000001E-3</v>
      </c>
      <c r="AM14" s="85">
        <f xml:space="preserve"> AF14 - AJ14</f>
        <v>82</v>
      </c>
      <c r="AN14" s="86">
        <f xml:space="preserve"> AG14 - AK14</f>
        <v>1E-3</v>
      </c>
    </row>
    <row r="15" spans="1:40" x14ac:dyDescent="0.25">
      <c r="A15" s="61" t="s">
        <v>36</v>
      </c>
      <c r="B15" s="62">
        <v>4556</v>
      </c>
      <c r="C15" s="63">
        <v>10</v>
      </c>
      <c r="D15" s="63">
        <v>0</v>
      </c>
      <c r="E15" s="63">
        <v>0</v>
      </c>
      <c r="F15" s="64">
        <v>5</v>
      </c>
      <c r="G15" s="65">
        <v>4091</v>
      </c>
      <c r="H15" s="66">
        <v>0.89800000000000002</v>
      </c>
      <c r="I15" s="67">
        <v>448</v>
      </c>
      <c r="J15" s="68">
        <v>9.8000000000000004E-2</v>
      </c>
      <c r="K15" s="69">
        <v>17</v>
      </c>
      <c r="L15" s="68">
        <v>4.0000000000000001E-3</v>
      </c>
      <c r="M15" s="69">
        <v>0</v>
      </c>
      <c r="N15" s="70">
        <v>0</v>
      </c>
      <c r="O15" s="71">
        <v>196</v>
      </c>
      <c r="P15" s="72">
        <v>4.2999999999999997E-2</v>
      </c>
      <c r="Q15" s="73">
        <v>6</v>
      </c>
      <c r="R15" s="74">
        <v>1E-3</v>
      </c>
      <c r="S15" s="73">
        <v>165</v>
      </c>
      <c r="T15" s="74">
        <v>3.5999999999999997E-2</v>
      </c>
      <c r="U15" s="73">
        <v>24</v>
      </c>
      <c r="V15" s="74">
        <v>5.0000000000000001E-3</v>
      </c>
      <c r="W15" s="73">
        <v>30</v>
      </c>
      <c r="X15" s="75">
        <v>7.0000000000000001E-3</v>
      </c>
      <c r="Y15" s="76">
        <v>5</v>
      </c>
      <c r="Z15" s="77">
        <v>1E-3</v>
      </c>
      <c r="AA15" s="78">
        <v>24</v>
      </c>
      <c r="AB15" s="79">
        <v>5.0000000000000001E-3</v>
      </c>
      <c r="AC15" s="80">
        <v>465</v>
      </c>
      <c r="AD15" s="81">
        <v>4339</v>
      </c>
      <c r="AE15" s="82">
        <v>0.95199999999999996</v>
      </c>
      <c r="AF15" s="83">
        <v>213</v>
      </c>
      <c r="AG15" s="84">
        <v>4.7E-2</v>
      </c>
      <c r="AJ15" s="118">
        <v>195</v>
      </c>
      <c r="AK15" s="113">
        <v>4.2999999999999997E-2</v>
      </c>
      <c r="AM15" s="85">
        <f xml:space="preserve"> AF15 - AJ15</f>
        <v>18</v>
      </c>
      <c r="AN15" s="86">
        <f xml:space="preserve"> AG15 - AK15</f>
        <v>4.0000000000000036E-3</v>
      </c>
    </row>
    <row r="16" spans="1:40" x14ac:dyDescent="0.25">
      <c r="A16" s="61" t="s">
        <v>37</v>
      </c>
      <c r="B16" s="62">
        <v>5112</v>
      </c>
      <c r="C16" s="63">
        <v>11</v>
      </c>
      <c r="D16" s="63">
        <v>0</v>
      </c>
      <c r="E16" s="63">
        <v>0</v>
      </c>
      <c r="F16" s="64">
        <v>3</v>
      </c>
      <c r="G16" s="65">
        <v>4826</v>
      </c>
      <c r="H16" s="66">
        <v>0.94399999999999995</v>
      </c>
      <c r="I16" s="67">
        <v>281</v>
      </c>
      <c r="J16" s="68">
        <v>5.5E-2</v>
      </c>
      <c r="K16" s="69">
        <v>4</v>
      </c>
      <c r="L16" s="68">
        <v>1E-3</v>
      </c>
      <c r="M16" s="69">
        <v>1</v>
      </c>
      <c r="N16" s="70">
        <v>0</v>
      </c>
      <c r="O16" s="71">
        <v>82</v>
      </c>
      <c r="P16" s="72">
        <v>1.6E-2</v>
      </c>
      <c r="Q16" s="73">
        <v>1</v>
      </c>
      <c r="R16" s="74">
        <v>0</v>
      </c>
      <c r="S16" s="73">
        <v>67</v>
      </c>
      <c r="T16" s="74">
        <v>1.2999999999999999E-2</v>
      </c>
      <c r="U16" s="73">
        <v>54</v>
      </c>
      <c r="V16" s="74">
        <v>1.0999999999999999E-2</v>
      </c>
      <c r="W16" s="73">
        <v>56</v>
      </c>
      <c r="X16" s="75">
        <v>1.0999999999999999E-2</v>
      </c>
      <c r="Y16" s="76">
        <v>0</v>
      </c>
      <c r="Z16" s="77">
        <v>0</v>
      </c>
      <c r="AA16" s="78">
        <v>44</v>
      </c>
      <c r="AB16" s="79">
        <v>8.9999999999999993E-3</v>
      </c>
      <c r="AC16" s="80">
        <v>318</v>
      </c>
      <c r="AD16" s="81">
        <v>5026</v>
      </c>
      <c r="AE16" s="82">
        <v>0.98299999999999998</v>
      </c>
      <c r="AF16" s="83">
        <v>86</v>
      </c>
      <c r="AG16" s="84">
        <v>1.7000000000000001E-2</v>
      </c>
      <c r="AJ16" s="118">
        <v>90</v>
      </c>
      <c r="AK16" s="113">
        <v>1.7999999999999999E-2</v>
      </c>
      <c r="AM16" s="85">
        <f xml:space="preserve"> AF16 - AJ16</f>
        <v>-4</v>
      </c>
      <c r="AN16" s="86">
        <f xml:space="preserve"> AG16 - AK16</f>
        <v>-9.9999999999999742E-4</v>
      </c>
    </row>
    <row r="17" spans="1:40" x14ac:dyDescent="0.25">
      <c r="A17" s="61" t="s">
        <v>38</v>
      </c>
      <c r="B17" s="62">
        <v>4235</v>
      </c>
      <c r="C17" s="63">
        <v>12</v>
      </c>
      <c r="D17" s="63">
        <v>0</v>
      </c>
      <c r="E17" s="63">
        <v>0</v>
      </c>
      <c r="F17" s="64">
        <v>4</v>
      </c>
      <c r="G17" s="65">
        <v>4004</v>
      </c>
      <c r="H17" s="66">
        <v>0.94499999999999995</v>
      </c>
      <c r="I17" s="67">
        <v>214</v>
      </c>
      <c r="J17" s="68">
        <v>5.0999999999999997E-2</v>
      </c>
      <c r="K17" s="69">
        <v>11</v>
      </c>
      <c r="L17" s="68">
        <v>3.0000000000000001E-3</v>
      </c>
      <c r="M17" s="69">
        <v>6</v>
      </c>
      <c r="N17" s="70">
        <v>1E-3</v>
      </c>
      <c r="O17" s="71">
        <v>219</v>
      </c>
      <c r="P17" s="72">
        <v>5.1999999999999998E-2</v>
      </c>
      <c r="Q17" s="73">
        <v>17</v>
      </c>
      <c r="R17" s="74">
        <v>4.0000000000000001E-3</v>
      </c>
      <c r="S17" s="73">
        <v>208</v>
      </c>
      <c r="T17" s="74">
        <v>4.9000000000000002E-2</v>
      </c>
      <c r="U17" s="73">
        <v>26</v>
      </c>
      <c r="V17" s="74">
        <v>6.0000000000000001E-3</v>
      </c>
      <c r="W17" s="73">
        <v>22</v>
      </c>
      <c r="X17" s="75">
        <v>5.0000000000000001E-3</v>
      </c>
      <c r="Y17" s="76">
        <v>0</v>
      </c>
      <c r="Z17" s="77">
        <v>0</v>
      </c>
      <c r="AA17" s="78">
        <v>19</v>
      </c>
      <c r="AB17" s="79">
        <v>4.0000000000000001E-3</v>
      </c>
      <c r="AC17" s="80">
        <v>501</v>
      </c>
      <c r="AD17" s="81">
        <v>3953</v>
      </c>
      <c r="AE17" s="82">
        <v>0.93300000000000005</v>
      </c>
      <c r="AF17" s="83">
        <v>230</v>
      </c>
      <c r="AG17" s="84">
        <v>5.3999999999999999E-2</v>
      </c>
      <c r="AJ17" s="118">
        <v>243</v>
      </c>
      <c r="AK17" s="113">
        <v>5.8000000000000003E-2</v>
      </c>
      <c r="AM17" s="85">
        <f xml:space="preserve"> AF17 - AJ17</f>
        <v>-13</v>
      </c>
      <c r="AN17" s="86">
        <f xml:space="preserve"> AG17 - AK17</f>
        <v>-4.0000000000000036E-3</v>
      </c>
    </row>
    <row r="18" spans="1:40" x14ac:dyDescent="0.25">
      <c r="A18" s="61" t="s">
        <v>39</v>
      </c>
      <c r="B18" s="62">
        <v>25860</v>
      </c>
      <c r="C18" s="63">
        <v>40</v>
      </c>
      <c r="D18" s="63">
        <v>0</v>
      </c>
      <c r="E18" s="63">
        <v>31</v>
      </c>
      <c r="F18" s="64">
        <v>3</v>
      </c>
      <c r="G18" s="65">
        <v>24465</v>
      </c>
      <c r="H18" s="66">
        <v>0.94599999999999995</v>
      </c>
      <c r="I18" s="67">
        <v>1102</v>
      </c>
      <c r="J18" s="68">
        <v>4.2999999999999997E-2</v>
      </c>
      <c r="K18" s="69">
        <v>65</v>
      </c>
      <c r="L18" s="68">
        <v>3.0000000000000001E-3</v>
      </c>
      <c r="M18" s="69">
        <v>228</v>
      </c>
      <c r="N18" s="70">
        <v>8.9999999999999993E-3</v>
      </c>
      <c r="O18" s="71">
        <v>232</v>
      </c>
      <c r="P18" s="72">
        <v>8.9999999999999993E-3</v>
      </c>
      <c r="Q18" s="73">
        <v>137</v>
      </c>
      <c r="R18" s="74">
        <v>5.0000000000000001E-3</v>
      </c>
      <c r="S18" s="73">
        <v>2725</v>
      </c>
      <c r="T18" s="74">
        <v>0.105</v>
      </c>
      <c r="U18" s="73">
        <v>78</v>
      </c>
      <c r="V18" s="74">
        <v>3.0000000000000001E-3</v>
      </c>
      <c r="W18" s="73">
        <v>817</v>
      </c>
      <c r="X18" s="75">
        <v>3.2000000000000001E-2</v>
      </c>
      <c r="Y18" s="76">
        <v>7</v>
      </c>
      <c r="Z18" s="77">
        <v>0</v>
      </c>
      <c r="AA18" s="78">
        <v>12</v>
      </c>
      <c r="AB18" s="79">
        <v>0</v>
      </c>
      <c r="AC18" s="80">
        <v>3936</v>
      </c>
      <c r="AD18" s="81">
        <v>22103</v>
      </c>
      <c r="AE18" s="82">
        <v>0.85499999999999998</v>
      </c>
      <c r="AF18" s="83">
        <v>297</v>
      </c>
      <c r="AG18" s="84">
        <v>1.0999999999999999E-2</v>
      </c>
      <c r="AJ18" s="118">
        <v>309</v>
      </c>
      <c r="AK18" s="113">
        <v>1.2E-2</v>
      </c>
      <c r="AM18" s="85">
        <f xml:space="preserve"> AF18 - AJ18</f>
        <v>-12</v>
      </c>
      <c r="AN18" s="86">
        <f xml:space="preserve"> AG18 - AK18</f>
        <v>-1.0000000000000009E-3</v>
      </c>
    </row>
    <row r="19" spans="1:40" x14ac:dyDescent="0.25">
      <c r="A19" s="61" t="s">
        <v>40</v>
      </c>
      <c r="B19" s="62">
        <v>3823</v>
      </c>
      <c r="C19" s="63">
        <v>10</v>
      </c>
      <c r="D19" s="63">
        <v>0</v>
      </c>
      <c r="E19" s="63">
        <v>7</v>
      </c>
      <c r="F19" s="64">
        <v>4</v>
      </c>
      <c r="G19" s="65">
        <v>3393</v>
      </c>
      <c r="H19" s="66">
        <v>0.88800000000000001</v>
      </c>
      <c r="I19" s="67">
        <v>387</v>
      </c>
      <c r="J19" s="68">
        <v>0.10100000000000001</v>
      </c>
      <c r="K19" s="69">
        <v>2</v>
      </c>
      <c r="L19" s="68">
        <v>1E-3</v>
      </c>
      <c r="M19" s="69">
        <v>41</v>
      </c>
      <c r="N19" s="70">
        <v>1.0999999999999999E-2</v>
      </c>
      <c r="O19" s="71">
        <v>63</v>
      </c>
      <c r="P19" s="72">
        <v>1.6E-2</v>
      </c>
      <c r="Q19" s="73">
        <v>39</v>
      </c>
      <c r="R19" s="74">
        <v>0.01</v>
      </c>
      <c r="S19" s="73">
        <v>60</v>
      </c>
      <c r="T19" s="74">
        <v>1.6E-2</v>
      </c>
      <c r="U19" s="73">
        <v>33</v>
      </c>
      <c r="V19" s="74">
        <v>8.9999999999999993E-3</v>
      </c>
      <c r="W19" s="73">
        <v>16</v>
      </c>
      <c r="X19" s="75">
        <v>4.0000000000000001E-3</v>
      </c>
      <c r="Y19" s="76">
        <v>4</v>
      </c>
      <c r="Z19" s="77">
        <v>1E-3</v>
      </c>
      <c r="AA19" s="78">
        <v>17</v>
      </c>
      <c r="AB19" s="79">
        <v>4.0000000000000001E-3</v>
      </c>
      <c r="AC19" s="80">
        <v>205</v>
      </c>
      <c r="AD19" s="81">
        <v>3749</v>
      </c>
      <c r="AE19" s="82">
        <v>0.98099999999999998</v>
      </c>
      <c r="AF19" s="83">
        <v>65</v>
      </c>
      <c r="AG19" s="84">
        <v>1.7000000000000001E-2</v>
      </c>
      <c r="AJ19" s="118">
        <v>274</v>
      </c>
      <c r="AK19" s="113">
        <v>7.1999999999999995E-2</v>
      </c>
      <c r="AM19" s="85">
        <f xml:space="preserve"> AF19 - AJ19</f>
        <v>-209</v>
      </c>
      <c r="AN19" s="86">
        <f xml:space="preserve"> AG19 - AK19</f>
        <v>-5.4999999999999993E-2</v>
      </c>
    </row>
    <row r="20" spans="1:40" x14ac:dyDescent="0.25">
      <c r="A20" s="61" t="s">
        <v>41</v>
      </c>
      <c r="B20" s="62">
        <v>7480</v>
      </c>
      <c r="C20" s="63">
        <v>14</v>
      </c>
      <c r="D20" s="63">
        <v>0</v>
      </c>
      <c r="E20" s="63">
        <v>0</v>
      </c>
      <c r="F20" s="64">
        <v>3</v>
      </c>
      <c r="G20" s="65">
        <v>7449</v>
      </c>
      <c r="H20" s="66">
        <v>0.996</v>
      </c>
      <c r="I20" s="67">
        <v>30</v>
      </c>
      <c r="J20" s="68">
        <v>4.0000000000000001E-3</v>
      </c>
      <c r="K20" s="69">
        <v>0</v>
      </c>
      <c r="L20" s="68">
        <v>0</v>
      </c>
      <c r="M20" s="69">
        <v>1</v>
      </c>
      <c r="N20" s="70">
        <v>0</v>
      </c>
      <c r="O20" s="71">
        <v>26</v>
      </c>
      <c r="P20" s="72">
        <v>3.0000000000000001E-3</v>
      </c>
      <c r="Q20" s="73">
        <v>0</v>
      </c>
      <c r="R20" s="74">
        <v>0</v>
      </c>
      <c r="S20" s="73">
        <v>18</v>
      </c>
      <c r="T20" s="74">
        <v>2E-3</v>
      </c>
      <c r="U20" s="73">
        <v>2</v>
      </c>
      <c r="V20" s="74">
        <v>0</v>
      </c>
      <c r="W20" s="73">
        <v>0</v>
      </c>
      <c r="X20" s="75">
        <v>0</v>
      </c>
      <c r="Y20" s="76">
        <v>0</v>
      </c>
      <c r="Z20" s="77">
        <v>0</v>
      </c>
      <c r="AA20" s="78">
        <v>2</v>
      </c>
      <c r="AB20" s="79">
        <v>0</v>
      </c>
      <c r="AC20" s="80">
        <v>48</v>
      </c>
      <c r="AD20" s="81">
        <v>7454</v>
      </c>
      <c r="AE20" s="82">
        <v>0.997</v>
      </c>
      <c r="AF20" s="83">
        <v>26</v>
      </c>
      <c r="AG20" s="84">
        <v>3.0000000000000001E-3</v>
      </c>
      <c r="AJ20" s="118">
        <v>29</v>
      </c>
      <c r="AK20" s="113">
        <v>4.0000000000000001E-3</v>
      </c>
      <c r="AM20" s="85">
        <f xml:space="preserve"> AF20 - AJ20</f>
        <v>-3</v>
      </c>
      <c r="AN20" s="86">
        <f xml:space="preserve"> AG20 - AK20</f>
        <v>-1E-3</v>
      </c>
    </row>
    <row r="21" spans="1:40" x14ac:dyDescent="0.25">
      <c r="A21" s="61" t="s">
        <v>42</v>
      </c>
      <c r="B21" s="62">
        <v>23857</v>
      </c>
      <c r="C21" s="63">
        <v>28</v>
      </c>
      <c r="D21" s="63">
        <v>0</v>
      </c>
      <c r="E21" s="63">
        <v>18</v>
      </c>
      <c r="F21" s="64">
        <v>3</v>
      </c>
      <c r="G21" s="65">
        <v>22391</v>
      </c>
      <c r="H21" s="66">
        <v>0.93899999999999995</v>
      </c>
      <c r="I21" s="67">
        <v>1327</v>
      </c>
      <c r="J21" s="68">
        <v>5.6000000000000001E-2</v>
      </c>
      <c r="K21" s="69">
        <v>137</v>
      </c>
      <c r="L21" s="68">
        <v>6.0000000000000001E-3</v>
      </c>
      <c r="M21" s="69">
        <v>2</v>
      </c>
      <c r="N21" s="70">
        <v>0</v>
      </c>
      <c r="O21" s="71">
        <v>774</v>
      </c>
      <c r="P21" s="72">
        <v>3.2000000000000001E-2</v>
      </c>
      <c r="Q21" s="73">
        <v>557</v>
      </c>
      <c r="R21" s="74">
        <v>2.3E-2</v>
      </c>
      <c r="S21" s="73">
        <v>271</v>
      </c>
      <c r="T21" s="74">
        <v>1.0999999999999999E-2</v>
      </c>
      <c r="U21" s="73">
        <v>277</v>
      </c>
      <c r="V21" s="74">
        <v>1.2E-2</v>
      </c>
      <c r="W21" s="73">
        <v>6</v>
      </c>
      <c r="X21" s="75">
        <v>0</v>
      </c>
      <c r="Y21" s="76">
        <v>3</v>
      </c>
      <c r="Z21" s="77">
        <v>0</v>
      </c>
      <c r="AA21" s="78">
        <v>23</v>
      </c>
      <c r="AB21" s="79">
        <v>1E-3</v>
      </c>
      <c r="AC21" s="80">
        <v>1397</v>
      </c>
      <c r="AD21" s="81">
        <v>22927</v>
      </c>
      <c r="AE21" s="82">
        <v>0.96099999999999997</v>
      </c>
      <c r="AF21" s="83">
        <v>911</v>
      </c>
      <c r="AG21" s="84">
        <v>3.7999999999999999E-2</v>
      </c>
      <c r="AJ21" s="118">
        <v>964</v>
      </c>
      <c r="AK21" s="113">
        <v>0.04</v>
      </c>
      <c r="AM21" s="85">
        <f xml:space="preserve"> AF21 - AJ21</f>
        <v>-53</v>
      </c>
      <c r="AN21" s="86">
        <f xml:space="preserve"> AG21 - AK21</f>
        <v>-2.0000000000000018E-3</v>
      </c>
    </row>
    <row r="22" spans="1:40" x14ac:dyDescent="0.25">
      <c r="A22" s="61" t="s">
        <v>43</v>
      </c>
      <c r="B22" s="62">
        <v>15279</v>
      </c>
      <c r="C22" s="63">
        <v>25</v>
      </c>
      <c r="D22" s="63">
        <v>0</v>
      </c>
      <c r="E22" s="63">
        <v>16</v>
      </c>
      <c r="F22" s="64">
        <v>8</v>
      </c>
      <c r="G22" s="65">
        <v>14959</v>
      </c>
      <c r="H22" s="66">
        <v>0.97899999999999998</v>
      </c>
      <c r="I22" s="67">
        <v>293</v>
      </c>
      <c r="J22" s="68">
        <v>1.9E-2</v>
      </c>
      <c r="K22" s="69">
        <v>21</v>
      </c>
      <c r="L22" s="68">
        <v>1E-3</v>
      </c>
      <c r="M22" s="69">
        <v>6</v>
      </c>
      <c r="N22" s="70">
        <v>0</v>
      </c>
      <c r="O22" s="71">
        <v>43</v>
      </c>
      <c r="P22" s="72">
        <v>3.0000000000000001E-3</v>
      </c>
      <c r="Q22" s="73">
        <v>17</v>
      </c>
      <c r="R22" s="74">
        <v>1E-3</v>
      </c>
      <c r="S22" s="73">
        <v>42</v>
      </c>
      <c r="T22" s="74">
        <v>3.0000000000000001E-3</v>
      </c>
      <c r="U22" s="73">
        <v>33</v>
      </c>
      <c r="V22" s="74">
        <v>2E-3</v>
      </c>
      <c r="W22" s="73">
        <v>22</v>
      </c>
      <c r="X22" s="75">
        <v>1E-3</v>
      </c>
      <c r="Y22" s="76">
        <v>12</v>
      </c>
      <c r="Z22" s="77">
        <v>1E-3</v>
      </c>
      <c r="AA22" s="78">
        <v>19</v>
      </c>
      <c r="AB22" s="79">
        <v>1E-3</v>
      </c>
      <c r="AC22" s="80">
        <v>179</v>
      </c>
      <c r="AD22" s="81">
        <v>15205</v>
      </c>
      <c r="AE22" s="82">
        <v>0.995</v>
      </c>
      <c r="AF22" s="83">
        <v>64</v>
      </c>
      <c r="AG22" s="84">
        <v>4.0000000000000001E-3</v>
      </c>
      <c r="AJ22" s="118">
        <v>67</v>
      </c>
      <c r="AK22" s="113">
        <v>4.0000000000000001E-3</v>
      </c>
      <c r="AM22" s="85">
        <f xml:space="preserve"> AF22 - AJ22</f>
        <v>-3</v>
      </c>
      <c r="AN22" s="86">
        <f xml:space="preserve"> AG22 - AK22</f>
        <v>0</v>
      </c>
    </row>
    <row r="23" spans="1:40" x14ac:dyDescent="0.25">
      <c r="A23" s="61" t="s">
        <v>44</v>
      </c>
      <c r="B23" s="62">
        <v>18807</v>
      </c>
      <c r="C23" s="63">
        <v>24</v>
      </c>
      <c r="D23" s="63">
        <v>0</v>
      </c>
      <c r="E23" s="63">
        <v>9</v>
      </c>
      <c r="F23" s="64">
        <v>3</v>
      </c>
      <c r="G23" s="65">
        <v>18676</v>
      </c>
      <c r="H23" s="66">
        <v>0.99299999999999999</v>
      </c>
      <c r="I23" s="67">
        <v>92</v>
      </c>
      <c r="J23" s="68">
        <v>5.0000000000000001E-3</v>
      </c>
      <c r="K23" s="69">
        <v>16</v>
      </c>
      <c r="L23" s="68">
        <v>1E-3</v>
      </c>
      <c r="M23" s="69">
        <v>23</v>
      </c>
      <c r="N23" s="70">
        <v>1E-3</v>
      </c>
      <c r="O23" s="71">
        <v>11</v>
      </c>
      <c r="P23" s="72">
        <v>1E-3</v>
      </c>
      <c r="Q23" s="73">
        <v>7</v>
      </c>
      <c r="R23" s="74">
        <v>0</v>
      </c>
      <c r="S23" s="73">
        <v>142</v>
      </c>
      <c r="T23" s="74">
        <v>8.0000000000000002E-3</v>
      </c>
      <c r="U23" s="73">
        <v>3</v>
      </c>
      <c r="V23" s="74">
        <v>0</v>
      </c>
      <c r="W23" s="73">
        <v>0</v>
      </c>
      <c r="X23" s="75">
        <v>0</v>
      </c>
      <c r="Y23" s="76">
        <v>0</v>
      </c>
      <c r="Z23" s="77">
        <v>0</v>
      </c>
      <c r="AA23" s="78">
        <v>1</v>
      </c>
      <c r="AB23" s="79">
        <v>0</v>
      </c>
      <c r="AC23" s="80">
        <v>172</v>
      </c>
      <c r="AD23" s="81">
        <v>18640</v>
      </c>
      <c r="AE23" s="82">
        <v>0.99099999999999999</v>
      </c>
      <c r="AF23" s="83">
        <v>27</v>
      </c>
      <c r="AG23" s="84">
        <v>1E-3</v>
      </c>
      <c r="AJ23" s="118">
        <v>28</v>
      </c>
      <c r="AK23" s="113">
        <v>1E-3</v>
      </c>
      <c r="AM23" s="85">
        <f xml:space="preserve"> AF23 - AJ23</f>
        <v>-1</v>
      </c>
      <c r="AN23" s="86">
        <f xml:space="preserve"> AG23 - AK23</f>
        <v>0</v>
      </c>
    </row>
    <row r="24" spans="1:40" x14ac:dyDescent="0.25">
      <c r="A24" s="61" t="s">
        <v>45</v>
      </c>
      <c r="B24" s="62">
        <v>9212</v>
      </c>
      <c r="C24" s="63">
        <v>14</v>
      </c>
      <c r="D24" s="63">
        <v>5</v>
      </c>
      <c r="E24" s="63">
        <v>0</v>
      </c>
      <c r="F24" s="64">
        <v>5</v>
      </c>
      <c r="G24" s="65">
        <v>9050</v>
      </c>
      <c r="H24" s="66">
        <v>0.98199999999999998</v>
      </c>
      <c r="I24" s="67">
        <v>120</v>
      </c>
      <c r="J24" s="68">
        <v>1.2999999999999999E-2</v>
      </c>
      <c r="K24" s="69">
        <v>3</v>
      </c>
      <c r="L24" s="68">
        <v>0</v>
      </c>
      <c r="M24" s="69">
        <v>39</v>
      </c>
      <c r="N24" s="70">
        <v>4.0000000000000001E-3</v>
      </c>
      <c r="O24" s="71">
        <v>18</v>
      </c>
      <c r="P24" s="72">
        <v>2E-3</v>
      </c>
      <c r="Q24" s="73">
        <v>0</v>
      </c>
      <c r="R24" s="74">
        <v>0</v>
      </c>
      <c r="S24" s="73">
        <v>35</v>
      </c>
      <c r="T24" s="74">
        <v>4.0000000000000001E-3</v>
      </c>
      <c r="U24" s="73">
        <v>17</v>
      </c>
      <c r="V24" s="74">
        <v>2E-3</v>
      </c>
      <c r="W24" s="73">
        <v>17</v>
      </c>
      <c r="X24" s="75">
        <v>2E-3</v>
      </c>
      <c r="Y24" s="76">
        <v>2</v>
      </c>
      <c r="Z24" s="77">
        <v>0</v>
      </c>
      <c r="AA24" s="78">
        <v>12</v>
      </c>
      <c r="AB24" s="79">
        <v>1E-3</v>
      </c>
      <c r="AC24" s="80">
        <v>114</v>
      </c>
      <c r="AD24" s="81">
        <v>9167</v>
      </c>
      <c r="AE24" s="82">
        <v>0.995</v>
      </c>
      <c r="AF24" s="83">
        <v>21</v>
      </c>
      <c r="AG24" s="84">
        <v>2E-3</v>
      </c>
      <c r="AJ24" s="118">
        <v>26</v>
      </c>
      <c r="AK24" s="113">
        <v>3.0000000000000001E-3</v>
      </c>
      <c r="AM24" s="85">
        <f xml:space="preserve"> AF24 - AJ24</f>
        <v>-5</v>
      </c>
      <c r="AN24" s="86">
        <f xml:space="preserve"> AG24 - AK24</f>
        <v>-1E-3</v>
      </c>
    </row>
    <row r="25" spans="1:40" x14ac:dyDescent="0.25">
      <c r="A25" s="61" t="s">
        <v>46</v>
      </c>
      <c r="B25" s="62">
        <v>43559</v>
      </c>
      <c r="C25" s="63">
        <v>63</v>
      </c>
      <c r="D25" s="63">
        <v>2</v>
      </c>
      <c r="E25" s="63">
        <v>31</v>
      </c>
      <c r="F25" s="64">
        <v>6</v>
      </c>
      <c r="G25" s="65">
        <v>41921</v>
      </c>
      <c r="H25" s="66">
        <v>0.96199999999999997</v>
      </c>
      <c r="I25" s="67">
        <v>1240</v>
      </c>
      <c r="J25" s="68">
        <v>2.8000000000000001E-2</v>
      </c>
      <c r="K25" s="69">
        <v>18</v>
      </c>
      <c r="L25" s="68">
        <v>0</v>
      </c>
      <c r="M25" s="69">
        <v>380</v>
      </c>
      <c r="N25" s="70">
        <v>8.9999999999999993E-3</v>
      </c>
      <c r="O25" s="71">
        <v>489</v>
      </c>
      <c r="P25" s="72">
        <v>1.0999999999999999E-2</v>
      </c>
      <c r="Q25" s="73">
        <v>256</v>
      </c>
      <c r="R25" s="74">
        <v>6.0000000000000001E-3</v>
      </c>
      <c r="S25" s="73">
        <v>236</v>
      </c>
      <c r="T25" s="74">
        <v>5.0000000000000001E-3</v>
      </c>
      <c r="U25" s="73">
        <v>222</v>
      </c>
      <c r="V25" s="74">
        <v>5.0000000000000001E-3</v>
      </c>
      <c r="W25" s="73">
        <v>55</v>
      </c>
      <c r="X25" s="75">
        <v>1E-3</v>
      </c>
      <c r="Y25" s="76">
        <v>13</v>
      </c>
      <c r="Z25" s="77">
        <v>0</v>
      </c>
      <c r="AA25" s="78">
        <v>7</v>
      </c>
      <c r="AB25" s="79">
        <v>0</v>
      </c>
      <c r="AC25" s="80">
        <v>1120</v>
      </c>
      <c r="AD25" s="81">
        <v>42991</v>
      </c>
      <c r="AE25" s="82">
        <v>0.98699999999999999</v>
      </c>
      <c r="AF25" s="83">
        <v>507</v>
      </c>
      <c r="AG25" s="84">
        <v>1.2E-2</v>
      </c>
      <c r="AJ25" s="118">
        <v>502</v>
      </c>
      <c r="AK25" s="113">
        <v>1.2E-2</v>
      </c>
      <c r="AM25" s="85">
        <f xml:space="preserve"> AF25 - AJ25</f>
        <v>5</v>
      </c>
      <c r="AN25" s="86">
        <f xml:space="preserve"> AG25 - AK25</f>
        <v>0</v>
      </c>
    </row>
    <row r="26" spans="1:40" x14ac:dyDescent="0.25">
      <c r="A26" s="61" t="s">
        <v>47</v>
      </c>
      <c r="B26" s="62">
        <v>18508</v>
      </c>
      <c r="C26" s="63">
        <v>30</v>
      </c>
      <c r="D26" s="63">
        <v>0</v>
      </c>
      <c r="E26" s="63">
        <v>13</v>
      </c>
      <c r="F26" s="64">
        <v>3</v>
      </c>
      <c r="G26" s="65">
        <v>18269</v>
      </c>
      <c r="H26" s="66">
        <v>0.98699999999999999</v>
      </c>
      <c r="I26" s="67">
        <v>214</v>
      </c>
      <c r="J26" s="68">
        <v>1.2E-2</v>
      </c>
      <c r="K26" s="69">
        <v>4</v>
      </c>
      <c r="L26" s="68">
        <v>0</v>
      </c>
      <c r="M26" s="69">
        <v>21</v>
      </c>
      <c r="N26" s="70">
        <v>1E-3</v>
      </c>
      <c r="O26" s="71">
        <v>143</v>
      </c>
      <c r="P26" s="72">
        <v>8.0000000000000002E-3</v>
      </c>
      <c r="Q26" s="73">
        <v>54</v>
      </c>
      <c r="R26" s="74">
        <v>3.0000000000000001E-3</v>
      </c>
      <c r="S26" s="73">
        <v>75</v>
      </c>
      <c r="T26" s="74">
        <v>4.0000000000000001E-3</v>
      </c>
      <c r="U26" s="73">
        <v>46</v>
      </c>
      <c r="V26" s="74">
        <v>2E-3</v>
      </c>
      <c r="W26" s="73">
        <v>15</v>
      </c>
      <c r="X26" s="75">
        <v>1E-3</v>
      </c>
      <c r="Y26" s="76">
        <v>2</v>
      </c>
      <c r="Z26" s="77">
        <v>0</v>
      </c>
      <c r="AA26" s="78">
        <v>39</v>
      </c>
      <c r="AB26" s="79">
        <v>2E-3</v>
      </c>
      <c r="AC26" s="80">
        <v>324</v>
      </c>
      <c r="AD26" s="81">
        <v>18356</v>
      </c>
      <c r="AE26" s="82">
        <v>0.99199999999999999</v>
      </c>
      <c r="AF26" s="83">
        <v>147</v>
      </c>
      <c r="AG26" s="84">
        <v>8.0000000000000002E-3</v>
      </c>
      <c r="AJ26" s="118">
        <v>141</v>
      </c>
      <c r="AK26" s="113">
        <v>8.0000000000000002E-3</v>
      </c>
      <c r="AM26" s="85">
        <f xml:space="preserve"> AF26 - AJ26</f>
        <v>6</v>
      </c>
      <c r="AN26" s="86">
        <f xml:space="preserve"> AG26 - AK26</f>
        <v>0</v>
      </c>
    </row>
    <row r="27" spans="1:40" x14ac:dyDescent="0.25">
      <c r="A27" s="61" t="s">
        <v>48</v>
      </c>
      <c r="B27" s="62">
        <v>48496</v>
      </c>
      <c r="C27" s="63">
        <v>28</v>
      </c>
      <c r="D27" s="63">
        <v>6</v>
      </c>
      <c r="E27" s="63">
        <v>23</v>
      </c>
      <c r="F27" s="64">
        <v>5</v>
      </c>
      <c r="G27" s="65">
        <v>48337</v>
      </c>
      <c r="H27" s="66">
        <v>0.997</v>
      </c>
      <c r="I27" s="67">
        <v>129</v>
      </c>
      <c r="J27" s="68">
        <v>3.0000000000000001E-3</v>
      </c>
      <c r="K27" s="69">
        <v>5</v>
      </c>
      <c r="L27" s="68">
        <v>0</v>
      </c>
      <c r="M27" s="69">
        <v>25</v>
      </c>
      <c r="N27" s="70">
        <v>1E-3</v>
      </c>
      <c r="O27" s="71">
        <v>12</v>
      </c>
      <c r="P27" s="72">
        <v>0</v>
      </c>
      <c r="Q27" s="73">
        <v>12</v>
      </c>
      <c r="R27" s="74">
        <v>0</v>
      </c>
      <c r="S27" s="73">
        <v>2418</v>
      </c>
      <c r="T27" s="74">
        <v>0.05</v>
      </c>
      <c r="U27" s="73">
        <v>3361</v>
      </c>
      <c r="V27" s="74">
        <v>6.9000000000000006E-2</v>
      </c>
      <c r="W27" s="73">
        <v>0</v>
      </c>
      <c r="X27" s="75">
        <v>0</v>
      </c>
      <c r="Y27" s="76">
        <v>0</v>
      </c>
      <c r="Z27" s="77">
        <v>0</v>
      </c>
      <c r="AA27" s="78">
        <v>2</v>
      </c>
      <c r="AB27" s="79">
        <v>0</v>
      </c>
      <c r="AC27" s="80">
        <v>5794</v>
      </c>
      <c r="AD27" s="81">
        <v>45117</v>
      </c>
      <c r="AE27" s="82">
        <v>0.93</v>
      </c>
      <c r="AF27" s="83">
        <v>17</v>
      </c>
      <c r="AG27" s="84">
        <v>0</v>
      </c>
      <c r="AJ27" s="118">
        <v>47</v>
      </c>
      <c r="AK27" s="113">
        <v>1E-3</v>
      </c>
      <c r="AM27" s="85">
        <f xml:space="preserve"> AF27 - AJ27</f>
        <v>-30</v>
      </c>
      <c r="AN27" s="86">
        <f xml:space="preserve"> AG27 - AK27</f>
        <v>-1E-3</v>
      </c>
    </row>
    <row r="28" spans="1:40" x14ac:dyDescent="0.25">
      <c r="A28" s="61" t="s">
        <v>49</v>
      </c>
      <c r="B28" s="62">
        <v>120222</v>
      </c>
      <c r="C28" s="63">
        <v>183</v>
      </c>
      <c r="D28" s="63">
        <v>0</v>
      </c>
      <c r="E28" s="63">
        <v>162</v>
      </c>
      <c r="F28" s="64">
        <v>4</v>
      </c>
      <c r="G28" s="65">
        <v>118176</v>
      </c>
      <c r="H28" s="66">
        <v>0.98299999999999998</v>
      </c>
      <c r="I28" s="67">
        <v>1886</v>
      </c>
      <c r="J28" s="68">
        <v>1.6E-2</v>
      </c>
      <c r="K28" s="69">
        <v>122</v>
      </c>
      <c r="L28" s="68">
        <v>1E-3</v>
      </c>
      <c r="M28" s="69">
        <v>38</v>
      </c>
      <c r="N28" s="70">
        <v>0</v>
      </c>
      <c r="O28" s="71">
        <v>1052</v>
      </c>
      <c r="P28" s="72">
        <v>8.9999999999999993E-3</v>
      </c>
      <c r="Q28" s="73">
        <v>800</v>
      </c>
      <c r="R28" s="74">
        <v>7.0000000000000001E-3</v>
      </c>
      <c r="S28" s="73">
        <v>884</v>
      </c>
      <c r="T28" s="74">
        <v>7.0000000000000001E-3</v>
      </c>
      <c r="U28" s="73">
        <v>683</v>
      </c>
      <c r="V28" s="74">
        <v>6.0000000000000001E-3</v>
      </c>
      <c r="W28" s="73">
        <v>332</v>
      </c>
      <c r="X28" s="75">
        <v>3.0000000000000001E-3</v>
      </c>
      <c r="Y28" s="76">
        <v>4</v>
      </c>
      <c r="Z28" s="77">
        <v>0</v>
      </c>
      <c r="AA28" s="78">
        <v>184</v>
      </c>
      <c r="AB28" s="79">
        <v>2E-3</v>
      </c>
      <c r="AC28" s="80">
        <v>3189</v>
      </c>
      <c r="AD28" s="81">
        <v>118520</v>
      </c>
      <c r="AE28" s="82">
        <v>0.98599999999999999</v>
      </c>
      <c r="AF28" s="83">
        <v>1174</v>
      </c>
      <c r="AG28" s="84">
        <v>0.01</v>
      </c>
      <c r="AJ28" s="118">
        <v>1520</v>
      </c>
      <c r="AK28" s="113">
        <v>1.2999999999999999E-2</v>
      </c>
      <c r="AM28" s="85">
        <f xml:space="preserve"> AF28 - AJ28</f>
        <v>-346</v>
      </c>
      <c r="AN28" s="86">
        <f xml:space="preserve"> AG28 - AK28</f>
        <v>-2.9999999999999992E-3</v>
      </c>
    </row>
    <row r="29" spans="1:40" x14ac:dyDescent="0.25">
      <c r="A29" s="61" t="s">
        <v>50</v>
      </c>
      <c r="B29" s="62">
        <v>10308</v>
      </c>
      <c r="C29" s="63">
        <v>23</v>
      </c>
      <c r="D29" s="63">
        <v>0</v>
      </c>
      <c r="E29" s="63">
        <v>7</v>
      </c>
      <c r="F29" s="64">
        <v>3</v>
      </c>
      <c r="G29" s="65">
        <v>9925</v>
      </c>
      <c r="H29" s="66">
        <v>0.96299999999999997</v>
      </c>
      <c r="I29" s="67">
        <v>221</v>
      </c>
      <c r="J29" s="68">
        <v>2.1000000000000001E-2</v>
      </c>
      <c r="K29" s="69">
        <v>6</v>
      </c>
      <c r="L29" s="68">
        <v>1E-3</v>
      </c>
      <c r="M29" s="69">
        <v>156</v>
      </c>
      <c r="N29" s="70">
        <v>1.4999999999999999E-2</v>
      </c>
      <c r="O29" s="71">
        <v>32</v>
      </c>
      <c r="P29" s="72">
        <v>3.0000000000000001E-3</v>
      </c>
      <c r="Q29" s="73">
        <v>17</v>
      </c>
      <c r="R29" s="74">
        <v>2E-3</v>
      </c>
      <c r="S29" s="73">
        <v>29</v>
      </c>
      <c r="T29" s="74">
        <v>3.0000000000000001E-3</v>
      </c>
      <c r="U29" s="73">
        <v>22</v>
      </c>
      <c r="V29" s="74">
        <v>2E-3</v>
      </c>
      <c r="W29" s="73">
        <v>9</v>
      </c>
      <c r="X29" s="75">
        <v>1E-3</v>
      </c>
      <c r="Y29" s="76">
        <v>5</v>
      </c>
      <c r="Z29" s="77">
        <v>0</v>
      </c>
      <c r="AA29" s="78">
        <v>10</v>
      </c>
      <c r="AB29" s="79">
        <v>1E-3</v>
      </c>
      <c r="AC29" s="80">
        <v>137</v>
      </c>
      <c r="AD29" s="81">
        <v>10252</v>
      </c>
      <c r="AE29" s="82">
        <v>0.995</v>
      </c>
      <c r="AF29" s="83">
        <v>38</v>
      </c>
      <c r="AG29" s="84">
        <v>4.0000000000000001E-3</v>
      </c>
      <c r="AJ29" s="118">
        <v>26</v>
      </c>
      <c r="AK29" s="113">
        <v>3.0000000000000001E-3</v>
      </c>
      <c r="AM29" s="85">
        <f xml:space="preserve"> AF29 - AJ29</f>
        <v>12</v>
      </c>
      <c r="AN29" s="86">
        <f xml:space="preserve"> AG29 - AK29</f>
        <v>1E-3</v>
      </c>
    </row>
    <row r="30" spans="1:40" x14ac:dyDescent="0.25">
      <c r="A30" s="61" t="s">
        <v>51</v>
      </c>
      <c r="B30" s="62">
        <v>11758</v>
      </c>
      <c r="C30" s="63">
        <v>14</v>
      </c>
      <c r="D30" s="63">
        <v>0</v>
      </c>
      <c r="E30" s="63">
        <v>0</v>
      </c>
      <c r="F30" s="64">
        <v>3</v>
      </c>
      <c r="G30" s="65">
        <v>10925</v>
      </c>
      <c r="H30" s="66">
        <v>0.92900000000000005</v>
      </c>
      <c r="I30" s="67">
        <v>818</v>
      </c>
      <c r="J30" s="68">
        <v>7.0000000000000007E-2</v>
      </c>
      <c r="K30" s="69">
        <v>14</v>
      </c>
      <c r="L30" s="68">
        <v>1E-3</v>
      </c>
      <c r="M30" s="69">
        <v>1</v>
      </c>
      <c r="N30" s="70">
        <v>0</v>
      </c>
      <c r="O30" s="71">
        <v>162</v>
      </c>
      <c r="P30" s="72">
        <v>1.4E-2</v>
      </c>
      <c r="Q30" s="73">
        <v>11</v>
      </c>
      <c r="R30" s="74">
        <v>1E-3</v>
      </c>
      <c r="S30" s="73">
        <v>570</v>
      </c>
      <c r="T30" s="74">
        <v>4.8000000000000001E-2</v>
      </c>
      <c r="U30" s="73">
        <v>59</v>
      </c>
      <c r="V30" s="74">
        <v>5.0000000000000001E-3</v>
      </c>
      <c r="W30" s="73">
        <v>27</v>
      </c>
      <c r="X30" s="75">
        <v>2E-3</v>
      </c>
      <c r="Y30" s="76">
        <v>0</v>
      </c>
      <c r="Z30" s="77">
        <v>0</v>
      </c>
      <c r="AA30" s="78">
        <v>35</v>
      </c>
      <c r="AB30" s="79">
        <v>3.0000000000000001E-3</v>
      </c>
      <c r="AC30" s="80">
        <v>862</v>
      </c>
      <c r="AD30" s="81">
        <v>11125</v>
      </c>
      <c r="AE30" s="82">
        <v>0.94599999999999995</v>
      </c>
      <c r="AF30" s="83">
        <v>176</v>
      </c>
      <c r="AG30" s="84">
        <v>1.4999999999999999E-2</v>
      </c>
      <c r="AJ30" s="118">
        <v>178</v>
      </c>
      <c r="AK30" s="113">
        <v>1.4999999999999999E-2</v>
      </c>
      <c r="AM30" s="85">
        <f xml:space="preserve"> AF30 - AJ30</f>
        <v>-2</v>
      </c>
      <c r="AN30" s="86">
        <f xml:space="preserve"> AG30 - AK30</f>
        <v>0</v>
      </c>
    </row>
    <row r="31" spans="1:40" x14ac:dyDescent="0.25">
      <c r="A31" s="61" t="s">
        <v>52</v>
      </c>
      <c r="B31" s="62">
        <v>21612</v>
      </c>
      <c r="C31" s="63">
        <v>34</v>
      </c>
      <c r="D31" s="63">
        <v>0</v>
      </c>
      <c r="E31" s="63">
        <v>20</v>
      </c>
      <c r="F31" s="64">
        <v>4</v>
      </c>
      <c r="G31" s="65">
        <v>19779</v>
      </c>
      <c r="H31" s="66">
        <v>0.91500000000000004</v>
      </c>
      <c r="I31" s="67">
        <v>1581</v>
      </c>
      <c r="J31" s="68">
        <v>7.2999999999999995E-2</v>
      </c>
      <c r="K31" s="69">
        <v>208</v>
      </c>
      <c r="L31" s="68">
        <v>0.01</v>
      </c>
      <c r="M31" s="69">
        <v>44</v>
      </c>
      <c r="N31" s="70">
        <v>2E-3</v>
      </c>
      <c r="O31" s="71">
        <v>172</v>
      </c>
      <c r="P31" s="72">
        <v>8.0000000000000002E-3</v>
      </c>
      <c r="Q31" s="73">
        <v>92</v>
      </c>
      <c r="R31" s="74">
        <v>4.0000000000000001E-3</v>
      </c>
      <c r="S31" s="73">
        <v>131</v>
      </c>
      <c r="T31" s="74">
        <v>6.0000000000000001E-3</v>
      </c>
      <c r="U31" s="73">
        <v>53</v>
      </c>
      <c r="V31" s="74">
        <v>2E-3</v>
      </c>
      <c r="W31" s="73">
        <v>7</v>
      </c>
      <c r="X31" s="75">
        <v>0</v>
      </c>
      <c r="Y31" s="76">
        <v>3</v>
      </c>
      <c r="Z31" s="77">
        <v>0</v>
      </c>
      <c r="AA31" s="78">
        <v>16</v>
      </c>
      <c r="AB31" s="79">
        <v>1E-3</v>
      </c>
      <c r="AC31" s="80">
        <v>419</v>
      </c>
      <c r="AD31" s="81">
        <v>21213</v>
      </c>
      <c r="AE31" s="82">
        <v>0.98199999999999998</v>
      </c>
      <c r="AF31" s="83">
        <v>380</v>
      </c>
      <c r="AG31" s="84">
        <v>1.7999999999999999E-2</v>
      </c>
      <c r="AJ31" s="118">
        <v>868</v>
      </c>
      <c r="AK31" s="113">
        <v>0.04</v>
      </c>
      <c r="AM31" s="85">
        <f xml:space="preserve"> AF31 - AJ31</f>
        <v>-488</v>
      </c>
      <c r="AN31" s="86">
        <f xml:space="preserve"> AG31 - AK31</f>
        <v>-2.2000000000000002E-2</v>
      </c>
    </row>
    <row r="32" spans="1:40" x14ac:dyDescent="0.25">
      <c r="A32" s="61" t="s">
        <v>53</v>
      </c>
      <c r="B32" s="62">
        <v>37493</v>
      </c>
      <c r="C32" s="63">
        <v>66</v>
      </c>
      <c r="D32" s="63">
        <v>0</v>
      </c>
      <c r="E32" s="63">
        <v>54</v>
      </c>
      <c r="F32" s="64">
        <v>3</v>
      </c>
      <c r="G32" s="65">
        <v>35863</v>
      </c>
      <c r="H32" s="66">
        <v>0.95699999999999996</v>
      </c>
      <c r="I32" s="67">
        <v>1276</v>
      </c>
      <c r="J32" s="68">
        <v>3.4000000000000002E-2</v>
      </c>
      <c r="K32" s="69">
        <v>35</v>
      </c>
      <c r="L32" s="68">
        <v>1E-3</v>
      </c>
      <c r="M32" s="69">
        <v>319</v>
      </c>
      <c r="N32" s="70">
        <v>8.9999999999999993E-3</v>
      </c>
      <c r="O32" s="71">
        <v>608</v>
      </c>
      <c r="P32" s="72">
        <v>1.6E-2</v>
      </c>
      <c r="Q32" s="73">
        <v>461</v>
      </c>
      <c r="R32" s="74">
        <v>1.2E-2</v>
      </c>
      <c r="S32" s="73">
        <v>301</v>
      </c>
      <c r="T32" s="74">
        <v>8.0000000000000002E-3</v>
      </c>
      <c r="U32" s="73">
        <v>361</v>
      </c>
      <c r="V32" s="74">
        <v>0.01</v>
      </c>
      <c r="W32" s="73">
        <v>254</v>
      </c>
      <c r="X32" s="75">
        <v>7.0000000000000001E-3</v>
      </c>
      <c r="Y32" s="76">
        <v>16</v>
      </c>
      <c r="Z32" s="77">
        <v>0</v>
      </c>
      <c r="AA32" s="78">
        <v>29</v>
      </c>
      <c r="AB32" s="79">
        <v>1E-3</v>
      </c>
      <c r="AC32" s="80">
        <v>1726</v>
      </c>
      <c r="AD32" s="81">
        <v>36674</v>
      </c>
      <c r="AE32" s="82">
        <v>0.97799999999999998</v>
      </c>
      <c r="AF32" s="83">
        <v>643</v>
      </c>
      <c r="AG32" s="84">
        <v>1.7000000000000001E-2</v>
      </c>
      <c r="AJ32" s="118">
        <v>627</v>
      </c>
      <c r="AK32" s="113">
        <v>1.7000000000000001E-2</v>
      </c>
      <c r="AM32" s="85">
        <f xml:space="preserve"> AF32 - AJ32</f>
        <v>16</v>
      </c>
      <c r="AN32" s="86">
        <f xml:space="preserve"> AG32 - AK32</f>
        <v>0</v>
      </c>
    </row>
    <row r="33" spans="1:40" x14ac:dyDescent="0.25">
      <c r="A33" s="61" t="s">
        <v>54</v>
      </c>
      <c r="B33" s="62">
        <v>19887</v>
      </c>
      <c r="C33" s="63">
        <v>35</v>
      </c>
      <c r="D33" s="63">
        <v>0</v>
      </c>
      <c r="E33" s="63">
        <v>23</v>
      </c>
      <c r="F33" s="64">
        <v>3</v>
      </c>
      <c r="G33" s="65">
        <v>19642</v>
      </c>
      <c r="H33" s="66">
        <v>0.98799999999999999</v>
      </c>
      <c r="I33" s="67">
        <v>151</v>
      </c>
      <c r="J33" s="68">
        <v>8.0000000000000002E-3</v>
      </c>
      <c r="K33" s="69">
        <v>1</v>
      </c>
      <c r="L33" s="68">
        <v>0</v>
      </c>
      <c r="M33" s="69">
        <v>93</v>
      </c>
      <c r="N33" s="70">
        <v>5.0000000000000001E-3</v>
      </c>
      <c r="O33" s="71">
        <v>114</v>
      </c>
      <c r="P33" s="72">
        <v>6.0000000000000001E-3</v>
      </c>
      <c r="Q33" s="73">
        <v>79</v>
      </c>
      <c r="R33" s="74">
        <v>4.0000000000000001E-3</v>
      </c>
      <c r="S33" s="73">
        <v>137</v>
      </c>
      <c r="T33" s="74">
        <v>7.0000000000000001E-3</v>
      </c>
      <c r="U33" s="73">
        <v>37</v>
      </c>
      <c r="V33" s="74">
        <v>2E-3</v>
      </c>
      <c r="W33" s="73">
        <v>135</v>
      </c>
      <c r="X33" s="75">
        <v>7.0000000000000001E-3</v>
      </c>
      <c r="Y33" s="76">
        <v>2</v>
      </c>
      <c r="Z33" s="77">
        <v>0</v>
      </c>
      <c r="AA33" s="78">
        <v>0</v>
      </c>
      <c r="AB33" s="79">
        <v>0</v>
      </c>
      <c r="AC33" s="80">
        <v>469</v>
      </c>
      <c r="AD33" s="81">
        <v>19619</v>
      </c>
      <c r="AE33" s="82">
        <v>0.98699999999999999</v>
      </c>
      <c r="AF33" s="83">
        <v>115</v>
      </c>
      <c r="AG33" s="84">
        <v>6.0000000000000001E-3</v>
      </c>
      <c r="AJ33" s="118">
        <v>132</v>
      </c>
      <c r="AK33" s="113">
        <v>7.0000000000000001E-3</v>
      </c>
      <c r="AM33" s="85">
        <f xml:space="preserve"> AF33 - AJ33</f>
        <v>-17</v>
      </c>
      <c r="AN33" s="86">
        <f xml:space="preserve"> AG33 - AK33</f>
        <v>-1E-3</v>
      </c>
    </row>
    <row r="34" spans="1:40" x14ac:dyDescent="0.25">
      <c r="A34" s="61" t="s">
        <v>55</v>
      </c>
      <c r="B34" s="62">
        <v>15578</v>
      </c>
      <c r="C34" s="63">
        <v>30</v>
      </c>
      <c r="D34" s="63">
        <v>0</v>
      </c>
      <c r="E34" s="63">
        <v>10</v>
      </c>
      <c r="F34" s="64">
        <v>4</v>
      </c>
      <c r="G34" s="65">
        <v>15331</v>
      </c>
      <c r="H34" s="66">
        <v>0.98399999999999999</v>
      </c>
      <c r="I34" s="67">
        <v>232</v>
      </c>
      <c r="J34" s="68">
        <v>1.4999999999999999E-2</v>
      </c>
      <c r="K34" s="69">
        <v>3</v>
      </c>
      <c r="L34" s="68">
        <v>0</v>
      </c>
      <c r="M34" s="69">
        <v>12</v>
      </c>
      <c r="N34" s="70">
        <v>1E-3</v>
      </c>
      <c r="O34" s="71">
        <v>57</v>
      </c>
      <c r="P34" s="72">
        <v>4.0000000000000001E-3</v>
      </c>
      <c r="Q34" s="73">
        <v>25</v>
      </c>
      <c r="R34" s="74">
        <v>2E-3</v>
      </c>
      <c r="S34" s="73">
        <v>31</v>
      </c>
      <c r="T34" s="74">
        <v>2E-3</v>
      </c>
      <c r="U34" s="73">
        <v>19</v>
      </c>
      <c r="V34" s="74">
        <v>1E-3</v>
      </c>
      <c r="W34" s="73">
        <v>9</v>
      </c>
      <c r="X34" s="75">
        <v>1E-3</v>
      </c>
      <c r="Y34" s="76">
        <v>0</v>
      </c>
      <c r="Z34" s="77">
        <v>0</v>
      </c>
      <c r="AA34" s="78">
        <v>13</v>
      </c>
      <c r="AB34" s="79">
        <v>1E-3</v>
      </c>
      <c r="AC34" s="80">
        <v>147</v>
      </c>
      <c r="AD34" s="81">
        <v>15510</v>
      </c>
      <c r="AE34" s="82">
        <v>0.996</v>
      </c>
      <c r="AF34" s="83">
        <v>60</v>
      </c>
      <c r="AG34" s="84">
        <v>4.0000000000000001E-3</v>
      </c>
      <c r="AJ34" s="118">
        <v>73</v>
      </c>
      <c r="AK34" s="113">
        <v>5.0000000000000001E-3</v>
      </c>
      <c r="AM34" s="85">
        <f xml:space="preserve"> AF34 - AJ34</f>
        <v>-13</v>
      </c>
      <c r="AN34" s="86">
        <f xml:space="preserve"> AG34 - AK34</f>
        <v>-1E-3</v>
      </c>
    </row>
    <row r="35" spans="1:40" x14ac:dyDescent="0.25">
      <c r="A35" s="61" t="s">
        <v>56</v>
      </c>
      <c r="B35" s="62">
        <v>11784</v>
      </c>
      <c r="C35" s="63">
        <v>33</v>
      </c>
      <c r="D35" s="63">
        <v>0</v>
      </c>
      <c r="E35" s="63">
        <v>6</v>
      </c>
      <c r="F35" s="64">
        <v>4</v>
      </c>
      <c r="G35" s="65">
        <v>10029</v>
      </c>
      <c r="H35" s="66">
        <v>0.85099999999999998</v>
      </c>
      <c r="I35" s="67">
        <v>1409</v>
      </c>
      <c r="J35" s="68">
        <v>0.12</v>
      </c>
      <c r="K35" s="69">
        <v>341</v>
      </c>
      <c r="L35" s="68">
        <v>2.9000000000000001E-2</v>
      </c>
      <c r="M35" s="69">
        <v>5</v>
      </c>
      <c r="N35" s="70">
        <v>0</v>
      </c>
      <c r="O35" s="71">
        <v>449</v>
      </c>
      <c r="P35" s="72">
        <v>3.7999999999999999E-2</v>
      </c>
      <c r="Q35" s="73">
        <v>64</v>
      </c>
      <c r="R35" s="74">
        <v>5.0000000000000001E-3</v>
      </c>
      <c r="S35" s="73">
        <v>3056</v>
      </c>
      <c r="T35" s="74">
        <v>0.25900000000000001</v>
      </c>
      <c r="U35" s="73">
        <v>91</v>
      </c>
      <c r="V35" s="74">
        <v>8.0000000000000002E-3</v>
      </c>
      <c r="W35" s="73">
        <v>49</v>
      </c>
      <c r="X35" s="75">
        <v>4.0000000000000001E-3</v>
      </c>
      <c r="Y35" s="76">
        <v>15</v>
      </c>
      <c r="Z35" s="77">
        <v>1E-3</v>
      </c>
      <c r="AA35" s="78">
        <v>27</v>
      </c>
      <c r="AB35" s="79">
        <v>2E-3</v>
      </c>
      <c r="AC35" s="121">
        <v>3734</v>
      </c>
      <c r="AD35" s="81">
        <v>8184</v>
      </c>
      <c r="AE35" s="82">
        <v>0.69499999999999995</v>
      </c>
      <c r="AF35" s="83">
        <v>790</v>
      </c>
      <c r="AG35" s="84">
        <v>6.7000000000000004E-2</v>
      </c>
      <c r="AJ35" s="118">
        <v>861</v>
      </c>
      <c r="AK35" s="113">
        <v>7.2999999999999995E-2</v>
      </c>
      <c r="AM35" s="85">
        <f xml:space="preserve"> AF35 - AJ35</f>
        <v>-71</v>
      </c>
      <c r="AN35" s="86">
        <f xml:space="preserve"> AG35 - AK35</f>
        <v>-5.9999999999999915E-3</v>
      </c>
    </row>
    <row r="36" spans="1:40" x14ac:dyDescent="0.25">
      <c r="A36" s="61" t="s">
        <v>57</v>
      </c>
      <c r="B36" s="62">
        <v>38743</v>
      </c>
      <c r="C36" s="63">
        <v>43</v>
      </c>
      <c r="D36" s="63">
        <v>0</v>
      </c>
      <c r="E36" s="63">
        <v>28</v>
      </c>
      <c r="F36" s="64">
        <v>3</v>
      </c>
      <c r="G36" s="65">
        <v>37347</v>
      </c>
      <c r="H36" s="66">
        <v>0.96399999999999997</v>
      </c>
      <c r="I36" s="67">
        <v>1218</v>
      </c>
      <c r="J36" s="68">
        <v>3.1E-2</v>
      </c>
      <c r="K36" s="69">
        <v>9</v>
      </c>
      <c r="L36" s="68">
        <v>0</v>
      </c>
      <c r="M36" s="69">
        <v>169</v>
      </c>
      <c r="N36" s="70">
        <v>4.0000000000000001E-3</v>
      </c>
      <c r="O36" s="71">
        <v>102</v>
      </c>
      <c r="P36" s="72">
        <v>3.0000000000000001E-3</v>
      </c>
      <c r="Q36" s="73">
        <v>80</v>
      </c>
      <c r="R36" s="74">
        <v>2E-3</v>
      </c>
      <c r="S36" s="73">
        <v>86</v>
      </c>
      <c r="T36" s="74">
        <v>2E-3</v>
      </c>
      <c r="U36" s="73">
        <v>110</v>
      </c>
      <c r="V36" s="74">
        <v>3.0000000000000001E-3</v>
      </c>
      <c r="W36" s="73">
        <v>43</v>
      </c>
      <c r="X36" s="75">
        <v>1E-3</v>
      </c>
      <c r="Y36" s="76">
        <v>8</v>
      </c>
      <c r="Z36" s="77">
        <v>0</v>
      </c>
      <c r="AA36" s="78">
        <v>30</v>
      </c>
      <c r="AB36" s="79">
        <v>1E-3</v>
      </c>
      <c r="AC36" s="80">
        <v>472</v>
      </c>
      <c r="AD36" s="81">
        <v>38547</v>
      </c>
      <c r="AE36" s="82">
        <v>0.995</v>
      </c>
      <c r="AF36" s="83">
        <v>111</v>
      </c>
      <c r="AG36" s="84">
        <v>3.0000000000000001E-3</v>
      </c>
      <c r="AJ36" s="118">
        <v>73</v>
      </c>
      <c r="AK36" s="113">
        <v>2E-3</v>
      </c>
      <c r="AM36" s="85">
        <f xml:space="preserve"> AF36 - AJ36</f>
        <v>38</v>
      </c>
      <c r="AN36" s="86">
        <f xml:space="preserve"> AG36 - AK36</f>
        <v>1E-3</v>
      </c>
    </row>
    <row r="37" spans="1:40" x14ac:dyDescent="0.25">
      <c r="A37" s="61" t="s">
        <v>58</v>
      </c>
      <c r="B37" s="62">
        <v>19532</v>
      </c>
      <c r="C37" s="63">
        <v>24</v>
      </c>
      <c r="D37" s="63">
        <v>0</v>
      </c>
      <c r="E37" s="63">
        <v>19</v>
      </c>
      <c r="F37" s="64">
        <v>3</v>
      </c>
      <c r="G37" s="65">
        <v>19150</v>
      </c>
      <c r="H37" s="66">
        <v>0.98</v>
      </c>
      <c r="I37" s="67">
        <v>371</v>
      </c>
      <c r="J37" s="68">
        <v>1.9E-2</v>
      </c>
      <c r="K37" s="69">
        <v>11</v>
      </c>
      <c r="L37" s="68">
        <v>1E-3</v>
      </c>
      <c r="M37" s="69">
        <v>0</v>
      </c>
      <c r="N37" s="70">
        <v>0</v>
      </c>
      <c r="O37" s="71">
        <v>34</v>
      </c>
      <c r="P37" s="72">
        <v>2E-3</v>
      </c>
      <c r="Q37" s="73">
        <v>31</v>
      </c>
      <c r="R37" s="74">
        <v>2E-3</v>
      </c>
      <c r="S37" s="73">
        <v>14</v>
      </c>
      <c r="T37" s="74">
        <v>1E-3</v>
      </c>
      <c r="U37" s="73">
        <v>12</v>
      </c>
      <c r="V37" s="74">
        <v>1E-3</v>
      </c>
      <c r="W37" s="73">
        <v>4</v>
      </c>
      <c r="X37" s="75">
        <v>0</v>
      </c>
      <c r="Y37" s="76">
        <v>1</v>
      </c>
      <c r="Z37" s="77">
        <v>0</v>
      </c>
      <c r="AA37" s="78">
        <v>2</v>
      </c>
      <c r="AB37" s="79">
        <v>0</v>
      </c>
      <c r="AC37" s="80">
        <v>68</v>
      </c>
      <c r="AD37" s="81">
        <v>19485</v>
      </c>
      <c r="AE37" s="82">
        <v>0.998</v>
      </c>
      <c r="AF37" s="83">
        <v>45</v>
      </c>
      <c r="AG37" s="84">
        <v>2E-3</v>
      </c>
      <c r="AJ37" s="118">
        <v>39</v>
      </c>
      <c r="AK37" s="113">
        <v>2E-3</v>
      </c>
      <c r="AM37" s="85">
        <f xml:space="preserve"> AF37 - AJ37</f>
        <v>6</v>
      </c>
      <c r="AN37" s="86">
        <f xml:space="preserve"> AG37 - AK37</f>
        <v>0</v>
      </c>
    </row>
    <row r="38" spans="1:40" x14ac:dyDescent="0.25">
      <c r="A38" s="61" t="s">
        <v>59</v>
      </c>
      <c r="B38" s="62">
        <v>17114</v>
      </c>
      <c r="C38" s="63">
        <v>28</v>
      </c>
      <c r="D38" s="63">
        <v>0</v>
      </c>
      <c r="E38" s="63">
        <v>4</v>
      </c>
      <c r="F38" s="64">
        <v>5</v>
      </c>
      <c r="G38" s="65">
        <v>11714</v>
      </c>
      <c r="H38" s="66">
        <v>0.68400000000000005</v>
      </c>
      <c r="I38" s="67">
        <v>4465</v>
      </c>
      <c r="J38" s="68">
        <v>0.26100000000000001</v>
      </c>
      <c r="K38" s="69">
        <v>935</v>
      </c>
      <c r="L38" s="68">
        <v>5.5E-2</v>
      </c>
      <c r="M38" s="69">
        <v>0</v>
      </c>
      <c r="N38" s="70">
        <v>0</v>
      </c>
      <c r="O38" s="71">
        <v>1302</v>
      </c>
      <c r="P38" s="72">
        <v>7.5999999999999998E-2</v>
      </c>
      <c r="Q38" s="73">
        <v>324</v>
      </c>
      <c r="R38" s="74">
        <v>1.9E-2</v>
      </c>
      <c r="S38" s="73">
        <v>560</v>
      </c>
      <c r="T38" s="74">
        <v>3.3000000000000002E-2</v>
      </c>
      <c r="U38" s="73">
        <v>182</v>
      </c>
      <c r="V38" s="74">
        <v>1.0999999999999999E-2</v>
      </c>
      <c r="W38" s="73">
        <v>43</v>
      </c>
      <c r="X38" s="75">
        <v>3.0000000000000001E-3</v>
      </c>
      <c r="Y38" s="76">
        <v>20</v>
      </c>
      <c r="Z38" s="77">
        <v>1E-3</v>
      </c>
      <c r="AA38" s="78">
        <v>83</v>
      </c>
      <c r="AB38" s="79">
        <v>5.0000000000000001E-3</v>
      </c>
      <c r="AC38" s="80">
        <v>2266</v>
      </c>
      <c r="AD38" s="81">
        <v>14873</v>
      </c>
      <c r="AE38" s="82">
        <v>0.86899999999999999</v>
      </c>
      <c r="AF38" s="83">
        <v>2237</v>
      </c>
      <c r="AG38" s="84">
        <v>0.13100000000000001</v>
      </c>
      <c r="AJ38" s="118">
        <v>2399</v>
      </c>
      <c r="AK38" s="113">
        <v>0.13900000000000001</v>
      </c>
      <c r="AM38" s="85">
        <f xml:space="preserve"> AF38 - AJ38</f>
        <v>-162</v>
      </c>
      <c r="AN38" s="86">
        <f xml:space="preserve"> AG38 - AK38</f>
        <v>-8.0000000000000071E-3</v>
      </c>
    </row>
    <row r="39" spans="1:40" x14ac:dyDescent="0.25">
      <c r="A39" s="61" t="s">
        <v>60</v>
      </c>
      <c r="B39" s="62">
        <v>66308</v>
      </c>
      <c r="C39" s="63">
        <v>44</v>
      </c>
      <c r="D39" s="63">
        <v>1</v>
      </c>
      <c r="E39" s="63">
        <v>32</v>
      </c>
      <c r="F39" s="64">
        <v>3</v>
      </c>
      <c r="G39" s="65">
        <v>64790</v>
      </c>
      <c r="H39" s="66">
        <v>0.97699999999999998</v>
      </c>
      <c r="I39" s="67">
        <v>1475</v>
      </c>
      <c r="J39" s="68">
        <v>2.1999999999999999E-2</v>
      </c>
      <c r="K39" s="69">
        <v>28</v>
      </c>
      <c r="L39" s="68">
        <v>0</v>
      </c>
      <c r="M39" s="69">
        <v>15</v>
      </c>
      <c r="N39" s="70">
        <v>0</v>
      </c>
      <c r="O39" s="71">
        <v>343</v>
      </c>
      <c r="P39" s="72">
        <v>5.0000000000000001E-3</v>
      </c>
      <c r="Q39" s="73">
        <v>266</v>
      </c>
      <c r="R39" s="74">
        <v>4.0000000000000001E-3</v>
      </c>
      <c r="S39" s="73">
        <v>227</v>
      </c>
      <c r="T39" s="74">
        <v>3.0000000000000001E-3</v>
      </c>
      <c r="U39" s="73">
        <v>235</v>
      </c>
      <c r="V39" s="74">
        <v>4.0000000000000001E-3</v>
      </c>
      <c r="W39" s="73">
        <v>110</v>
      </c>
      <c r="X39" s="75">
        <v>2E-3</v>
      </c>
      <c r="Y39" s="76">
        <v>14</v>
      </c>
      <c r="Z39" s="77">
        <v>0</v>
      </c>
      <c r="AA39" s="78">
        <v>19</v>
      </c>
      <c r="AB39" s="79">
        <v>0</v>
      </c>
      <c r="AC39" s="80">
        <v>981</v>
      </c>
      <c r="AD39" s="81">
        <v>65847</v>
      </c>
      <c r="AE39" s="82">
        <v>0.99299999999999999</v>
      </c>
      <c r="AF39" s="83">
        <v>371</v>
      </c>
      <c r="AG39" s="84">
        <v>6.0000000000000001E-3</v>
      </c>
      <c r="AJ39" s="118">
        <v>383</v>
      </c>
      <c r="AK39" s="113">
        <v>6.0000000000000001E-3</v>
      </c>
      <c r="AM39" s="85">
        <f xml:space="preserve"> AF39 - AJ39</f>
        <v>-12</v>
      </c>
      <c r="AN39" s="86">
        <f xml:space="preserve"> AG39 - AK39</f>
        <v>0</v>
      </c>
    </row>
    <row r="40" spans="1:40" x14ac:dyDescent="0.25">
      <c r="A40" s="61" t="s">
        <v>61</v>
      </c>
      <c r="B40" s="62">
        <v>9806</v>
      </c>
      <c r="C40" s="63">
        <v>11</v>
      </c>
      <c r="D40" s="63">
        <v>0</v>
      </c>
      <c r="E40" s="63">
        <v>2</v>
      </c>
      <c r="F40" s="64">
        <v>3</v>
      </c>
      <c r="G40" s="65">
        <v>9233</v>
      </c>
      <c r="H40" s="66">
        <v>0.94199999999999995</v>
      </c>
      <c r="I40" s="67">
        <v>552</v>
      </c>
      <c r="J40" s="68">
        <v>5.6000000000000001E-2</v>
      </c>
      <c r="K40" s="69">
        <v>21</v>
      </c>
      <c r="L40" s="68">
        <v>2E-3</v>
      </c>
      <c r="M40" s="69">
        <v>0</v>
      </c>
      <c r="N40" s="70">
        <v>0</v>
      </c>
      <c r="O40" s="71">
        <v>51</v>
      </c>
      <c r="P40" s="72">
        <v>5.0000000000000001E-3</v>
      </c>
      <c r="Q40" s="73">
        <v>13</v>
      </c>
      <c r="R40" s="74">
        <v>1E-3</v>
      </c>
      <c r="S40" s="73">
        <v>87</v>
      </c>
      <c r="T40" s="74">
        <v>8.9999999999999993E-3</v>
      </c>
      <c r="U40" s="73">
        <v>149</v>
      </c>
      <c r="V40" s="74">
        <v>1.4999999999999999E-2</v>
      </c>
      <c r="W40" s="73">
        <v>17</v>
      </c>
      <c r="X40" s="75">
        <v>2E-3</v>
      </c>
      <c r="Y40" s="76">
        <v>17</v>
      </c>
      <c r="Z40" s="77">
        <v>2E-3</v>
      </c>
      <c r="AA40" s="78">
        <v>9</v>
      </c>
      <c r="AB40" s="79">
        <v>1E-3</v>
      </c>
      <c r="AC40" s="80">
        <v>334</v>
      </c>
      <c r="AD40" s="81">
        <v>9596</v>
      </c>
      <c r="AE40" s="82">
        <v>0.97899999999999998</v>
      </c>
      <c r="AF40" s="83">
        <v>72</v>
      </c>
      <c r="AG40" s="84">
        <v>7.0000000000000001E-3</v>
      </c>
      <c r="AJ40" s="118">
        <v>75</v>
      </c>
      <c r="AK40" s="113">
        <v>8.0000000000000002E-3</v>
      </c>
      <c r="AM40" s="85">
        <f xml:space="preserve"> AF40 - AJ40</f>
        <v>-3</v>
      </c>
      <c r="AN40" s="86">
        <f xml:space="preserve"> AG40 - AK40</f>
        <v>-1E-3</v>
      </c>
    </row>
    <row r="41" spans="1:40" x14ac:dyDescent="0.25">
      <c r="A41" s="61" t="s">
        <v>62</v>
      </c>
      <c r="B41" s="62">
        <v>14117</v>
      </c>
      <c r="C41" s="63">
        <v>13</v>
      </c>
      <c r="D41" s="63">
        <v>0</v>
      </c>
      <c r="E41" s="63">
        <v>5</v>
      </c>
      <c r="F41" s="64">
        <v>5</v>
      </c>
      <c r="G41" s="65">
        <v>13742</v>
      </c>
      <c r="H41" s="66">
        <v>0.97299999999999998</v>
      </c>
      <c r="I41" s="67">
        <v>352</v>
      </c>
      <c r="J41" s="68">
        <v>2.5000000000000001E-2</v>
      </c>
      <c r="K41" s="69">
        <v>15</v>
      </c>
      <c r="L41" s="68">
        <v>1E-3</v>
      </c>
      <c r="M41" s="69">
        <v>8</v>
      </c>
      <c r="N41" s="70">
        <v>1E-3</v>
      </c>
      <c r="O41" s="71">
        <v>340</v>
      </c>
      <c r="P41" s="72">
        <v>2.4E-2</v>
      </c>
      <c r="Q41" s="73">
        <v>97</v>
      </c>
      <c r="R41" s="74">
        <v>7.0000000000000001E-3</v>
      </c>
      <c r="S41" s="73">
        <v>2935</v>
      </c>
      <c r="T41" s="74">
        <v>0.20799999999999999</v>
      </c>
      <c r="U41" s="73">
        <v>68</v>
      </c>
      <c r="V41" s="74">
        <v>5.0000000000000001E-3</v>
      </c>
      <c r="W41" s="73">
        <v>4</v>
      </c>
      <c r="X41" s="75">
        <v>0</v>
      </c>
      <c r="Y41" s="76">
        <v>4</v>
      </c>
      <c r="Z41" s="77">
        <v>0</v>
      </c>
      <c r="AA41" s="78">
        <v>7</v>
      </c>
      <c r="AB41" s="79">
        <v>0</v>
      </c>
      <c r="AC41" s="80">
        <v>3363</v>
      </c>
      <c r="AD41" s="81">
        <v>11004</v>
      </c>
      <c r="AE41" s="82">
        <v>0.77900000000000003</v>
      </c>
      <c r="AF41" s="83">
        <v>355</v>
      </c>
      <c r="AG41" s="84">
        <v>2.5000000000000001E-2</v>
      </c>
      <c r="AJ41" s="118">
        <v>381</v>
      </c>
      <c r="AK41" s="113">
        <v>2.7E-2</v>
      </c>
      <c r="AM41" s="85">
        <f xml:space="preserve"> AF41 - AJ41</f>
        <v>-26</v>
      </c>
      <c r="AN41" s="86">
        <f xml:space="preserve"> AG41 - AK41</f>
        <v>-1.9999999999999983E-3</v>
      </c>
    </row>
    <row r="42" spans="1:40" x14ac:dyDescent="0.25">
      <c r="A42" s="61" t="s">
        <v>63</v>
      </c>
      <c r="B42" s="62">
        <v>15450</v>
      </c>
      <c r="C42" s="63">
        <v>28</v>
      </c>
      <c r="D42" s="63">
        <v>2</v>
      </c>
      <c r="E42" s="63">
        <v>7</v>
      </c>
      <c r="F42" s="64">
        <v>3</v>
      </c>
      <c r="G42" s="65">
        <v>12278</v>
      </c>
      <c r="H42" s="66">
        <v>0.79500000000000004</v>
      </c>
      <c r="I42" s="67">
        <v>3085</v>
      </c>
      <c r="J42" s="68">
        <v>0.2</v>
      </c>
      <c r="K42" s="69">
        <v>18</v>
      </c>
      <c r="L42" s="68">
        <v>1E-3</v>
      </c>
      <c r="M42" s="69">
        <v>69</v>
      </c>
      <c r="N42" s="70">
        <v>4.0000000000000001E-3</v>
      </c>
      <c r="O42" s="71">
        <v>88</v>
      </c>
      <c r="P42" s="72">
        <v>6.0000000000000001E-3</v>
      </c>
      <c r="Q42" s="73">
        <v>32</v>
      </c>
      <c r="R42" s="74">
        <v>2E-3</v>
      </c>
      <c r="S42" s="73">
        <v>42</v>
      </c>
      <c r="T42" s="74">
        <v>3.0000000000000001E-3</v>
      </c>
      <c r="U42" s="73">
        <v>38</v>
      </c>
      <c r="V42" s="74">
        <v>2E-3</v>
      </c>
      <c r="W42" s="73">
        <v>9</v>
      </c>
      <c r="X42" s="75">
        <v>1E-3</v>
      </c>
      <c r="Y42" s="76">
        <v>0</v>
      </c>
      <c r="Z42" s="77">
        <v>0</v>
      </c>
      <c r="AA42" s="78">
        <v>9</v>
      </c>
      <c r="AB42" s="79">
        <v>1E-3</v>
      </c>
      <c r="AC42" s="80">
        <v>239</v>
      </c>
      <c r="AD42" s="81">
        <v>15311</v>
      </c>
      <c r="AE42" s="82">
        <v>0.99099999999999999</v>
      </c>
      <c r="AF42" s="83">
        <v>106</v>
      </c>
      <c r="AG42" s="84">
        <v>7.0000000000000001E-3</v>
      </c>
      <c r="AJ42" s="118">
        <v>127</v>
      </c>
      <c r="AK42" s="113">
        <v>8.0000000000000002E-3</v>
      </c>
      <c r="AM42" s="85">
        <f xml:space="preserve"> AF42 - AJ42</f>
        <v>-21</v>
      </c>
      <c r="AN42" s="86">
        <f xml:space="preserve"> AG42 - AK42</f>
        <v>-1E-3</v>
      </c>
    </row>
    <row r="43" spans="1:40" x14ac:dyDescent="0.25">
      <c r="A43" s="61" t="s">
        <v>64</v>
      </c>
      <c r="B43" s="62">
        <v>27253</v>
      </c>
      <c r="C43" s="63">
        <v>41</v>
      </c>
      <c r="D43" s="63">
        <v>6</v>
      </c>
      <c r="E43" s="63">
        <v>29</v>
      </c>
      <c r="F43" s="64">
        <v>3</v>
      </c>
      <c r="G43" s="65">
        <v>26983</v>
      </c>
      <c r="H43" s="66">
        <v>0.99</v>
      </c>
      <c r="I43" s="67">
        <v>167</v>
      </c>
      <c r="J43" s="68">
        <v>6.0000000000000001E-3</v>
      </c>
      <c r="K43" s="69">
        <v>2</v>
      </c>
      <c r="L43" s="68">
        <v>0</v>
      </c>
      <c r="M43" s="69">
        <v>101</v>
      </c>
      <c r="N43" s="70">
        <v>4.0000000000000001E-3</v>
      </c>
      <c r="O43" s="71">
        <v>16</v>
      </c>
      <c r="P43" s="72">
        <v>1E-3</v>
      </c>
      <c r="Q43" s="73">
        <v>11</v>
      </c>
      <c r="R43" s="74">
        <v>0</v>
      </c>
      <c r="S43" s="73">
        <v>59</v>
      </c>
      <c r="T43" s="74">
        <v>2E-3</v>
      </c>
      <c r="U43" s="73">
        <v>84</v>
      </c>
      <c r="V43" s="74">
        <v>3.0000000000000001E-3</v>
      </c>
      <c r="W43" s="73">
        <v>20</v>
      </c>
      <c r="X43" s="75">
        <v>1E-3</v>
      </c>
      <c r="Y43" s="76">
        <v>3</v>
      </c>
      <c r="Z43" s="77">
        <v>0</v>
      </c>
      <c r="AA43" s="78">
        <v>0</v>
      </c>
      <c r="AB43" s="79">
        <v>0</v>
      </c>
      <c r="AC43" s="80">
        <v>251</v>
      </c>
      <c r="AD43" s="81">
        <v>27156</v>
      </c>
      <c r="AE43" s="82">
        <v>0.996</v>
      </c>
      <c r="AF43" s="83">
        <v>18</v>
      </c>
      <c r="AG43" s="84">
        <v>1E-3</v>
      </c>
      <c r="AJ43" s="118">
        <v>18</v>
      </c>
      <c r="AK43" s="113">
        <v>1E-3</v>
      </c>
      <c r="AM43" s="85">
        <f xml:space="preserve"> AF43 - AJ43</f>
        <v>0</v>
      </c>
      <c r="AN43" s="86">
        <f xml:space="preserve"> AG43 - AK43</f>
        <v>0</v>
      </c>
    </row>
    <row r="44" spans="1:40" x14ac:dyDescent="0.25">
      <c r="A44" s="61" t="s">
        <v>65</v>
      </c>
      <c r="B44" s="62">
        <v>4871</v>
      </c>
      <c r="C44" s="63">
        <v>9</v>
      </c>
      <c r="D44" s="63">
        <v>1</v>
      </c>
      <c r="E44" s="63">
        <v>4</v>
      </c>
      <c r="F44" s="64">
        <v>3</v>
      </c>
      <c r="G44" s="65">
        <v>4765</v>
      </c>
      <c r="H44" s="66">
        <v>0.97799999999999998</v>
      </c>
      <c r="I44" s="67">
        <v>88</v>
      </c>
      <c r="J44" s="68">
        <v>1.7999999999999999E-2</v>
      </c>
      <c r="K44" s="69">
        <v>7</v>
      </c>
      <c r="L44" s="68">
        <v>1E-3</v>
      </c>
      <c r="M44" s="69">
        <v>11</v>
      </c>
      <c r="N44" s="70">
        <v>2E-3</v>
      </c>
      <c r="O44" s="71">
        <v>102</v>
      </c>
      <c r="P44" s="72">
        <v>2.1000000000000001E-2</v>
      </c>
      <c r="Q44" s="73">
        <v>26</v>
      </c>
      <c r="R44" s="74">
        <v>5.0000000000000001E-3</v>
      </c>
      <c r="S44" s="73">
        <v>23</v>
      </c>
      <c r="T44" s="74">
        <v>5.0000000000000001E-3</v>
      </c>
      <c r="U44" s="73">
        <v>10</v>
      </c>
      <c r="V44" s="74">
        <v>2E-3</v>
      </c>
      <c r="W44" s="73">
        <v>0</v>
      </c>
      <c r="X44" s="75">
        <v>0</v>
      </c>
      <c r="Y44" s="76">
        <v>0</v>
      </c>
      <c r="Z44" s="77">
        <v>0</v>
      </c>
      <c r="AA44" s="78">
        <v>1</v>
      </c>
      <c r="AB44" s="79">
        <v>0</v>
      </c>
      <c r="AC44" s="80">
        <v>137</v>
      </c>
      <c r="AD44" s="81">
        <v>4760</v>
      </c>
      <c r="AE44" s="82">
        <v>0.97699999999999998</v>
      </c>
      <c r="AF44" s="83">
        <v>109</v>
      </c>
      <c r="AG44" s="84">
        <v>2.1999999999999999E-2</v>
      </c>
      <c r="AJ44" s="118">
        <v>105</v>
      </c>
      <c r="AK44" s="113">
        <v>2.1999999999999999E-2</v>
      </c>
      <c r="AM44" s="85">
        <f xml:space="preserve"> AF44 - AJ44</f>
        <v>4</v>
      </c>
      <c r="AN44" s="86">
        <f xml:space="preserve"> AG44 - AK44</f>
        <v>0</v>
      </c>
    </row>
    <row r="45" spans="1:40" x14ac:dyDescent="0.25">
      <c r="A45" s="61" t="s">
        <v>66</v>
      </c>
      <c r="B45" s="62">
        <v>4759</v>
      </c>
      <c r="C45" s="63">
        <v>10</v>
      </c>
      <c r="D45" s="63">
        <v>0</v>
      </c>
      <c r="E45" s="63">
        <v>0</v>
      </c>
      <c r="F45" s="64">
        <v>3</v>
      </c>
      <c r="G45" s="65">
        <v>4644</v>
      </c>
      <c r="H45" s="66">
        <v>0.97599999999999998</v>
      </c>
      <c r="I45" s="67">
        <v>111</v>
      </c>
      <c r="J45" s="68">
        <v>2.3E-2</v>
      </c>
      <c r="K45" s="69">
        <v>3</v>
      </c>
      <c r="L45" s="68">
        <v>1E-3</v>
      </c>
      <c r="M45" s="69">
        <v>1</v>
      </c>
      <c r="N45" s="70">
        <v>0</v>
      </c>
      <c r="O45" s="71">
        <v>31</v>
      </c>
      <c r="P45" s="72">
        <v>7.0000000000000001E-3</v>
      </c>
      <c r="Q45" s="73">
        <v>0</v>
      </c>
      <c r="R45" s="74">
        <v>0</v>
      </c>
      <c r="S45" s="73">
        <v>67</v>
      </c>
      <c r="T45" s="74">
        <v>1.4E-2</v>
      </c>
      <c r="U45" s="73">
        <v>137</v>
      </c>
      <c r="V45" s="74">
        <v>2.9000000000000001E-2</v>
      </c>
      <c r="W45" s="73">
        <v>0</v>
      </c>
      <c r="X45" s="75">
        <v>0</v>
      </c>
      <c r="Y45" s="76">
        <v>0</v>
      </c>
      <c r="Z45" s="77">
        <v>0</v>
      </c>
      <c r="AA45" s="78">
        <v>10</v>
      </c>
      <c r="AB45" s="79">
        <v>2E-3</v>
      </c>
      <c r="AC45" s="80">
        <v>248</v>
      </c>
      <c r="AD45" s="81">
        <v>4590</v>
      </c>
      <c r="AE45" s="82">
        <v>0.96399999999999997</v>
      </c>
      <c r="AF45" s="83">
        <v>34</v>
      </c>
      <c r="AG45" s="84">
        <v>7.0000000000000001E-3</v>
      </c>
      <c r="AJ45" s="118">
        <v>29</v>
      </c>
      <c r="AK45" s="113">
        <v>6.0000000000000001E-3</v>
      </c>
      <c r="AM45" s="85">
        <f xml:space="preserve"> AF45 - AJ45</f>
        <v>5</v>
      </c>
      <c r="AN45" s="86">
        <f xml:space="preserve"> AG45 - AK45</f>
        <v>1E-3</v>
      </c>
    </row>
    <row r="46" spans="1:40" x14ac:dyDescent="0.25">
      <c r="A46" s="61" t="s">
        <v>67</v>
      </c>
      <c r="B46" s="62">
        <v>5548</v>
      </c>
      <c r="C46" s="63">
        <v>16</v>
      </c>
      <c r="D46" s="63">
        <v>0</v>
      </c>
      <c r="E46" s="63">
        <v>7</v>
      </c>
      <c r="F46" s="64">
        <v>3</v>
      </c>
      <c r="G46" s="65">
        <v>5314</v>
      </c>
      <c r="H46" s="66">
        <v>0.95799999999999996</v>
      </c>
      <c r="I46" s="67">
        <v>216</v>
      </c>
      <c r="J46" s="68">
        <v>3.9E-2</v>
      </c>
      <c r="K46" s="69">
        <v>11</v>
      </c>
      <c r="L46" s="68">
        <v>2E-3</v>
      </c>
      <c r="M46" s="69">
        <v>7</v>
      </c>
      <c r="N46" s="70">
        <v>1E-3</v>
      </c>
      <c r="O46" s="71">
        <v>13</v>
      </c>
      <c r="P46" s="72">
        <v>2E-3</v>
      </c>
      <c r="Q46" s="73">
        <v>6</v>
      </c>
      <c r="R46" s="74">
        <v>1E-3</v>
      </c>
      <c r="S46" s="73">
        <v>190</v>
      </c>
      <c r="T46" s="74">
        <v>3.4000000000000002E-2</v>
      </c>
      <c r="U46" s="73">
        <v>1</v>
      </c>
      <c r="V46" s="74">
        <v>0</v>
      </c>
      <c r="W46" s="73">
        <v>3</v>
      </c>
      <c r="X46" s="75">
        <v>1E-3</v>
      </c>
      <c r="Y46" s="76">
        <v>1</v>
      </c>
      <c r="Z46" s="77">
        <v>0</v>
      </c>
      <c r="AA46" s="78">
        <v>3</v>
      </c>
      <c r="AB46" s="79">
        <v>1E-3</v>
      </c>
      <c r="AC46" s="80">
        <v>219</v>
      </c>
      <c r="AD46" s="81">
        <v>5333</v>
      </c>
      <c r="AE46" s="82">
        <v>0.96099999999999997</v>
      </c>
      <c r="AF46" s="83">
        <v>24</v>
      </c>
      <c r="AG46" s="84">
        <v>4.0000000000000001E-3</v>
      </c>
      <c r="AJ46" s="118">
        <v>25</v>
      </c>
      <c r="AK46" s="113">
        <v>5.0000000000000001E-3</v>
      </c>
      <c r="AM46" s="85">
        <f xml:space="preserve"> AF46 - AJ46</f>
        <v>-1</v>
      </c>
      <c r="AN46" s="86">
        <f xml:space="preserve"> AG46 - AK46</f>
        <v>-1E-3</v>
      </c>
    </row>
    <row r="47" spans="1:40" x14ac:dyDescent="0.25">
      <c r="A47" s="61" t="s">
        <v>68</v>
      </c>
      <c r="B47" s="62">
        <v>19882</v>
      </c>
      <c r="C47" s="63">
        <v>28</v>
      </c>
      <c r="D47" s="63">
        <v>9</v>
      </c>
      <c r="E47" s="63">
        <v>11</v>
      </c>
      <c r="F47" s="64">
        <v>3</v>
      </c>
      <c r="G47" s="65">
        <v>19705</v>
      </c>
      <c r="H47" s="66">
        <v>0.99099999999999999</v>
      </c>
      <c r="I47" s="67">
        <v>107</v>
      </c>
      <c r="J47" s="68">
        <v>5.0000000000000001E-3</v>
      </c>
      <c r="K47" s="69">
        <v>1</v>
      </c>
      <c r="L47" s="68">
        <v>0</v>
      </c>
      <c r="M47" s="69">
        <v>69</v>
      </c>
      <c r="N47" s="70">
        <v>3.0000000000000001E-3</v>
      </c>
      <c r="O47" s="71">
        <v>18</v>
      </c>
      <c r="P47" s="72">
        <v>1E-3</v>
      </c>
      <c r="Q47" s="73">
        <v>4</v>
      </c>
      <c r="R47" s="74">
        <v>0</v>
      </c>
      <c r="S47" s="73">
        <v>476</v>
      </c>
      <c r="T47" s="74">
        <v>2.4E-2</v>
      </c>
      <c r="U47" s="73">
        <v>578</v>
      </c>
      <c r="V47" s="74">
        <v>2.9000000000000001E-2</v>
      </c>
      <c r="W47" s="73">
        <v>8</v>
      </c>
      <c r="X47" s="75">
        <v>0</v>
      </c>
      <c r="Y47" s="76">
        <v>2</v>
      </c>
      <c r="Z47" s="77">
        <v>0</v>
      </c>
      <c r="AA47" s="78">
        <v>2</v>
      </c>
      <c r="AB47" s="79">
        <v>0</v>
      </c>
      <c r="AC47" s="80">
        <v>1145</v>
      </c>
      <c r="AD47" s="81">
        <v>18783</v>
      </c>
      <c r="AE47" s="82">
        <v>0.94499999999999995</v>
      </c>
      <c r="AF47" s="83">
        <v>19</v>
      </c>
      <c r="AG47" s="84">
        <v>1E-3</v>
      </c>
      <c r="AJ47" s="118">
        <v>58</v>
      </c>
      <c r="AK47" s="113">
        <v>3.0000000000000001E-3</v>
      </c>
      <c r="AM47" s="85">
        <f xml:space="preserve"> AF47 - AJ47</f>
        <v>-39</v>
      </c>
      <c r="AN47" s="86">
        <f xml:space="preserve"> AG47 - AK47</f>
        <v>-2E-3</v>
      </c>
    </row>
    <row r="48" spans="1:40" x14ac:dyDescent="0.25">
      <c r="A48" s="61" t="s">
        <v>69</v>
      </c>
      <c r="B48" s="62">
        <v>39005</v>
      </c>
      <c r="C48" s="63">
        <v>39</v>
      </c>
      <c r="D48" s="63">
        <v>10</v>
      </c>
      <c r="E48" s="63">
        <v>29</v>
      </c>
      <c r="F48" s="64">
        <v>3</v>
      </c>
      <c r="G48" s="65">
        <v>37715</v>
      </c>
      <c r="H48" s="66">
        <v>0.96699999999999997</v>
      </c>
      <c r="I48" s="67">
        <v>900</v>
      </c>
      <c r="J48" s="68">
        <v>2.3E-2</v>
      </c>
      <c r="K48" s="69">
        <v>0</v>
      </c>
      <c r="L48" s="68">
        <v>0</v>
      </c>
      <c r="M48" s="69">
        <v>390</v>
      </c>
      <c r="N48" s="70">
        <v>0.01</v>
      </c>
      <c r="O48" s="71">
        <v>123</v>
      </c>
      <c r="P48" s="72">
        <v>3.0000000000000001E-3</v>
      </c>
      <c r="Q48" s="73">
        <v>91</v>
      </c>
      <c r="R48" s="74">
        <v>2E-3</v>
      </c>
      <c r="S48" s="73">
        <v>105</v>
      </c>
      <c r="T48" s="74">
        <v>3.0000000000000001E-3</v>
      </c>
      <c r="U48" s="73">
        <v>102</v>
      </c>
      <c r="V48" s="74">
        <v>3.0000000000000001E-3</v>
      </c>
      <c r="W48" s="73">
        <v>35</v>
      </c>
      <c r="X48" s="75">
        <v>1E-3</v>
      </c>
      <c r="Y48" s="76">
        <v>7</v>
      </c>
      <c r="Z48" s="77">
        <v>0</v>
      </c>
      <c r="AA48" s="78">
        <v>15</v>
      </c>
      <c r="AB48" s="79">
        <v>0</v>
      </c>
      <c r="AC48" s="80">
        <v>565</v>
      </c>
      <c r="AD48" s="81">
        <v>38738</v>
      </c>
      <c r="AE48" s="82">
        <v>0.99299999999999999</v>
      </c>
      <c r="AF48" s="83">
        <v>123</v>
      </c>
      <c r="AG48" s="84">
        <v>3.0000000000000001E-3</v>
      </c>
      <c r="AJ48" s="118">
        <v>2210</v>
      </c>
      <c r="AK48" s="113">
        <v>5.7000000000000002E-2</v>
      </c>
      <c r="AM48" s="85">
        <f xml:space="preserve"> AF48 - AJ48</f>
        <v>-2087</v>
      </c>
      <c r="AN48" s="86">
        <f xml:space="preserve"> AG48 - AK48</f>
        <v>-5.3999999999999999E-2</v>
      </c>
    </row>
    <row r="49" spans="1:40" x14ac:dyDescent="0.25">
      <c r="A49" s="61" t="s">
        <v>70</v>
      </c>
      <c r="B49" s="62">
        <v>49890</v>
      </c>
      <c r="C49" s="63">
        <v>60</v>
      </c>
      <c r="D49" s="63">
        <v>0</v>
      </c>
      <c r="E49" s="63">
        <v>44</v>
      </c>
      <c r="F49" s="64">
        <v>3</v>
      </c>
      <c r="G49" s="65">
        <v>49096</v>
      </c>
      <c r="H49" s="66">
        <v>0.98399999999999999</v>
      </c>
      <c r="I49" s="67">
        <v>661</v>
      </c>
      <c r="J49" s="68">
        <v>1.2999999999999999E-2</v>
      </c>
      <c r="K49" s="69">
        <v>39</v>
      </c>
      <c r="L49" s="68">
        <v>1E-3</v>
      </c>
      <c r="M49" s="69">
        <v>94</v>
      </c>
      <c r="N49" s="70">
        <v>2E-3</v>
      </c>
      <c r="O49" s="71">
        <v>248</v>
      </c>
      <c r="P49" s="72">
        <v>5.0000000000000001E-3</v>
      </c>
      <c r="Q49" s="73">
        <v>203</v>
      </c>
      <c r="R49" s="74">
        <v>4.0000000000000001E-3</v>
      </c>
      <c r="S49" s="73">
        <v>644</v>
      </c>
      <c r="T49" s="74">
        <v>1.2999999999999999E-2</v>
      </c>
      <c r="U49" s="73">
        <v>210</v>
      </c>
      <c r="V49" s="74">
        <v>4.0000000000000001E-3</v>
      </c>
      <c r="W49" s="73">
        <v>55</v>
      </c>
      <c r="X49" s="75">
        <v>1E-3</v>
      </c>
      <c r="Y49" s="76">
        <v>0</v>
      </c>
      <c r="Z49" s="77">
        <v>0</v>
      </c>
      <c r="AA49" s="78">
        <v>52</v>
      </c>
      <c r="AB49" s="79">
        <v>1E-3</v>
      </c>
      <c r="AC49" s="80">
        <v>1232</v>
      </c>
      <c r="AD49" s="81">
        <v>49081</v>
      </c>
      <c r="AE49" s="82">
        <v>0.98399999999999999</v>
      </c>
      <c r="AF49" s="83">
        <v>287</v>
      </c>
      <c r="AG49" s="84">
        <v>6.0000000000000001E-3</v>
      </c>
      <c r="AJ49" s="118">
        <v>460</v>
      </c>
      <c r="AK49" s="113">
        <v>8.9999999999999993E-3</v>
      </c>
      <c r="AM49" s="85">
        <f xml:space="preserve"> AF49 - AJ49</f>
        <v>-173</v>
      </c>
      <c r="AN49" s="86">
        <f xml:space="preserve"> AG49 - AK49</f>
        <v>-2.9999999999999992E-3</v>
      </c>
    </row>
    <row r="50" spans="1:40" x14ac:dyDescent="0.25">
      <c r="A50" s="61" t="s">
        <v>71</v>
      </c>
      <c r="B50" s="62">
        <v>17369</v>
      </c>
      <c r="C50" s="63">
        <v>27</v>
      </c>
      <c r="D50" s="63">
        <v>0</v>
      </c>
      <c r="E50" s="63">
        <v>16</v>
      </c>
      <c r="F50" s="64">
        <v>3</v>
      </c>
      <c r="G50" s="65">
        <v>16510</v>
      </c>
      <c r="H50" s="66">
        <v>0.95099999999999996</v>
      </c>
      <c r="I50" s="67">
        <v>828</v>
      </c>
      <c r="J50" s="68">
        <v>4.8000000000000001E-2</v>
      </c>
      <c r="K50" s="69">
        <v>29</v>
      </c>
      <c r="L50" s="68">
        <v>2E-3</v>
      </c>
      <c r="M50" s="69">
        <v>2</v>
      </c>
      <c r="N50" s="70">
        <v>0</v>
      </c>
      <c r="O50" s="71">
        <v>214</v>
      </c>
      <c r="P50" s="72">
        <v>1.2E-2</v>
      </c>
      <c r="Q50" s="73">
        <v>144</v>
      </c>
      <c r="R50" s="74">
        <v>8.0000000000000002E-3</v>
      </c>
      <c r="S50" s="73">
        <v>157</v>
      </c>
      <c r="T50" s="74">
        <v>8.9999999999999993E-3</v>
      </c>
      <c r="U50" s="73">
        <v>64</v>
      </c>
      <c r="V50" s="74">
        <v>4.0000000000000001E-3</v>
      </c>
      <c r="W50" s="73">
        <v>13</v>
      </c>
      <c r="X50" s="75">
        <v>1E-3</v>
      </c>
      <c r="Y50" s="76">
        <v>2</v>
      </c>
      <c r="Z50" s="77">
        <v>0</v>
      </c>
      <c r="AA50" s="78">
        <v>17</v>
      </c>
      <c r="AB50" s="79">
        <v>1E-3</v>
      </c>
      <c r="AC50" s="80">
        <v>470</v>
      </c>
      <c r="AD50" s="81">
        <v>17052</v>
      </c>
      <c r="AE50" s="82">
        <v>0.98199999999999998</v>
      </c>
      <c r="AF50" s="83">
        <v>243</v>
      </c>
      <c r="AG50" s="84">
        <v>1.4E-2</v>
      </c>
      <c r="AJ50" s="118">
        <v>241</v>
      </c>
      <c r="AK50" s="113">
        <v>1.4E-2</v>
      </c>
      <c r="AM50" s="85">
        <f xml:space="preserve"> AF50 - AJ50</f>
        <v>2</v>
      </c>
      <c r="AN50" s="86">
        <f xml:space="preserve"> AG50 - AK50</f>
        <v>0</v>
      </c>
    </row>
    <row r="51" spans="1:40" x14ac:dyDescent="0.25">
      <c r="A51" s="61" t="s">
        <v>72</v>
      </c>
      <c r="B51" s="62">
        <v>5796</v>
      </c>
      <c r="C51" s="63">
        <v>9</v>
      </c>
      <c r="D51" s="63">
        <v>0</v>
      </c>
      <c r="E51" s="63">
        <v>0</v>
      </c>
      <c r="F51" s="64">
        <v>3</v>
      </c>
      <c r="G51" s="65">
        <v>5310</v>
      </c>
      <c r="H51" s="66">
        <v>0.91600000000000004</v>
      </c>
      <c r="I51" s="67">
        <v>474</v>
      </c>
      <c r="J51" s="68">
        <v>8.2000000000000003E-2</v>
      </c>
      <c r="K51" s="69">
        <v>11</v>
      </c>
      <c r="L51" s="68">
        <v>2E-3</v>
      </c>
      <c r="M51" s="69">
        <v>1</v>
      </c>
      <c r="N51" s="70">
        <v>0</v>
      </c>
      <c r="O51" s="71">
        <v>87</v>
      </c>
      <c r="P51" s="72">
        <v>1.4999999999999999E-2</v>
      </c>
      <c r="Q51" s="73">
        <v>5</v>
      </c>
      <c r="R51" s="74">
        <v>1E-3</v>
      </c>
      <c r="S51" s="73">
        <v>57</v>
      </c>
      <c r="T51" s="74">
        <v>0.01</v>
      </c>
      <c r="U51" s="73">
        <v>19</v>
      </c>
      <c r="V51" s="74">
        <v>3.0000000000000001E-3</v>
      </c>
      <c r="W51" s="73">
        <v>23</v>
      </c>
      <c r="X51" s="75">
        <v>4.0000000000000001E-3</v>
      </c>
      <c r="Y51" s="76">
        <v>3</v>
      </c>
      <c r="Z51" s="77">
        <v>1E-3</v>
      </c>
      <c r="AA51" s="78">
        <v>22</v>
      </c>
      <c r="AB51" s="79">
        <v>4.0000000000000001E-3</v>
      </c>
      <c r="AC51" s="80">
        <v>216</v>
      </c>
      <c r="AD51" s="81">
        <v>5693</v>
      </c>
      <c r="AE51" s="82">
        <v>0.98199999999999998</v>
      </c>
      <c r="AF51" s="83">
        <v>98</v>
      </c>
      <c r="AG51" s="84">
        <v>1.7000000000000001E-2</v>
      </c>
      <c r="AJ51" s="118">
        <v>189</v>
      </c>
      <c r="AK51" s="113">
        <v>3.2000000000000001E-2</v>
      </c>
      <c r="AM51" s="85">
        <f xml:space="preserve"> AF51 - AJ51</f>
        <v>-91</v>
      </c>
      <c r="AN51" s="86">
        <f xml:space="preserve"> AG51 - AK51</f>
        <v>-1.4999999999999999E-2</v>
      </c>
    </row>
    <row r="52" spans="1:40" x14ac:dyDescent="0.25">
      <c r="A52" s="61" t="s">
        <v>73</v>
      </c>
      <c r="B52" s="62">
        <v>8500</v>
      </c>
      <c r="C52" s="63">
        <v>17</v>
      </c>
      <c r="D52" s="63">
        <v>0</v>
      </c>
      <c r="E52" s="63">
        <v>0</v>
      </c>
      <c r="F52" s="64">
        <v>3</v>
      </c>
      <c r="G52" s="65">
        <v>8128</v>
      </c>
      <c r="H52" s="66">
        <v>0.95599999999999996</v>
      </c>
      <c r="I52" s="67">
        <v>316</v>
      </c>
      <c r="J52" s="68">
        <v>3.6999999999999998E-2</v>
      </c>
      <c r="K52" s="69">
        <v>0</v>
      </c>
      <c r="L52" s="68">
        <v>0</v>
      </c>
      <c r="M52" s="69">
        <v>56</v>
      </c>
      <c r="N52" s="70">
        <v>7.0000000000000001E-3</v>
      </c>
      <c r="O52" s="71">
        <v>108</v>
      </c>
      <c r="P52" s="72">
        <v>1.2999999999999999E-2</v>
      </c>
      <c r="Q52" s="73">
        <v>5</v>
      </c>
      <c r="R52" s="74">
        <v>1E-3</v>
      </c>
      <c r="S52" s="73">
        <v>45</v>
      </c>
      <c r="T52" s="74">
        <v>5.0000000000000001E-3</v>
      </c>
      <c r="U52" s="73">
        <v>20</v>
      </c>
      <c r="V52" s="74">
        <v>2E-3</v>
      </c>
      <c r="W52" s="73">
        <v>13</v>
      </c>
      <c r="X52" s="75">
        <v>2E-3</v>
      </c>
      <c r="Y52" s="76">
        <v>1</v>
      </c>
      <c r="Z52" s="77">
        <v>0</v>
      </c>
      <c r="AA52" s="78">
        <v>18</v>
      </c>
      <c r="AB52" s="79">
        <v>2E-3</v>
      </c>
      <c r="AC52" s="80">
        <v>211</v>
      </c>
      <c r="AD52" s="81">
        <v>8391</v>
      </c>
      <c r="AE52" s="82">
        <v>0.98699999999999999</v>
      </c>
      <c r="AF52" s="83">
        <v>108</v>
      </c>
      <c r="AG52" s="84">
        <v>1.2999999999999999E-2</v>
      </c>
      <c r="AJ52" s="118">
        <v>153</v>
      </c>
      <c r="AK52" s="113">
        <v>1.7999999999999999E-2</v>
      </c>
      <c r="AM52" s="85">
        <f xml:space="preserve"> AF52 - AJ52</f>
        <v>-45</v>
      </c>
      <c r="AN52" s="86">
        <f xml:space="preserve"> AG52 - AK52</f>
        <v>-4.9999999999999992E-3</v>
      </c>
    </row>
    <row r="53" spans="1:40" x14ac:dyDescent="0.25">
      <c r="A53" s="61" t="s">
        <v>74</v>
      </c>
      <c r="B53" s="62">
        <v>8079</v>
      </c>
      <c r="C53" s="63">
        <v>15</v>
      </c>
      <c r="D53" s="63">
        <v>0</v>
      </c>
      <c r="E53" s="63">
        <v>13</v>
      </c>
      <c r="F53" s="64">
        <v>3</v>
      </c>
      <c r="G53" s="65">
        <v>7853</v>
      </c>
      <c r="H53" s="66">
        <v>0.97199999999999998</v>
      </c>
      <c r="I53" s="67">
        <v>185</v>
      </c>
      <c r="J53" s="68">
        <v>2.3E-2</v>
      </c>
      <c r="K53" s="69">
        <v>5</v>
      </c>
      <c r="L53" s="68">
        <v>1E-3</v>
      </c>
      <c r="M53" s="69">
        <v>36</v>
      </c>
      <c r="N53" s="70">
        <v>4.0000000000000001E-3</v>
      </c>
      <c r="O53" s="71">
        <v>10</v>
      </c>
      <c r="P53" s="72">
        <v>1E-3</v>
      </c>
      <c r="Q53" s="73">
        <v>10</v>
      </c>
      <c r="R53" s="74">
        <v>1E-3</v>
      </c>
      <c r="S53" s="73">
        <v>17</v>
      </c>
      <c r="T53" s="74">
        <v>2E-3</v>
      </c>
      <c r="U53" s="73">
        <v>9</v>
      </c>
      <c r="V53" s="74">
        <v>1E-3</v>
      </c>
      <c r="W53" s="73">
        <v>7</v>
      </c>
      <c r="X53" s="75">
        <v>1E-3</v>
      </c>
      <c r="Y53" s="76">
        <v>0</v>
      </c>
      <c r="Z53" s="77">
        <v>0</v>
      </c>
      <c r="AA53" s="78">
        <v>2</v>
      </c>
      <c r="AB53" s="79">
        <v>0</v>
      </c>
      <c r="AC53" s="80">
        <v>62</v>
      </c>
      <c r="AD53" s="81">
        <v>8057</v>
      </c>
      <c r="AE53" s="82">
        <v>0.997</v>
      </c>
      <c r="AF53" s="83">
        <v>15</v>
      </c>
      <c r="AG53" s="84">
        <v>2E-3</v>
      </c>
      <c r="AJ53" s="118">
        <v>11</v>
      </c>
      <c r="AK53" s="113">
        <v>1E-3</v>
      </c>
      <c r="AM53" s="85">
        <f xml:space="preserve"> AF53 - AJ53</f>
        <v>4</v>
      </c>
      <c r="AN53" s="86">
        <f xml:space="preserve"> AG53 - AK53</f>
        <v>1E-3</v>
      </c>
    </row>
    <row r="54" spans="1:40" x14ac:dyDescent="0.25">
      <c r="A54" s="61" t="s">
        <v>75</v>
      </c>
      <c r="B54" s="62">
        <v>10580</v>
      </c>
      <c r="C54" s="63">
        <v>17</v>
      </c>
      <c r="D54" s="63">
        <v>0</v>
      </c>
      <c r="E54" s="63">
        <v>8</v>
      </c>
      <c r="F54" s="64">
        <v>3</v>
      </c>
      <c r="G54" s="65">
        <v>10209</v>
      </c>
      <c r="H54" s="66">
        <v>0.96499999999999997</v>
      </c>
      <c r="I54" s="67">
        <v>320</v>
      </c>
      <c r="J54" s="68">
        <v>0.03</v>
      </c>
      <c r="K54" s="69">
        <v>3</v>
      </c>
      <c r="L54" s="68">
        <v>0</v>
      </c>
      <c r="M54" s="69">
        <v>48</v>
      </c>
      <c r="N54" s="70">
        <v>5.0000000000000001E-3</v>
      </c>
      <c r="O54" s="71">
        <v>63</v>
      </c>
      <c r="P54" s="72">
        <v>6.0000000000000001E-3</v>
      </c>
      <c r="Q54" s="73">
        <v>40</v>
      </c>
      <c r="R54" s="74">
        <v>4.0000000000000001E-3</v>
      </c>
      <c r="S54" s="73">
        <v>246</v>
      </c>
      <c r="T54" s="74">
        <v>2.3E-2</v>
      </c>
      <c r="U54" s="73">
        <v>41</v>
      </c>
      <c r="V54" s="74">
        <v>4.0000000000000001E-3</v>
      </c>
      <c r="W54" s="73">
        <v>1820</v>
      </c>
      <c r="X54" s="75">
        <v>0.17199999999999999</v>
      </c>
      <c r="Y54" s="76">
        <v>0</v>
      </c>
      <c r="Z54" s="77">
        <v>0</v>
      </c>
      <c r="AA54" s="78">
        <v>20</v>
      </c>
      <c r="AB54" s="79">
        <v>2E-3</v>
      </c>
      <c r="AC54" s="80">
        <v>2219</v>
      </c>
      <c r="AD54" s="81">
        <v>8529</v>
      </c>
      <c r="AE54" s="82">
        <v>0.80600000000000005</v>
      </c>
      <c r="AF54" s="83">
        <v>66</v>
      </c>
      <c r="AG54" s="84">
        <v>6.0000000000000001E-3</v>
      </c>
      <c r="AJ54" s="118">
        <v>52</v>
      </c>
      <c r="AK54" s="113">
        <v>5.0000000000000001E-3</v>
      </c>
      <c r="AM54" s="85">
        <f xml:space="preserve"> AF54 - AJ54</f>
        <v>14</v>
      </c>
      <c r="AN54" s="86">
        <f xml:space="preserve"> AG54 - AK54</f>
        <v>1E-3</v>
      </c>
    </row>
    <row r="55" spans="1:40" x14ac:dyDescent="0.25">
      <c r="A55" s="61" t="s">
        <v>76</v>
      </c>
      <c r="B55" s="62">
        <v>5137</v>
      </c>
      <c r="C55" s="63">
        <v>9</v>
      </c>
      <c r="D55" s="63">
        <v>0</v>
      </c>
      <c r="E55" s="63">
        <v>0</v>
      </c>
      <c r="F55" s="64">
        <v>3</v>
      </c>
      <c r="G55" s="65">
        <v>4964</v>
      </c>
      <c r="H55" s="66">
        <v>0.96599999999999997</v>
      </c>
      <c r="I55" s="67">
        <v>148</v>
      </c>
      <c r="J55" s="68">
        <v>2.9000000000000001E-2</v>
      </c>
      <c r="K55" s="69">
        <v>1</v>
      </c>
      <c r="L55" s="68">
        <v>0</v>
      </c>
      <c r="M55" s="69">
        <v>24</v>
      </c>
      <c r="N55" s="70">
        <v>5.0000000000000001E-3</v>
      </c>
      <c r="O55" s="71">
        <v>4</v>
      </c>
      <c r="P55" s="72">
        <v>1E-3</v>
      </c>
      <c r="Q55" s="73">
        <v>0</v>
      </c>
      <c r="R55" s="74">
        <v>0</v>
      </c>
      <c r="S55" s="73">
        <v>100</v>
      </c>
      <c r="T55" s="74">
        <v>1.9E-2</v>
      </c>
      <c r="U55" s="73">
        <v>3</v>
      </c>
      <c r="V55" s="74">
        <v>1E-3</v>
      </c>
      <c r="W55" s="73">
        <v>3</v>
      </c>
      <c r="X55" s="75">
        <v>1E-3</v>
      </c>
      <c r="Y55" s="76">
        <v>0</v>
      </c>
      <c r="Z55" s="77">
        <v>0</v>
      </c>
      <c r="AA55" s="78">
        <v>0</v>
      </c>
      <c r="AB55" s="79">
        <v>0</v>
      </c>
      <c r="AC55" s="80">
        <v>120</v>
      </c>
      <c r="AD55" s="81">
        <v>5031</v>
      </c>
      <c r="AE55" s="82">
        <v>0.97899999999999998</v>
      </c>
      <c r="AF55" s="83">
        <v>5</v>
      </c>
      <c r="AG55" s="84">
        <v>1E-3</v>
      </c>
      <c r="AJ55" s="118">
        <v>4</v>
      </c>
      <c r="AK55" s="113">
        <v>1E-3</v>
      </c>
      <c r="AM55" s="85">
        <f xml:space="preserve"> AF55 - AJ55</f>
        <v>1</v>
      </c>
      <c r="AN55" s="86">
        <f xml:space="preserve"> AG55 - AK55</f>
        <v>0</v>
      </c>
    </row>
    <row r="56" spans="1:40" x14ac:dyDescent="0.25">
      <c r="A56" s="61" t="s">
        <v>77</v>
      </c>
      <c r="B56" s="62">
        <v>5623</v>
      </c>
      <c r="C56" s="63">
        <v>10</v>
      </c>
      <c r="D56" s="63">
        <v>0</v>
      </c>
      <c r="E56" s="63">
        <v>7</v>
      </c>
      <c r="F56" s="64">
        <v>4</v>
      </c>
      <c r="G56" s="65">
        <v>5248</v>
      </c>
      <c r="H56" s="66">
        <v>0.93300000000000005</v>
      </c>
      <c r="I56" s="67">
        <v>359</v>
      </c>
      <c r="J56" s="68">
        <v>6.4000000000000001E-2</v>
      </c>
      <c r="K56" s="69">
        <v>16</v>
      </c>
      <c r="L56" s="68">
        <v>3.0000000000000001E-3</v>
      </c>
      <c r="M56" s="69">
        <v>0</v>
      </c>
      <c r="N56" s="70">
        <v>0</v>
      </c>
      <c r="O56" s="71">
        <v>123</v>
      </c>
      <c r="P56" s="72">
        <v>2.1999999999999999E-2</v>
      </c>
      <c r="Q56" s="73">
        <v>74</v>
      </c>
      <c r="R56" s="74">
        <v>1.2999999999999999E-2</v>
      </c>
      <c r="S56" s="73">
        <v>89</v>
      </c>
      <c r="T56" s="74">
        <v>1.6E-2</v>
      </c>
      <c r="U56" s="73">
        <v>42</v>
      </c>
      <c r="V56" s="74">
        <v>7.0000000000000001E-3</v>
      </c>
      <c r="W56" s="73">
        <v>8</v>
      </c>
      <c r="X56" s="75">
        <v>1E-3</v>
      </c>
      <c r="Y56" s="76">
        <v>0</v>
      </c>
      <c r="Z56" s="77">
        <v>0</v>
      </c>
      <c r="AA56" s="78">
        <v>23</v>
      </c>
      <c r="AB56" s="79">
        <v>4.0000000000000001E-3</v>
      </c>
      <c r="AC56" s="80">
        <v>288</v>
      </c>
      <c r="AD56" s="81">
        <v>5484</v>
      </c>
      <c r="AE56" s="82">
        <v>0.97499999999999998</v>
      </c>
      <c r="AF56" s="83">
        <v>139</v>
      </c>
      <c r="AG56" s="84">
        <v>2.5000000000000001E-2</v>
      </c>
      <c r="AJ56" s="118">
        <v>137</v>
      </c>
      <c r="AK56" s="113">
        <v>2.4E-2</v>
      </c>
      <c r="AM56" s="85">
        <f xml:space="preserve"> AF56 - AJ56</f>
        <v>2</v>
      </c>
      <c r="AN56" s="86">
        <f xml:space="preserve"> AG56 - AK56</f>
        <v>1.0000000000000009E-3</v>
      </c>
    </row>
    <row r="57" spans="1:40" x14ac:dyDescent="0.25">
      <c r="A57" s="61" t="s">
        <v>78</v>
      </c>
      <c r="B57" s="62">
        <v>14380</v>
      </c>
      <c r="C57" s="63">
        <v>20</v>
      </c>
      <c r="D57" s="63">
        <v>0</v>
      </c>
      <c r="E57" s="63">
        <v>14</v>
      </c>
      <c r="F57" s="64">
        <v>3</v>
      </c>
      <c r="G57" s="65">
        <v>14153</v>
      </c>
      <c r="H57" s="66">
        <v>0.98399999999999999</v>
      </c>
      <c r="I57" s="67">
        <v>223</v>
      </c>
      <c r="J57" s="68">
        <v>1.6E-2</v>
      </c>
      <c r="K57" s="69">
        <v>1</v>
      </c>
      <c r="L57" s="68">
        <v>0</v>
      </c>
      <c r="M57" s="69">
        <v>3</v>
      </c>
      <c r="N57" s="70">
        <v>0</v>
      </c>
      <c r="O57" s="71">
        <v>17</v>
      </c>
      <c r="P57" s="72">
        <v>1E-3</v>
      </c>
      <c r="Q57" s="73">
        <v>2</v>
      </c>
      <c r="R57" s="74">
        <v>0</v>
      </c>
      <c r="S57" s="73">
        <v>5</v>
      </c>
      <c r="T57" s="74">
        <v>0</v>
      </c>
      <c r="U57" s="73">
        <v>4</v>
      </c>
      <c r="V57" s="74">
        <v>0</v>
      </c>
      <c r="W57" s="73">
        <v>2</v>
      </c>
      <c r="X57" s="75">
        <v>0</v>
      </c>
      <c r="Y57" s="76">
        <v>0</v>
      </c>
      <c r="Z57" s="77">
        <v>0</v>
      </c>
      <c r="AA57" s="78">
        <v>0</v>
      </c>
      <c r="AB57" s="79">
        <v>0</v>
      </c>
      <c r="AC57" s="80">
        <v>30</v>
      </c>
      <c r="AD57" s="81">
        <v>14362</v>
      </c>
      <c r="AE57" s="82">
        <v>0.999</v>
      </c>
      <c r="AF57" s="83">
        <v>18</v>
      </c>
      <c r="AG57" s="84">
        <v>1E-3</v>
      </c>
      <c r="AJ57" s="118">
        <v>27</v>
      </c>
      <c r="AK57" s="113">
        <v>2E-3</v>
      </c>
      <c r="AM57" s="85">
        <f xml:space="preserve"> AF57 - AJ57</f>
        <v>-9</v>
      </c>
      <c r="AN57" s="86">
        <f xml:space="preserve"> AG57 - AK57</f>
        <v>-1E-3</v>
      </c>
    </row>
    <row r="58" spans="1:40" x14ac:dyDescent="0.25">
      <c r="A58" s="61" t="s">
        <v>79</v>
      </c>
      <c r="B58" s="62">
        <v>26134</v>
      </c>
      <c r="C58" s="63">
        <v>38</v>
      </c>
      <c r="D58" s="63">
        <v>0</v>
      </c>
      <c r="E58" s="63">
        <v>22</v>
      </c>
      <c r="F58" s="64">
        <v>4</v>
      </c>
      <c r="G58" s="65">
        <v>24968</v>
      </c>
      <c r="H58" s="66">
        <v>0.95499999999999996</v>
      </c>
      <c r="I58" s="67">
        <v>1081</v>
      </c>
      <c r="J58" s="68">
        <v>4.1000000000000002E-2</v>
      </c>
      <c r="K58" s="69">
        <v>79</v>
      </c>
      <c r="L58" s="68">
        <v>3.0000000000000001E-3</v>
      </c>
      <c r="M58" s="69">
        <v>6</v>
      </c>
      <c r="N58" s="70">
        <v>0</v>
      </c>
      <c r="O58" s="71">
        <v>326</v>
      </c>
      <c r="P58" s="72">
        <v>1.2E-2</v>
      </c>
      <c r="Q58" s="73">
        <v>217</v>
      </c>
      <c r="R58" s="74">
        <v>8.0000000000000002E-3</v>
      </c>
      <c r="S58" s="73">
        <v>6776</v>
      </c>
      <c r="T58" s="74">
        <v>0.25900000000000001</v>
      </c>
      <c r="U58" s="73">
        <v>89</v>
      </c>
      <c r="V58" s="74">
        <v>3.0000000000000001E-3</v>
      </c>
      <c r="W58" s="73">
        <v>57</v>
      </c>
      <c r="X58" s="75">
        <v>2E-3</v>
      </c>
      <c r="Y58" s="76">
        <v>3</v>
      </c>
      <c r="Z58" s="77">
        <v>0</v>
      </c>
      <c r="AA58" s="78">
        <v>31</v>
      </c>
      <c r="AB58" s="79">
        <v>1E-3</v>
      </c>
      <c r="AC58" s="80">
        <v>7301</v>
      </c>
      <c r="AD58" s="81">
        <v>19128</v>
      </c>
      <c r="AE58" s="82">
        <v>0.73199999999999998</v>
      </c>
      <c r="AF58" s="83">
        <v>405</v>
      </c>
      <c r="AG58" s="84">
        <v>1.4999999999999999E-2</v>
      </c>
      <c r="AJ58" s="118">
        <v>475</v>
      </c>
      <c r="AK58" s="113">
        <v>1.7999999999999999E-2</v>
      </c>
      <c r="AM58" s="85">
        <f xml:space="preserve"> AF58 - AJ58</f>
        <v>-70</v>
      </c>
      <c r="AN58" s="86">
        <f xml:space="preserve"> AG58 - AK58</f>
        <v>-2.9999999999999992E-3</v>
      </c>
    </row>
    <row r="59" spans="1:40" x14ac:dyDescent="0.25">
      <c r="A59" s="61" t="s">
        <v>80</v>
      </c>
      <c r="B59" s="62">
        <v>5101</v>
      </c>
      <c r="C59" s="63">
        <v>12</v>
      </c>
      <c r="D59" s="63">
        <v>0</v>
      </c>
      <c r="E59" s="63">
        <v>0</v>
      </c>
      <c r="F59" s="64">
        <v>3</v>
      </c>
      <c r="G59" s="65">
        <v>4690</v>
      </c>
      <c r="H59" s="66">
        <v>0.91900000000000004</v>
      </c>
      <c r="I59" s="67">
        <v>394</v>
      </c>
      <c r="J59" s="68">
        <v>7.6999999999999999E-2</v>
      </c>
      <c r="K59" s="69">
        <v>16</v>
      </c>
      <c r="L59" s="68">
        <v>3.0000000000000001E-3</v>
      </c>
      <c r="M59" s="69">
        <v>1</v>
      </c>
      <c r="N59" s="70">
        <v>0</v>
      </c>
      <c r="O59" s="71">
        <v>163</v>
      </c>
      <c r="P59" s="72">
        <v>3.2000000000000001E-2</v>
      </c>
      <c r="Q59" s="73">
        <v>1</v>
      </c>
      <c r="R59" s="74">
        <v>0</v>
      </c>
      <c r="S59" s="73">
        <v>840</v>
      </c>
      <c r="T59" s="74">
        <v>0.16500000000000001</v>
      </c>
      <c r="U59" s="73">
        <v>8</v>
      </c>
      <c r="V59" s="74">
        <v>2E-3</v>
      </c>
      <c r="W59" s="73">
        <v>14</v>
      </c>
      <c r="X59" s="75">
        <v>3.0000000000000001E-3</v>
      </c>
      <c r="Y59" s="76">
        <v>1</v>
      </c>
      <c r="Z59" s="77">
        <v>0</v>
      </c>
      <c r="AA59" s="78">
        <v>10</v>
      </c>
      <c r="AB59" s="79">
        <v>2E-3</v>
      </c>
      <c r="AC59" s="80">
        <v>1044</v>
      </c>
      <c r="AD59" s="81">
        <v>4147</v>
      </c>
      <c r="AE59" s="82">
        <v>0.81299999999999994</v>
      </c>
      <c r="AF59" s="83">
        <v>179</v>
      </c>
      <c r="AG59" s="84">
        <v>3.5000000000000003E-2</v>
      </c>
      <c r="AJ59" s="118">
        <v>187</v>
      </c>
      <c r="AK59" s="113">
        <v>3.6999999999999998E-2</v>
      </c>
      <c r="AM59" s="85">
        <f xml:space="preserve"> AF59 - AJ59</f>
        <v>-8</v>
      </c>
      <c r="AN59" s="86">
        <f xml:space="preserve"> AG59 - AK59</f>
        <v>-1.9999999999999948E-3</v>
      </c>
    </row>
    <row r="60" spans="1:40" x14ac:dyDescent="0.25">
      <c r="A60" s="61" t="s">
        <v>81</v>
      </c>
      <c r="B60" s="62">
        <v>9910</v>
      </c>
      <c r="C60" s="63">
        <v>20</v>
      </c>
      <c r="D60" s="63">
        <v>0</v>
      </c>
      <c r="E60" s="63">
        <v>10</v>
      </c>
      <c r="F60" s="64">
        <v>3</v>
      </c>
      <c r="G60" s="65">
        <v>9661</v>
      </c>
      <c r="H60" s="66">
        <v>0.97499999999999998</v>
      </c>
      <c r="I60" s="67">
        <v>223</v>
      </c>
      <c r="J60" s="68">
        <v>2.3E-2</v>
      </c>
      <c r="K60" s="69">
        <v>5</v>
      </c>
      <c r="L60" s="68">
        <v>1E-3</v>
      </c>
      <c r="M60" s="69">
        <v>21</v>
      </c>
      <c r="N60" s="70">
        <v>2E-3</v>
      </c>
      <c r="O60" s="71">
        <v>114</v>
      </c>
      <c r="P60" s="72">
        <v>1.2E-2</v>
      </c>
      <c r="Q60" s="73">
        <v>104</v>
      </c>
      <c r="R60" s="74">
        <v>0.01</v>
      </c>
      <c r="S60" s="73">
        <v>267</v>
      </c>
      <c r="T60" s="74">
        <v>2.7E-2</v>
      </c>
      <c r="U60" s="73">
        <v>13</v>
      </c>
      <c r="V60" s="74">
        <v>1E-3</v>
      </c>
      <c r="W60" s="73">
        <v>0</v>
      </c>
      <c r="X60" s="75">
        <v>0</v>
      </c>
      <c r="Y60" s="76">
        <v>0</v>
      </c>
      <c r="Z60" s="77">
        <v>0</v>
      </c>
      <c r="AA60" s="78">
        <v>3</v>
      </c>
      <c r="AB60" s="79">
        <v>0</v>
      </c>
      <c r="AC60" s="80">
        <v>422</v>
      </c>
      <c r="AD60" s="81">
        <v>9618</v>
      </c>
      <c r="AE60" s="82">
        <v>0.97099999999999997</v>
      </c>
      <c r="AF60" s="83">
        <v>119</v>
      </c>
      <c r="AG60" s="84">
        <v>1.2E-2</v>
      </c>
      <c r="AJ60" s="118">
        <v>21</v>
      </c>
      <c r="AK60" s="113">
        <v>2E-3</v>
      </c>
      <c r="AM60" s="85">
        <f xml:space="preserve"> AF60 - AJ60</f>
        <v>98</v>
      </c>
      <c r="AN60" s="86">
        <f xml:space="preserve"> AG60 - AK60</f>
        <v>0.01</v>
      </c>
    </row>
    <row r="61" spans="1:40" x14ac:dyDescent="0.25">
      <c r="A61" s="61" t="s">
        <v>82</v>
      </c>
      <c r="B61" s="62">
        <v>3457</v>
      </c>
      <c r="C61" s="63">
        <v>10</v>
      </c>
      <c r="D61" s="63">
        <v>0</v>
      </c>
      <c r="E61" s="63">
        <v>8</v>
      </c>
      <c r="F61" s="64">
        <v>3</v>
      </c>
      <c r="G61" s="65">
        <v>3395</v>
      </c>
      <c r="H61" s="66">
        <v>0.98199999999999998</v>
      </c>
      <c r="I61" s="67">
        <v>59</v>
      </c>
      <c r="J61" s="68">
        <v>1.7000000000000001E-2</v>
      </c>
      <c r="K61" s="69">
        <v>0</v>
      </c>
      <c r="L61" s="68">
        <v>0</v>
      </c>
      <c r="M61" s="69">
        <v>3</v>
      </c>
      <c r="N61" s="70">
        <v>1E-3</v>
      </c>
      <c r="O61" s="71">
        <v>22</v>
      </c>
      <c r="P61" s="72">
        <v>6.0000000000000001E-3</v>
      </c>
      <c r="Q61" s="73">
        <v>13</v>
      </c>
      <c r="R61" s="74">
        <v>4.0000000000000001E-3</v>
      </c>
      <c r="S61" s="73">
        <v>19</v>
      </c>
      <c r="T61" s="74">
        <v>5.0000000000000001E-3</v>
      </c>
      <c r="U61" s="73">
        <v>9</v>
      </c>
      <c r="V61" s="74">
        <v>3.0000000000000001E-3</v>
      </c>
      <c r="W61" s="73">
        <v>4</v>
      </c>
      <c r="X61" s="75">
        <v>1E-3</v>
      </c>
      <c r="Y61" s="76">
        <v>4</v>
      </c>
      <c r="Z61" s="77">
        <v>1E-3</v>
      </c>
      <c r="AA61" s="78">
        <v>8</v>
      </c>
      <c r="AB61" s="79">
        <v>2E-3</v>
      </c>
      <c r="AC61" s="80">
        <v>66</v>
      </c>
      <c r="AD61" s="81">
        <v>3434</v>
      </c>
      <c r="AE61" s="82">
        <v>0.99299999999999999</v>
      </c>
      <c r="AF61" s="83">
        <v>22</v>
      </c>
      <c r="AG61" s="84">
        <v>6.0000000000000001E-3</v>
      </c>
      <c r="AJ61" s="118">
        <v>19</v>
      </c>
      <c r="AK61" s="113">
        <v>6.0000000000000001E-3</v>
      </c>
      <c r="AM61" s="85">
        <f xml:space="preserve"> AF61 - AJ61</f>
        <v>3</v>
      </c>
      <c r="AN61" s="86">
        <f xml:space="preserve"> AG61 - AK61</f>
        <v>0</v>
      </c>
    </row>
    <row r="62" spans="1:40" x14ac:dyDescent="0.25">
      <c r="A62" s="61" t="s">
        <v>83</v>
      </c>
      <c r="B62" s="62">
        <v>55647</v>
      </c>
      <c r="C62" s="63">
        <v>73</v>
      </c>
      <c r="D62" s="63">
        <v>0</v>
      </c>
      <c r="E62" s="63">
        <v>49</v>
      </c>
      <c r="F62" s="64">
        <v>3</v>
      </c>
      <c r="G62" s="65">
        <v>55282</v>
      </c>
      <c r="H62" s="66">
        <v>0.99299999999999999</v>
      </c>
      <c r="I62" s="67">
        <v>205</v>
      </c>
      <c r="J62" s="68">
        <v>4.0000000000000001E-3</v>
      </c>
      <c r="K62" s="69">
        <v>1</v>
      </c>
      <c r="L62" s="68">
        <v>0</v>
      </c>
      <c r="M62" s="69">
        <v>159</v>
      </c>
      <c r="N62" s="70">
        <v>3.0000000000000001E-3</v>
      </c>
      <c r="O62" s="71">
        <v>18</v>
      </c>
      <c r="P62" s="72">
        <v>0</v>
      </c>
      <c r="Q62" s="73">
        <v>6</v>
      </c>
      <c r="R62" s="74">
        <v>0</v>
      </c>
      <c r="S62" s="73">
        <v>16</v>
      </c>
      <c r="T62" s="74">
        <v>0</v>
      </c>
      <c r="U62" s="73">
        <v>57</v>
      </c>
      <c r="V62" s="74">
        <v>1E-3</v>
      </c>
      <c r="W62" s="73">
        <v>8</v>
      </c>
      <c r="X62" s="75">
        <v>0</v>
      </c>
      <c r="Y62" s="76">
        <v>7</v>
      </c>
      <c r="Z62" s="77">
        <v>0</v>
      </c>
      <c r="AA62" s="78">
        <v>0</v>
      </c>
      <c r="AB62" s="79">
        <v>0</v>
      </c>
      <c r="AC62" s="80">
        <v>198</v>
      </c>
      <c r="AD62" s="81">
        <v>55502</v>
      </c>
      <c r="AE62" s="82">
        <v>0.997</v>
      </c>
      <c r="AF62" s="83">
        <v>19</v>
      </c>
      <c r="AG62" s="84">
        <v>0</v>
      </c>
      <c r="AJ62" s="118">
        <v>45</v>
      </c>
      <c r="AK62" s="113">
        <v>1E-3</v>
      </c>
      <c r="AM62" s="85">
        <f xml:space="preserve"> AF62 - AJ62</f>
        <v>-26</v>
      </c>
      <c r="AN62" s="86">
        <f xml:space="preserve"> AG62 - AK62</f>
        <v>-1E-3</v>
      </c>
    </row>
    <row r="63" spans="1:40" ht="15.75" thickBot="1" x14ac:dyDescent="0.3">
      <c r="A63" s="61" t="s">
        <v>84</v>
      </c>
      <c r="B63" s="62">
        <v>12537</v>
      </c>
      <c r="C63" s="63">
        <v>26</v>
      </c>
      <c r="D63" s="63">
        <v>0</v>
      </c>
      <c r="E63" s="63">
        <v>11</v>
      </c>
      <c r="F63" s="64">
        <v>3</v>
      </c>
      <c r="G63" s="65">
        <v>11157</v>
      </c>
      <c r="H63" s="66">
        <v>0.89</v>
      </c>
      <c r="I63" s="67">
        <v>1273</v>
      </c>
      <c r="J63" s="68">
        <v>0.10199999999999999</v>
      </c>
      <c r="K63" s="69">
        <v>1</v>
      </c>
      <c r="L63" s="68">
        <v>0</v>
      </c>
      <c r="M63" s="69">
        <v>106</v>
      </c>
      <c r="N63" s="70">
        <v>8.0000000000000002E-3</v>
      </c>
      <c r="O63" s="71">
        <v>46</v>
      </c>
      <c r="P63" s="72">
        <v>4.0000000000000001E-3</v>
      </c>
      <c r="Q63" s="73">
        <v>16</v>
      </c>
      <c r="R63" s="74">
        <v>1E-3</v>
      </c>
      <c r="S63" s="73">
        <v>23</v>
      </c>
      <c r="T63" s="74">
        <v>2E-3</v>
      </c>
      <c r="U63" s="73">
        <v>35</v>
      </c>
      <c r="V63" s="74">
        <v>3.0000000000000001E-3</v>
      </c>
      <c r="W63" s="73">
        <v>17</v>
      </c>
      <c r="X63" s="75">
        <v>1E-3</v>
      </c>
      <c r="Y63" s="76">
        <v>11</v>
      </c>
      <c r="Z63" s="77">
        <v>1E-3</v>
      </c>
      <c r="AA63" s="78">
        <v>0</v>
      </c>
      <c r="AB63" s="79">
        <v>0</v>
      </c>
      <c r="AC63" s="80">
        <v>207</v>
      </c>
      <c r="AD63" s="81">
        <v>12444</v>
      </c>
      <c r="AE63" s="82">
        <v>0.99299999999999999</v>
      </c>
      <c r="AF63" s="83">
        <v>47</v>
      </c>
      <c r="AG63" s="84">
        <v>4.0000000000000001E-3</v>
      </c>
      <c r="AJ63" s="119">
        <v>36</v>
      </c>
      <c r="AK63" s="120">
        <v>3.0000000000000001E-3</v>
      </c>
      <c r="AM63" s="85">
        <f xml:space="preserve"> AF63 - AJ63</f>
        <v>11</v>
      </c>
      <c r="AN63" s="86">
        <f xml:space="preserve"> AG63 - AK63</f>
        <v>1E-3</v>
      </c>
    </row>
    <row r="65" spans="1:33" x14ac:dyDescent="0.25">
      <c r="A65" s="87" t="s">
        <v>103</v>
      </c>
      <c r="B65" s="7"/>
      <c r="C65" s="4"/>
      <c r="D65" s="4"/>
      <c r="E65" s="4"/>
      <c r="F65" s="4"/>
      <c r="G65" s="7"/>
      <c r="H65" s="6"/>
      <c r="I65" s="7"/>
      <c r="J65" s="19"/>
      <c r="K65" s="4"/>
      <c r="L65" s="19"/>
      <c r="M65" s="19"/>
      <c r="N65" s="19"/>
      <c r="O65" s="19"/>
      <c r="P65" s="19" t="s">
        <v>104</v>
      </c>
      <c r="Q65" s="19"/>
      <c r="R65" s="19"/>
      <c r="S65" s="19"/>
      <c r="T65" s="19"/>
      <c r="U65" s="19"/>
      <c r="V65" s="19"/>
      <c r="W65" s="19"/>
      <c r="X65" s="6"/>
      <c r="Y65" s="19"/>
      <c r="Z65" s="19"/>
      <c r="AA65" s="12"/>
      <c r="AB65" s="12"/>
      <c r="AC65" s="12"/>
      <c r="AD65" s="88"/>
      <c r="AE65" s="89"/>
      <c r="AF65" s="12"/>
      <c r="AG65" s="19" t="s">
        <v>104</v>
      </c>
    </row>
    <row r="66" spans="1:33" x14ac:dyDescent="0.25">
      <c r="A66" s="90" t="s">
        <v>105</v>
      </c>
      <c r="B66" s="91">
        <f>SUM(B9:B63)</f>
        <v>1202001</v>
      </c>
      <c r="C66" s="92">
        <f>SUM(C9:C63)</f>
        <v>1651</v>
      </c>
      <c r="D66" s="91">
        <f>SUM(D9:D63)</f>
        <v>42</v>
      </c>
      <c r="E66" s="91">
        <f>SUM(E9:E63)</f>
        <v>961</v>
      </c>
      <c r="F66" s="92">
        <f>SUM(F9:F63)</f>
        <v>195</v>
      </c>
      <c r="G66" s="93">
        <f>SUM(G9:G63)</f>
        <v>1159045</v>
      </c>
      <c r="H66" s="94">
        <f xml:space="preserve"> G66 / B66</f>
        <v>0.96426292490605248</v>
      </c>
      <c r="I66" s="93">
        <f>SUM(I9:I63)</f>
        <v>36472</v>
      </c>
      <c r="J66" s="95">
        <f xml:space="preserve"> I66 / B66</f>
        <v>3.0342736819686505E-2</v>
      </c>
      <c r="K66" s="93">
        <f>SUM(K9:K63)</f>
        <v>2340</v>
      </c>
      <c r="L66" s="95">
        <f xml:space="preserve"> K66 / B66</f>
        <v>1.9467537880584126E-3</v>
      </c>
      <c r="M66" s="93">
        <f>SUM(M9:M63)</f>
        <v>4144</v>
      </c>
      <c r="N66" s="94">
        <f xml:space="preserve"> M66 / B66</f>
        <v>3.4475844862025904E-3</v>
      </c>
      <c r="O66" s="96">
        <f>SUM(O9:O63)</f>
        <v>9749</v>
      </c>
      <c r="P66" s="97">
        <f xml:space="preserve"> O66 / ($G$66 + $I$66)</f>
        <v>8.1546310090111641E-3</v>
      </c>
      <c r="Q66" s="96">
        <f>SUM(Q9:Q63)</f>
        <v>4859</v>
      </c>
      <c r="R66" s="97">
        <f xml:space="preserve"> Q66 / ($G$66 + $I$66)</f>
        <v>4.064350402378218E-3</v>
      </c>
      <c r="S66" s="96">
        <f>SUM(S9:S63)</f>
        <v>31155</v>
      </c>
      <c r="T66" s="97">
        <f xml:space="preserve"> S66 /  ($G$66 + $I$66)</f>
        <v>2.6059855276001929E-2</v>
      </c>
      <c r="U66" s="96">
        <f>SUM(U9:U63)</f>
        <v>12403</v>
      </c>
      <c r="V66" s="97">
        <f xml:space="preserve"> U66 /  ($G$66 + $I$66)</f>
        <v>1.0374591076496612E-2</v>
      </c>
      <c r="W66" s="96">
        <f>SUM(W9:W63)</f>
        <v>6349</v>
      </c>
      <c r="X66" s="97">
        <f xml:space="preserve"> W66 / ($G$66 + $I$66)</f>
        <v>5.3106731230087066E-3</v>
      </c>
      <c r="Y66" s="96">
        <f>SUM(Y9:Y63)</f>
        <v>212</v>
      </c>
      <c r="Z66" s="97">
        <f xml:space="preserve"> Y66 /  ($G$66 + $I$66)</f>
        <v>1.7732913877427088E-4</v>
      </c>
      <c r="AA66" s="98">
        <f>SUM(AA9:AA63)</f>
        <v>980</v>
      </c>
      <c r="AB66" s="99">
        <f xml:space="preserve"> AA66 /  ($G$66 + $I$66)</f>
        <v>8.1972903773012008E-4</v>
      </c>
      <c r="AC66" s="100">
        <f>SUM(AC9:AC63)</f>
        <v>62709</v>
      </c>
      <c r="AD66" s="100">
        <f>SUM(AD9:AD63)</f>
        <v>1154275</v>
      </c>
      <c r="AE66" s="101">
        <f xml:space="preserve"> AD66 /  ($G$66 + $I$66)</f>
        <v>0.96550279084279023</v>
      </c>
      <c r="AF66" s="102">
        <f>SUM(AF9:AF63)</f>
        <v>12089</v>
      </c>
      <c r="AG66" s="103">
        <f xml:space="preserve"> AF66 / $B$66</f>
        <v>1.0057395958905192E-2</v>
      </c>
    </row>
    <row r="67" spans="1:33" x14ac:dyDescent="0.25">
      <c r="A67" s="104" t="s">
        <v>106</v>
      </c>
      <c r="B67" s="91">
        <f>MIN(B9:B63)</f>
        <v>3457</v>
      </c>
      <c r="C67" s="91">
        <f>MIN(C9:C63)</f>
        <v>9</v>
      </c>
      <c r="D67" s="91">
        <f>MIN(D9:D63)</f>
        <v>0</v>
      </c>
      <c r="E67" s="91">
        <f>MIN(E9:E63)</f>
        <v>0</v>
      </c>
      <c r="F67" s="91">
        <f>MIN(F9:F63)</f>
        <v>3</v>
      </c>
      <c r="G67" s="93">
        <f>MIN(G9:G63)</f>
        <v>3393</v>
      </c>
      <c r="H67" s="105">
        <f>MIN(H9:H63)</f>
        <v>0.68400000000000005</v>
      </c>
      <c r="I67" s="93">
        <f>MIN(I9:I63)</f>
        <v>30</v>
      </c>
      <c r="J67" s="106">
        <f>MIN(J9:J63)</f>
        <v>3.0000000000000001E-3</v>
      </c>
      <c r="K67" s="93">
        <f>MIN(K9:K63)</f>
        <v>0</v>
      </c>
      <c r="L67" s="106">
        <f>MIN(L9:L63)</f>
        <v>0</v>
      </c>
      <c r="M67" s="93">
        <f>MIN(M9:M63)</f>
        <v>0</v>
      </c>
      <c r="N67" s="105">
        <f>MIN(N9:N63)</f>
        <v>0</v>
      </c>
      <c r="O67" s="96">
        <f>MIN(O9:O63)</f>
        <v>4</v>
      </c>
      <c r="P67" s="107">
        <f>MIN(P9:P63)</f>
        <v>0</v>
      </c>
      <c r="Q67" s="96">
        <f>MIN(Q9:Q63)</f>
        <v>0</v>
      </c>
      <c r="R67" s="107">
        <f>MIN(R9:R63)</f>
        <v>0</v>
      </c>
      <c r="S67" s="96">
        <f>MIN(S9:S63)</f>
        <v>5</v>
      </c>
      <c r="T67" s="107">
        <f>MIN(T9:T63)</f>
        <v>0</v>
      </c>
      <c r="U67" s="96">
        <f>MIN(U9:U63)</f>
        <v>1</v>
      </c>
      <c r="V67" s="107">
        <f>MIN(V9:V63)</f>
        <v>0</v>
      </c>
      <c r="W67" s="96">
        <f>MIN(W9:W63)</f>
        <v>0</v>
      </c>
      <c r="X67" s="108">
        <f>MIN(X9:X63)</f>
        <v>0</v>
      </c>
      <c r="Y67" s="96">
        <f>MIN(Y9:Y63)</f>
        <v>0</v>
      </c>
      <c r="Z67" s="107">
        <f>MIN(Z9:Z63)</f>
        <v>0</v>
      </c>
      <c r="AA67" s="98">
        <f>MIN(AA9:AA63)</f>
        <v>0</v>
      </c>
      <c r="AB67" s="109">
        <f>MIN(AB9:AB63)</f>
        <v>0</v>
      </c>
      <c r="AC67" s="100">
        <f>MIN(AC9:AC63)</f>
        <v>30</v>
      </c>
      <c r="AD67" s="100">
        <f>MIN(AD9:AD63)</f>
        <v>3434</v>
      </c>
      <c r="AE67" s="110">
        <f>MIN(AE9:AE63)</f>
        <v>0.69499999999999995</v>
      </c>
      <c r="AF67" s="102">
        <f>MIN(AF9:AF63)</f>
        <v>5</v>
      </c>
      <c r="AG67" s="111">
        <f>MIN(AG9:AG63)</f>
        <v>0</v>
      </c>
    </row>
    <row r="68" spans="1:33" x14ac:dyDescent="0.25">
      <c r="A68" s="104" t="s">
        <v>107</v>
      </c>
      <c r="B68" s="91">
        <f>MAX(B9:B63)</f>
        <v>120222</v>
      </c>
      <c r="C68" s="91">
        <f>MAX(C9:C63)</f>
        <v>183</v>
      </c>
      <c r="D68" s="91">
        <f>MAX(D9:D63)</f>
        <v>10</v>
      </c>
      <c r="E68" s="91">
        <f>MAX(E9:E63)</f>
        <v>162</v>
      </c>
      <c r="F68" s="91">
        <f>MAX(F9:F63)</f>
        <v>8</v>
      </c>
      <c r="G68" s="93">
        <f>MAX(G9:G63)</f>
        <v>118176</v>
      </c>
      <c r="H68" s="105">
        <f>MAX(H9:H63)</f>
        <v>0.997</v>
      </c>
      <c r="I68" s="93">
        <f>MAX(I9:I63)</f>
        <v>4465</v>
      </c>
      <c r="J68" s="106">
        <f>MAX(J9:J63)</f>
        <v>0.26100000000000001</v>
      </c>
      <c r="K68" s="93">
        <f>MAX(K9:K63)</f>
        <v>935</v>
      </c>
      <c r="L68" s="106">
        <f>MAX(L9:L63)</f>
        <v>5.5E-2</v>
      </c>
      <c r="M68" s="93">
        <f>MAX(M9:M63)</f>
        <v>1004</v>
      </c>
      <c r="N68" s="106">
        <f>MAX(N9:N63)</f>
        <v>1.7999999999999999E-2</v>
      </c>
      <c r="O68" s="96">
        <f>MAX(O9:O63)</f>
        <v>1302</v>
      </c>
      <c r="P68" s="107">
        <f>MAX(P9:P63)</f>
        <v>7.5999999999999998E-2</v>
      </c>
      <c r="Q68" s="96">
        <f>MAX(Q9:Q63)</f>
        <v>800</v>
      </c>
      <c r="R68" s="107">
        <f>MAX(R9:R63)</f>
        <v>2.3E-2</v>
      </c>
      <c r="S68" s="96">
        <f>MAX(S9:S63)</f>
        <v>6776</v>
      </c>
      <c r="T68" s="107">
        <f>MAX(T9:T63)</f>
        <v>0.25900000000000001</v>
      </c>
      <c r="U68" s="96">
        <f>MAX(U9:U63)</f>
        <v>3361</v>
      </c>
      <c r="V68" s="107">
        <f>MAX(V9:V63)</f>
        <v>6.9000000000000006E-2</v>
      </c>
      <c r="W68" s="96">
        <f>MAX(W9:W63)</f>
        <v>2000</v>
      </c>
      <c r="X68" s="108">
        <f>MAX(X9:X63)</f>
        <v>0.17199999999999999</v>
      </c>
      <c r="Y68" s="96">
        <f>MAX(Y9:Y63)</f>
        <v>20</v>
      </c>
      <c r="Z68" s="107">
        <f>MAX(Z9:Z63)</f>
        <v>2E-3</v>
      </c>
      <c r="AA68" s="98">
        <f>MAX(AA9:AA63)</f>
        <v>184</v>
      </c>
      <c r="AB68" s="109">
        <f>MAX(AB9:AB63)</f>
        <v>8.9999999999999993E-3</v>
      </c>
      <c r="AC68" s="100">
        <f>MAX(AC9:AC63)</f>
        <v>7301</v>
      </c>
      <c r="AD68" s="100">
        <f>MAX(AD9:AD63)</f>
        <v>118520</v>
      </c>
      <c r="AE68" s="110">
        <f>MAX(AE9:AE63)</f>
        <v>0.999</v>
      </c>
      <c r="AF68" s="102">
        <f>MAX(AF9:AF63)</f>
        <v>2237</v>
      </c>
      <c r="AG68" s="111">
        <f>MAX(AG9:AG63)</f>
        <v>0.13100000000000001</v>
      </c>
    </row>
    <row r="70" spans="1:33" x14ac:dyDescent="0.25">
      <c r="G70" s="88">
        <f xml:space="preserve"> '[1]2 Jan 2024'!G65 + '[1]2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ref="A8"/>
    </sortState>
  </autoFilter>
  <mergeCells count="7">
    <mergeCell ref="AM7:AN7"/>
    <mergeCell ref="G7:N7"/>
    <mergeCell ref="O7:Z7"/>
    <mergeCell ref="AA7:AB7"/>
    <mergeCell ref="AC7:AE7"/>
    <mergeCell ref="AF7:AG7"/>
    <mergeCell ref="AJ7:AK7"/>
  </mergeCells>
  <hyperlinks>
    <hyperlink ref="AG1" r:id="rId1" xr:uid="{CC6A636A-3B9F-4BDC-ACA8-A8A682604488}"/>
    <hyperlink ref="H1" r:id="rId2" xr:uid="{32BDC0BC-18C3-47B0-81CB-629D335B1E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Senate-Mismatch</vt:lpstr>
      <vt:lpstr>House-Mismatch</vt:lpstr>
      <vt:lpstr>Magisterial-Mismatch</vt:lpstr>
      <vt:lpstr>1 Jull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Kurt Donaldson</cp:lastModifiedBy>
  <dcterms:created xsi:type="dcterms:W3CDTF">2026-07-02T01:59:58Z</dcterms:created>
  <dcterms:modified xsi:type="dcterms:W3CDTF">2026-07-08T14:21:10Z</dcterms:modified>
</cp:coreProperties>
</file>